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2c7cc5297cc2eb7/Área de Trabalho/"/>
    </mc:Choice>
  </mc:AlternateContent>
  <xr:revisionPtr revIDLastSave="8" documentId="8_{8BB4DA79-B7B0-4213-BB65-680FB06E1846}" xr6:coauthVersionLast="47" xr6:coauthVersionMax="47" xr10:uidLastSave="{CFF4CD09-6800-44FD-8938-F163BF1E8273}"/>
  <bookViews>
    <workbookView xWindow="-24120" yWindow="1440" windowWidth="24240" windowHeight="13290" xr2:uid="{00000000-000D-0000-FFFF-FFFF00000000}"/>
  </bookViews>
  <sheets>
    <sheet name="Capa" sheetId="22" r:id="rId1"/>
    <sheet name="Índice" sheetId="19" r:id="rId2"/>
    <sheet name="1.1.1." sheetId="4" r:id="rId3"/>
    <sheet name="1.1.2." sheetId="5" r:id="rId4"/>
    <sheet name="1.1.3." sheetId="6" r:id="rId5"/>
    <sheet name="1.2.1. a 1.2.3." sheetId="3" r:id="rId6"/>
    <sheet name="1.3.1." sheetId="8" r:id="rId7"/>
    <sheet name="1.3.2." sheetId="11" r:id="rId8"/>
    <sheet name="1.4.1. a 1.4.3." sheetId="13" r:id="rId9"/>
    <sheet name="2.1.1 e 2.1.2." sheetId="1" r:id="rId10"/>
    <sheet name="2.2.1. e 2.2.2." sheetId="2" r:id="rId11"/>
    <sheet name="2.3.1. a 2.3.3." sheetId="20" r:id="rId12"/>
    <sheet name="2.4.1. a 2.4.3." sheetId="21" r:id="rId13"/>
    <sheet name="2.5.1 a 2.5.3." sheetId="7" r:id="rId14"/>
    <sheet name="2.6.1. a 2.6.3." sheetId="14" r:id="rId15"/>
  </sheets>
  <definedNames>
    <definedName name="_xlnm.Print_Area" localSheetId="2">'1.1.1.'!$A$1:$M$85</definedName>
    <definedName name="_xlnm.Print_Area" localSheetId="4">'1.1.3.'!$A$1:$M$112</definedName>
    <definedName name="_xlnm.Print_Area" localSheetId="10">'2.2.1. e 2.2.2.'!$A$1:$Q$50</definedName>
    <definedName name="_xlnm.Print_Area" localSheetId="0">Capa!$A$1:$J$50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6" l="1"/>
  <c r="I15" i="6"/>
  <c r="C12" i="6" l="1"/>
  <c r="D12" i="6"/>
  <c r="E12" i="6"/>
  <c r="C13" i="6"/>
  <c r="D13" i="6"/>
  <c r="E13" i="6"/>
  <c r="C14" i="6"/>
  <c r="C33" i="6" s="1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B22" i="6" s="1"/>
  <c r="D22" i="6"/>
  <c r="E22" i="6"/>
  <c r="C23" i="6"/>
  <c r="D23" i="6"/>
  <c r="E23" i="6"/>
  <c r="C24" i="6"/>
  <c r="D24" i="6"/>
  <c r="E24" i="6"/>
  <c r="C25" i="6"/>
  <c r="B25" i="6" s="1"/>
  <c r="D25" i="6"/>
  <c r="E25" i="6"/>
  <c r="C26" i="6"/>
  <c r="D26" i="6"/>
  <c r="E26" i="6"/>
  <c r="C27" i="6"/>
  <c r="D27" i="6"/>
  <c r="E27" i="6"/>
  <c r="C28" i="6"/>
  <c r="D28" i="6"/>
  <c r="E28" i="6"/>
  <c r="C29" i="6"/>
  <c r="D29" i="6"/>
  <c r="E29" i="6"/>
  <c r="C30" i="6"/>
  <c r="D30" i="6"/>
  <c r="E30" i="6"/>
  <c r="C31" i="6"/>
  <c r="D31" i="6"/>
  <c r="E31" i="6"/>
  <c r="C32" i="6"/>
  <c r="D32" i="6"/>
  <c r="E32" i="6"/>
  <c r="D11" i="6"/>
  <c r="E11" i="6"/>
  <c r="C11" i="6"/>
  <c r="E59" i="5"/>
  <c r="E85" i="4"/>
  <c r="L15" i="4" s="1"/>
  <c r="E59" i="4"/>
  <c r="L14" i="4" s="1"/>
  <c r="B31" i="6"/>
  <c r="B26" i="6"/>
  <c r="B23" i="6"/>
  <c r="B18" i="6"/>
  <c r="C12" i="5"/>
  <c r="D12" i="5"/>
  <c r="E12" i="5"/>
  <c r="C13" i="5"/>
  <c r="D13" i="5"/>
  <c r="E13" i="5"/>
  <c r="C14" i="5"/>
  <c r="D14" i="5"/>
  <c r="E14" i="5"/>
  <c r="C15" i="5"/>
  <c r="B15" i="5" s="1"/>
  <c r="D15" i="5"/>
  <c r="E15" i="5"/>
  <c r="C16" i="5"/>
  <c r="D16" i="5"/>
  <c r="E16" i="5"/>
  <c r="B16" i="5" s="1"/>
  <c r="C17" i="5"/>
  <c r="D17" i="5"/>
  <c r="E17" i="5"/>
  <c r="C18" i="5"/>
  <c r="B18" i="5" s="1"/>
  <c r="D18" i="5"/>
  <c r="E18" i="5"/>
  <c r="C19" i="5"/>
  <c r="D19" i="5"/>
  <c r="E19" i="5"/>
  <c r="C20" i="5"/>
  <c r="D20" i="5"/>
  <c r="B20" i="5" s="1"/>
  <c r="E20" i="5"/>
  <c r="C21" i="5"/>
  <c r="D21" i="5"/>
  <c r="E21" i="5"/>
  <c r="C22" i="5"/>
  <c r="D22" i="5"/>
  <c r="E22" i="5"/>
  <c r="C23" i="5"/>
  <c r="B23" i="5" s="1"/>
  <c r="D23" i="5"/>
  <c r="E23" i="5"/>
  <c r="C24" i="5"/>
  <c r="D24" i="5"/>
  <c r="E24" i="5"/>
  <c r="C25" i="5"/>
  <c r="D25" i="5"/>
  <c r="E25" i="5"/>
  <c r="C26" i="5"/>
  <c r="B26" i="5" s="1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B31" i="5" s="1"/>
  <c r="D31" i="5"/>
  <c r="E31" i="5"/>
  <c r="C32" i="5"/>
  <c r="D32" i="5"/>
  <c r="E32" i="5"/>
  <c r="D11" i="5"/>
  <c r="E11" i="5"/>
  <c r="C11" i="5"/>
  <c r="C33" i="5" s="1"/>
  <c r="C11" i="4"/>
  <c r="B24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C12" i="4"/>
  <c r="D12" i="4"/>
  <c r="E12" i="4"/>
  <c r="C13" i="4"/>
  <c r="D13" i="4"/>
  <c r="E13" i="4"/>
  <c r="C14" i="4"/>
  <c r="D14" i="4"/>
  <c r="B14" i="4" s="1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B19" i="4" s="1"/>
  <c r="C20" i="4"/>
  <c r="D20" i="4"/>
  <c r="E20" i="4"/>
  <c r="C21" i="4"/>
  <c r="D21" i="4"/>
  <c r="E21" i="4"/>
  <c r="C22" i="4"/>
  <c r="D22" i="4"/>
  <c r="B22" i="4" s="1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B28" i="4" s="1"/>
  <c r="E28" i="4"/>
  <c r="C29" i="4"/>
  <c r="D29" i="4"/>
  <c r="E29" i="4"/>
  <c r="C30" i="4"/>
  <c r="D30" i="4"/>
  <c r="B30" i="4" s="1"/>
  <c r="E30" i="4"/>
  <c r="C31" i="4"/>
  <c r="D31" i="4"/>
  <c r="E31" i="4"/>
  <c r="C32" i="4"/>
  <c r="D32" i="4"/>
  <c r="E32" i="4"/>
  <c r="D11" i="4"/>
  <c r="B11" i="4" s="1"/>
  <c r="E11" i="4"/>
  <c r="AA15" i="11"/>
  <c r="AA14" i="11"/>
  <c r="AA12" i="11"/>
  <c r="AA13" i="11"/>
  <c r="AA11" i="11"/>
  <c r="AA18" i="11"/>
  <c r="AA19" i="11"/>
  <c r="AA20" i="11"/>
  <c r="AA21" i="11"/>
  <c r="AA22" i="11"/>
  <c r="AA17" i="11"/>
  <c r="AA16" i="11"/>
  <c r="O36" i="11"/>
  <c r="C59" i="4"/>
  <c r="J14" i="4" s="1"/>
  <c r="D59" i="4"/>
  <c r="K14" i="4" s="1"/>
  <c r="C85" i="4"/>
  <c r="J15" i="4" s="1"/>
  <c r="D85" i="4"/>
  <c r="K15" i="4" s="1"/>
  <c r="E33" i="5" l="1"/>
  <c r="B28" i="5"/>
  <c r="B59" i="5"/>
  <c r="B12" i="5"/>
  <c r="D33" i="5"/>
  <c r="B22" i="5"/>
  <c r="B30" i="5"/>
  <c r="B25" i="5"/>
  <c r="B32" i="5"/>
  <c r="B29" i="5"/>
  <c r="B21" i="5"/>
  <c r="B13" i="5"/>
  <c r="B14" i="5"/>
  <c r="B27" i="4"/>
  <c r="B31" i="4"/>
  <c r="E33" i="4"/>
  <c r="B32" i="4"/>
  <c r="B24" i="4"/>
  <c r="B16" i="4"/>
  <c r="B21" i="4"/>
  <c r="C33" i="4"/>
  <c r="B29" i="4"/>
  <c r="B18" i="4"/>
  <c r="B15" i="4"/>
  <c r="B12" i="4"/>
  <c r="D33" i="4"/>
  <c r="B21" i="6"/>
  <c r="D33" i="6"/>
  <c r="B27" i="6"/>
  <c r="E33" i="6"/>
  <c r="B11" i="6"/>
  <c r="B17" i="6"/>
  <c r="B30" i="6"/>
  <c r="B15" i="6"/>
  <c r="B14" i="6"/>
  <c r="B16" i="6"/>
  <c r="B12" i="6"/>
  <c r="B29" i="6"/>
  <c r="B19" i="6"/>
  <c r="B24" i="6"/>
  <c r="B13" i="6"/>
  <c r="B20" i="6"/>
  <c r="B28" i="6"/>
  <c r="B27" i="5"/>
  <c r="B19" i="5"/>
  <c r="B17" i="5"/>
  <c r="B11" i="5"/>
  <c r="I14" i="4"/>
  <c r="B26" i="4"/>
  <c r="B20" i="4"/>
  <c r="B23" i="4"/>
  <c r="B25" i="4"/>
  <c r="B17" i="4"/>
  <c r="B13" i="4"/>
  <c r="J16" i="4"/>
  <c r="K16" i="4"/>
  <c r="L16" i="4"/>
  <c r="R38" i="3"/>
  <c r="P38" i="3"/>
  <c r="S38" i="3"/>
  <c r="G48" i="2"/>
  <c r="G48" i="1"/>
  <c r="C48" i="1"/>
  <c r="H20" i="13"/>
  <c r="N11" i="8"/>
  <c r="K14" i="8"/>
  <c r="K13" i="8"/>
  <c r="K12" i="8"/>
  <c r="G14" i="8"/>
  <c r="G13" i="8"/>
  <c r="G12" i="8"/>
  <c r="J11" i="8"/>
  <c r="R11" i="8"/>
  <c r="FG13" i="21"/>
  <c r="J47" i="20"/>
  <c r="J48" i="20"/>
  <c r="J49" i="20"/>
  <c r="J50" i="20"/>
  <c r="J51" i="20"/>
  <c r="D33" i="14"/>
  <c r="E33" i="14"/>
  <c r="F33" i="14"/>
  <c r="G33" i="14"/>
  <c r="H33" i="14"/>
  <c r="I33" i="14"/>
  <c r="J33" i="14"/>
  <c r="K33" i="14"/>
  <c r="L33" i="14"/>
  <c r="M33" i="14"/>
  <c r="B13" i="14"/>
  <c r="B33" i="5" l="1"/>
  <c r="J18" i="4"/>
  <c r="B33" i="4"/>
  <c r="K31" i="4" s="1"/>
  <c r="L19" i="4"/>
  <c r="L31" i="4"/>
  <c r="L18" i="4"/>
  <c r="K18" i="4"/>
  <c r="I15" i="4"/>
  <c r="K19" i="4"/>
  <c r="I16" i="4"/>
  <c r="J19" i="4"/>
  <c r="B50" i="7"/>
  <c r="B44" i="7"/>
  <c r="B43" i="7"/>
  <c r="B42" i="7"/>
  <c r="B41" i="7"/>
  <c r="B40" i="7"/>
  <c r="D33" i="7"/>
  <c r="E33" i="7"/>
  <c r="F33" i="7"/>
  <c r="G33" i="7"/>
  <c r="H33" i="7"/>
  <c r="I33" i="7"/>
  <c r="J33" i="7"/>
  <c r="K33" i="7"/>
  <c r="J31" i="4" l="1"/>
  <c r="I19" i="4"/>
  <c r="I18" i="4"/>
  <c r="H19" i="13"/>
  <c r="H18" i="13"/>
  <c r="H17" i="13"/>
  <c r="H16" i="13"/>
  <c r="H15" i="13"/>
  <c r="H14" i="13"/>
  <c r="H13" i="13"/>
  <c r="H12" i="13"/>
  <c r="H11" i="13"/>
  <c r="H10" i="13"/>
  <c r="H41" i="13"/>
  <c r="Z11" i="11"/>
  <c r="T26" i="3"/>
  <c r="FF13" i="21" l="1"/>
  <c r="FO38" i="21"/>
  <c r="FN38" i="21"/>
  <c r="FM38" i="21"/>
  <c r="FL38" i="21"/>
  <c r="FK38" i="21"/>
  <c r="FJ38" i="21"/>
  <c r="FI38" i="21"/>
  <c r="FH38" i="21"/>
  <c r="FG38" i="21"/>
  <c r="FF38" i="21"/>
  <c r="FO37" i="21"/>
  <c r="FN37" i="21"/>
  <c r="FM37" i="21"/>
  <c r="FL37" i="21"/>
  <c r="FK37" i="21"/>
  <c r="FJ37" i="21"/>
  <c r="FI37" i="21"/>
  <c r="FH37" i="21"/>
  <c r="FG37" i="21"/>
  <c r="FF37" i="21"/>
  <c r="FO36" i="21"/>
  <c r="FN36" i="21"/>
  <c r="FM36" i="21"/>
  <c r="FL36" i="21"/>
  <c r="FK36" i="21"/>
  <c r="FJ36" i="21"/>
  <c r="FI36" i="21"/>
  <c r="FH36" i="21"/>
  <c r="FG36" i="21"/>
  <c r="FF36" i="21"/>
  <c r="FO35" i="21"/>
  <c r="FN35" i="21"/>
  <c r="FM35" i="21"/>
  <c r="FL35" i="21"/>
  <c r="FK35" i="21"/>
  <c r="FJ35" i="21"/>
  <c r="FI35" i="21"/>
  <c r="FH35" i="21"/>
  <c r="FG35" i="21"/>
  <c r="FF35" i="21"/>
  <c r="FO34" i="21"/>
  <c r="FN34" i="21"/>
  <c r="FM34" i="21"/>
  <c r="FL34" i="21"/>
  <c r="FK34" i="21"/>
  <c r="FJ34" i="21"/>
  <c r="FI34" i="21"/>
  <c r="FH34" i="21"/>
  <c r="FG34" i="21"/>
  <c r="FF34" i="21"/>
  <c r="FO33" i="21"/>
  <c r="FN33" i="21"/>
  <c r="FM33" i="21"/>
  <c r="FL33" i="21"/>
  <c r="FK33" i="21"/>
  <c r="FJ33" i="21"/>
  <c r="FI33" i="21"/>
  <c r="FH33" i="21"/>
  <c r="FG33" i="21"/>
  <c r="FF33" i="21"/>
  <c r="FO32" i="21"/>
  <c r="FN32" i="21"/>
  <c r="FM32" i="21"/>
  <c r="FL32" i="21"/>
  <c r="FK32" i="21"/>
  <c r="FJ32" i="21"/>
  <c r="FI32" i="21"/>
  <c r="FH32" i="21"/>
  <c r="FG32" i="21"/>
  <c r="FF32" i="21"/>
  <c r="FO31" i="21"/>
  <c r="FN31" i="21"/>
  <c r="FM31" i="21"/>
  <c r="FL31" i="21"/>
  <c r="FK31" i="21"/>
  <c r="FJ31" i="21"/>
  <c r="FI31" i="21"/>
  <c r="FH31" i="21"/>
  <c r="FG31" i="21"/>
  <c r="FF31" i="21"/>
  <c r="FO30" i="21"/>
  <c r="FN30" i="21"/>
  <c r="FM30" i="21"/>
  <c r="FL30" i="21"/>
  <c r="FK30" i="21"/>
  <c r="FJ30" i="21"/>
  <c r="FI30" i="21"/>
  <c r="FH30" i="21"/>
  <c r="FG30" i="21"/>
  <c r="FF30" i="21"/>
  <c r="FO29" i="21"/>
  <c r="FN29" i="21"/>
  <c r="FM29" i="21"/>
  <c r="FL29" i="21"/>
  <c r="FK29" i="21"/>
  <c r="FJ29" i="21"/>
  <c r="FI29" i="21"/>
  <c r="FH29" i="21"/>
  <c r="FG29" i="21"/>
  <c r="FF29" i="21"/>
  <c r="FO28" i="21"/>
  <c r="FN28" i="21"/>
  <c r="FM28" i="21"/>
  <c r="FL28" i="21"/>
  <c r="FK28" i="21"/>
  <c r="FJ28" i="21"/>
  <c r="FI28" i="21"/>
  <c r="FH28" i="21"/>
  <c r="FG28" i="21"/>
  <c r="FF28" i="21"/>
  <c r="FO27" i="21"/>
  <c r="FN27" i="21"/>
  <c r="FM27" i="21"/>
  <c r="FL27" i="21"/>
  <c r="FK27" i="21"/>
  <c r="FJ27" i="21"/>
  <c r="FI27" i="21"/>
  <c r="FH27" i="21"/>
  <c r="FG27" i="21"/>
  <c r="FF27" i="21"/>
  <c r="FO26" i="21"/>
  <c r="FN26" i="21"/>
  <c r="FM26" i="21"/>
  <c r="FL26" i="21"/>
  <c r="FK26" i="21"/>
  <c r="FJ26" i="21"/>
  <c r="FI26" i="21"/>
  <c r="FH26" i="21"/>
  <c r="FG26" i="21"/>
  <c r="FF26" i="21"/>
  <c r="FO25" i="21"/>
  <c r="FN25" i="21"/>
  <c r="FM25" i="21"/>
  <c r="FL25" i="21"/>
  <c r="FK25" i="21"/>
  <c r="FJ25" i="21"/>
  <c r="FI25" i="21"/>
  <c r="FH25" i="21"/>
  <c r="FG25" i="21"/>
  <c r="FF25" i="21"/>
  <c r="FO24" i="21"/>
  <c r="FN24" i="21"/>
  <c r="FM24" i="21"/>
  <c r="FL24" i="21"/>
  <c r="FK24" i="21"/>
  <c r="FJ24" i="21"/>
  <c r="FI24" i="21"/>
  <c r="FH24" i="21"/>
  <c r="FG24" i="21"/>
  <c r="FF24" i="21"/>
  <c r="FO23" i="21"/>
  <c r="FN23" i="21"/>
  <c r="FM23" i="21"/>
  <c r="FL23" i="21"/>
  <c r="FK23" i="21"/>
  <c r="FJ23" i="21"/>
  <c r="FI23" i="21"/>
  <c r="FH23" i="21"/>
  <c r="FG23" i="21"/>
  <c r="FF23" i="21"/>
  <c r="FO22" i="21"/>
  <c r="FN22" i="21"/>
  <c r="FM22" i="21"/>
  <c r="FL22" i="21"/>
  <c r="FK22" i="21"/>
  <c r="FJ22" i="21"/>
  <c r="FI22" i="21"/>
  <c r="FH22" i="21"/>
  <c r="FG22" i="21"/>
  <c r="FF22" i="21"/>
  <c r="FO21" i="21"/>
  <c r="FN21" i="21"/>
  <c r="FM21" i="21"/>
  <c r="FL21" i="21"/>
  <c r="FK21" i="21"/>
  <c r="FJ21" i="21"/>
  <c r="FI21" i="21"/>
  <c r="FH21" i="21"/>
  <c r="FG21" i="21"/>
  <c r="FF21" i="21"/>
  <c r="FO20" i="21"/>
  <c r="FN20" i="21"/>
  <c r="FM20" i="21"/>
  <c r="FL20" i="21"/>
  <c r="FK20" i="21"/>
  <c r="FJ20" i="21"/>
  <c r="FI20" i="21"/>
  <c r="FH20" i="21"/>
  <c r="FG20" i="21"/>
  <c r="FF20" i="21"/>
  <c r="FO19" i="21"/>
  <c r="FN19" i="21"/>
  <c r="FM19" i="21"/>
  <c r="FL19" i="21"/>
  <c r="FK19" i="21"/>
  <c r="FJ19" i="21"/>
  <c r="FI19" i="21"/>
  <c r="FH19" i="21"/>
  <c r="FG19" i="21"/>
  <c r="FF19" i="21"/>
  <c r="FO18" i="21"/>
  <c r="FN18" i="21"/>
  <c r="FM18" i="21"/>
  <c r="FL18" i="21"/>
  <c r="FK18" i="21"/>
  <c r="FJ18" i="21"/>
  <c r="FI18" i="21"/>
  <c r="FH18" i="21"/>
  <c r="FG18" i="21"/>
  <c r="FF18" i="21"/>
  <c r="FO17" i="21"/>
  <c r="FN17" i="21"/>
  <c r="FM17" i="21"/>
  <c r="FL17" i="21"/>
  <c r="FK17" i="21"/>
  <c r="FJ17" i="21"/>
  <c r="FI17" i="21"/>
  <c r="FH17" i="21"/>
  <c r="FG17" i="21"/>
  <c r="FF17" i="21"/>
  <c r="FO16" i="21"/>
  <c r="FN16" i="21"/>
  <c r="FM16" i="21"/>
  <c r="FL16" i="21"/>
  <c r="FK16" i="21"/>
  <c r="FJ16" i="21"/>
  <c r="FI16" i="21"/>
  <c r="FH16" i="21"/>
  <c r="FG16" i="21"/>
  <c r="FF16" i="21"/>
  <c r="FO15" i="21"/>
  <c r="FN15" i="21"/>
  <c r="FM15" i="21"/>
  <c r="FL15" i="21"/>
  <c r="FK15" i="21"/>
  <c r="FJ15" i="21"/>
  <c r="FI15" i="21"/>
  <c r="FH15" i="21"/>
  <c r="FG15" i="21"/>
  <c r="FF15" i="21"/>
  <c r="FO14" i="21"/>
  <c r="FN14" i="21"/>
  <c r="FM14" i="21"/>
  <c r="FL14" i="21"/>
  <c r="FK14" i="21"/>
  <c r="FJ14" i="21"/>
  <c r="FI14" i="21"/>
  <c r="FH14" i="21"/>
  <c r="FG14" i="21"/>
  <c r="FF14" i="21"/>
  <c r="FO13" i="21"/>
  <c r="FN13" i="21"/>
  <c r="FM13" i="21"/>
  <c r="FL13" i="21"/>
  <c r="FK13" i="21"/>
  <c r="FE13" i="21" s="1"/>
  <c r="FJ13" i="21"/>
  <c r="FI13" i="21"/>
  <c r="FH13" i="21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14" i="20"/>
  <c r="B14" i="20"/>
  <c r="C13" i="20"/>
  <c r="B13" i="20"/>
  <c r="M12" i="20"/>
  <c r="L12" i="20"/>
  <c r="K12" i="20"/>
  <c r="J12" i="20"/>
  <c r="I12" i="20"/>
  <c r="H12" i="20"/>
  <c r="G12" i="20"/>
  <c r="F12" i="20"/>
  <c r="E12" i="20"/>
  <c r="D12" i="20"/>
  <c r="J51" i="21"/>
  <c r="J50" i="21"/>
  <c r="J49" i="21"/>
  <c r="J48" i="21"/>
  <c r="J47" i="21"/>
  <c r="O46" i="21"/>
  <c r="N46" i="21"/>
  <c r="M46" i="21"/>
  <c r="L46" i="21"/>
  <c r="K46" i="21"/>
  <c r="B51" i="21"/>
  <c r="B50" i="21"/>
  <c r="B49" i="21"/>
  <c r="B48" i="21"/>
  <c r="B47" i="21"/>
  <c r="G46" i="21"/>
  <c r="F46" i="21"/>
  <c r="E46" i="21"/>
  <c r="D46" i="21"/>
  <c r="C46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M12" i="21"/>
  <c r="L12" i="21"/>
  <c r="K12" i="21"/>
  <c r="J12" i="21"/>
  <c r="I12" i="21"/>
  <c r="H12" i="21"/>
  <c r="G12" i="21"/>
  <c r="F12" i="21"/>
  <c r="E12" i="21"/>
  <c r="D12" i="21"/>
  <c r="FO38" i="20"/>
  <c r="FF14" i="20"/>
  <c r="FG14" i="20"/>
  <c r="FH14" i="20"/>
  <c r="FI14" i="20"/>
  <c r="FJ14" i="20"/>
  <c r="FK14" i="20"/>
  <c r="FL14" i="20"/>
  <c r="FM14" i="20"/>
  <c r="FN14" i="20"/>
  <c r="FO14" i="20"/>
  <c r="FF15" i="20"/>
  <c r="FG15" i="20"/>
  <c r="FH15" i="20"/>
  <c r="FI15" i="20"/>
  <c r="FJ15" i="20"/>
  <c r="FK15" i="20"/>
  <c r="FL15" i="20"/>
  <c r="FM15" i="20"/>
  <c r="FN15" i="20"/>
  <c r="FO15" i="20"/>
  <c r="FF16" i="20"/>
  <c r="FG16" i="20"/>
  <c r="FH16" i="20"/>
  <c r="FI16" i="20"/>
  <c r="FJ16" i="20"/>
  <c r="FK16" i="20"/>
  <c r="FL16" i="20"/>
  <c r="FM16" i="20"/>
  <c r="FN16" i="20"/>
  <c r="FO16" i="20"/>
  <c r="FF17" i="20"/>
  <c r="FG17" i="20"/>
  <c r="FH17" i="20"/>
  <c r="FI17" i="20"/>
  <c r="FJ17" i="20"/>
  <c r="FK17" i="20"/>
  <c r="FL17" i="20"/>
  <c r="FM17" i="20"/>
  <c r="FN17" i="20"/>
  <c r="FO17" i="20"/>
  <c r="FF18" i="20"/>
  <c r="FG18" i="20"/>
  <c r="FH18" i="20"/>
  <c r="FI18" i="20"/>
  <c r="FJ18" i="20"/>
  <c r="FK18" i="20"/>
  <c r="FL18" i="20"/>
  <c r="FM18" i="20"/>
  <c r="FN18" i="20"/>
  <c r="FO18" i="20"/>
  <c r="FF19" i="20"/>
  <c r="FG19" i="20"/>
  <c r="FH19" i="20"/>
  <c r="FI19" i="20"/>
  <c r="FJ19" i="20"/>
  <c r="FK19" i="20"/>
  <c r="FL19" i="20"/>
  <c r="FM19" i="20"/>
  <c r="FN19" i="20"/>
  <c r="FO19" i="20"/>
  <c r="FF20" i="20"/>
  <c r="FG20" i="20"/>
  <c r="FH20" i="20"/>
  <c r="FI20" i="20"/>
  <c r="FJ20" i="20"/>
  <c r="FK20" i="20"/>
  <c r="FL20" i="20"/>
  <c r="FM20" i="20"/>
  <c r="FN20" i="20"/>
  <c r="FO20" i="20"/>
  <c r="FF21" i="20"/>
  <c r="FG21" i="20"/>
  <c r="FH21" i="20"/>
  <c r="FI21" i="20"/>
  <c r="FJ21" i="20"/>
  <c r="FK21" i="20"/>
  <c r="FL21" i="20"/>
  <c r="FM21" i="20"/>
  <c r="FN21" i="20"/>
  <c r="FO21" i="20"/>
  <c r="FF22" i="20"/>
  <c r="FG22" i="20"/>
  <c r="FH22" i="20"/>
  <c r="FI22" i="20"/>
  <c r="FJ22" i="20"/>
  <c r="FK22" i="20"/>
  <c r="FL22" i="20"/>
  <c r="FM22" i="20"/>
  <c r="FN22" i="20"/>
  <c r="FO22" i="20"/>
  <c r="FF23" i="20"/>
  <c r="FG23" i="20"/>
  <c r="FH23" i="20"/>
  <c r="FI23" i="20"/>
  <c r="FJ23" i="20"/>
  <c r="FK23" i="20"/>
  <c r="FL23" i="20"/>
  <c r="FM23" i="20"/>
  <c r="FN23" i="20"/>
  <c r="FO23" i="20"/>
  <c r="FF24" i="20"/>
  <c r="FG24" i="20"/>
  <c r="FH24" i="20"/>
  <c r="FI24" i="20"/>
  <c r="FJ24" i="20"/>
  <c r="FK24" i="20"/>
  <c r="FL24" i="20"/>
  <c r="FM24" i="20"/>
  <c r="FN24" i="20"/>
  <c r="FO24" i="20"/>
  <c r="FF25" i="20"/>
  <c r="FG25" i="20"/>
  <c r="FH25" i="20"/>
  <c r="FI25" i="20"/>
  <c r="FJ25" i="20"/>
  <c r="FK25" i="20"/>
  <c r="FL25" i="20"/>
  <c r="FM25" i="20"/>
  <c r="FN25" i="20"/>
  <c r="FO25" i="20"/>
  <c r="FF26" i="20"/>
  <c r="FG26" i="20"/>
  <c r="FH26" i="20"/>
  <c r="FI26" i="20"/>
  <c r="FJ26" i="20"/>
  <c r="FK26" i="20"/>
  <c r="FL26" i="20"/>
  <c r="FM26" i="20"/>
  <c r="FN26" i="20"/>
  <c r="FO26" i="20"/>
  <c r="FF27" i="20"/>
  <c r="FG27" i="20"/>
  <c r="FH27" i="20"/>
  <c r="FI27" i="20"/>
  <c r="FJ27" i="20"/>
  <c r="FK27" i="20"/>
  <c r="FL27" i="20"/>
  <c r="FM27" i="20"/>
  <c r="FN27" i="20"/>
  <c r="FO27" i="20"/>
  <c r="FF28" i="20"/>
  <c r="FG28" i="20"/>
  <c r="FH28" i="20"/>
  <c r="FI28" i="20"/>
  <c r="FJ28" i="20"/>
  <c r="FK28" i="20"/>
  <c r="FL28" i="20"/>
  <c r="FM28" i="20"/>
  <c r="FN28" i="20"/>
  <c r="FO28" i="20"/>
  <c r="FF29" i="20"/>
  <c r="FG29" i="20"/>
  <c r="FH29" i="20"/>
  <c r="FI29" i="20"/>
  <c r="FJ29" i="20"/>
  <c r="FK29" i="20"/>
  <c r="FL29" i="20"/>
  <c r="FM29" i="20"/>
  <c r="FN29" i="20"/>
  <c r="FO29" i="20"/>
  <c r="FF30" i="20"/>
  <c r="FG30" i="20"/>
  <c r="FH30" i="20"/>
  <c r="FI30" i="20"/>
  <c r="FJ30" i="20"/>
  <c r="FK30" i="20"/>
  <c r="FL30" i="20"/>
  <c r="FM30" i="20"/>
  <c r="FN30" i="20"/>
  <c r="FO30" i="20"/>
  <c r="FF31" i="20"/>
  <c r="FG31" i="20"/>
  <c r="FH31" i="20"/>
  <c r="FI31" i="20"/>
  <c r="FJ31" i="20"/>
  <c r="FK31" i="20"/>
  <c r="FL31" i="20"/>
  <c r="FM31" i="20"/>
  <c r="FN31" i="20"/>
  <c r="FO31" i="20"/>
  <c r="FF32" i="20"/>
  <c r="FG32" i="20"/>
  <c r="FH32" i="20"/>
  <c r="FI32" i="20"/>
  <c r="FJ32" i="20"/>
  <c r="FK32" i="20"/>
  <c r="FL32" i="20"/>
  <c r="FM32" i="20"/>
  <c r="FN32" i="20"/>
  <c r="FO32" i="20"/>
  <c r="FF33" i="20"/>
  <c r="FG33" i="20"/>
  <c r="FH33" i="20"/>
  <c r="FI33" i="20"/>
  <c r="FJ33" i="20"/>
  <c r="FK33" i="20"/>
  <c r="FL33" i="20"/>
  <c r="FM33" i="20"/>
  <c r="FN33" i="20"/>
  <c r="FO33" i="20"/>
  <c r="FF34" i="20"/>
  <c r="FG34" i="20"/>
  <c r="FH34" i="20"/>
  <c r="FI34" i="20"/>
  <c r="FJ34" i="20"/>
  <c r="FK34" i="20"/>
  <c r="FL34" i="20"/>
  <c r="FM34" i="20"/>
  <c r="FN34" i="20"/>
  <c r="FO34" i="20"/>
  <c r="FF35" i="20"/>
  <c r="FG35" i="20"/>
  <c r="FH35" i="20"/>
  <c r="FI35" i="20"/>
  <c r="FJ35" i="20"/>
  <c r="FK35" i="20"/>
  <c r="FL35" i="20"/>
  <c r="FM35" i="20"/>
  <c r="FN35" i="20"/>
  <c r="FO35" i="20"/>
  <c r="FF36" i="20"/>
  <c r="FG36" i="20"/>
  <c r="FH36" i="20"/>
  <c r="FI36" i="20"/>
  <c r="FJ36" i="20"/>
  <c r="FK36" i="20"/>
  <c r="FL36" i="20"/>
  <c r="FM36" i="20"/>
  <c r="FN36" i="20"/>
  <c r="FO36" i="20"/>
  <c r="FF37" i="20"/>
  <c r="FG37" i="20"/>
  <c r="FH37" i="20"/>
  <c r="FI37" i="20"/>
  <c r="FJ37" i="20"/>
  <c r="FK37" i="20"/>
  <c r="FL37" i="20"/>
  <c r="FM37" i="20"/>
  <c r="FN37" i="20"/>
  <c r="FO37" i="20"/>
  <c r="FF38" i="20"/>
  <c r="FG38" i="20"/>
  <c r="FH38" i="20"/>
  <c r="FI38" i="20"/>
  <c r="FJ38" i="20"/>
  <c r="FK38" i="20"/>
  <c r="FL38" i="20"/>
  <c r="FM38" i="20"/>
  <c r="FN38" i="20"/>
  <c r="FO13" i="20"/>
  <c r="FN13" i="20"/>
  <c r="FM13" i="20"/>
  <c r="FL13" i="20"/>
  <c r="FK13" i="20"/>
  <c r="FJ13" i="20"/>
  <c r="FI13" i="20"/>
  <c r="FH13" i="20"/>
  <c r="FG13" i="20"/>
  <c r="FF13" i="20"/>
  <c r="J46" i="20"/>
  <c r="O46" i="20"/>
  <c r="N46" i="20"/>
  <c r="M46" i="20"/>
  <c r="L46" i="20"/>
  <c r="K46" i="20"/>
  <c r="B51" i="20"/>
  <c r="B50" i="20"/>
  <c r="B49" i="20"/>
  <c r="B48" i="20"/>
  <c r="B47" i="20"/>
  <c r="G46" i="20"/>
  <c r="F46" i="20"/>
  <c r="E46" i="20"/>
  <c r="D46" i="20"/>
  <c r="C46" i="20"/>
  <c r="M26" i="2"/>
  <c r="C48" i="2"/>
  <c r="D48" i="2"/>
  <c r="E48" i="2"/>
  <c r="F48" i="2"/>
  <c r="D26" i="2"/>
  <c r="E26" i="2"/>
  <c r="F26" i="2"/>
  <c r="G26" i="2"/>
  <c r="H26" i="2"/>
  <c r="I26" i="2"/>
  <c r="J26" i="2"/>
  <c r="K26" i="2"/>
  <c r="L26" i="2"/>
  <c r="B25" i="2"/>
  <c r="C25" i="2"/>
  <c r="D48" i="1"/>
  <c r="E48" i="1"/>
  <c r="F48" i="1"/>
  <c r="D26" i="1"/>
  <c r="E26" i="1"/>
  <c r="F26" i="1"/>
  <c r="G26" i="1"/>
  <c r="H26" i="1"/>
  <c r="I26" i="1"/>
  <c r="J26" i="1"/>
  <c r="K26" i="1"/>
  <c r="L26" i="1"/>
  <c r="B25" i="1"/>
  <c r="C25" i="1"/>
  <c r="H82" i="13"/>
  <c r="H51" i="13"/>
  <c r="O48" i="11"/>
  <c r="O47" i="11"/>
  <c r="Z12" i="11"/>
  <c r="Z13" i="11"/>
  <c r="Z14" i="11"/>
  <c r="Z15" i="11"/>
  <c r="Z16" i="11"/>
  <c r="Z17" i="11"/>
  <c r="Z18" i="11"/>
  <c r="Z19" i="11"/>
  <c r="Z20" i="11"/>
  <c r="Z21" i="11"/>
  <c r="Z22" i="11"/>
  <c r="Y23" i="11"/>
  <c r="X23" i="11"/>
  <c r="J20" i="8"/>
  <c r="B20" i="8"/>
  <c r="AT14" i="8"/>
  <c r="AR13" i="8"/>
  <c r="AS13" i="8"/>
  <c r="AT13" i="8"/>
  <c r="AR14" i="8"/>
  <c r="AS14" i="8"/>
  <c r="AS12" i="8"/>
  <c r="AT12" i="8"/>
  <c r="AR12" i="8"/>
  <c r="AX21" i="8"/>
  <c r="AX22" i="8"/>
  <c r="AX23" i="8"/>
  <c r="AP21" i="8"/>
  <c r="AQ21" i="8"/>
  <c r="AQ20" i="8" s="1"/>
  <c r="AR21" i="8"/>
  <c r="AS21" i="8"/>
  <c r="AT21" i="8"/>
  <c r="AU21" i="8"/>
  <c r="AV21" i="8"/>
  <c r="AW21" i="8"/>
  <c r="AP22" i="8"/>
  <c r="AQ22" i="8"/>
  <c r="AR22" i="8"/>
  <c r="AS22" i="8"/>
  <c r="AT22" i="8"/>
  <c r="AU22" i="8"/>
  <c r="AV22" i="8"/>
  <c r="AW22" i="8"/>
  <c r="AP23" i="8"/>
  <c r="AQ23" i="8"/>
  <c r="AR23" i="8"/>
  <c r="AS23" i="8"/>
  <c r="AT23" i="8"/>
  <c r="AU23" i="8"/>
  <c r="AV23" i="8"/>
  <c r="AW23" i="8"/>
  <c r="AO22" i="8"/>
  <c r="AO23" i="8"/>
  <c r="AO21" i="8"/>
  <c r="AT20" i="8"/>
  <c r="AJ20" i="8"/>
  <c r="AI20" i="8"/>
  <c r="AH20" i="8"/>
  <c r="AG20" i="8"/>
  <c r="AF20" i="8"/>
  <c r="AE20" i="8"/>
  <c r="AD20" i="8"/>
  <c r="AC20" i="8"/>
  <c r="AB20" i="8"/>
  <c r="AL21" i="8"/>
  <c r="AL22" i="8"/>
  <c r="AL23" i="8"/>
  <c r="AK20" i="8"/>
  <c r="Y21" i="8"/>
  <c r="Y22" i="8"/>
  <c r="Y23" i="8"/>
  <c r="X20" i="8"/>
  <c r="W20" i="8"/>
  <c r="V20" i="8"/>
  <c r="U20" i="8"/>
  <c r="T20" i="8"/>
  <c r="S20" i="8"/>
  <c r="R20" i="8"/>
  <c r="Q20" i="8"/>
  <c r="P20" i="8"/>
  <c r="O20" i="8"/>
  <c r="L21" i="8"/>
  <c r="L22" i="8"/>
  <c r="L23" i="8"/>
  <c r="K20" i="8"/>
  <c r="I20" i="8"/>
  <c r="H20" i="8"/>
  <c r="G20" i="8"/>
  <c r="F20" i="8"/>
  <c r="E20" i="8"/>
  <c r="D20" i="8"/>
  <c r="C20" i="8"/>
  <c r="B14" i="8"/>
  <c r="B13" i="8"/>
  <c r="B12" i="8"/>
  <c r="E11" i="8"/>
  <c r="D11" i="8"/>
  <c r="C11" i="8"/>
  <c r="T27" i="3"/>
  <c r="T28" i="3"/>
  <c r="T29" i="3"/>
  <c r="T30" i="3"/>
  <c r="T31" i="3"/>
  <c r="T32" i="3"/>
  <c r="T33" i="3"/>
  <c r="T34" i="3"/>
  <c r="T35" i="3"/>
  <c r="T36" i="3"/>
  <c r="T37" i="3"/>
  <c r="E85" i="6"/>
  <c r="L15" i="6" s="1"/>
  <c r="D92" i="6"/>
  <c r="E92" i="6"/>
  <c r="C92" i="6"/>
  <c r="D91" i="6"/>
  <c r="E91" i="6"/>
  <c r="C91" i="6"/>
  <c r="C85" i="6"/>
  <c r="D85" i="6"/>
  <c r="K15" i="6" s="1"/>
  <c r="C59" i="6"/>
  <c r="J14" i="6" s="1"/>
  <c r="B84" i="6"/>
  <c r="D59" i="6"/>
  <c r="K14" i="6" s="1"/>
  <c r="E59" i="6"/>
  <c r="L14" i="6" s="1"/>
  <c r="B58" i="6"/>
  <c r="C85" i="5"/>
  <c r="J15" i="5" s="1"/>
  <c r="D85" i="5"/>
  <c r="K15" i="5" s="1"/>
  <c r="E85" i="5"/>
  <c r="L15" i="5" s="1"/>
  <c r="B84" i="5"/>
  <c r="C59" i="5"/>
  <c r="J14" i="5" s="1"/>
  <c r="D59" i="5"/>
  <c r="K14" i="5" s="1"/>
  <c r="L14" i="5"/>
  <c r="B84" i="4"/>
  <c r="B58" i="4"/>
  <c r="G40" i="2"/>
  <c r="I14" i="6" l="1"/>
  <c r="L29" i="6" s="1"/>
  <c r="J29" i="6"/>
  <c r="L16" i="6"/>
  <c r="B32" i="6"/>
  <c r="K16" i="6"/>
  <c r="J16" i="6"/>
  <c r="J30" i="6"/>
  <c r="L16" i="5"/>
  <c r="L31" i="5" s="1"/>
  <c r="K16" i="5"/>
  <c r="K31" i="5" s="1"/>
  <c r="J16" i="5"/>
  <c r="I14" i="5"/>
  <c r="J18" i="5"/>
  <c r="I15" i="5"/>
  <c r="K19" i="5"/>
  <c r="B48" i="2"/>
  <c r="Z23" i="11"/>
  <c r="AR20" i="8"/>
  <c r="AW20" i="8"/>
  <c r="AP20" i="8"/>
  <c r="AL20" i="8"/>
  <c r="AY21" i="8"/>
  <c r="Y20" i="8"/>
  <c r="B46" i="20"/>
  <c r="FD13" i="20"/>
  <c r="AY23" i="8"/>
  <c r="AV20" i="8"/>
  <c r="L20" i="8"/>
  <c r="AY22" i="8"/>
  <c r="B12" i="21"/>
  <c r="J46" i="21"/>
  <c r="B46" i="21"/>
  <c r="FN12" i="20"/>
  <c r="C12" i="20"/>
  <c r="B12" i="20"/>
  <c r="B48" i="1"/>
  <c r="AT11" i="8"/>
  <c r="AS11" i="8"/>
  <c r="C12" i="21"/>
  <c r="AX20" i="8"/>
  <c r="AO20" i="8"/>
  <c r="AS20" i="8"/>
  <c r="AU20" i="8"/>
  <c r="B11" i="8"/>
  <c r="AP11" i="8"/>
  <c r="K29" i="6" l="1"/>
  <c r="L19" i="6"/>
  <c r="K30" i="6"/>
  <c r="I29" i="6"/>
  <c r="K19" i="6"/>
  <c r="L30" i="6"/>
  <c r="B33" i="6"/>
  <c r="L18" i="5"/>
  <c r="L19" i="5"/>
  <c r="J19" i="6"/>
  <c r="J18" i="6"/>
  <c r="I16" i="6"/>
  <c r="K31" i="6" s="1"/>
  <c r="K18" i="6"/>
  <c r="L18" i="6"/>
  <c r="K18" i="5"/>
  <c r="J19" i="5"/>
  <c r="J31" i="5"/>
  <c r="I31" i="5" s="1"/>
  <c r="I16" i="5"/>
  <c r="I19" i="5" s="1"/>
  <c r="AY20" i="8"/>
  <c r="AQ12" i="8"/>
  <c r="AQ14" i="8"/>
  <c r="AR11" i="8"/>
  <c r="AQ13" i="8"/>
  <c r="J31" i="6" l="1"/>
  <c r="L31" i="6"/>
  <c r="I19" i="6"/>
  <c r="I18" i="6"/>
  <c r="I18" i="5"/>
  <c r="AQ11" i="8"/>
  <c r="I31" i="6" l="1"/>
  <c r="O38" i="20"/>
  <c r="N38" i="20"/>
  <c r="O37" i="20"/>
  <c r="N37" i="20"/>
  <c r="O36" i="20"/>
  <c r="N36" i="20"/>
  <c r="O35" i="20"/>
  <c r="N35" i="20"/>
  <c r="O34" i="20"/>
  <c r="N34" i="20"/>
  <c r="O33" i="20"/>
  <c r="N33" i="20"/>
  <c r="O32" i="20"/>
  <c r="N32" i="20"/>
  <c r="O31" i="20"/>
  <c r="N31" i="20"/>
  <c r="O30" i="20"/>
  <c r="N30" i="20"/>
  <c r="O29" i="20"/>
  <c r="N29" i="20"/>
  <c r="O28" i="20"/>
  <c r="N28" i="20"/>
  <c r="O27" i="20"/>
  <c r="N27" i="20"/>
  <c r="O26" i="20"/>
  <c r="N26" i="20"/>
  <c r="O25" i="20"/>
  <c r="N25" i="20"/>
  <c r="O24" i="20"/>
  <c r="N24" i="20"/>
  <c r="O23" i="20"/>
  <c r="N23" i="20"/>
  <c r="O22" i="20"/>
  <c r="N22" i="20"/>
  <c r="O21" i="20"/>
  <c r="N21" i="20"/>
  <c r="O20" i="20"/>
  <c r="N20" i="20"/>
  <c r="O19" i="20"/>
  <c r="N19" i="20"/>
  <c r="O18" i="20"/>
  <c r="N18" i="20"/>
  <c r="O17" i="20"/>
  <c r="N17" i="20"/>
  <c r="O16" i="20"/>
  <c r="N16" i="20"/>
  <c r="O15" i="20"/>
  <c r="N15" i="20"/>
  <c r="O14" i="20"/>
  <c r="N14" i="20"/>
  <c r="O13" i="20"/>
  <c r="N13" i="20"/>
  <c r="FD13" i="21" l="1"/>
  <c r="O12" i="20"/>
  <c r="V23" i="11"/>
  <c r="O38" i="21" l="1"/>
  <c r="N38" i="21"/>
  <c r="O37" i="21"/>
  <c r="N37" i="21"/>
  <c r="O36" i="21"/>
  <c r="N36" i="21"/>
  <c r="O35" i="21"/>
  <c r="N35" i="21"/>
  <c r="O34" i="21"/>
  <c r="N34" i="21"/>
  <c r="O33" i="21"/>
  <c r="N33" i="21"/>
  <c r="O32" i="21"/>
  <c r="N32" i="21"/>
  <c r="O31" i="21"/>
  <c r="N31" i="21"/>
  <c r="O30" i="21"/>
  <c r="N30" i="21"/>
  <c r="O29" i="21"/>
  <c r="N29" i="21"/>
  <c r="O28" i="21"/>
  <c r="N28" i="21"/>
  <c r="O27" i="21"/>
  <c r="N27" i="21"/>
  <c r="O26" i="21"/>
  <c r="N26" i="21"/>
  <c r="O25" i="21"/>
  <c r="N25" i="21"/>
  <c r="O24" i="21"/>
  <c r="N24" i="21"/>
  <c r="O23" i="21"/>
  <c r="N23" i="21"/>
  <c r="O22" i="21"/>
  <c r="N22" i="21"/>
  <c r="O21" i="21"/>
  <c r="N21" i="21"/>
  <c r="O20" i="21"/>
  <c r="N20" i="21"/>
  <c r="O19" i="21"/>
  <c r="N19" i="21"/>
  <c r="O18" i="21"/>
  <c r="N18" i="21"/>
  <c r="O17" i="21"/>
  <c r="N17" i="21"/>
  <c r="O16" i="21"/>
  <c r="N16" i="21"/>
  <c r="O15" i="21"/>
  <c r="N15" i="21"/>
  <c r="O14" i="21"/>
  <c r="N14" i="21"/>
  <c r="O13" i="21"/>
  <c r="N13" i="21"/>
  <c r="Y12" i="21"/>
  <c r="X12" i="21"/>
  <c r="W12" i="21"/>
  <c r="V12" i="21"/>
  <c r="U12" i="21"/>
  <c r="T12" i="21"/>
  <c r="S12" i="21"/>
  <c r="R12" i="21"/>
  <c r="Q12" i="21"/>
  <c r="P12" i="21"/>
  <c r="Y12" i="20"/>
  <c r="X12" i="20"/>
  <c r="W12" i="20"/>
  <c r="V12" i="20"/>
  <c r="U12" i="20"/>
  <c r="T12" i="20"/>
  <c r="S12" i="20"/>
  <c r="R12" i="20"/>
  <c r="Q12" i="20"/>
  <c r="P12" i="20"/>
  <c r="C47" i="2"/>
  <c r="D47" i="2"/>
  <c r="E47" i="2"/>
  <c r="F47" i="2"/>
  <c r="G47" i="2"/>
  <c r="B24" i="2"/>
  <c r="C24" i="2"/>
  <c r="C47" i="1"/>
  <c r="D47" i="1"/>
  <c r="E47" i="1"/>
  <c r="F47" i="1"/>
  <c r="G47" i="1"/>
  <c r="B24" i="1"/>
  <c r="C24" i="1"/>
  <c r="H81" i="13"/>
  <c r="H50" i="13"/>
  <c r="O49" i="11"/>
  <c r="O50" i="11"/>
  <c r="W23" i="11"/>
  <c r="I11" i="8"/>
  <c r="H11" i="8"/>
  <c r="Q38" i="3"/>
  <c r="B83" i="6"/>
  <c r="B57" i="6"/>
  <c r="B83" i="5"/>
  <c r="B83" i="4"/>
  <c r="B57" i="4"/>
  <c r="B47" i="1" l="1"/>
  <c r="G11" i="8"/>
  <c r="O12" i="21"/>
  <c r="B47" i="2"/>
  <c r="AA23" i="11"/>
  <c r="C93" i="6"/>
  <c r="N12" i="21"/>
  <c r="N12" i="20"/>
  <c r="M33" i="7"/>
  <c r="C13" i="7"/>
  <c r="B13" i="7"/>
  <c r="AH12" i="21" l="1"/>
  <c r="AI12" i="21"/>
  <c r="AJ12" i="21"/>
  <c r="AK12" i="21"/>
  <c r="B23" i="2"/>
  <c r="B22" i="2"/>
  <c r="C22" i="2"/>
  <c r="C17" i="2"/>
  <c r="B17" i="2"/>
  <c r="C16" i="2"/>
  <c r="B16" i="2"/>
  <c r="B13" i="2"/>
  <c r="C13" i="2"/>
  <c r="B14" i="2"/>
  <c r="C14" i="2"/>
  <c r="B15" i="2"/>
  <c r="C15" i="2"/>
  <c r="B18" i="2"/>
  <c r="C18" i="2"/>
  <c r="B19" i="2"/>
  <c r="C19" i="2"/>
  <c r="B20" i="2"/>
  <c r="C20" i="2"/>
  <c r="B21" i="2"/>
  <c r="C21" i="2"/>
  <c r="C23" i="2"/>
  <c r="B12" i="2"/>
  <c r="C12" i="2"/>
  <c r="G35" i="1"/>
  <c r="C35" i="1"/>
  <c r="C18" i="1"/>
  <c r="B18" i="1"/>
  <c r="B19" i="1"/>
  <c r="C19" i="1"/>
  <c r="B20" i="1"/>
  <c r="C20" i="1"/>
  <c r="B21" i="1"/>
  <c r="B22" i="1"/>
  <c r="C22" i="1"/>
  <c r="B23" i="1"/>
  <c r="C23" i="1"/>
  <c r="C17" i="1"/>
  <c r="B17" i="1"/>
  <c r="C13" i="1"/>
  <c r="C14" i="1"/>
  <c r="C15" i="1"/>
  <c r="C16" i="1"/>
  <c r="C12" i="1"/>
  <c r="B13" i="1"/>
  <c r="B14" i="1"/>
  <c r="B15" i="1"/>
  <c r="B16" i="1"/>
  <c r="B12" i="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B23" i="11"/>
  <c r="Z13" i="21"/>
  <c r="AK12" i="20"/>
  <c r="AJ12" i="20"/>
  <c r="AI12" i="20"/>
  <c r="AH12" i="20"/>
  <c r="AG12" i="20"/>
  <c r="AF12" i="20"/>
  <c r="AE12" i="20"/>
  <c r="AD12" i="20"/>
  <c r="AC12" i="20"/>
  <c r="AB12" i="20"/>
  <c r="B26" i="1" l="1"/>
  <c r="B26" i="2"/>
  <c r="C26" i="2"/>
  <c r="B46" i="2"/>
  <c r="B35" i="1"/>
  <c r="B35" i="2"/>
  <c r="P11" i="8"/>
  <c r="Q11" i="8"/>
  <c r="T11" i="8"/>
  <c r="U11" i="8"/>
  <c r="V11" i="8"/>
  <c r="X11" i="8"/>
  <c r="Y11" i="8"/>
  <c r="Z11" i="8"/>
  <c r="AB11" i="8"/>
  <c r="AC11" i="8"/>
  <c r="AD11" i="8"/>
  <c r="AF11" i="8"/>
  <c r="AG11" i="8"/>
  <c r="AH11" i="8"/>
  <c r="AJ11" i="8"/>
  <c r="AK11" i="8"/>
  <c r="AL11" i="8"/>
  <c r="AN11" i="8"/>
  <c r="AO11" i="8"/>
  <c r="O12" i="8"/>
  <c r="S12" i="8"/>
  <c r="W12" i="8"/>
  <c r="AA12" i="8"/>
  <c r="AE12" i="8"/>
  <c r="AI12" i="8"/>
  <c r="AM12" i="8"/>
  <c r="O13" i="8"/>
  <c r="S13" i="8"/>
  <c r="W13" i="8"/>
  <c r="AA13" i="8"/>
  <c r="AE13" i="8"/>
  <c r="AI13" i="8"/>
  <c r="AM13" i="8"/>
  <c r="O14" i="8"/>
  <c r="S14" i="8"/>
  <c r="W14" i="8"/>
  <c r="AA14" i="8"/>
  <c r="AE14" i="8"/>
  <c r="AI14" i="8"/>
  <c r="AM14" i="8"/>
  <c r="B82" i="4"/>
  <c r="B49" i="2" l="1"/>
  <c r="AM11" i="8"/>
  <c r="AE11" i="8"/>
  <c r="S11" i="8"/>
  <c r="AI11" i="8"/>
  <c r="AA11" i="8"/>
  <c r="W11" i="8"/>
  <c r="O11" i="8"/>
  <c r="AG12" i="21" l="1"/>
  <c r="AF12" i="21"/>
  <c r="AE12" i="21"/>
  <c r="AD12" i="21"/>
  <c r="AC12" i="21"/>
  <c r="AB12" i="21"/>
  <c r="AA38" i="21"/>
  <c r="Z38" i="21"/>
  <c r="AA37" i="21"/>
  <c r="Z37" i="21"/>
  <c r="AA36" i="21"/>
  <c r="Z36" i="21"/>
  <c r="AA35" i="21"/>
  <c r="Z35" i="21"/>
  <c r="AA34" i="21"/>
  <c r="Z34" i="21"/>
  <c r="AA33" i="21"/>
  <c r="Z33" i="21"/>
  <c r="AA32" i="21"/>
  <c r="Z32" i="21"/>
  <c r="AA31" i="21"/>
  <c r="Z31" i="21"/>
  <c r="AA30" i="21"/>
  <c r="Z30" i="21"/>
  <c r="AA29" i="21"/>
  <c r="Z29" i="21"/>
  <c r="AA28" i="21"/>
  <c r="Z28" i="21"/>
  <c r="AA27" i="21"/>
  <c r="Z27" i="21"/>
  <c r="AA26" i="21"/>
  <c r="Z26" i="21"/>
  <c r="AA25" i="21"/>
  <c r="Z25" i="21"/>
  <c r="AA24" i="21"/>
  <c r="Z24" i="21"/>
  <c r="AA23" i="21"/>
  <c r="Z23" i="21"/>
  <c r="AA22" i="21"/>
  <c r="Z22" i="21"/>
  <c r="AA21" i="21"/>
  <c r="Z21" i="21"/>
  <c r="AA20" i="21"/>
  <c r="Z20" i="21"/>
  <c r="AA19" i="21"/>
  <c r="Z19" i="21"/>
  <c r="AA18" i="21"/>
  <c r="Z18" i="21"/>
  <c r="AA17" i="21"/>
  <c r="Z17" i="21"/>
  <c r="AA16" i="21"/>
  <c r="Z16" i="21"/>
  <c r="AA15" i="21"/>
  <c r="Z15" i="21"/>
  <c r="AA14" i="21"/>
  <c r="Z14" i="21"/>
  <c r="AA13" i="21"/>
  <c r="AA38" i="20"/>
  <c r="Z38" i="20"/>
  <c r="AA37" i="20"/>
  <c r="Z37" i="20"/>
  <c r="AA36" i="20"/>
  <c r="Z36" i="20"/>
  <c r="AA35" i="20"/>
  <c r="Z35" i="20"/>
  <c r="AA34" i="20"/>
  <c r="Z34" i="20"/>
  <c r="AA33" i="20"/>
  <c r="Z33" i="20"/>
  <c r="AA32" i="20"/>
  <c r="Z32" i="20"/>
  <c r="AA31" i="20"/>
  <c r="Z31" i="20"/>
  <c r="AA30" i="20"/>
  <c r="Z30" i="20"/>
  <c r="AA29" i="20"/>
  <c r="Z29" i="20"/>
  <c r="AA28" i="20"/>
  <c r="Z28" i="20"/>
  <c r="AA27" i="20"/>
  <c r="Z27" i="20"/>
  <c r="AA26" i="20"/>
  <c r="Z26" i="20"/>
  <c r="AA25" i="20"/>
  <c r="Z25" i="20"/>
  <c r="AA24" i="20"/>
  <c r="Z24" i="20"/>
  <c r="AA23" i="20"/>
  <c r="Z23" i="20"/>
  <c r="AA22" i="20"/>
  <c r="Z22" i="20"/>
  <c r="AA21" i="20"/>
  <c r="Z21" i="20"/>
  <c r="AA20" i="20"/>
  <c r="Z20" i="20"/>
  <c r="AA19" i="20"/>
  <c r="Z19" i="20"/>
  <c r="AA18" i="20"/>
  <c r="Z18" i="20"/>
  <c r="AA17" i="20"/>
  <c r="Z17" i="20"/>
  <c r="AA16" i="20"/>
  <c r="Z16" i="20"/>
  <c r="AA15" i="20"/>
  <c r="Z15" i="20"/>
  <c r="AA14" i="20"/>
  <c r="Z14" i="20"/>
  <c r="AA13" i="20"/>
  <c r="Z13" i="20"/>
  <c r="C46" i="2"/>
  <c r="D46" i="2"/>
  <c r="E46" i="2"/>
  <c r="F46" i="2"/>
  <c r="G46" i="2"/>
  <c r="B46" i="1"/>
  <c r="C46" i="1"/>
  <c r="D46" i="1"/>
  <c r="E46" i="1"/>
  <c r="F46" i="1"/>
  <c r="G46" i="1"/>
  <c r="H80" i="13"/>
  <c r="H49" i="13"/>
  <c r="AA12" i="20" l="1"/>
  <c r="Z12" i="20"/>
  <c r="AA12" i="21"/>
  <c r="Z12" i="21"/>
  <c r="O45" i="11"/>
  <c r="O46" i="11"/>
  <c r="M11" i="8"/>
  <c r="L11" i="8"/>
  <c r="K11" i="8" s="1"/>
  <c r="B82" i="6" l="1"/>
  <c r="B56" i="6"/>
  <c r="B82" i="5"/>
  <c r="B56" i="4"/>
  <c r="EU38" i="20" l="1"/>
  <c r="ET38" i="20"/>
  <c r="EU37" i="20"/>
  <c r="ET37" i="20"/>
  <c r="EU36" i="20"/>
  <c r="ET36" i="20"/>
  <c r="EU35" i="20"/>
  <c r="ET35" i="20"/>
  <c r="EU34" i="20"/>
  <c r="ET34" i="20"/>
  <c r="EU33" i="20"/>
  <c r="ET33" i="20"/>
  <c r="EU32" i="20"/>
  <c r="ET32" i="20"/>
  <c r="EU31" i="20"/>
  <c r="ET31" i="20"/>
  <c r="EU30" i="20"/>
  <c r="ET30" i="20"/>
  <c r="EU29" i="20"/>
  <c r="ET29" i="20"/>
  <c r="EU28" i="20"/>
  <c r="ET28" i="20"/>
  <c r="EU27" i="20"/>
  <c r="ET27" i="20"/>
  <c r="EU26" i="20"/>
  <c r="ET26" i="20"/>
  <c r="EU25" i="20"/>
  <c r="ET25" i="20"/>
  <c r="EU24" i="20"/>
  <c r="ET24" i="20"/>
  <c r="EU23" i="20"/>
  <c r="ET23" i="20"/>
  <c r="EU22" i="20"/>
  <c r="ET22" i="20"/>
  <c r="EU21" i="20"/>
  <c r="ET21" i="20"/>
  <c r="EU20" i="20"/>
  <c r="ET20" i="20"/>
  <c r="EU19" i="20"/>
  <c r="ET19" i="20"/>
  <c r="EU18" i="20"/>
  <c r="ET18" i="20"/>
  <c r="EU17" i="20"/>
  <c r="ET17" i="20"/>
  <c r="EU16" i="20"/>
  <c r="ET16" i="20"/>
  <c r="EU15" i="20"/>
  <c r="ET15" i="20"/>
  <c r="EU14" i="20"/>
  <c r="ET14" i="20"/>
  <c r="EU13" i="20"/>
  <c r="ET13" i="20"/>
  <c r="FC12" i="20"/>
  <c r="FB12" i="20"/>
  <c r="FA12" i="20"/>
  <c r="EZ12" i="20"/>
  <c r="EY12" i="20"/>
  <c r="EX12" i="20"/>
  <c r="EW12" i="20"/>
  <c r="EV12" i="20"/>
  <c r="EK38" i="20"/>
  <c r="EJ38" i="20"/>
  <c r="EK37" i="20"/>
  <c r="EJ37" i="20"/>
  <c r="EK36" i="20"/>
  <c r="EJ36" i="20"/>
  <c r="EK35" i="20"/>
  <c r="EJ35" i="20"/>
  <c r="EK34" i="20"/>
  <c r="EJ34" i="20"/>
  <c r="EK33" i="20"/>
  <c r="EJ33" i="20"/>
  <c r="EK32" i="20"/>
  <c r="EJ32" i="20"/>
  <c r="EK31" i="20"/>
  <c r="EJ31" i="20"/>
  <c r="EK30" i="20"/>
  <c r="EJ30" i="20"/>
  <c r="EK29" i="20"/>
  <c r="EJ29" i="20"/>
  <c r="EK28" i="20"/>
  <c r="EJ28" i="20"/>
  <c r="EK27" i="20"/>
  <c r="EJ27" i="20"/>
  <c r="EK26" i="20"/>
  <c r="EJ26" i="20"/>
  <c r="EK25" i="20"/>
  <c r="EJ25" i="20"/>
  <c r="EK24" i="20"/>
  <c r="EJ24" i="20"/>
  <c r="EK23" i="20"/>
  <c r="EJ23" i="20"/>
  <c r="EK22" i="20"/>
  <c r="EJ22" i="20"/>
  <c r="EK21" i="20"/>
  <c r="EJ21" i="20"/>
  <c r="EK20" i="20"/>
  <c r="EJ20" i="20"/>
  <c r="EK19" i="20"/>
  <c r="EJ19" i="20"/>
  <c r="EK18" i="20"/>
  <c r="EJ18" i="20"/>
  <c r="EK17" i="20"/>
  <c r="EJ17" i="20"/>
  <c r="EK16" i="20"/>
  <c r="EJ16" i="20"/>
  <c r="EK15" i="20"/>
  <c r="EJ15" i="20"/>
  <c r="EK14" i="20"/>
  <c r="EJ14" i="20"/>
  <c r="EK13" i="20"/>
  <c r="EJ13" i="20"/>
  <c r="ES12" i="20"/>
  <c r="ER12" i="20"/>
  <c r="EQ12" i="20"/>
  <c r="EP12" i="20"/>
  <c r="EO12" i="20"/>
  <c r="EN12" i="20"/>
  <c r="EM12" i="20"/>
  <c r="EL12" i="20"/>
  <c r="EA38" i="20"/>
  <c r="DZ38" i="20"/>
  <c r="EA37" i="20"/>
  <c r="DZ37" i="20"/>
  <c r="EA36" i="20"/>
  <c r="DZ36" i="20"/>
  <c r="EA35" i="20"/>
  <c r="DZ35" i="20"/>
  <c r="EA34" i="20"/>
  <c r="DZ34" i="20"/>
  <c r="EA33" i="20"/>
  <c r="DZ33" i="20"/>
  <c r="EA32" i="20"/>
  <c r="DZ32" i="20"/>
  <c r="EA31" i="20"/>
  <c r="DZ31" i="20"/>
  <c r="EA30" i="20"/>
  <c r="DZ30" i="20"/>
  <c r="EA29" i="20"/>
  <c r="DZ29" i="20"/>
  <c r="EA28" i="20"/>
  <c r="DZ28" i="20"/>
  <c r="EA27" i="20"/>
  <c r="DZ27" i="20"/>
  <c r="EA26" i="20"/>
  <c r="DZ26" i="20"/>
  <c r="EA25" i="20"/>
  <c r="DZ25" i="20"/>
  <c r="EA24" i="20"/>
  <c r="DZ24" i="20"/>
  <c r="EA23" i="20"/>
  <c r="DZ23" i="20"/>
  <c r="EA22" i="20"/>
  <c r="DZ22" i="20"/>
  <c r="EA21" i="20"/>
  <c r="DZ21" i="20"/>
  <c r="EA20" i="20"/>
  <c r="DZ20" i="20"/>
  <c r="EA19" i="20"/>
  <c r="DZ19" i="20"/>
  <c r="EA18" i="20"/>
  <c r="DZ18" i="20"/>
  <c r="EA17" i="20"/>
  <c r="DZ17" i="20"/>
  <c r="EA16" i="20"/>
  <c r="DZ16" i="20"/>
  <c r="EA15" i="20"/>
  <c r="DZ15" i="20"/>
  <c r="EA14" i="20"/>
  <c r="DZ14" i="20"/>
  <c r="EA13" i="20"/>
  <c r="DZ13" i="20"/>
  <c r="EI12" i="20"/>
  <c r="EH12" i="20"/>
  <c r="EG12" i="20"/>
  <c r="EF12" i="20"/>
  <c r="EE12" i="20"/>
  <c r="ED12" i="20"/>
  <c r="EC12" i="20"/>
  <c r="EB12" i="20"/>
  <c r="DQ38" i="20"/>
  <c r="DP38" i="20"/>
  <c r="DQ37" i="20"/>
  <c r="DP37" i="20"/>
  <c r="DQ36" i="20"/>
  <c r="DP36" i="20"/>
  <c r="DQ35" i="20"/>
  <c r="DP35" i="20"/>
  <c r="DQ34" i="20"/>
  <c r="DP34" i="20"/>
  <c r="DQ33" i="20"/>
  <c r="DP33" i="20"/>
  <c r="DQ32" i="20"/>
  <c r="DP32" i="20"/>
  <c r="DQ31" i="20"/>
  <c r="DP31" i="20"/>
  <c r="DQ30" i="20"/>
  <c r="DP30" i="20"/>
  <c r="DQ29" i="20"/>
  <c r="DP29" i="20"/>
  <c r="DQ28" i="20"/>
  <c r="DP28" i="20"/>
  <c r="DQ27" i="20"/>
  <c r="DP27" i="20"/>
  <c r="DQ26" i="20"/>
  <c r="DP26" i="20"/>
  <c r="DQ25" i="20"/>
  <c r="DP25" i="20"/>
  <c r="DQ24" i="20"/>
  <c r="DP24" i="20"/>
  <c r="DQ23" i="20"/>
  <c r="DP23" i="20"/>
  <c r="DQ22" i="20"/>
  <c r="DP22" i="20"/>
  <c r="DQ21" i="20"/>
  <c r="DP21" i="20"/>
  <c r="DQ20" i="20"/>
  <c r="DP20" i="20"/>
  <c r="DQ19" i="20"/>
  <c r="DP19" i="20"/>
  <c r="DQ18" i="20"/>
  <c r="DP18" i="20"/>
  <c r="DQ17" i="20"/>
  <c r="DP17" i="20"/>
  <c r="DQ16" i="20"/>
  <c r="DP16" i="20"/>
  <c r="DQ15" i="20"/>
  <c r="DP15" i="20"/>
  <c r="DQ14" i="20"/>
  <c r="DP14" i="20"/>
  <c r="DQ13" i="20"/>
  <c r="FM12" i="20" s="1"/>
  <c r="DP13" i="20"/>
  <c r="FL12" i="20" s="1"/>
  <c r="DY12" i="20"/>
  <c r="DX12" i="20"/>
  <c r="DW12" i="20"/>
  <c r="DV12" i="20"/>
  <c r="DU12" i="20"/>
  <c r="DT12" i="20"/>
  <c r="DS12" i="20"/>
  <c r="DR12" i="20"/>
  <c r="DG38" i="20"/>
  <c r="DF38" i="20"/>
  <c r="DG37" i="20"/>
  <c r="DF37" i="20"/>
  <c r="DG36" i="20"/>
  <c r="DF36" i="20"/>
  <c r="DG35" i="20"/>
  <c r="DF35" i="20"/>
  <c r="DG34" i="20"/>
  <c r="DF34" i="20"/>
  <c r="DG33" i="20"/>
  <c r="DF33" i="20"/>
  <c r="DG32" i="20"/>
  <c r="DF32" i="20"/>
  <c r="DG31" i="20"/>
  <c r="DF31" i="20"/>
  <c r="DG30" i="20"/>
  <c r="DF30" i="20"/>
  <c r="DG29" i="20"/>
  <c r="DF29" i="20"/>
  <c r="DG28" i="20"/>
  <c r="DF28" i="20"/>
  <c r="DG27" i="20"/>
  <c r="DF27" i="20"/>
  <c r="DG26" i="20"/>
  <c r="DF26" i="20"/>
  <c r="DG25" i="20"/>
  <c r="DF25" i="20"/>
  <c r="DG24" i="20"/>
  <c r="DF24" i="20"/>
  <c r="DG23" i="20"/>
  <c r="DF23" i="20"/>
  <c r="DG22" i="20"/>
  <c r="DF22" i="20"/>
  <c r="DG21" i="20"/>
  <c r="DF21" i="20"/>
  <c r="DG20" i="20"/>
  <c r="DF20" i="20"/>
  <c r="DG19" i="20"/>
  <c r="DF19" i="20"/>
  <c r="DG18" i="20"/>
  <c r="DF18" i="20"/>
  <c r="DG17" i="20"/>
  <c r="DF17" i="20"/>
  <c r="DG16" i="20"/>
  <c r="DF16" i="20"/>
  <c r="DG15" i="20"/>
  <c r="DF15" i="20"/>
  <c r="DG14" i="20"/>
  <c r="DF14" i="20"/>
  <c r="DG13" i="20"/>
  <c r="DF13" i="20"/>
  <c r="DO12" i="20"/>
  <c r="DN12" i="20"/>
  <c r="DM12" i="20"/>
  <c r="DL12" i="20"/>
  <c r="DK12" i="20"/>
  <c r="DJ12" i="20"/>
  <c r="DI12" i="20"/>
  <c r="DH12" i="20"/>
  <c r="CU38" i="20"/>
  <c r="CT38" i="20"/>
  <c r="CU37" i="20"/>
  <c r="CT37" i="20"/>
  <c r="CU36" i="20"/>
  <c r="CT36" i="20"/>
  <c r="CU35" i="20"/>
  <c r="CT35" i="20"/>
  <c r="CU34" i="20"/>
  <c r="CT34" i="20"/>
  <c r="CU33" i="20"/>
  <c r="CT33" i="20"/>
  <c r="CU32" i="20"/>
  <c r="CT32" i="20"/>
  <c r="CU31" i="20"/>
  <c r="CT31" i="20"/>
  <c r="CU30" i="20"/>
  <c r="CT30" i="20"/>
  <c r="CU29" i="20"/>
  <c r="CT29" i="20"/>
  <c r="CU28" i="20"/>
  <c r="CT28" i="20"/>
  <c r="CU27" i="20"/>
  <c r="CT27" i="20"/>
  <c r="CU26" i="20"/>
  <c r="CT26" i="20"/>
  <c r="CU25" i="20"/>
  <c r="CT25" i="20"/>
  <c r="CU24" i="20"/>
  <c r="CT24" i="20"/>
  <c r="CU23" i="20"/>
  <c r="CT23" i="20"/>
  <c r="CU22" i="20"/>
  <c r="CT22" i="20"/>
  <c r="CU21" i="20"/>
  <c r="CT21" i="20"/>
  <c r="CU20" i="20"/>
  <c r="CT20" i="20"/>
  <c r="CU19" i="20"/>
  <c r="CT19" i="20"/>
  <c r="CU18" i="20"/>
  <c r="CT18" i="20"/>
  <c r="CU17" i="20"/>
  <c r="CT17" i="20"/>
  <c r="CU16" i="20"/>
  <c r="CT16" i="20"/>
  <c r="CU15" i="20"/>
  <c r="CT15" i="20"/>
  <c r="CU14" i="20"/>
  <c r="CT14" i="20"/>
  <c r="CU13" i="20"/>
  <c r="CT13" i="20"/>
  <c r="DE12" i="20"/>
  <c r="DD12" i="20"/>
  <c r="DC12" i="20"/>
  <c r="DB12" i="20"/>
  <c r="DA12" i="20"/>
  <c r="CZ12" i="20"/>
  <c r="CY12" i="20"/>
  <c r="CX12" i="20"/>
  <c r="CW12" i="20"/>
  <c r="CV12" i="20"/>
  <c r="CI38" i="20"/>
  <c r="CH38" i="20"/>
  <c r="CI37" i="20"/>
  <c r="CH37" i="20"/>
  <c r="CI36" i="20"/>
  <c r="CH36" i="20"/>
  <c r="CI35" i="20"/>
  <c r="CH35" i="20"/>
  <c r="CI34" i="20"/>
  <c r="CH34" i="20"/>
  <c r="CI33" i="20"/>
  <c r="CH33" i="20"/>
  <c r="CI32" i="20"/>
  <c r="CH32" i="20"/>
  <c r="CI31" i="20"/>
  <c r="CH31" i="20"/>
  <c r="CI30" i="20"/>
  <c r="CH30" i="20"/>
  <c r="CI29" i="20"/>
  <c r="CH29" i="20"/>
  <c r="CI28" i="20"/>
  <c r="CH28" i="20"/>
  <c r="CI27" i="20"/>
  <c r="CH27" i="20"/>
  <c r="CI26" i="20"/>
  <c r="CH26" i="20"/>
  <c r="CI25" i="20"/>
  <c r="CH25" i="20"/>
  <c r="CI24" i="20"/>
  <c r="CH24" i="20"/>
  <c r="CI23" i="20"/>
  <c r="CH23" i="20"/>
  <c r="CI22" i="20"/>
  <c r="CH22" i="20"/>
  <c r="CI21" i="20"/>
  <c r="CH21" i="20"/>
  <c r="CI20" i="20"/>
  <c r="CH20" i="20"/>
  <c r="CI19" i="20"/>
  <c r="CH19" i="20"/>
  <c r="CI18" i="20"/>
  <c r="CH18" i="20"/>
  <c r="CI17" i="20"/>
  <c r="CH17" i="20"/>
  <c r="CI16" i="20"/>
  <c r="CH16" i="20"/>
  <c r="CI15" i="20"/>
  <c r="CH15" i="20"/>
  <c r="CI14" i="20"/>
  <c r="CH14" i="20"/>
  <c r="CI13" i="20"/>
  <c r="CH13" i="20"/>
  <c r="CS12" i="20"/>
  <c r="CR12" i="20"/>
  <c r="CQ12" i="20"/>
  <c r="CP12" i="20"/>
  <c r="CO12" i="20"/>
  <c r="CN12" i="20"/>
  <c r="CM12" i="20"/>
  <c r="CL12" i="20"/>
  <c r="CK12" i="20"/>
  <c r="CJ12" i="20"/>
  <c r="BW38" i="20"/>
  <c r="BV38" i="20"/>
  <c r="BW37" i="20"/>
  <c r="BV37" i="20"/>
  <c r="BW36" i="20"/>
  <c r="BV36" i="20"/>
  <c r="BW35" i="20"/>
  <c r="BV35" i="20"/>
  <c r="BW34" i="20"/>
  <c r="BV34" i="20"/>
  <c r="BW33" i="20"/>
  <c r="BV33" i="20"/>
  <c r="BW32" i="20"/>
  <c r="BV32" i="20"/>
  <c r="BW31" i="20"/>
  <c r="BV31" i="20"/>
  <c r="BW30" i="20"/>
  <c r="BV30" i="20"/>
  <c r="BW29" i="20"/>
  <c r="BV29" i="20"/>
  <c r="BW28" i="20"/>
  <c r="BV28" i="20"/>
  <c r="BW27" i="20"/>
  <c r="BV27" i="20"/>
  <c r="BW26" i="20"/>
  <c r="BV26" i="20"/>
  <c r="BW25" i="20"/>
  <c r="BV25" i="20"/>
  <c r="BW24" i="20"/>
  <c r="BV24" i="20"/>
  <c r="BW23" i="20"/>
  <c r="BV23" i="20"/>
  <c r="BW22" i="20"/>
  <c r="BV22" i="20"/>
  <c r="BW21" i="20"/>
  <c r="BV21" i="20"/>
  <c r="BW20" i="20"/>
  <c r="BV20" i="20"/>
  <c r="BW19" i="20"/>
  <c r="BV19" i="20"/>
  <c r="BW18" i="20"/>
  <c r="BV18" i="20"/>
  <c r="BW17" i="20"/>
  <c r="BV17" i="20"/>
  <c r="BW16" i="20"/>
  <c r="BV16" i="20"/>
  <c r="BW15" i="20"/>
  <c r="BV15" i="20"/>
  <c r="BW14" i="20"/>
  <c r="BV14" i="20"/>
  <c r="BW13" i="20"/>
  <c r="FK12" i="20" s="1"/>
  <c r="BV13" i="20"/>
  <c r="FJ12" i="20" s="1"/>
  <c r="CG12" i="20"/>
  <c r="CF12" i="20"/>
  <c r="CE12" i="20"/>
  <c r="CD12" i="20"/>
  <c r="CC12" i="20"/>
  <c r="CB12" i="20"/>
  <c r="CA12" i="20"/>
  <c r="BZ12" i="20"/>
  <c r="BY12" i="20"/>
  <c r="BX12" i="20"/>
  <c r="BK38" i="20"/>
  <c r="BJ38" i="20"/>
  <c r="BK37" i="20"/>
  <c r="BJ37" i="20"/>
  <c r="BK36" i="20"/>
  <c r="BJ36" i="20"/>
  <c r="BK35" i="20"/>
  <c r="BJ35" i="20"/>
  <c r="BK34" i="20"/>
  <c r="BJ34" i="20"/>
  <c r="BK33" i="20"/>
  <c r="BJ33" i="20"/>
  <c r="BK32" i="20"/>
  <c r="BJ32" i="20"/>
  <c r="BK31" i="20"/>
  <c r="BJ31" i="20"/>
  <c r="BK30" i="20"/>
  <c r="BJ30" i="20"/>
  <c r="BK29" i="20"/>
  <c r="BJ29" i="20"/>
  <c r="BK28" i="20"/>
  <c r="BJ28" i="20"/>
  <c r="BK27" i="20"/>
  <c r="BJ27" i="20"/>
  <c r="BK26" i="20"/>
  <c r="BJ26" i="20"/>
  <c r="BK25" i="20"/>
  <c r="BJ25" i="20"/>
  <c r="BK24" i="20"/>
  <c r="BJ24" i="20"/>
  <c r="BK23" i="20"/>
  <c r="BJ23" i="20"/>
  <c r="BK22" i="20"/>
  <c r="BJ22" i="20"/>
  <c r="BK21" i="20"/>
  <c r="BJ21" i="20"/>
  <c r="BK20" i="20"/>
  <c r="BJ20" i="20"/>
  <c r="BK19" i="20"/>
  <c r="BJ19" i="20"/>
  <c r="BK18" i="20"/>
  <c r="BJ18" i="20"/>
  <c r="BK17" i="20"/>
  <c r="BJ17" i="20"/>
  <c r="BK16" i="20"/>
  <c r="BJ16" i="20"/>
  <c r="BK15" i="20"/>
  <c r="BJ15" i="20"/>
  <c r="BK14" i="20"/>
  <c r="BJ14" i="20"/>
  <c r="BK13" i="20"/>
  <c r="FI12" i="20" s="1"/>
  <c r="BJ13" i="20"/>
  <c r="FH12" i="20" s="1"/>
  <c r="BU12" i="20"/>
  <c r="BT12" i="20"/>
  <c r="BS12" i="20"/>
  <c r="BR12" i="20"/>
  <c r="BQ12" i="20"/>
  <c r="BP12" i="20"/>
  <c r="BO12" i="20"/>
  <c r="BN12" i="20"/>
  <c r="BM12" i="20"/>
  <c r="BL12" i="20"/>
  <c r="AY38" i="20"/>
  <c r="AX38" i="20"/>
  <c r="AY37" i="20"/>
  <c r="AX37" i="20"/>
  <c r="AY36" i="20"/>
  <c r="AX36" i="20"/>
  <c r="AY35" i="20"/>
  <c r="AX35" i="20"/>
  <c r="AY34" i="20"/>
  <c r="AX34" i="20"/>
  <c r="AY33" i="20"/>
  <c r="AX33" i="20"/>
  <c r="AY32" i="20"/>
  <c r="AX32" i="20"/>
  <c r="AY31" i="20"/>
  <c r="AX31" i="20"/>
  <c r="AY30" i="20"/>
  <c r="AX30" i="20"/>
  <c r="AY29" i="20"/>
  <c r="AX29" i="20"/>
  <c r="AY28" i="20"/>
  <c r="AX28" i="20"/>
  <c r="AY27" i="20"/>
  <c r="AX27" i="20"/>
  <c r="AY26" i="20"/>
  <c r="AX26" i="20"/>
  <c r="AY25" i="20"/>
  <c r="AX25" i="20"/>
  <c r="AY24" i="20"/>
  <c r="AX24" i="20"/>
  <c r="AY23" i="20"/>
  <c r="AX23" i="20"/>
  <c r="AY22" i="20"/>
  <c r="AX22" i="20"/>
  <c r="AY21" i="20"/>
  <c r="AX21" i="20"/>
  <c r="AY20" i="20"/>
  <c r="AX20" i="20"/>
  <c r="AY19" i="20"/>
  <c r="AX19" i="20"/>
  <c r="AY18" i="20"/>
  <c r="AX18" i="20"/>
  <c r="AY17" i="20"/>
  <c r="AX17" i="20"/>
  <c r="AY16" i="20"/>
  <c r="AX16" i="20"/>
  <c r="AY15" i="20"/>
  <c r="AX15" i="20"/>
  <c r="AY14" i="20"/>
  <c r="AX14" i="20"/>
  <c r="AY13" i="20"/>
  <c r="AX13" i="20"/>
  <c r="BI12" i="20"/>
  <c r="BH12" i="20"/>
  <c r="BG12" i="20"/>
  <c r="BF12" i="20"/>
  <c r="BE12" i="20"/>
  <c r="BD12" i="20"/>
  <c r="BC12" i="20"/>
  <c r="BB12" i="20"/>
  <c r="BA12" i="20"/>
  <c r="AZ12" i="20"/>
  <c r="AM38" i="20"/>
  <c r="AL38" i="20"/>
  <c r="AM37" i="20"/>
  <c r="AL37" i="20"/>
  <c r="AM36" i="20"/>
  <c r="AL36" i="20"/>
  <c r="AM35" i="20"/>
  <c r="AL35" i="20"/>
  <c r="AM34" i="20"/>
  <c r="AL34" i="20"/>
  <c r="AM33" i="20"/>
  <c r="AL33" i="20"/>
  <c r="AM32" i="20"/>
  <c r="AL32" i="20"/>
  <c r="AM31" i="20"/>
  <c r="AL31" i="20"/>
  <c r="AM30" i="20"/>
  <c r="AL30" i="20"/>
  <c r="AM29" i="20"/>
  <c r="AL29" i="20"/>
  <c r="AM28" i="20"/>
  <c r="AL28" i="20"/>
  <c r="AM27" i="20"/>
  <c r="AL27" i="20"/>
  <c r="AM26" i="20"/>
  <c r="AL26" i="20"/>
  <c r="AM25" i="20"/>
  <c r="AL25" i="20"/>
  <c r="AM24" i="20"/>
  <c r="AL24" i="20"/>
  <c r="AM23" i="20"/>
  <c r="AL23" i="20"/>
  <c r="AM22" i="20"/>
  <c r="AL22" i="20"/>
  <c r="AM21" i="20"/>
  <c r="AL21" i="20"/>
  <c r="AM20" i="20"/>
  <c r="AL20" i="20"/>
  <c r="AM19" i="20"/>
  <c r="AL19" i="20"/>
  <c r="AM18" i="20"/>
  <c r="AL18" i="20"/>
  <c r="AM17" i="20"/>
  <c r="AL17" i="20"/>
  <c r="AM16" i="20"/>
  <c r="AL16" i="20"/>
  <c r="AM15" i="20"/>
  <c r="AL15" i="20"/>
  <c r="AM14" i="20"/>
  <c r="AL14" i="20"/>
  <c r="AM13" i="20"/>
  <c r="AL13" i="20"/>
  <c r="AW12" i="20"/>
  <c r="AV12" i="20"/>
  <c r="AU12" i="20"/>
  <c r="AT12" i="20"/>
  <c r="AS12" i="20"/>
  <c r="AR12" i="20"/>
  <c r="AQ12" i="20"/>
  <c r="AP12" i="20"/>
  <c r="AO12" i="20"/>
  <c r="AN12" i="20"/>
  <c r="EU38" i="21"/>
  <c r="ET38" i="21"/>
  <c r="EU37" i="21"/>
  <c r="ET37" i="21"/>
  <c r="EU36" i="21"/>
  <c r="ET36" i="21"/>
  <c r="EU35" i="21"/>
  <c r="ET35" i="21"/>
  <c r="EU34" i="21"/>
  <c r="ET34" i="21"/>
  <c r="EU33" i="21"/>
  <c r="ET33" i="21"/>
  <c r="EU32" i="21"/>
  <c r="ET32" i="21"/>
  <c r="EU31" i="21"/>
  <c r="ET31" i="21"/>
  <c r="EU30" i="21"/>
  <c r="ET30" i="21"/>
  <c r="EU29" i="21"/>
  <c r="ET29" i="21"/>
  <c r="EU28" i="21"/>
  <c r="ET28" i="21"/>
  <c r="EU27" i="21"/>
  <c r="ET27" i="21"/>
  <c r="EU26" i="21"/>
  <c r="ET26" i="21"/>
  <c r="EU25" i="21"/>
  <c r="ET25" i="21"/>
  <c r="EU24" i="21"/>
  <c r="ET24" i="21"/>
  <c r="EU23" i="21"/>
  <c r="ET23" i="21"/>
  <c r="EU22" i="21"/>
  <c r="ET22" i="21"/>
  <c r="EU21" i="21"/>
  <c r="ET21" i="21"/>
  <c r="EU20" i="21"/>
  <c r="ET20" i="21"/>
  <c r="EU19" i="21"/>
  <c r="ET19" i="21"/>
  <c r="EU18" i="21"/>
  <c r="ET18" i="21"/>
  <c r="EU17" i="21"/>
  <c r="ET17" i="21"/>
  <c r="EU16" i="21"/>
  <c r="ET16" i="21"/>
  <c r="EU15" i="21"/>
  <c r="ET15" i="21"/>
  <c r="EU14" i="21"/>
  <c r="ET14" i="21"/>
  <c r="EU13" i="21"/>
  <c r="ET13" i="21"/>
  <c r="FC12" i="21"/>
  <c r="FB12" i="21"/>
  <c r="FA12" i="21"/>
  <c r="EZ12" i="21"/>
  <c r="EY12" i="21"/>
  <c r="EX12" i="21"/>
  <c r="EW12" i="21"/>
  <c r="EV12" i="21"/>
  <c r="EK38" i="21"/>
  <c r="EJ38" i="21"/>
  <c r="EK37" i="21"/>
  <c r="EJ37" i="21"/>
  <c r="EK36" i="21"/>
  <c r="EJ36" i="21"/>
  <c r="EK35" i="21"/>
  <c r="EJ35" i="21"/>
  <c r="EK34" i="21"/>
  <c r="EJ34" i="21"/>
  <c r="EK33" i="21"/>
  <c r="EJ33" i="21"/>
  <c r="EK32" i="21"/>
  <c r="EJ32" i="21"/>
  <c r="EK31" i="21"/>
  <c r="EJ31" i="21"/>
  <c r="EK30" i="21"/>
  <c r="EJ30" i="21"/>
  <c r="EK29" i="21"/>
  <c r="EJ29" i="21"/>
  <c r="EK28" i="21"/>
  <c r="EJ28" i="21"/>
  <c r="EK27" i="21"/>
  <c r="EJ27" i="21"/>
  <c r="EK26" i="21"/>
  <c r="EJ26" i="21"/>
  <c r="EK25" i="21"/>
  <c r="EJ25" i="21"/>
  <c r="EK24" i="21"/>
  <c r="EJ24" i="21"/>
  <c r="EK23" i="21"/>
  <c r="EJ23" i="21"/>
  <c r="EK22" i="21"/>
  <c r="EJ22" i="21"/>
  <c r="EK21" i="21"/>
  <c r="EJ21" i="21"/>
  <c r="EK20" i="21"/>
  <c r="EJ20" i="21"/>
  <c r="EK19" i="21"/>
  <c r="EJ19" i="21"/>
  <c r="EK18" i="21"/>
  <c r="EJ18" i="21"/>
  <c r="EK17" i="21"/>
  <c r="EJ17" i="21"/>
  <c r="EK16" i="21"/>
  <c r="EJ16" i="21"/>
  <c r="EK15" i="21"/>
  <c r="EJ15" i="21"/>
  <c r="EK14" i="21"/>
  <c r="EJ14" i="21"/>
  <c r="EK13" i="21"/>
  <c r="EJ13" i="21"/>
  <c r="ES12" i="21"/>
  <c r="ER12" i="21"/>
  <c r="EQ12" i="21"/>
  <c r="EP12" i="21"/>
  <c r="EO12" i="21"/>
  <c r="EN12" i="21"/>
  <c r="EM12" i="21"/>
  <c r="EL12" i="21"/>
  <c r="EA38" i="21"/>
  <c r="DZ38" i="21"/>
  <c r="EA37" i="21"/>
  <c r="DZ37" i="21"/>
  <c r="EA36" i="21"/>
  <c r="DZ36" i="21"/>
  <c r="EA35" i="21"/>
  <c r="DZ35" i="21"/>
  <c r="EA34" i="21"/>
  <c r="DZ34" i="21"/>
  <c r="EA33" i="21"/>
  <c r="DZ33" i="21"/>
  <c r="EA32" i="21"/>
  <c r="DZ32" i="21"/>
  <c r="EA31" i="21"/>
  <c r="DZ31" i="21"/>
  <c r="EA30" i="21"/>
  <c r="DZ30" i="21"/>
  <c r="EA29" i="21"/>
  <c r="DZ29" i="21"/>
  <c r="EA28" i="21"/>
  <c r="DZ28" i="21"/>
  <c r="EA27" i="21"/>
  <c r="DZ27" i="21"/>
  <c r="EA26" i="21"/>
  <c r="DZ26" i="21"/>
  <c r="EA25" i="21"/>
  <c r="DZ25" i="21"/>
  <c r="EA24" i="21"/>
  <c r="DZ24" i="21"/>
  <c r="EA23" i="21"/>
  <c r="DZ23" i="21"/>
  <c r="EA22" i="21"/>
  <c r="DZ22" i="21"/>
  <c r="EA21" i="21"/>
  <c r="DZ21" i="21"/>
  <c r="EA20" i="21"/>
  <c r="DZ20" i="21"/>
  <c r="EA19" i="21"/>
  <c r="DZ19" i="21"/>
  <c r="EA18" i="21"/>
  <c r="DZ18" i="21"/>
  <c r="EA17" i="21"/>
  <c r="DZ17" i="21"/>
  <c r="EA16" i="21"/>
  <c r="DZ16" i="21"/>
  <c r="EA15" i="21"/>
  <c r="DZ15" i="21"/>
  <c r="EA14" i="21"/>
  <c r="DZ14" i="21"/>
  <c r="EA13" i="21"/>
  <c r="DZ13" i="21"/>
  <c r="EI12" i="21"/>
  <c r="EH12" i="21"/>
  <c r="EG12" i="21"/>
  <c r="EF12" i="21"/>
  <c r="EE12" i="21"/>
  <c r="ED12" i="21"/>
  <c r="EC12" i="21"/>
  <c r="EB12" i="21"/>
  <c r="DQ38" i="21"/>
  <c r="DP38" i="21"/>
  <c r="DQ37" i="21"/>
  <c r="DP37" i="21"/>
  <c r="DQ36" i="21"/>
  <c r="DP36" i="21"/>
  <c r="DQ35" i="21"/>
  <c r="DP35" i="21"/>
  <c r="DQ34" i="21"/>
  <c r="DP34" i="21"/>
  <c r="DQ33" i="21"/>
  <c r="DP33" i="21"/>
  <c r="DQ32" i="21"/>
  <c r="DP32" i="21"/>
  <c r="DQ31" i="21"/>
  <c r="DP31" i="21"/>
  <c r="DQ30" i="21"/>
  <c r="DP30" i="21"/>
  <c r="DQ29" i="21"/>
  <c r="DP29" i="21"/>
  <c r="DQ28" i="21"/>
  <c r="DP28" i="21"/>
  <c r="DQ27" i="21"/>
  <c r="DP27" i="21"/>
  <c r="DQ26" i="21"/>
  <c r="DP26" i="21"/>
  <c r="DQ25" i="21"/>
  <c r="DP25" i="21"/>
  <c r="DQ24" i="21"/>
  <c r="DP24" i="21"/>
  <c r="DQ23" i="21"/>
  <c r="DP23" i="21"/>
  <c r="DQ22" i="21"/>
  <c r="DP22" i="21"/>
  <c r="DQ21" i="21"/>
  <c r="DP21" i="21"/>
  <c r="DQ20" i="21"/>
  <c r="DP20" i="21"/>
  <c r="DQ19" i="21"/>
  <c r="DP19" i="21"/>
  <c r="DQ18" i="21"/>
  <c r="DP18" i="21"/>
  <c r="DQ17" i="21"/>
  <c r="DP17" i="21"/>
  <c r="DQ16" i="21"/>
  <c r="DP16" i="21"/>
  <c r="DQ15" i="21"/>
  <c r="DP15" i="21"/>
  <c r="DQ14" i="21"/>
  <c r="DP14" i="21"/>
  <c r="DQ13" i="21"/>
  <c r="FM12" i="21" s="1"/>
  <c r="DP13" i="21"/>
  <c r="FL12" i="21" s="1"/>
  <c r="DY12" i="21"/>
  <c r="DX12" i="21"/>
  <c r="DW12" i="21"/>
  <c r="DV12" i="21"/>
  <c r="DU12" i="21"/>
  <c r="DT12" i="21"/>
  <c r="DS12" i="21"/>
  <c r="DR12" i="21"/>
  <c r="DG38" i="21"/>
  <c r="DF38" i="21"/>
  <c r="DG37" i="21"/>
  <c r="DF37" i="21"/>
  <c r="DG36" i="21"/>
  <c r="DF36" i="21"/>
  <c r="DG35" i="21"/>
  <c r="DF35" i="21"/>
  <c r="DG34" i="21"/>
  <c r="DF34" i="21"/>
  <c r="DG33" i="21"/>
  <c r="DF33" i="21"/>
  <c r="DG32" i="21"/>
  <c r="DF32" i="21"/>
  <c r="DG31" i="21"/>
  <c r="DF31" i="21"/>
  <c r="DG30" i="21"/>
  <c r="DF30" i="21"/>
  <c r="DG29" i="21"/>
  <c r="DF29" i="21"/>
  <c r="DG28" i="21"/>
  <c r="DF28" i="21"/>
  <c r="DG27" i="21"/>
  <c r="DF27" i="21"/>
  <c r="DG26" i="21"/>
  <c r="DF26" i="21"/>
  <c r="DG25" i="21"/>
  <c r="DF25" i="21"/>
  <c r="DG24" i="21"/>
  <c r="DF24" i="21"/>
  <c r="DG23" i="21"/>
  <c r="DF23" i="21"/>
  <c r="DG22" i="21"/>
  <c r="DF22" i="21"/>
  <c r="DG21" i="21"/>
  <c r="DF21" i="21"/>
  <c r="DG20" i="21"/>
  <c r="DF20" i="21"/>
  <c r="DG19" i="21"/>
  <c r="DF19" i="21"/>
  <c r="DG18" i="21"/>
  <c r="DF18" i="21"/>
  <c r="DG17" i="21"/>
  <c r="DF17" i="21"/>
  <c r="DG16" i="21"/>
  <c r="DF16" i="21"/>
  <c r="DG15" i="21"/>
  <c r="DF15" i="21"/>
  <c r="DG14" i="21"/>
  <c r="DF14" i="21"/>
  <c r="DG13" i="21"/>
  <c r="DF13" i="21"/>
  <c r="DO12" i="21"/>
  <c r="DN12" i="21"/>
  <c r="DM12" i="21"/>
  <c r="DL12" i="21"/>
  <c r="DK12" i="21"/>
  <c r="DJ12" i="21"/>
  <c r="DI12" i="21"/>
  <c r="DH12" i="21"/>
  <c r="CU38" i="21"/>
  <c r="CT38" i="21"/>
  <c r="CU37" i="21"/>
  <c r="CT37" i="21"/>
  <c r="CU36" i="21"/>
  <c r="CT36" i="21"/>
  <c r="CU35" i="21"/>
  <c r="CT35" i="21"/>
  <c r="CU34" i="21"/>
  <c r="CT34" i="21"/>
  <c r="CU33" i="21"/>
  <c r="CT33" i="21"/>
  <c r="CU32" i="21"/>
  <c r="CT32" i="21"/>
  <c r="CU31" i="21"/>
  <c r="CT31" i="21"/>
  <c r="CU30" i="21"/>
  <c r="CT30" i="21"/>
  <c r="CU29" i="21"/>
  <c r="CT29" i="21"/>
  <c r="CU28" i="21"/>
  <c r="CT28" i="21"/>
  <c r="CU27" i="21"/>
  <c r="CT27" i="21"/>
  <c r="CU26" i="21"/>
  <c r="CT26" i="21"/>
  <c r="CU25" i="21"/>
  <c r="CT25" i="21"/>
  <c r="CU24" i="21"/>
  <c r="CT24" i="21"/>
  <c r="CU23" i="21"/>
  <c r="CT23" i="21"/>
  <c r="CU22" i="21"/>
  <c r="CT22" i="21"/>
  <c r="CU21" i="21"/>
  <c r="CT21" i="21"/>
  <c r="CU20" i="21"/>
  <c r="CT20" i="21"/>
  <c r="CU19" i="21"/>
  <c r="CT19" i="21"/>
  <c r="CU18" i="21"/>
  <c r="CT18" i="21"/>
  <c r="CU17" i="21"/>
  <c r="CT17" i="21"/>
  <c r="CU16" i="21"/>
  <c r="CT16" i="21"/>
  <c r="CU15" i="21"/>
  <c r="CT15" i="21"/>
  <c r="CU14" i="21"/>
  <c r="CT14" i="21"/>
  <c r="CU13" i="21"/>
  <c r="CT13" i="21"/>
  <c r="DE12" i="21"/>
  <c r="DD12" i="21"/>
  <c r="DC12" i="21"/>
  <c r="DB12" i="21"/>
  <c r="DA12" i="21"/>
  <c r="CZ12" i="21"/>
  <c r="CY12" i="21"/>
  <c r="CX12" i="21"/>
  <c r="CW12" i="21"/>
  <c r="CV12" i="21"/>
  <c r="CI38" i="21"/>
  <c r="CH38" i="21"/>
  <c r="CI37" i="21"/>
  <c r="CH37" i="21"/>
  <c r="CI36" i="21"/>
  <c r="CH36" i="21"/>
  <c r="CI35" i="21"/>
  <c r="CH35" i="21"/>
  <c r="CI34" i="21"/>
  <c r="CH34" i="21"/>
  <c r="CI33" i="21"/>
  <c r="CH33" i="21"/>
  <c r="CI32" i="21"/>
  <c r="CH32" i="21"/>
  <c r="CI31" i="21"/>
  <c r="CH31" i="21"/>
  <c r="CI30" i="21"/>
  <c r="CH30" i="21"/>
  <c r="CI29" i="21"/>
  <c r="CH29" i="21"/>
  <c r="CI28" i="21"/>
  <c r="CH28" i="21"/>
  <c r="CI27" i="21"/>
  <c r="CH27" i="21"/>
  <c r="CI26" i="21"/>
  <c r="CH26" i="21"/>
  <c r="CI25" i="21"/>
  <c r="CH25" i="21"/>
  <c r="CI24" i="21"/>
  <c r="CH24" i="21"/>
  <c r="CI23" i="21"/>
  <c r="CH23" i="21"/>
  <c r="CI22" i="21"/>
  <c r="CH22" i="21"/>
  <c r="CI21" i="21"/>
  <c r="CH21" i="21"/>
  <c r="CI20" i="21"/>
  <c r="CH20" i="21"/>
  <c r="CI19" i="21"/>
  <c r="CH19" i="21"/>
  <c r="CI18" i="21"/>
  <c r="CH18" i="21"/>
  <c r="CI17" i="21"/>
  <c r="CH17" i="21"/>
  <c r="CI16" i="21"/>
  <c r="CH16" i="21"/>
  <c r="CI15" i="21"/>
  <c r="CH15" i="21"/>
  <c r="CI14" i="21"/>
  <c r="CH14" i="21"/>
  <c r="CI13" i="21"/>
  <c r="CH13" i="21"/>
  <c r="CS12" i="21"/>
  <c r="CR12" i="21"/>
  <c r="CQ12" i="21"/>
  <c r="CP12" i="21"/>
  <c r="CO12" i="21"/>
  <c r="CN12" i="21"/>
  <c r="CM12" i="21"/>
  <c r="CL12" i="21"/>
  <c r="CK12" i="21"/>
  <c r="CJ12" i="21"/>
  <c r="BW38" i="21"/>
  <c r="BV38" i="21"/>
  <c r="BW37" i="21"/>
  <c r="BV37" i="21"/>
  <c r="BW36" i="21"/>
  <c r="BV36" i="21"/>
  <c r="BW35" i="21"/>
  <c r="BV35" i="21"/>
  <c r="BW34" i="21"/>
  <c r="BV34" i="21"/>
  <c r="BW33" i="21"/>
  <c r="BV33" i="21"/>
  <c r="BW32" i="21"/>
  <c r="BV32" i="21"/>
  <c r="BW31" i="21"/>
  <c r="BV31" i="21"/>
  <c r="BW30" i="21"/>
  <c r="BV30" i="21"/>
  <c r="BW29" i="21"/>
  <c r="BV29" i="21"/>
  <c r="BW28" i="21"/>
  <c r="BV28" i="21"/>
  <c r="BW27" i="21"/>
  <c r="BV27" i="21"/>
  <c r="BW26" i="21"/>
  <c r="BV26" i="21"/>
  <c r="BW25" i="21"/>
  <c r="BV25" i="21"/>
  <c r="BW24" i="21"/>
  <c r="BV24" i="21"/>
  <c r="BW23" i="21"/>
  <c r="BV23" i="21"/>
  <c r="BW22" i="21"/>
  <c r="BV22" i="21"/>
  <c r="BW21" i="21"/>
  <c r="BV21" i="21"/>
  <c r="BW20" i="21"/>
  <c r="BV20" i="21"/>
  <c r="BW19" i="21"/>
  <c r="BV19" i="21"/>
  <c r="BW18" i="21"/>
  <c r="BV18" i="21"/>
  <c r="BW17" i="21"/>
  <c r="BV17" i="21"/>
  <c r="BW16" i="21"/>
  <c r="BV16" i="21"/>
  <c r="BW15" i="21"/>
  <c r="BV15" i="21"/>
  <c r="BW14" i="21"/>
  <c r="BV14" i="21"/>
  <c r="BW13" i="21"/>
  <c r="FK12" i="21" s="1"/>
  <c r="BV13" i="21"/>
  <c r="FJ12" i="21" s="1"/>
  <c r="CG12" i="21"/>
  <c r="CF12" i="21"/>
  <c r="CE12" i="21"/>
  <c r="CD12" i="21"/>
  <c r="CC12" i="21"/>
  <c r="CB12" i="21"/>
  <c r="CA12" i="21"/>
  <c r="BZ12" i="21"/>
  <c r="BY12" i="21"/>
  <c r="BX12" i="21"/>
  <c r="BK38" i="21"/>
  <c r="BJ38" i="21"/>
  <c r="BK37" i="21"/>
  <c r="BJ37" i="21"/>
  <c r="BK36" i="21"/>
  <c r="BJ36" i="21"/>
  <c r="BK35" i="21"/>
  <c r="BJ35" i="21"/>
  <c r="BK34" i="21"/>
  <c r="BJ34" i="21"/>
  <c r="BK33" i="21"/>
  <c r="BJ33" i="21"/>
  <c r="BK32" i="21"/>
  <c r="BJ32" i="21"/>
  <c r="BK31" i="21"/>
  <c r="BJ31" i="21"/>
  <c r="BK30" i="21"/>
  <c r="BJ30" i="21"/>
  <c r="BK29" i="21"/>
  <c r="BJ29" i="21"/>
  <c r="BK28" i="21"/>
  <c r="BJ28" i="21"/>
  <c r="BK27" i="21"/>
  <c r="BJ27" i="21"/>
  <c r="BK26" i="21"/>
  <c r="BJ26" i="21"/>
  <c r="BK25" i="21"/>
  <c r="BJ25" i="21"/>
  <c r="BK24" i="21"/>
  <c r="BJ24" i="21"/>
  <c r="BK23" i="21"/>
  <c r="BJ23" i="21"/>
  <c r="BK22" i="21"/>
  <c r="BJ22" i="21"/>
  <c r="BK21" i="21"/>
  <c r="BJ21" i="21"/>
  <c r="BK20" i="21"/>
  <c r="BJ20" i="21"/>
  <c r="BK19" i="21"/>
  <c r="BJ19" i="21"/>
  <c r="BK18" i="21"/>
  <c r="BJ18" i="21"/>
  <c r="BK17" i="21"/>
  <c r="BJ17" i="21"/>
  <c r="BK16" i="21"/>
  <c r="BJ16" i="21"/>
  <c r="BK15" i="21"/>
  <c r="BJ15" i="21"/>
  <c r="BK14" i="21"/>
  <c r="BJ14" i="21"/>
  <c r="BK13" i="21"/>
  <c r="FI12" i="21" s="1"/>
  <c r="BJ13" i="21"/>
  <c r="FH12" i="21" s="1"/>
  <c r="BU12" i="21"/>
  <c r="BT12" i="21"/>
  <c r="BS12" i="21"/>
  <c r="BR12" i="21"/>
  <c r="BQ12" i="21"/>
  <c r="BP12" i="21"/>
  <c r="BO12" i="21"/>
  <c r="BN12" i="21"/>
  <c r="BM12" i="21"/>
  <c r="BL12" i="21"/>
  <c r="AY38" i="21"/>
  <c r="AX38" i="21"/>
  <c r="AY37" i="21"/>
  <c r="AX37" i="21"/>
  <c r="AY36" i="21"/>
  <c r="AX36" i="21"/>
  <c r="AY35" i="21"/>
  <c r="AX35" i="21"/>
  <c r="AY34" i="21"/>
  <c r="AX34" i="21"/>
  <c r="AY33" i="21"/>
  <c r="AX33" i="21"/>
  <c r="AY32" i="21"/>
  <c r="AX32" i="21"/>
  <c r="AY31" i="21"/>
  <c r="AX31" i="21"/>
  <c r="AY30" i="21"/>
  <c r="AX30" i="21"/>
  <c r="AY29" i="21"/>
  <c r="AX29" i="21"/>
  <c r="AY28" i="21"/>
  <c r="AX28" i="21"/>
  <c r="AY27" i="21"/>
  <c r="AX27" i="21"/>
  <c r="AY26" i="21"/>
  <c r="AX26" i="21"/>
  <c r="AY25" i="21"/>
  <c r="AX25" i="21"/>
  <c r="AY24" i="21"/>
  <c r="AX24" i="21"/>
  <c r="AY23" i="21"/>
  <c r="AX23" i="21"/>
  <c r="AY22" i="21"/>
  <c r="AX22" i="21"/>
  <c r="AY21" i="21"/>
  <c r="AX21" i="21"/>
  <c r="AY20" i="21"/>
  <c r="AX20" i="21"/>
  <c r="AY19" i="21"/>
  <c r="AX19" i="21"/>
  <c r="AY18" i="21"/>
  <c r="AX18" i="21"/>
  <c r="AY17" i="21"/>
  <c r="AX17" i="21"/>
  <c r="AY16" i="21"/>
  <c r="AX16" i="21"/>
  <c r="AY15" i="21"/>
  <c r="AX15" i="21"/>
  <c r="AY14" i="21"/>
  <c r="AX14" i="21"/>
  <c r="AY13" i="21"/>
  <c r="AX13" i="21"/>
  <c r="BI12" i="21"/>
  <c r="BH12" i="21"/>
  <c r="BG12" i="21"/>
  <c r="BF12" i="21"/>
  <c r="BE12" i="21"/>
  <c r="BD12" i="21"/>
  <c r="BC12" i="21"/>
  <c r="BB12" i="21"/>
  <c r="BA12" i="21"/>
  <c r="AZ12" i="21"/>
  <c r="AM38" i="21"/>
  <c r="AL38" i="21"/>
  <c r="AM37" i="21"/>
  <c r="AL37" i="21"/>
  <c r="AM36" i="21"/>
  <c r="AL36" i="21"/>
  <c r="AM35" i="21"/>
  <c r="AL35" i="21"/>
  <c r="AM34" i="21"/>
  <c r="AL34" i="21"/>
  <c r="AM33" i="21"/>
  <c r="AL33" i="21"/>
  <c r="AM32" i="21"/>
  <c r="AL32" i="21"/>
  <c r="AM31" i="21"/>
  <c r="AL31" i="21"/>
  <c r="AM30" i="21"/>
  <c r="AL30" i="21"/>
  <c r="AM29" i="21"/>
  <c r="AL29" i="21"/>
  <c r="AM28" i="21"/>
  <c r="AL28" i="21"/>
  <c r="AM27" i="21"/>
  <c r="AL27" i="21"/>
  <c r="AM26" i="21"/>
  <c r="AL26" i="21"/>
  <c r="AM25" i="21"/>
  <c r="AL25" i="21"/>
  <c r="AM24" i="21"/>
  <c r="AL24" i="21"/>
  <c r="AM23" i="21"/>
  <c r="AL23" i="21"/>
  <c r="AM22" i="21"/>
  <c r="AL22" i="21"/>
  <c r="AM21" i="21"/>
  <c r="AL21" i="21"/>
  <c r="AM20" i="21"/>
  <c r="AL20" i="21"/>
  <c r="AM19" i="21"/>
  <c r="AL19" i="21"/>
  <c r="AM18" i="21"/>
  <c r="AL18" i="21"/>
  <c r="AM17" i="21"/>
  <c r="AL17" i="21"/>
  <c r="AM16" i="21"/>
  <c r="AL16" i="21"/>
  <c r="AM15" i="21"/>
  <c r="AL15" i="21"/>
  <c r="AM14" i="21"/>
  <c r="AL14" i="21"/>
  <c r="AM13" i="21"/>
  <c r="AL13" i="21"/>
  <c r="AW12" i="21"/>
  <c r="AV12" i="21"/>
  <c r="AU12" i="21"/>
  <c r="AT12" i="21"/>
  <c r="AS12" i="21"/>
  <c r="AR12" i="21"/>
  <c r="AQ12" i="21"/>
  <c r="AP12" i="21"/>
  <c r="AO12" i="21"/>
  <c r="AN12" i="21"/>
  <c r="EJ12" i="20" l="1"/>
  <c r="DQ12" i="21"/>
  <c r="BW12" i="21"/>
  <c r="CU12" i="21"/>
  <c r="DG12" i="21"/>
  <c r="EU12" i="21"/>
  <c r="EK12" i="21"/>
  <c r="EJ12" i="21"/>
  <c r="CT12" i="21"/>
  <c r="DZ12" i="21"/>
  <c r="AL12" i="21"/>
  <c r="EA12" i="21"/>
  <c r="BV12" i="21"/>
  <c r="ET12" i="21"/>
  <c r="AY12" i="21"/>
  <c r="AM12" i="21"/>
  <c r="DF12" i="21"/>
  <c r="DP12" i="21"/>
  <c r="EA12" i="20"/>
  <c r="EK12" i="20"/>
  <c r="CI12" i="20"/>
  <c r="CT12" i="20"/>
  <c r="BV12" i="20"/>
  <c r="ET12" i="20"/>
  <c r="EU12" i="20"/>
  <c r="AL12" i="20"/>
  <c r="BK12" i="20"/>
  <c r="CH12" i="20"/>
  <c r="DZ12" i="20"/>
  <c r="AY12" i="20"/>
  <c r="DG12" i="20"/>
  <c r="AX12" i="20"/>
  <c r="DF12" i="20"/>
  <c r="DP12" i="20"/>
  <c r="AM12" i="20"/>
  <c r="CU12" i="20"/>
  <c r="DQ12" i="20"/>
  <c r="BW12" i="20"/>
  <c r="BJ12" i="20"/>
  <c r="AX12" i="21"/>
  <c r="BJ12" i="21"/>
  <c r="CH12" i="21"/>
  <c r="BK12" i="21"/>
  <c r="CI12" i="21"/>
  <c r="FG12" i="20"/>
  <c r="FF12" i="20"/>
  <c r="FF12" i="21"/>
  <c r="FG12" i="21"/>
  <c r="B44" i="14" l="1"/>
  <c r="B40" i="14"/>
  <c r="G39" i="14"/>
  <c r="B54" i="14"/>
  <c r="B50" i="14"/>
  <c r="C49" i="14"/>
  <c r="D49" i="14"/>
  <c r="E49" i="14"/>
  <c r="F49" i="14"/>
  <c r="G49" i="14"/>
  <c r="G45" i="1" l="1"/>
  <c r="F45" i="1"/>
  <c r="F49" i="1" l="1"/>
  <c r="B55" i="4" l="1"/>
  <c r="B53" i="14" l="1"/>
  <c r="B52" i="14"/>
  <c r="B51" i="14"/>
  <c r="B43" i="14"/>
  <c r="B42" i="14"/>
  <c r="B41" i="14"/>
  <c r="B54" i="7"/>
  <c r="B53" i="7"/>
  <c r="B52" i="7"/>
  <c r="B51" i="7"/>
  <c r="B45" i="1"/>
  <c r="B49" i="14" l="1"/>
  <c r="B39" i="14"/>
  <c r="B80" i="6" l="1"/>
  <c r="B81" i="6"/>
  <c r="B80" i="5"/>
  <c r="B81" i="5"/>
  <c r="B80" i="4"/>
  <c r="B81" i="4"/>
  <c r="B54" i="4"/>
  <c r="B55" i="6"/>
  <c r="B45" i="2" l="1"/>
  <c r="C45" i="2"/>
  <c r="D45" i="2"/>
  <c r="E45" i="2"/>
  <c r="F45" i="2"/>
  <c r="G45" i="2"/>
  <c r="C45" i="1"/>
  <c r="D45" i="1"/>
  <c r="E45" i="1"/>
  <c r="H79" i="13"/>
  <c r="H48" i="13"/>
  <c r="O44" i="11"/>
  <c r="O43" i="11"/>
  <c r="O27" i="11"/>
  <c r="B54" i="6"/>
  <c r="B91" i="6" l="1"/>
  <c r="C49" i="2"/>
  <c r="C39" i="14" l="1"/>
  <c r="C39" i="7"/>
  <c r="G49" i="7"/>
  <c r="B49" i="7"/>
  <c r="C38" i="3" l="1"/>
  <c r="E38" i="3"/>
  <c r="D38" i="3"/>
  <c r="F38" i="3"/>
  <c r="G38" i="3"/>
  <c r="H38" i="3"/>
  <c r="I38" i="3"/>
  <c r="J38" i="3"/>
  <c r="K38" i="3"/>
  <c r="L38" i="3"/>
  <c r="M38" i="3"/>
  <c r="N38" i="3"/>
  <c r="O38" i="3"/>
  <c r="B38" i="3"/>
  <c r="T38" i="3" l="1"/>
  <c r="D93" i="6"/>
  <c r="E93" i="6"/>
  <c r="B92" i="6" l="1"/>
  <c r="F39" i="14"/>
  <c r="E39" i="14"/>
  <c r="D39" i="14"/>
  <c r="C49" i="7"/>
  <c r="D49" i="7"/>
  <c r="E49" i="7"/>
  <c r="F49" i="7"/>
  <c r="B39" i="7" l="1"/>
  <c r="G39" i="7"/>
  <c r="F39" i="7"/>
  <c r="E39" i="7"/>
  <c r="D39" i="7"/>
  <c r="G44" i="2" l="1"/>
  <c r="F44" i="2"/>
  <c r="E44" i="2"/>
  <c r="D44" i="2"/>
  <c r="C44" i="2"/>
  <c r="G43" i="2"/>
  <c r="F43" i="2"/>
  <c r="E43" i="2"/>
  <c r="D43" i="2"/>
  <c r="C43" i="2"/>
  <c r="G42" i="2"/>
  <c r="F42" i="2"/>
  <c r="E42" i="2"/>
  <c r="D42" i="2"/>
  <c r="C42" i="2"/>
  <c r="G41" i="2"/>
  <c r="F41" i="2"/>
  <c r="E41" i="2"/>
  <c r="D41" i="2"/>
  <c r="C41" i="2"/>
  <c r="F40" i="2"/>
  <c r="E40" i="2"/>
  <c r="D40" i="2"/>
  <c r="C40" i="2"/>
  <c r="G39" i="2"/>
  <c r="E39" i="2"/>
  <c r="D39" i="2"/>
  <c r="C39" i="2"/>
  <c r="G38" i="2"/>
  <c r="E38" i="2"/>
  <c r="D38" i="2"/>
  <c r="C38" i="2"/>
  <c r="G37" i="2"/>
  <c r="E37" i="2"/>
  <c r="D37" i="2"/>
  <c r="C37" i="2"/>
  <c r="G36" i="2"/>
  <c r="E36" i="2"/>
  <c r="D36" i="2"/>
  <c r="C36" i="2"/>
  <c r="G35" i="2"/>
  <c r="E35" i="2"/>
  <c r="D35" i="2"/>
  <c r="C35" i="2"/>
  <c r="C36" i="1"/>
  <c r="D36" i="1"/>
  <c r="E36" i="1"/>
  <c r="G36" i="1"/>
  <c r="C37" i="1"/>
  <c r="D37" i="1"/>
  <c r="E37" i="1"/>
  <c r="G37" i="1"/>
  <c r="C38" i="1"/>
  <c r="D38" i="1"/>
  <c r="E38" i="1"/>
  <c r="G38" i="1"/>
  <c r="C39" i="1"/>
  <c r="D39" i="1"/>
  <c r="E39" i="1"/>
  <c r="G39" i="1"/>
  <c r="C40" i="1"/>
  <c r="D40" i="1"/>
  <c r="E40" i="1"/>
  <c r="F40" i="1"/>
  <c r="G40" i="1"/>
  <c r="C41" i="1"/>
  <c r="D41" i="1"/>
  <c r="E41" i="1"/>
  <c r="F41" i="1"/>
  <c r="G41" i="1"/>
  <c r="C42" i="1"/>
  <c r="D42" i="1"/>
  <c r="E42" i="1"/>
  <c r="F42" i="1"/>
  <c r="G42" i="1"/>
  <c r="C43" i="1"/>
  <c r="D43" i="1"/>
  <c r="E43" i="1"/>
  <c r="F43" i="1"/>
  <c r="G43" i="1"/>
  <c r="C44" i="1"/>
  <c r="D44" i="1"/>
  <c r="E44" i="1"/>
  <c r="F44" i="1"/>
  <c r="E35" i="1"/>
  <c r="D35" i="1"/>
  <c r="B32" i="7" l="1"/>
  <c r="L33" i="7"/>
  <c r="C32" i="7"/>
  <c r="C31" i="7"/>
  <c r="B31" i="7"/>
  <c r="C30" i="7"/>
  <c r="B30" i="7"/>
  <c r="C29" i="7"/>
  <c r="B29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B33" i="7" l="1"/>
  <c r="C33" i="7"/>
  <c r="M21" i="1" l="1"/>
  <c r="M26" i="1" s="1"/>
  <c r="H78" i="13"/>
  <c r="H77" i="13"/>
  <c r="H76" i="13"/>
  <c r="H75" i="13"/>
  <c r="H74" i="13"/>
  <c r="H73" i="13"/>
  <c r="H72" i="13"/>
  <c r="H47" i="13"/>
  <c r="H46" i="13"/>
  <c r="H45" i="13"/>
  <c r="H44" i="13"/>
  <c r="H43" i="13"/>
  <c r="H42" i="13"/>
  <c r="O41" i="11"/>
  <c r="C21" i="1" l="1"/>
  <c r="C26" i="1" s="1"/>
  <c r="B49" i="1" s="1"/>
  <c r="G49" i="1"/>
  <c r="B44" i="2"/>
  <c r="G44" i="1"/>
  <c r="B44" i="1" l="1"/>
  <c r="C49" i="1"/>
  <c r="D49" i="1"/>
  <c r="E49" i="1"/>
  <c r="O42" i="11"/>
  <c r="C32" i="14" l="1"/>
  <c r="B32" i="14"/>
  <c r="C31" i="14"/>
  <c r="B31" i="14"/>
  <c r="C30" i="14"/>
  <c r="B30" i="14"/>
  <c r="C29" i="14"/>
  <c r="B29" i="14"/>
  <c r="C28" i="14"/>
  <c r="B28" i="14"/>
  <c r="C27" i="14"/>
  <c r="B27" i="14"/>
  <c r="C26" i="14"/>
  <c r="B26" i="14"/>
  <c r="C25" i="14"/>
  <c r="B25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C33" i="14" l="1"/>
  <c r="B33" i="14"/>
  <c r="O40" i="11"/>
  <c r="O39" i="11"/>
  <c r="O38" i="11"/>
  <c r="O37" i="11"/>
  <c r="O35" i="11"/>
  <c r="O34" i="11"/>
  <c r="O33" i="11"/>
  <c r="O32" i="11"/>
  <c r="O31" i="11"/>
  <c r="O30" i="11"/>
  <c r="O29" i="11"/>
  <c r="O28" i="11"/>
  <c r="S10" i="3" l="1"/>
  <c r="B65" i="6" l="1"/>
  <c r="B67" i="6"/>
  <c r="B73" i="6"/>
  <c r="B75" i="6"/>
  <c r="B77" i="6"/>
  <c r="B63" i="6"/>
  <c r="E86" i="6"/>
  <c r="B41" i="6"/>
  <c r="B47" i="6"/>
  <c r="B51" i="6"/>
  <c r="B78" i="6"/>
  <c r="B76" i="6"/>
  <c r="B74" i="6"/>
  <c r="B72" i="6"/>
  <c r="B70" i="6"/>
  <c r="B68" i="6"/>
  <c r="B66" i="6"/>
  <c r="B64" i="6"/>
  <c r="B52" i="6"/>
  <c r="B50" i="6"/>
  <c r="B48" i="6"/>
  <c r="B46" i="6"/>
  <c r="B44" i="6"/>
  <c r="B42" i="6"/>
  <c r="B40" i="6"/>
  <c r="B38" i="6"/>
  <c r="D86" i="6" l="1"/>
  <c r="C86" i="6"/>
  <c r="B69" i="6"/>
  <c r="B85" i="6" s="1"/>
  <c r="B71" i="6"/>
  <c r="B79" i="6"/>
  <c r="B39" i="6"/>
  <c r="B43" i="6"/>
  <c r="B45" i="6"/>
  <c r="B49" i="6"/>
  <c r="B53" i="6"/>
  <c r="B37" i="6"/>
  <c r="B59" i="6" l="1"/>
  <c r="B86" i="6"/>
  <c r="B93" i="6"/>
  <c r="B66" i="5" l="1"/>
  <c r="B68" i="5"/>
  <c r="B70" i="5"/>
  <c r="B72" i="5"/>
  <c r="B74" i="5"/>
  <c r="B76" i="5"/>
  <c r="B78" i="5"/>
  <c r="B79" i="5"/>
  <c r="B77" i="5"/>
  <c r="B75" i="5"/>
  <c r="B73" i="5"/>
  <c r="B71" i="5"/>
  <c r="B69" i="5"/>
  <c r="B67" i="5"/>
  <c r="B65" i="5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37" i="4"/>
  <c r="B85" i="4" l="1"/>
  <c r="J30" i="4"/>
  <c r="K30" i="4"/>
  <c r="L30" i="4"/>
  <c r="B59" i="4"/>
  <c r="I30" i="6"/>
  <c r="B64" i="5"/>
  <c r="B63" i="5"/>
  <c r="B85" i="5" s="1"/>
  <c r="J29" i="4" l="1"/>
  <c r="L29" i="4"/>
  <c r="K29" i="4"/>
  <c r="I30" i="4"/>
  <c r="L29" i="5"/>
  <c r="K29" i="5"/>
  <c r="J29" i="5"/>
  <c r="J30" i="5"/>
  <c r="I30" i="5" s="1"/>
  <c r="K30" i="5"/>
  <c r="L30" i="5"/>
  <c r="I31" i="4"/>
  <c r="I29" i="4" l="1"/>
  <c r="I29" i="5"/>
  <c r="B43" i="2"/>
  <c r="B39" i="2"/>
  <c r="B42" i="2" l="1"/>
  <c r="F49" i="2"/>
  <c r="E49" i="2"/>
  <c r="D49" i="2"/>
  <c r="B40" i="2"/>
  <c r="B37" i="2"/>
  <c r="B41" i="2"/>
  <c r="B38" i="2"/>
  <c r="B36" i="2"/>
  <c r="B42" i="1"/>
  <c r="B40" i="1"/>
  <c r="B38" i="1"/>
  <c r="B36" i="1"/>
  <c r="B43" i="1"/>
  <c r="B41" i="1"/>
  <c r="B39" i="1"/>
  <c r="B37" i="1"/>
  <c r="G49" i="2" l="1"/>
  <c r="FE37" i="20"/>
  <c r="FE36" i="20"/>
  <c r="FE34" i="20"/>
  <c r="FE32" i="20"/>
  <c r="FE30" i="20"/>
  <c r="FE28" i="20"/>
  <c r="FE26" i="20"/>
  <c r="FE24" i="20"/>
  <c r="FE22" i="20"/>
  <c r="FE20" i="20"/>
  <c r="FE18" i="20"/>
  <c r="FE16" i="20"/>
  <c r="FE14" i="20"/>
  <c r="FD38" i="20"/>
  <c r="FD35" i="20"/>
  <c r="FD33" i="20"/>
  <c r="FD31" i="20"/>
  <c r="FD29" i="20"/>
  <c r="FD27" i="20"/>
  <c r="FD25" i="20"/>
  <c r="FD23" i="20"/>
  <c r="FD21" i="20"/>
  <c r="FD19" i="20"/>
  <c r="FD17" i="20"/>
  <c r="FD15" i="20"/>
  <c r="FE38" i="20"/>
  <c r="FE35" i="20"/>
  <c r="FE33" i="20"/>
  <c r="FE31" i="20"/>
  <c r="FE29" i="20"/>
  <c r="FE27" i="20"/>
  <c r="FE25" i="20"/>
  <c r="FE23" i="20"/>
  <c r="FE21" i="20"/>
  <c r="FE19" i="20"/>
  <c r="FE17" i="20"/>
  <c r="FE15" i="20"/>
  <c r="FD37" i="20"/>
  <c r="FD36" i="20"/>
  <c r="FD34" i="20"/>
  <c r="FD32" i="20"/>
  <c r="FD30" i="20"/>
  <c r="FD28" i="20"/>
  <c r="FD26" i="20"/>
  <c r="FD24" i="20"/>
  <c r="FD22" i="20"/>
  <c r="FD20" i="20"/>
  <c r="FD18" i="20"/>
  <c r="FD16" i="20"/>
  <c r="FD14" i="20"/>
  <c r="FE15" i="21" l="1"/>
  <c r="FE37" i="21"/>
  <c r="FE21" i="21"/>
  <c r="FD29" i="21"/>
  <c r="FD35" i="21"/>
  <c r="FE32" i="21"/>
  <c r="FE24" i="21"/>
  <c r="FE27" i="21"/>
  <c r="FD34" i="21"/>
  <c r="FD19" i="21"/>
  <c r="FE14" i="21"/>
  <c r="FD36" i="21"/>
  <c r="FD33" i="21"/>
  <c r="FD24" i="21"/>
  <c r="FD28" i="21"/>
  <c r="FD23" i="21"/>
  <c r="FE23" i="21"/>
  <c r="FE18" i="21"/>
  <c r="FD20" i="21"/>
  <c r="FD22" i="21"/>
  <c r="FE17" i="21"/>
  <c r="FE19" i="21"/>
  <c r="FD37" i="21"/>
  <c r="FD31" i="21"/>
  <c r="FE35" i="21"/>
  <c r="FE33" i="21"/>
  <c r="FD38" i="21"/>
  <c r="FN12" i="21"/>
  <c r="FE29" i="21"/>
  <c r="FD26" i="21"/>
  <c r="FE34" i="21"/>
  <c r="FE26" i="21"/>
  <c r="FE31" i="21"/>
  <c r="FD14" i="21"/>
  <c r="FO12" i="21"/>
  <c r="FD16" i="21"/>
  <c r="FD25" i="21"/>
  <c r="FE36" i="21"/>
  <c r="FD15" i="21"/>
  <c r="FE20" i="21"/>
  <c r="FD21" i="21"/>
  <c r="FE25" i="21"/>
  <c r="FD17" i="21"/>
  <c r="FD32" i="21"/>
  <c r="FE30" i="21"/>
  <c r="FD30" i="21"/>
  <c r="FE22" i="21"/>
  <c r="FD18" i="21"/>
  <c r="FE16" i="21"/>
  <c r="FD27" i="21"/>
  <c r="FE28" i="21"/>
  <c r="FE38" i="21"/>
  <c r="FD12" i="21" l="1"/>
  <c r="FE12" i="21"/>
  <c r="FO12" i="20"/>
  <c r="FD12" i="20"/>
  <c r="FE13" i="20"/>
  <c r="FE12" i="20" s="1"/>
</calcChain>
</file>

<file path=xl/sharedStrings.xml><?xml version="1.0" encoding="utf-8"?>
<sst xmlns="http://schemas.openxmlformats.org/spreadsheetml/2006/main" count="1390" uniqueCount="206">
  <si>
    <t>Anos</t>
  </si>
  <si>
    <t>Modos de  transporte</t>
  </si>
  <si>
    <t>Total</t>
  </si>
  <si>
    <t>Rodoviário</t>
  </si>
  <si>
    <t>Marítimo</t>
  </si>
  <si>
    <t>Aéreo</t>
  </si>
  <si>
    <t>t</t>
  </si>
  <si>
    <t>Outros</t>
  </si>
  <si>
    <t xml:space="preserve">Outros </t>
  </si>
  <si>
    <t>Companhias Nacionais</t>
  </si>
  <si>
    <t xml:space="preserve">Companhias Estrangeiras </t>
  </si>
  <si>
    <t>Peso</t>
  </si>
  <si>
    <t>Açores</t>
  </si>
  <si>
    <t>Continente</t>
  </si>
  <si>
    <t>Madeira</t>
  </si>
  <si>
    <t>Periodo</t>
  </si>
  <si>
    <t>Especificação</t>
  </si>
  <si>
    <t>Unidades</t>
  </si>
  <si>
    <t xml:space="preserve">2000  </t>
  </si>
  <si>
    <t>2001</t>
  </si>
  <si>
    <t xml:space="preserve">   Passageiros transportados</t>
  </si>
  <si>
    <t xml:space="preserve">          Tráfego suburbano</t>
  </si>
  <si>
    <t xml:space="preserve">          Tráfego de longo curso</t>
  </si>
  <si>
    <t xml:space="preserve">          Tráfego internacional</t>
  </si>
  <si>
    <t>km</t>
  </si>
  <si>
    <t>Milhares</t>
  </si>
  <si>
    <t>NUTS I</t>
  </si>
  <si>
    <t>Passageiros embarcados</t>
  </si>
  <si>
    <t>Passageiros desembarcados</t>
  </si>
  <si>
    <t>Passageiros em trânsito
(com ou sem excursão a terra)</t>
  </si>
  <si>
    <t>Passageiros em trânsito
(com ou sem saída para terra)</t>
  </si>
  <si>
    <t>Meses</t>
  </si>
  <si>
    <t>Rio Guadiana</t>
  </si>
  <si>
    <t>Rio Minho</t>
  </si>
  <si>
    <t xml:space="preserve">   Janeiro</t>
  </si>
  <si>
    <t xml:space="preserve">   Fevereiro</t>
  </si>
  <si>
    <t xml:space="preserve">   Março</t>
  </si>
  <si>
    <t xml:space="preserve">   Abril</t>
  </si>
  <si>
    <t xml:space="preserve">   Maio</t>
  </si>
  <si>
    <t xml:space="preserve">   Junho</t>
  </si>
  <si>
    <t xml:space="preserve">   Julho</t>
  </si>
  <si>
    <t xml:space="preserve">   Agosto</t>
  </si>
  <si>
    <t xml:space="preserve">   Setembro</t>
  </si>
  <si>
    <t xml:space="preserve">   Outubro</t>
  </si>
  <si>
    <t xml:space="preserve">   Novembro</t>
  </si>
  <si>
    <t xml:space="preserve">   Dezembro</t>
  </si>
  <si>
    <t>Espanha</t>
  </si>
  <si>
    <t>França</t>
  </si>
  <si>
    <t>Suíça</t>
  </si>
  <si>
    <t>Alemanha</t>
  </si>
  <si>
    <t>Luxemburgo</t>
  </si>
  <si>
    <t>01 - P. agric., prod.animal, caça e silv.; peixe e o.p.pesca</t>
  </si>
  <si>
    <t>02 - Hulha e lenhite; petróleo bruto e gás natural</t>
  </si>
  <si>
    <t>03 - P. não energ. ind. extrativas; turfa; urânio e tório</t>
  </si>
  <si>
    <t>04 - Prod. alimentares, bebidas e tabaco</t>
  </si>
  <si>
    <t>05 - Têxteis e prod. têxteis; couro e artigos de couro</t>
  </si>
  <si>
    <t>06 - Mad. e cortiça exc.mob.,pasta, papel e cartão</t>
  </si>
  <si>
    <t>07 - Coque e prod. petrolíferos refinados</t>
  </si>
  <si>
    <t>08 - P. quím. e f.sint.; art. borracha e mat.plást.; c.n.</t>
  </si>
  <si>
    <t>09 - Outros prod. minerais não metálicos</t>
  </si>
  <si>
    <t>10 - Metais de base; prod. met. transf., exc.máq. e equip.</t>
  </si>
  <si>
    <t>11 - Máq.e eq. n.e.; eq. informático, elét., comunic., ótica</t>
  </si>
  <si>
    <t>12 - Material de transporte</t>
  </si>
  <si>
    <t>13 - Móveis; outros prod. ind. transformadoras n.e.</t>
  </si>
  <si>
    <t>14 - Mat-primas secund.; resíd. municipais e outros</t>
  </si>
  <si>
    <t>15 - Correio, encomendas</t>
  </si>
  <si>
    <t>16 - Equip. e mat. utilizados no transp. de mercadorias</t>
  </si>
  <si>
    <t>17 - Merc. transp. mud.priv. ou prof.; o.bens não merc.</t>
  </si>
  <si>
    <t>18 - Merc. grupadas: div. tipos merc. transp. em conjunto</t>
  </si>
  <si>
    <t>19 - Merc. não identificáveis ou não identificadas</t>
  </si>
  <si>
    <t xml:space="preserve">20 - Outras mercadorias n.e. </t>
  </si>
  <si>
    <t>Áustria</t>
  </si>
  <si>
    <t>Bélgica</t>
  </si>
  <si>
    <t>Bulgária</t>
  </si>
  <si>
    <t>Chipre</t>
  </si>
  <si>
    <t>Croácia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</si>
  <si>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</si>
  <si>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</si>
  <si>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</si>
  <si>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</si>
  <si>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</si>
  <si>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</si>
  <si>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</si>
  <si>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</si>
  <si>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</si>
  <si>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</si>
  <si>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</si>
  <si>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Malta</t>
  </si>
  <si>
    <t>Países Baixos</t>
  </si>
  <si>
    <t>Polónia</t>
  </si>
  <si>
    <t>Roménia</t>
  </si>
  <si>
    <t>Suécia</t>
  </si>
  <si>
    <t>1.1. Movimento aéreo de passageiros</t>
  </si>
  <si>
    <t>1.2. Movimento ferroviário de passageiros</t>
  </si>
  <si>
    <t>1.3. Movimento marítimo internacional de passageiros</t>
  </si>
  <si>
    <t>1.3.2. Movimento fluvial internacional de passageiros</t>
  </si>
  <si>
    <t>1.4. Movimento rodoviário internacional de passageiros</t>
  </si>
  <si>
    <t xml:space="preserve">Outros                       </t>
  </si>
  <si>
    <t xml:space="preserve">Outros                      </t>
  </si>
  <si>
    <t xml:space="preserve">Outros        </t>
  </si>
  <si>
    <t>Ferroviário</t>
  </si>
  <si>
    <t xml:space="preserve">Outros      </t>
  </si>
  <si>
    <t xml:space="preserve">Total </t>
  </si>
  <si>
    <t xml:space="preserve">Outros                  </t>
  </si>
  <si>
    <t xml:space="preserve">Outros    </t>
  </si>
  <si>
    <t xml:space="preserve">Outros       </t>
  </si>
  <si>
    <t xml:space="preserve">Países </t>
  </si>
  <si>
    <t>Peso por região</t>
  </si>
  <si>
    <t>RA Madeira</t>
  </si>
  <si>
    <t>RA Açores</t>
  </si>
  <si>
    <t>Valor médio</t>
  </si>
  <si>
    <t xml:space="preserve">Euros </t>
  </si>
  <si>
    <t>2.3. Entradas de mercadorias de países da UE, por modos de transporte</t>
  </si>
  <si>
    <t>2.4. Saídas de mercadorias para países da UE, por modos de transporte</t>
  </si>
  <si>
    <t>Grupos de mercadorias (NST 2007)</t>
  </si>
  <si>
    <t xml:space="preserve">2.5. Entradas por grupos de mercadorias e por modos de transporte </t>
  </si>
  <si>
    <t>TOP 5 da UE</t>
  </si>
  <si>
    <t xml:space="preserve">Toneladas </t>
  </si>
  <si>
    <t xml:space="preserve">2.6. Saídas por grupos de mercadorias e por modos de transporte </t>
  </si>
  <si>
    <t>a)</t>
  </si>
  <si>
    <t xml:space="preserve">a) Interrupção de circulação devido à realização de diversas intervenções. </t>
  </si>
  <si>
    <t xml:space="preserve">   Percurso médio por passageiro</t>
  </si>
  <si>
    <t>*</t>
  </si>
  <si>
    <t>(*) A Ferrovia encontra-se incluida em Outros.</t>
  </si>
  <si>
    <t>Nota: A informação relativa a «Remessas» e «Não identificado» está integrada em «Outros».</t>
  </si>
  <si>
    <t>Chéquia</t>
  </si>
  <si>
    <t xml:space="preserve">2.2. Saídas de mercadorias por modos de transporte </t>
  </si>
  <si>
    <r>
      <t>10</t>
    </r>
    <r>
      <rPr>
        <b/>
        <vertAlign val="superscript"/>
        <sz val="8"/>
        <color theme="0"/>
        <rFont val="Verdana"/>
        <family val="2"/>
      </rPr>
      <t xml:space="preserve"> 3</t>
    </r>
    <r>
      <rPr>
        <b/>
        <sz val="8"/>
        <color theme="0"/>
        <rFont val="Verdana"/>
        <family val="2"/>
      </rPr>
      <t xml:space="preserve"> euros</t>
    </r>
  </si>
  <si>
    <r>
      <t>10</t>
    </r>
    <r>
      <rPr>
        <vertAlign val="superscript"/>
        <sz val="8"/>
        <rFont val="Verdana"/>
        <family val="2"/>
      </rPr>
      <t xml:space="preserve"> 3</t>
    </r>
    <r>
      <rPr>
        <sz val="8"/>
        <rFont val="Verdana"/>
        <family val="2"/>
      </rPr>
      <t xml:space="preserve"> euros</t>
    </r>
  </si>
  <si>
    <t xml:space="preserve">Painel Anual de Transportes </t>
  </si>
  <si>
    <t>Direção de Serviços de Análise Económica</t>
  </si>
  <si>
    <t>Fonte: Instituto Nacional de Estatística (INE)</t>
  </si>
  <si>
    <t xml:space="preserve">NUTS </t>
  </si>
  <si>
    <r>
      <t>10</t>
    </r>
    <r>
      <rPr>
        <b/>
        <vertAlign val="superscript"/>
        <sz val="8"/>
        <color indexed="9"/>
        <rFont val="Verdana"/>
        <family val="2"/>
      </rPr>
      <t>3</t>
    </r>
    <r>
      <rPr>
        <b/>
        <sz val="8"/>
        <color indexed="9"/>
        <rFont val="Verdana"/>
        <family val="2"/>
      </rPr>
      <t xml:space="preserve"> eur</t>
    </r>
  </si>
  <si>
    <r>
      <t>10</t>
    </r>
    <r>
      <rPr>
        <b/>
        <vertAlign val="superscript"/>
        <sz val="8"/>
        <color indexed="9"/>
        <rFont val="Verdana"/>
        <family val="2"/>
      </rPr>
      <t>3</t>
    </r>
    <r>
      <rPr>
        <b/>
        <sz val="8"/>
        <color indexed="9"/>
        <rFont val="Verdana"/>
        <family val="2"/>
      </rPr>
      <t xml:space="preserve"> EUR</t>
    </r>
  </si>
  <si>
    <t>2000/2021</t>
  </si>
  <si>
    <t>2008 - 2021</t>
  </si>
  <si>
    <t xml:space="preserve">  </t>
  </si>
  <si>
    <t>Companhias Nacionais e Estrangeiras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</si>
  <si>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</si>
  <si>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</si>
  <si>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</si>
  <si>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</si>
  <si>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</si>
  <si>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</si>
  <si>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</si>
  <si>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</si>
  <si>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</si>
  <si>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novembro</t>
  </si>
  <si>
    <t>outubro</t>
  </si>
  <si>
    <t>dezembro</t>
  </si>
  <si>
    <t xml:space="preserve">Passageiros Em Trânsito (n.º) 2000/2021 </t>
  </si>
  <si>
    <t>Passageiros em Trânsito (n.º) 2000/2021</t>
  </si>
  <si>
    <t>Passageiros em Trânsito (n.º) - Companhias Nacionais</t>
  </si>
  <si>
    <t xml:space="preserve">Passageiros em Trânsito  (n.º)  - Companhias Estrangeiras </t>
  </si>
  <si>
    <t xml:space="preserve">Passageiros Desembarcados (n.º) - Companhias Estrangeiras </t>
  </si>
  <si>
    <t>Passageiros Desembarcados (n.º) - Companhias Nacionais e Estrangeiras</t>
  </si>
  <si>
    <t>Passageiros Desembarcados (n.º) 2000/2021</t>
  </si>
  <si>
    <t xml:space="preserve">UE- Expedidas </t>
  </si>
  <si>
    <t>Passageiros Embarcados (n.º) - Companhias Nacionais</t>
  </si>
  <si>
    <t xml:space="preserve">Passageiros Embarcados (n.º) - Companhias Estrangeiras </t>
  </si>
  <si>
    <t>Passageiros Embarcados (n.º) 2000/2021</t>
  </si>
  <si>
    <t>Passageiros Embarcados (n.º) - Companhias Nacionais e Estrangeiras</t>
  </si>
  <si>
    <t>Passageiros Desembarcados (n.º) - Companhias Nacionais</t>
  </si>
  <si>
    <t xml:space="preserve">UE - Chegadas </t>
  </si>
  <si>
    <t>TOP 5</t>
  </si>
  <si>
    <t xml:space="preserve">TOP 5 </t>
  </si>
  <si>
    <t>(*) A Ferrovia encontra-se incluída em Outros.</t>
  </si>
  <si>
    <t>Graça Sousa e Dulce Guedes Vaz</t>
  </si>
  <si>
    <r>
      <rPr>
        <b/>
        <sz val="7"/>
        <color theme="1"/>
        <rFont val="Verdana"/>
        <family val="2"/>
      </rPr>
      <t xml:space="preserve">Nota: </t>
    </r>
    <r>
      <rPr>
        <sz val="7"/>
        <color theme="1"/>
        <rFont val="Verdana"/>
        <family val="2"/>
      </rPr>
      <t>A informação relativa a «Remessas» e «Não identificado» está integrada em «Outros».</t>
    </r>
  </si>
  <si>
    <r>
      <t>10</t>
    </r>
    <r>
      <rPr>
        <vertAlign val="superscript"/>
        <sz val="7"/>
        <rFont val="Verdana"/>
        <family val="2"/>
      </rPr>
      <t xml:space="preserve"> 3</t>
    </r>
    <r>
      <rPr>
        <sz val="7"/>
        <rFont val="Verdana"/>
        <family val="2"/>
      </rPr>
      <t xml:space="preserve"> euros</t>
    </r>
  </si>
  <si>
    <t>unidade: (n.º)</t>
  </si>
  <si>
    <r>
      <t>10</t>
    </r>
    <r>
      <rPr>
        <vertAlign val="superscript"/>
        <sz val="9"/>
        <color indexed="8"/>
        <rFont val="Verdana"/>
        <family val="2"/>
      </rPr>
      <t xml:space="preserve"> 3</t>
    </r>
  </si>
  <si>
    <r>
      <t xml:space="preserve">10 </t>
    </r>
    <r>
      <rPr>
        <vertAlign val="superscript"/>
        <sz val="9"/>
        <color indexed="8"/>
        <rFont val="Verdana"/>
        <family val="2"/>
      </rPr>
      <t>3</t>
    </r>
  </si>
  <si>
    <t xml:space="preserve">                               unidade: (n.º)</t>
  </si>
  <si>
    <t>1.1.3. Movimento aéreo de passageiros em trânsito por companhias nacionais e estrangeiras</t>
  </si>
  <si>
    <t>1.2.2. Percurso médio por passageiro em ferrovia</t>
  </si>
  <si>
    <t xml:space="preserve">2.5.2. Entradas por grupos de mercadorias e por modos de transporte, em toneladas - Top 5 </t>
  </si>
  <si>
    <t>1. Movimento de passageiros</t>
  </si>
  <si>
    <t xml:space="preserve">2.6.2. Saídas por grupos de mercadorias e por modos de transporte, em toneladas - Top 5 </t>
  </si>
  <si>
    <t>2.6.3. Saídas por grupos de mercadorias e por modos de transporte, em euros - Top 5</t>
  </si>
  <si>
    <t>2.6.1. Saídas por grupos de mercadorias e por modos de transporte, em toneladas e em euros</t>
  </si>
  <si>
    <t>2.5.1. Entradas por grupos de mercadorias e por modos de transporte, em toneladas e em euros</t>
  </si>
  <si>
    <t>2.5.3. Entradas por grupos de mercadorias e por modos de transporte, em euros - Top 5</t>
  </si>
  <si>
    <t>2.4.1. Saídas de mercadorias por países da UE e por modo de transporte, em toneladas e em euros</t>
  </si>
  <si>
    <t>2.4.2. Saídas de mercadorias por países da UE e por modos de transporte, em toneladas - Top 5</t>
  </si>
  <si>
    <t>2.4.3. Saídas de mercadorias por países da UE e por modos de transporte, em euros - Top 5</t>
  </si>
  <si>
    <t>2.3.2. Entradas de mercadorias por países da UE e por modos de transporte, em toneladas - Top 5</t>
  </si>
  <si>
    <t>2.2.1. Saídas de mercadorias por modos de transporte, em toneladas e em euros</t>
  </si>
  <si>
    <t>2.1.1. Entradas de mercadorias por modos de transporte, em toneladas e em euros</t>
  </si>
  <si>
    <t>1.3.1. Movimento marítimo internacional de passageiros em cruzeiro</t>
  </si>
  <si>
    <t>2. Movimento internacional de mercadorias</t>
  </si>
  <si>
    <t xml:space="preserve">2.1. Movimento internacional de mercadorias entradas por modos de transporte </t>
  </si>
  <si>
    <t>1.1.1. Movimento aéreo de passageiros embarcados por companhias nacionais e estrangeiras</t>
  </si>
  <si>
    <t>1.1.2. Movimento aéreo de passageiros desembarcados por companhias nacionais e estrangeiras</t>
  </si>
  <si>
    <t>1.2.3. Movimento ferroviário internacional de passageiros - mensal</t>
  </si>
  <si>
    <t xml:space="preserve">1.4.1.  Movimento rodoviário internacional de passageiros </t>
  </si>
  <si>
    <t xml:space="preserve">1.4.2.  Movimento rodoviário internacional regular de passageiros </t>
  </si>
  <si>
    <t xml:space="preserve">1.4.3.  Movimento rodoviário internacional ocasional de passageiros </t>
  </si>
  <si>
    <t>2.3.1. Entradas de mercadorias por países da UE e por modo de transporte, em toneladas e em euros</t>
  </si>
  <si>
    <t xml:space="preserve"> Passageiros em Trânsito (n.º) - Companhias Nacionais e Estrangeiras</t>
  </si>
  <si>
    <t>1.2.1. Movimento ferroviário de passageiros por tipo de tráfego</t>
  </si>
  <si>
    <t xml:space="preserve">2.1.2. Valor médio por tonelada de mercadorias entradas por modos de transporte </t>
  </si>
  <si>
    <t xml:space="preserve">2.2.2. Valor médio por tonelada de merdadorias saídas por modos de transporte </t>
  </si>
  <si>
    <t>2.3.3. Entradas de mercadorias por países da UE e por modos de transporte,  em euros - Top 5</t>
  </si>
  <si>
    <t>Abril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</si>
</sst>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\ ###\ ##0"/>
    <numFmt numFmtId="166" formatCode="0.0"/>
    <numFmt numFmtId="167" formatCode="#,##0\ _€"/>
    <numFmt numFmtId="168" formatCode="#\ ###\ ##0\ &quot;(a)&quot;"/>
    <numFmt numFmtId="169" formatCode="###\ ###\ ###"/>
    <numFmt numFmtId="170" formatCode="0.000"/>
    <numFmt numFmtId="171" formatCode="#\ ###\ ###\ ###\ ###\ ##0"/>
    <numFmt numFmtId="172" formatCode="0000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Helv"/>
    </font>
    <font>
      <b/>
      <sz val="16"/>
      <name val="Times New Roman"/>
      <family val="1"/>
    </font>
    <font>
      <sz val="10"/>
      <name val="MS Sans Serif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9"/>
      <name val="Tahoma"/>
      <family val="2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b/>
      <sz val="8"/>
      <color indexed="9"/>
      <name val="Verdana"/>
      <family val="2"/>
    </font>
    <font>
      <sz val="8"/>
      <color rgb="FFFF0000"/>
      <name val="Verdana"/>
      <family val="2"/>
    </font>
    <font>
      <sz val="8"/>
      <name val="Verdana"/>
      <family val="2"/>
    </font>
    <font>
      <sz val="11"/>
      <color rgb="FFFF0000"/>
      <name val="Verdana"/>
      <family val="2"/>
    </font>
    <font>
      <sz val="8"/>
      <color indexed="8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10"/>
      <color theme="1"/>
      <name val="Verdana"/>
      <family val="2"/>
    </font>
    <font>
      <b/>
      <sz val="1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color indexed="8"/>
      <name val="Verdana"/>
      <family val="2"/>
    </font>
    <font>
      <sz val="8"/>
      <color theme="3" tint="-0.249977111117893"/>
      <name val="Verdana"/>
      <family val="2"/>
    </font>
    <font>
      <b/>
      <sz val="8"/>
      <color theme="3" tint="-0.249977111117893"/>
      <name val="Verdana"/>
      <family val="2"/>
    </font>
    <font>
      <sz val="8"/>
      <color theme="4" tint="-0.499984740745262"/>
      <name val="Verdana"/>
      <family val="2"/>
    </font>
    <font>
      <sz val="10"/>
      <color theme="3" tint="-0.249977111117893"/>
      <name val="Verdana"/>
      <family val="2"/>
    </font>
    <font>
      <sz val="10"/>
      <color theme="4" tint="-0.249977111117893"/>
      <name val="Verdana"/>
      <family val="2"/>
    </font>
    <font>
      <b/>
      <vertAlign val="superscript"/>
      <sz val="8"/>
      <color theme="0"/>
      <name val="Verdana"/>
      <family val="2"/>
    </font>
    <font>
      <sz val="7"/>
      <color theme="1"/>
      <name val="Verdana"/>
      <family val="2"/>
    </font>
    <font>
      <sz val="7"/>
      <color rgb="FF0D0D0D"/>
      <name val="Verdana"/>
      <family val="2"/>
    </font>
    <font>
      <b/>
      <sz val="8"/>
      <color rgb="FFFFFFFF"/>
      <name val="Verdana"/>
      <family val="2"/>
    </font>
    <font>
      <vertAlign val="superscript"/>
      <sz val="8"/>
      <name val="Verdana"/>
      <family val="2"/>
    </font>
    <font>
      <sz val="16"/>
      <color theme="1"/>
      <name val="Verdana"/>
      <family val="2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vertAlign val="superscript"/>
      <sz val="8"/>
      <color indexed="9"/>
      <name val="Verdana"/>
      <family val="2"/>
    </font>
    <font>
      <sz val="8"/>
      <color rgb="FF0D0D0D"/>
      <name val="Verdana"/>
      <family val="2"/>
    </font>
    <font>
      <sz val="8"/>
      <color rgb="FFC00000"/>
      <name val="Verdana"/>
      <family val="2"/>
    </font>
    <font>
      <sz val="9"/>
      <color indexed="8"/>
      <name val="Verdana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theme="1"/>
      <name val="Verdana"/>
      <family val="2"/>
    </font>
    <font>
      <vertAlign val="superscript"/>
      <sz val="7"/>
      <name val="Verdana"/>
      <family val="2"/>
    </font>
    <font>
      <sz val="7"/>
      <name val="Verdana"/>
      <family val="2"/>
    </font>
    <font>
      <sz val="7"/>
      <color rgb="FFFF0000"/>
      <name val="Verdana"/>
      <family val="2"/>
    </font>
    <font>
      <sz val="7"/>
      <color theme="3" tint="-0.249977111117893"/>
      <name val="Verdana"/>
      <family val="2"/>
    </font>
    <font>
      <sz val="9"/>
      <color theme="4" tint="-0.249977111117893"/>
      <name val="Verdana"/>
      <family val="2"/>
    </font>
    <font>
      <sz val="9"/>
      <color indexed="8"/>
      <name val="Arial"/>
      <family val="2"/>
    </font>
    <font>
      <vertAlign val="superscript"/>
      <sz val="9"/>
      <color indexed="8"/>
      <name val="Verdana"/>
      <family val="2"/>
    </font>
    <font>
      <b/>
      <sz val="9"/>
      <color indexed="8"/>
      <name val="Verdana"/>
      <family val="2"/>
    </font>
    <font>
      <b/>
      <sz val="9"/>
      <color indexed="63"/>
      <name val="Verdana"/>
      <family val="2"/>
    </font>
    <font>
      <sz val="9"/>
      <color indexed="63"/>
      <name val="Verdana"/>
      <family val="2"/>
    </font>
    <font>
      <sz val="10"/>
      <color theme="4" tint="-0.499984740745262"/>
      <name val="Verdana"/>
      <family val="2"/>
    </font>
    <font>
      <b/>
      <sz val="11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mediumGray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rgb="FF000000"/>
      </patternFill>
    </fill>
  </fills>
  <borders count="1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9"/>
      </left>
      <right/>
      <top style="thin">
        <color indexed="64"/>
      </top>
      <bottom style="thin">
        <color theme="0"/>
      </bottom>
      <diagonal/>
    </border>
    <border>
      <left/>
      <right style="thin">
        <color indexed="9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rgb="FFFFFFFF"/>
      </left>
      <right/>
      <top style="thin">
        <color indexed="64"/>
      </top>
      <bottom style="thin">
        <color indexed="9"/>
      </bottom>
      <diagonal/>
    </border>
    <border>
      <left/>
      <right style="thin">
        <color rgb="FFFFFFFF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rgb="FFFFFFFF"/>
      </bottom>
      <diagonal/>
    </border>
    <border>
      <left/>
      <right style="thin">
        <color rgb="FFFFFFFF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9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theme="0"/>
      </left>
      <right style="dotted">
        <color theme="0"/>
      </right>
      <top style="dotted">
        <color theme="0"/>
      </top>
      <bottom style="thin">
        <color theme="0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thin">
        <color theme="0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theme="1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theme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auto="1"/>
      </right>
      <top style="dotted">
        <color indexed="64"/>
      </top>
      <bottom/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0"/>
      </right>
      <top style="thin">
        <color indexed="64"/>
      </top>
      <bottom style="dashed">
        <color theme="0"/>
      </bottom>
      <diagonal/>
    </border>
    <border>
      <left style="dashed">
        <color theme="0"/>
      </left>
      <right style="dashed">
        <color theme="0"/>
      </right>
      <top style="thin">
        <color indexed="64"/>
      </top>
      <bottom style="dashed">
        <color theme="0"/>
      </bottom>
      <diagonal/>
    </border>
    <border>
      <left style="dashed">
        <color theme="0"/>
      </left>
      <right style="thin">
        <color indexed="64"/>
      </right>
      <top style="thin">
        <color indexed="64"/>
      </top>
      <bottom style="dashed">
        <color theme="0"/>
      </bottom>
      <diagonal/>
    </border>
    <border>
      <left style="thin">
        <color indexed="64"/>
      </left>
      <right style="dashed">
        <color theme="0"/>
      </right>
      <top style="dashed">
        <color theme="0"/>
      </top>
      <bottom style="dotted">
        <color indexed="64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otted">
        <color indexed="64"/>
      </bottom>
      <diagonal/>
    </border>
    <border>
      <left style="dashed">
        <color theme="0"/>
      </left>
      <right style="thin">
        <color indexed="64"/>
      </right>
      <top style="dashed">
        <color theme="0"/>
      </top>
      <bottom style="dotted">
        <color indexed="64"/>
      </bottom>
      <diagonal/>
    </border>
    <border>
      <left style="thin">
        <color theme="1"/>
      </left>
      <right style="dashed">
        <color theme="0"/>
      </right>
      <top style="dashed">
        <color theme="0"/>
      </top>
      <bottom style="dotted">
        <color theme="1"/>
      </bottom>
      <diagonal/>
    </border>
    <border>
      <left style="dashed">
        <color theme="0"/>
      </left>
      <right style="dashed">
        <color theme="0"/>
      </right>
      <top style="dashed">
        <color theme="0"/>
      </top>
      <bottom style="dotted">
        <color theme="1"/>
      </bottom>
      <diagonal/>
    </border>
    <border>
      <left style="dashed">
        <color theme="0"/>
      </left>
      <right style="thin">
        <color theme="1"/>
      </right>
      <top style="dashed">
        <color theme="0"/>
      </top>
      <bottom style="dotted">
        <color theme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/>
      </right>
      <top style="dashed">
        <color theme="0"/>
      </top>
      <bottom style="dotted">
        <color theme="1"/>
      </bottom>
      <diagonal/>
    </border>
    <border>
      <left style="thin">
        <color theme="0"/>
      </left>
      <right style="thin">
        <color theme="0"/>
      </right>
      <top style="dashed">
        <color theme="0"/>
      </top>
      <bottom style="dotted">
        <color theme="1"/>
      </bottom>
      <diagonal/>
    </border>
    <border>
      <left style="thin">
        <color theme="0"/>
      </left>
      <right style="thin">
        <color theme="1"/>
      </right>
      <top style="dashed">
        <color theme="0"/>
      </top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ashed">
        <color theme="0"/>
      </bottom>
      <diagonal/>
    </border>
    <border>
      <left/>
      <right/>
      <top style="thin">
        <color theme="1"/>
      </top>
      <bottom style="dashed">
        <color theme="0"/>
      </bottom>
      <diagonal/>
    </border>
    <border>
      <left/>
      <right style="thin">
        <color theme="1"/>
      </right>
      <top style="thin">
        <color theme="1"/>
      </top>
      <bottom style="dashed">
        <color theme="0"/>
      </bottom>
      <diagonal/>
    </border>
    <border>
      <left style="dotted">
        <color indexed="64"/>
      </left>
      <right style="dotted">
        <color indexed="64"/>
      </right>
      <top style="dotted">
        <color theme="1"/>
      </top>
      <bottom style="dotted">
        <color indexed="64"/>
      </bottom>
      <diagonal/>
    </border>
    <border>
      <left style="thin">
        <color theme="1"/>
      </left>
      <right style="dotted">
        <color theme="0"/>
      </right>
      <top style="dotted">
        <color theme="0"/>
      </top>
      <bottom style="dotted">
        <color theme="1"/>
      </bottom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1"/>
      </bottom>
      <diagonal/>
    </border>
    <border>
      <left style="dotted">
        <color theme="0"/>
      </left>
      <right style="thin">
        <color theme="1"/>
      </right>
      <top style="dotted">
        <color theme="0"/>
      </top>
      <bottom style="dotted">
        <color theme="1"/>
      </bottom>
      <diagonal/>
    </border>
    <border>
      <left style="thin">
        <color indexed="64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dashed">
        <color theme="1"/>
      </right>
      <top style="dott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otted">
        <color theme="1"/>
      </top>
      <bottom style="dashed">
        <color theme="1"/>
      </bottom>
      <diagonal/>
    </border>
    <border>
      <left style="dashed">
        <color theme="1"/>
      </left>
      <right style="thin">
        <color theme="1"/>
      </right>
      <top style="dotted">
        <color theme="1"/>
      </top>
      <bottom style="dashed">
        <color theme="1"/>
      </bottom>
      <diagonal/>
    </border>
    <border>
      <left style="thin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dashed">
        <color theme="1"/>
      </right>
      <top style="dashed">
        <color theme="1"/>
      </top>
      <bottom style="thin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dashed">
        <color theme="0"/>
      </bottom>
      <diagonal/>
    </border>
    <border>
      <left/>
      <right/>
      <top style="thin">
        <color auto="1"/>
      </top>
      <bottom style="dashed">
        <color theme="0"/>
      </bottom>
      <diagonal/>
    </border>
    <border>
      <left/>
      <right style="thin">
        <color auto="1"/>
      </right>
      <top style="thin">
        <color auto="1"/>
      </top>
      <bottom style="dashed">
        <color theme="0"/>
      </bottom>
      <diagonal/>
    </border>
    <border>
      <left style="thin">
        <color auto="1"/>
      </left>
      <right style="dashed">
        <color theme="0"/>
      </right>
      <top style="dashed">
        <color theme="0"/>
      </top>
      <bottom style="dotted">
        <color theme="1"/>
      </bottom>
      <diagonal/>
    </border>
    <border>
      <left style="dashed">
        <color theme="0"/>
      </left>
      <right style="thin">
        <color auto="1"/>
      </right>
      <top style="dashed">
        <color theme="0"/>
      </top>
      <bottom style="dotted">
        <color theme="1"/>
      </bottom>
      <diagonal/>
    </border>
    <border>
      <left style="thin">
        <color theme="1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theme="1"/>
      </top>
      <bottom style="dashed">
        <color indexed="64"/>
      </bottom>
      <diagonal/>
    </border>
    <border>
      <left style="thin">
        <color theme="1"/>
      </left>
      <right/>
      <top style="thin">
        <color theme="1"/>
      </top>
      <bottom style="dotted">
        <color theme="0"/>
      </bottom>
      <diagonal/>
    </border>
    <border>
      <left/>
      <right/>
      <top style="thin">
        <color theme="1"/>
      </top>
      <bottom style="dotted">
        <color theme="0"/>
      </bottom>
      <diagonal/>
    </border>
    <border>
      <left/>
      <right style="thin">
        <color theme="1"/>
      </right>
      <top style="thin">
        <color theme="1"/>
      </top>
      <bottom style="dotted">
        <color theme="0"/>
      </bottom>
      <diagonal/>
    </border>
    <border>
      <left style="thin">
        <color theme="1"/>
      </left>
      <right style="dotted">
        <color indexed="64"/>
      </right>
      <top style="dotted">
        <color theme="1"/>
      </top>
      <bottom style="dotted">
        <color indexed="64"/>
      </bottom>
      <diagonal/>
    </border>
    <border>
      <left style="dotted">
        <color indexed="64"/>
      </left>
      <right style="thin">
        <color theme="1"/>
      </right>
      <top style="dotted">
        <color theme="1"/>
      </top>
      <bottom style="dotted">
        <color indexed="64"/>
      </bottom>
      <diagonal/>
    </border>
    <border>
      <left style="thin">
        <color theme="1"/>
      </left>
      <right style="dotted">
        <color indexed="64"/>
      </right>
      <top style="dotted">
        <color indexed="64"/>
      </top>
      <bottom style="thin">
        <color theme="1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dashed">
        <color indexed="64"/>
      </right>
      <top style="dotted">
        <color theme="1"/>
      </top>
      <bottom style="dashed">
        <color indexed="64"/>
      </bottom>
      <diagonal/>
    </border>
    <border>
      <left style="dashed">
        <color indexed="64"/>
      </left>
      <right style="thin">
        <color auto="1"/>
      </right>
      <top style="dotted">
        <color theme="1"/>
      </top>
      <bottom style="dashed">
        <color indexed="64"/>
      </bottom>
      <diagonal/>
    </border>
    <border>
      <left style="thin">
        <color theme="1"/>
      </left>
      <right style="dashed">
        <color theme="1"/>
      </right>
      <top style="dashed">
        <color theme="1"/>
      </top>
      <bottom style="thin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thin">
        <color auto="1"/>
      </bottom>
      <diagonal/>
    </border>
    <border>
      <left/>
      <right style="dotted">
        <color theme="0"/>
      </right>
      <top/>
      <bottom/>
      <diagonal/>
    </border>
    <border>
      <left/>
      <right style="hair">
        <color theme="0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theme="0"/>
      </right>
      <top style="thin">
        <color indexed="64"/>
      </top>
      <bottom style="dashed">
        <color theme="0"/>
      </bottom>
      <diagonal/>
    </border>
    <border>
      <left/>
      <right style="dashed">
        <color theme="0"/>
      </right>
      <top style="dashed">
        <color theme="0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dotted">
        <color theme="1"/>
      </top>
      <bottom style="thin">
        <color auto="1"/>
      </bottom>
      <diagonal/>
    </border>
    <border>
      <left style="dotted">
        <color indexed="64"/>
      </left>
      <right style="thin">
        <color theme="1"/>
      </right>
      <top style="dotted">
        <color theme="1"/>
      </top>
      <bottom style="thin">
        <color theme="1"/>
      </bottom>
      <diagonal/>
    </border>
    <border>
      <left style="thin">
        <color indexed="64"/>
      </left>
      <right style="thin">
        <color theme="0" tint="-4.9989318521683403E-2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 tint="-4.9989318521683403E-2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thin">
        <color theme="0" tint="-4.9989318521683403E-2"/>
      </right>
      <top style="hair">
        <color theme="0" tint="-0.14996795556505021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hair">
        <color theme="0" tint="-0.14996795556505021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</borders>
  <cellStyleXfs count="283">
    <xf numFmtId="0" fontId="0" fillId="0" borderId="0"/>
    <xf numFmtId="0" fontId="2" fillId="0" borderId="0"/>
    <xf numFmtId="0" fontId="8" fillId="0" borderId="0"/>
    <xf numFmtId="0" fontId="2" fillId="0" borderId="0"/>
    <xf numFmtId="0" fontId="4" fillId="0" borderId="1" applyNumberFormat="0" applyBorder="0" applyProtection="0">
      <alignment horizontal="center"/>
    </xf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Fill="0" applyBorder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" borderId="2" applyNumberFormat="0" applyBorder="0" applyProtection="0">
      <alignment horizontal="center"/>
    </xf>
    <xf numFmtId="9" fontId="2" fillId="0" borderId="0" applyFont="0" applyFill="0" applyBorder="0" applyAlignment="0" applyProtection="0"/>
    <xf numFmtId="0" fontId="7" fillId="0" borderId="0" applyNumberFormat="0" applyFill="0" applyProtection="0"/>
    <xf numFmtId="0" fontId="4" fillId="0" borderId="0" applyNumberFormat="0" applyFill="0" applyBorder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60" fillId="0" borderId="0"/>
  </cellStyleXfs>
  <cellXfs count="710">
    <xf numFmtId="0" fontId="0" fillId="0" borderId="0" xfId="0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0" fillId="0" borderId="0" xfId="0" applyFont="1"/>
    <xf numFmtId="0" fontId="21" fillId="0" borderId="0" xfId="0" applyFont="1"/>
    <xf numFmtId="167" fontId="21" fillId="0" borderId="0" xfId="0" applyNumberFormat="1" applyFont="1"/>
    <xf numFmtId="49" fontId="21" fillId="0" borderId="0" xfId="0" applyNumberFormat="1" applyFont="1"/>
    <xf numFmtId="167" fontId="20" fillId="0" borderId="0" xfId="0" applyNumberFormat="1" applyFont="1"/>
    <xf numFmtId="0" fontId="23" fillId="3" borderId="58" xfId="118" applyFont="1" applyFill="1" applyBorder="1" applyAlignment="1">
      <alignment horizontal="center" vertical="center" wrapText="1"/>
    </xf>
    <xf numFmtId="0" fontId="23" fillId="3" borderId="8" xfId="118" applyFont="1" applyFill="1" applyBorder="1" applyAlignment="1">
      <alignment horizontal="center" vertical="center" wrapText="1"/>
    </xf>
    <xf numFmtId="0" fontId="23" fillId="3" borderId="59" xfId="118" applyFont="1" applyFill="1" applyBorder="1" applyAlignment="1">
      <alignment horizontal="center" vertical="center" wrapText="1"/>
    </xf>
    <xf numFmtId="0" fontId="24" fillId="0" borderId="0" xfId="0" applyFont="1"/>
    <xf numFmtId="10" fontId="24" fillId="0" borderId="0" xfId="0" applyNumberFormat="1" applyFont="1"/>
    <xf numFmtId="0" fontId="21" fillId="0" borderId="58" xfId="0" applyFont="1" applyBorder="1" applyAlignment="1">
      <alignment horizontal="center" vertical="center"/>
    </xf>
    <xf numFmtId="3" fontId="21" fillId="0" borderId="8" xfId="0" applyNumberFormat="1" applyFont="1" applyBorder="1" applyAlignment="1">
      <alignment horizontal="right" vertical="center"/>
    </xf>
    <xf numFmtId="3" fontId="21" fillId="0" borderId="59" xfId="0" applyNumberFormat="1" applyFont="1" applyBorder="1" applyAlignment="1">
      <alignment horizontal="right" vertical="center"/>
    </xf>
    <xf numFmtId="0" fontId="25" fillId="0" borderId="58" xfId="0" applyFont="1" applyBorder="1" applyAlignment="1">
      <alignment horizontal="center" vertical="center"/>
    </xf>
    <xf numFmtId="0" fontId="26" fillId="0" borderId="0" xfId="0" applyFont="1"/>
    <xf numFmtId="10" fontId="21" fillId="0" borderId="0" xfId="0" applyNumberFormat="1" applyFont="1"/>
    <xf numFmtId="3" fontId="21" fillId="0" borderId="0" xfId="0" applyNumberFormat="1" applyFont="1"/>
    <xf numFmtId="0" fontId="21" fillId="4" borderId="58" xfId="0" applyFont="1" applyFill="1" applyBorder="1" applyAlignment="1">
      <alignment horizontal="center" vertical="center"/>
    </xf>
    <xf numFmtId="0" fontId="21" fillId="4" borderId="77" xfId="0" applyFont="1" applyFill="1" applyBorder="1" applyAlignment="1">
      <alignment horizontal="center" vertical="center"/>
    </xf>
    <xf numFmtId="0" fontId="21" fillId="4" borderId="103" xfId="0" applyFont="1" applyFill="1" applyBorder="1" applyAlignment="1">
      <alignment horizontal="center" vertical="center"/>
    </xf>
    <xf numFmtId="3" fontId="21" fillId="0" borderId="101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164" fontId="21" fillId="0" borderId="0" xfId="275" applyFont="1" applyFill="1" applyBorder="1" applyAlignment="1">
      <alignment horizontal="right" vertical="center"/>
    </xf>
    <xf numFmtId="170" fontId="21" fillId="0" borderId="0" xfId="0" applyNumberFormat="1" applyFont="1"/>
    <xf numFmtId="0" fontId="21" fillId="4" borderId="100" xfId="0" applyFont="1" applyFill="1" applyBorder="1" applyAlignment="1">
      <alignment horizontal="center" vertical="center"/>
    </xf>
    <xf numFmtId="0" fontId="28" fillId="3" borderId="64" xfId="118" applyFont="1" applyFill="1" applyBorder="1" applyAlignment="1">
      <alignment horizontal="center" vertical="center" wrapText="1"/>
    </xf>
    <xf numFmtId="0" fontId="23" fillId="3" borderId="64" xfId="118" applyFont="1" applyFill="1" applyBorder="1" applyAlignment="1">
      <alignment horizontal="center" vertical="center" wrapText="1"/>
    </xf>
    <xf numFmtId="0" fontId="28" fillId="3" borderId="65" xfId="118" applyFont="1" applyFill="1" applyBorder="1" applyAlignment="1">
      <alignment horizontal="center" vertical="center" wrapText="1"/>
    </xf>
    <xf numFmtId="0" fontId="23" fillId="3" borderId="66" xfId="118" applyFont="1" applyFill="1" applyBorder="1" applyAlignment="1">
      <alignment horizontal="center" vertical="center" wrapText="1"/>
    </xf>
    <xf numFmtId="10" fontId="21" fillId="0" borderId="0" xfId="0" applyNumberFormat="1" applyFont="1" applyAlignment="1">
      <alignment horizontal="center"/>
    </xf>
    <xf numFmtId="3" fontId="21" fillId="4" borderId="8" xfId="0" applyNumberFormat="1" applyFont="1" applyFill="1" applyBorder="1" applyAlignment="1">
      <alignment horizontal="right" vertical="center"/>
    </xf>
    <xf numFmtId="0" fontId="25" fillId="0" borderId="0" xfId="0" applyFont="1"/>
    <xf numFmtId="3" fontId="21" fillId="4" borderId="46" xfId="0" applyNumberFormat="1" applyFont="1" applyFill="1" applyBorder="1" applyAlignment="1">
      <alignment horizontal="right" vertical="center"/>
    </xf>
    <xf numFmtId="167" fontId="31" fillId="0" borderId="0" xfId="0" applyNumberFormat="1" applyFont="1"/>
    <xf numFmtId="3" fontId="21" fillId="0" borderId="0" xfId="0" applyNumberFormat="1" applyFont="1" applyAlignment="1">
      <alignment horizontal="right" vertical="center"/>
    </xf>
    <xf numFmtId="3" fontId="21" fillId="0" borderId="105" xfId="0" applyNumberFormat="1" applyFont="1" applyBorder="1" applyAlignment="1">
      <alignment horizontal="right" vertical="center"/>
    </xf>
    <xf numFmtId="3" fontId="21" fillId="0" borderId="106" xfId="0" applyNumberFormat="1" applyFont="1" applyBorder="1" applyAlignment="1">
      <alignment horizontal="right" vertical="center"/>
    </xf>
    <xf numFmtId="3" fontId="17" fillId="0" borderId="0" xfId="0" applyNumberFormat="1" applyFont="1"/>
    <xf numFmtId="0" fontId="21" fillId="4" borderId="107" xfId="0" applyFont="1" applyFill="1" applyBorder="1" applyAlignment="1">
      <alignment horizontal="center" vertical="center"/>
    </xf>
    <xf numFmtId="3" fontId="21" fillId="0" borderId="108" xfId="0" applyNumberFormat="1" applyFont="1" applyBorder="1" applyAlignment="1">
      <alignment horizontal="right" vertical="center"/>
    </xf>
    <xf numFmtId="3" fontId="21" fillId="0" borderId="109" xfId="0" applyNumberFormat="1" applyFont="1" applyBorder="1" applyAlignment="1">
      <alignment horizontal="right" vertical="center"/>
    </xf>
    <xf numFmtId="0" fontId="17" fillId="4" borderId="0" xfId="0" applyFont="1" applyFill="1"/>
    <xf numFmtId="0" fontId="21" fillId="0" borderId="0" xfId="0" applyFont="1" applyAlignment="1">
      <alignment vertical="top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vertical="top" wrapText="1"/>
    </xf>
    <xf numFmtId="167" fontId="32" fillId="0" borderId="0" xfId="0" applyNumberFormat="1" applyFont="1"/>
    <xf numFmtId="10" fontId="33" fillId="0" borderId="0" xfId="0" applyNumberFormat="1" applyFont="1"/>
    <xf numFmtId="0" fontId="31" fillId="0" borderId="0" xfId="0" applyFont="1"/>
    <xf numFmtId="0" fontId="32" fillId="0" borderId="0" xfId="0" applyFont="1"/>
    <xf numFmtId="10" fontId="31" fillId="0" borderId="0" xfId="0" applyNumberFormat="1" applyFont="1"/>
    <xf numFmtId="0" fontId="35" fillId="4" borderId="0" xfId="0" applyFont="1" applyFill="1"/>
    <xf numFmtId="0" fontId="38" fillId="0" borderId="0" xfId="18" applyFont="1" applyAlignment="1">
      <alignment horizontal="center" vertical="center"/>
    </xf>
    <xf numFmtId="165" fontId="21" fillId="0" borderId="0" xfId="0" applyNumberFormat="1" applyFont="1"/>
    <xf numFmtId="0" fontId="22" fillId="0" borderId="0" xfId="18" applyFont="1" applyAlignment="1">
      <alignment horizontal="center" vertical="center"/>
    </xf>
    <xf numFmtId="1" fontId="21" fillId="0" borderId="0" xfId="0" applyNumberFormat="1" applyFont="1"/>
    <xf numFmtId="0" fontId="32" fillId="0" borderId="7" xfId="0" applyFont="1" applyBorder="1" applyAlignment="1">
      <alignment horizontal="left"/>
    </xf>
    <xf numFmtId="3" fontId="31" fillId="0" borderId="0" xfId="0" applyNumberFormat="1" applyFont="1"/>
    <xf numFmtId="0" fontId="28" fillId="3" borderId="94" xfId="0" applyFont="1" applyFill="1" applyBorder="1" applyAlignment="1">
      <alignment horizontal="center" vertical="center"/>
    </xf>
    <xf numFmtId="0" fontId="28" fillId="3" borderId="98" xfId="0" applyFont="1" applyFill="1" applyBorder="1" applyAlignment="1">
      <alignment horizontal="center" vertical="center" wrapText="1"/>
    </xf>
    <xf numFmtId="0" fontId="28" fillId="3" borderId="98" xfId="18" applyFont="1" applyFill="1" applyBorder="1" applyAlignment="1">
      <alignment horizontal="center" vertical="center" wrapText="1"/>
    </xf>
    <xf numFmtId="0" fontId="28" fillId="3" borderId="98" xfId="119" applyFont="1" applyFill="1" applyBorder="1" applyAlignment="1">
      <alignment horizontal="center" vertical="center" wrapText="1"/>
    </xf>
    <xf numFmtId="0" fontId="28" fillId="3" borderId="99" xfId="119" applyFont="1" applyFill="1" applyBorder="1" applyAlignment="1">
      <alignment horizontal="center" vertical="center" wrapText="1"/>
    </xf>
    <xf numFmtId="168" fontId="27" fillId="0" borderId="98" xfId="0" applyNumberFormat="1" applyFont="1" applyBorder="1" applyAlignment="1">
      <alignment horizontal="right" vertical="center"/>
    </xf>
    <xf numFmtId="169" fontId="27" fillId="0" borderId="98" xfId="18" applyNumberFormat="1" applyFont="1" applyBorder="1" applyAlignment="1">
      <alignment horizontal="right" vertical="center"/>
    </xf>
    <xf numFmtId="0" fontId="28" fillId="3" borderId="100" xfId="119" applyFont="1" applyFill="1" applyBorder="1" applyAlignment="1">
      <alignment horizontal="center" vertical="center" wrapText="1"/>
    </xf>
    <xf numFmtId="165" fontId="28" fillId="3" borderId="95" xfId="119" applyNumberFormat="1" applyFont="1" applyFill="1" applyBorder="1" applyAlignment="1">
      <alignment horizontal="center" vertical="center"/>
    </xf>
    <xf numFmtId="0" fontId="28" fillId="0" borderId="0" xfId="119" applyFont="1" applyAlignment="1">
      <alignment horizontal="center" vertical="center"/>
    </xf>
    <xf numFmtId="0" fontId="28" fillId="3" borderId="83" xfId="119" applyFont="1" applyFill="1" applyBorder="1" applyAlignment="1">
      <alignment horizontal="center" vertical="center" wrapText="1"/>
    </xf>
    <xf numFmtId="165" fontId="28" fillId="3" borderId="97" xfId="119" applyNumberFormat="1" applyFont="1" applyFill="1" applyBorder="1" applyAlignment="1">
      <alignment horizontal="left" vertical="center"/>
    </xf>
    <xf numFmtId="165" fontId="27" fillId="0" borderId="98" xfId="0" quotePrefix="1" applyNumberFormat="1" applyFont="1" applyBorder="1" applyAlignment="1">
      <alignment horizontal="right" vertical="center"/>
    </xf>
    <xf numFmtId="165" fontId="27" fillId="0" borderId="98" xfId="18" quotePrefix="1" applyNumberFormat="1" applyFont="1" applyBorder="1" applyAlignment="1">
      <alignment horizontal="right" vertical="center"/>
    </xf>
    <xf numFmtId="165" fontId="27" fillId="0" borderId="98" xfId="119" quotePrefix="1" applyNumberFormat="1" applyFont="1" applyBorder="1" applyAlignment="1">
      <alignment horizontal="right" vertical="center"/>
    </xf>
    <xf numFmtId="165" fontId="25" fillId="0" borderId="98" xfId="119" quotePrefix="1" applyNumberFormat="1" applyFont="1" applyBorder="1" applyAlignment="1">
      <alignment horizontal="right" vertical="center"/>
    </xf>
    <xf numFmtId="165" fontId="27" fillId="0" borderId="99" xfId="119" quotePrefix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165" fontId="27" fillId="0" borderId="98" xfId="0" applyNumberFormat="1" applyFont="1" applyBorder="1" applyAlignment="1">
      <alignment horizontal="right" vertical="center"/>
    </xf>
    <xf numFmtId="165" fontId="27" fillId="0" borderId="98" xfId="18" applyNumberFormat="1" applyFont="1" applyBorder="1" applyAlignment="1">
      <alignment horizontal="right" vertical="center"/>
    </xf>
    <xf numFmtId="165" fontId="27" fillId="0" borderId="98" xfId="119" applyNumberFormat="1" applyFont="1" applyBorder="1" applyAlignment="1">
      <alignment horizontal="right" vertical="center"/>
    </xf>
    <xf numFmtId="165" fontId="25" fillId="0" borderId="98" xfId="119" applyNumberFormat="1" applyFont="1" applyBorder="1" applyAlignment="1">
      <alignment horizontal="right" vertical="center"/>
    </xf>
    <xf numFmtId="165" fontId="28" fillId="3" borderId="101" xfId="0" applyNumberFormat="1" applyFont="1" applyFill="1" applyBorder="1" applyAlignment="1">
      <alignment horizontal="right" vertical="center"/>
    </xf>
    <xf numFmtId="165" fontId="28" fillId="3" borderId="102" xfId="0" applyNumberFormat="1" applyFont="1" applyFill="1" applyBorder="1" applyAlignment="1">
      <alignment horizontal="right" vertical="center"/>
    </xf>
    <xf numFmtId="165" fontId="28" fillId="3" borderId="99" xfId="0" applyNumberFormat="1" applyFont="1" applyFill="1" applyBorder="1" applyAlignment="1">
      <alignment horizontal="right" vertical="center"/>
    </xf>
    <xf numFmtId="165" fontId="28" fillId="0" borderId="0" xfId="0" applyNumberFormat="1" applyFont="1" applyAlignment="1">
      <alignment horizontal="right" vertical="center"/>
    </xf>
    <xf numFmtId="165" fontId="28" fillId="3" borderId="84" xfId="0" applyNumberFormat="1" applyFont="1" applyFill="1" applyBorder="1" applyAlignment="1">
      <alignment horizontal="right" vertical="center"/>
    </xf>
    <xf numFmtId="0" fontId="19" fillId="0" borderId="0" xfId="18" applyFont="1"/>
    <xf numFmtId="0" fontId="40" fillId="0" borderId="0" xfId="18" applyFont="1"/>
    <xf numFmtId="0" fontId="41" fillId="0" borderId="8" xfId="18" applyFont="1" applyBorder="1" applyAlignment="1">
      <alignment horizontal="center" vertical="center"/>
    </xf>
    <xf numFmtId="0" fontId="41" fillId="0" borderId="8" xfId="18" applyFont="1" applyBorder="1" applyAlignment="1">
      <alignment horizontal="center" vertical="center" wrapText="1"/>
    </xf>
    <xf numFmtId="0" fontId="43" fillId="0" borderId="0" xfId="18" applyFont="1"/>
    <xf numFmtId="0" fontId="43" fillId="0" borderId="0" xfId="18" applyFont="1" applyAlignment="1">
      <alignment horizontal="right" vertical="top"/>
    </xf>
    <xf numFmtId="0" fontId="40" fillId="0" borderId="0" xfId="18" applyFont="1" applyAlignment="1">
      <alignment horizontal="center"/>
    </xf>
    <xf numFmtId="0" fontId="42" fillId="0" borderId="8" xfId="18" applyFont="1" applyBorder="1" applyAlignment="1">
      <alignment horizontal="center" vertical="center"/>
    </xf>
    <xf numFmtId="166" fontId="42" fillId="0" borderId="8" xfId="18" applyNumberFormat="1" applyFont="1" applyBorder="1" applyAlignment="1">
      <alignment horizontal="center" vertical="center"/>
    </xf>
    <xf numFmtId="166" fontId="42" fillId="0" borderId="46" xfId="18" applyNumberFormat="1" applyFont="1" applyBorder="1" applyAlignment="1">
      <alignment horizontal="center" vertical="center"/>
    </xf>
    <xf numFmtId="0" fontId="42" fillId="0" borderId="45" xfId="18" applyFont="1" applyBorder="1" applyAlignment="1">
      <alignment horizontal="center" vertical="center"/>
    </xf>
    <xf numFmtId="166" fontId="42" fillId="0" borderId="8" xfId="0" applyNumberFormat="1" applyFont="1" applyBorder="1" applyAlignment="1">
      <alignment horizontal="center" vertical="center"/>
    </xf>
    <xf numFmtId="0" fontId="44" fillId="0" borderId="0" xfId="18" applyFont="1"/>
    <xf numFmtId="0" fontId="40" fillId="0" borderId="8" xfId="18" applyFont="1" applyBorder="1" applyAlignment="1">
      <alignment horizontal="center" vertical="center"/>
    </xf>
    <xf numFmtId="166" fontId="40" fillId="0" borderId="8" xfId="18" applyNumberFormat="1" applyFont="1" applyBorder="1" applyAlignment="1">
      <alignment horizontal="center" vertical="center"/>
    </xf>
    <xf numFmtId="166" fontId="40" fillId="0" borderId="46" xfId="18" applyNumberFormat="1" applyFont="1" applyBorder="1" applyAlignment="1">
      <alignment horizontal="center" vertical="center"/>
    </xf>
    <xf numFmtId="0" fontId="40" fillId="0" borderId="45" xfId="18" applyFont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Continuous"/>
    </xf>
    <xf numFmtId="0" fontId="28" fillId="3" borderId="59" xfId="0" applyFont="1" applyFill="1" applyBorder="1" applyAlignment="1">
      <alignment horizontal="centerContinuous"/>
    </xf>
    <xf numFmtId="0" fontId="28" fillId="3" borderId="58" xfId="0" applyFont="1" applyFill="1" applyBorder="1" applyAlignment="1">
      <alignment horizontal="center" vertical="center" wrapText="1"/>
    </xf>
    <xf numFmtId="3" fontId="25" fillId="4" borderId="8" xfId="272" applyNumberFormat="1" applyFont="1" applyFill="1" applyBorder="1" applyAlignment="1">
      <alignment horizontal="right" vertical="center"/>
    </xf>
    <xf numFmtId="3" fontId="25" fillId="4" borderId="59" xfId="272" applyNumberFormat="1" applyFont="1" applyFill="1" applyBorder="1" applyAlignment="1">
      <alignment horizontal="right" vertical="center"/>
    </xf>
    <xf numFmtId="3" fontId="25" fillId="4" borderId="46" xfId="272" applyNumberFormat="1" applyFont="1" applyFill="1" applyBorder="1" applyAlignment="1">
      <alignment horizontal="right" vertical="center"/>
    </xf>
    <xf numFmtId="3" fontId="25" fillId="4" borderId="78" xfId="272" applyNumberFormat="1" applyFont="1" applyFill="1" applyBorder="1" applyAlignment="1">
      <alignment horizontal="right" vertical="center"/>
    </xf>
    <xf numFmtId="0" fontId="28" fillId="3" borderId="77" xfId="0" applyFont="1" applyFill="1" applyBorder="1" applyAlignment="1">
      <alignment horizontal="center" vertical="center" wrapText="1"/>
    </xf>
    <xf numFmtId="0" fontId="28" fillId="3" borderId="6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0" fillId="0" borderId="0" xfId="18" applyFont="1" applyAlignment="1">
      <alignment vertical="center"/>
    </xf>
    <xf numFmtId="0" fontId="46" fillId="0" borderId="0" xfId="18" applyFont="1"/>
    <xf numFmtId="0" fontId="38" fillId="0" borderId="0" xfId="18" applyFont="1" applyAlignment="1">
      <alignment vertical="center"/>
    </xf>
    <xf numFmtId="0" fontId="38" fillId="0" borderId="0" xfId="18" applyFont="1" applyAlignment="1">
      <alignment vertical="center" wrapText="1"/>
    </xf>
    <xf numFmtId="0" fontId="24" fillId="0" borderId="0" xfId="18" applyFont="1"/>
    <xf numFmtId="3" fontId="47" fillId="0" borderId="0" xfId="272" applyNumberFormat="1" applyFont="1" applyAlignment="1">
      <alignment horizontal="right" vertical="center"/>
    </xf>
    <xf numFmtId="0" fontId="21" fillId="0" borderId="0" xfId="0" applyFont="1" applyAlignment="1">
      <alignment horizontal="right"/>
    </xf>
    <xf numFmtId="0" fontId="32" fillId="0" borderId="0" xfId="0" applyFont="1" applyAlignment="1">
      <alignment vertical="center"/>
    </xf>
    <xf numFmtId="0" fontId="28" fillId="3" borderId="59" xfId="0" applyFont="1" applyFill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28" fillId="3" borderId="8" xfId="0" applyFont="1" applyFill="1" applyBorder="1" applyAlignment="1">
      <alignment horizontal="centerContinuous" vertical="center"/>
    </xf>
    <xf numFmtId="0" fontId="28" fillId="3" borderId="59" xfId="0" applyFont="1" applyFill="1" applyBorder="1" applyAlignment="1">
      <alignment horizontal="centerContinuous" vertical="center"/>
    </xf>
    <xf numFmtId="3" fontId="25" fillId="0" borderId="8" xfId="0" applyNumberFormat="1" applyFont="1" applyBorder="1" applyAlignment="1">
      <alignment horizontal="right" vertical="center"/>
    </xf>
    <xf numFmtId="165" fontId="25" fillId="0" borderId="8" xfId="0" applyNumberFormat="1" applyFont="1" applyBorder="1" applyAlignment="1">
      <alignment horizontal="right" vertical="center"/>
    </xf>
    <xf numFmtId="165" fontId="25" fillId="0" borderId="8" xfId="0" applyNumberFormat="1" applyFont="1" applyBorder="1" applyAlignment="1">
      <alignment horizontal="center" vertical="center"/>
    </xf>
    <xf numFmtId="165" fontId="25" fillId="0" borderId="59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5" fontId="25" fillId="0" borderId="46" xfId="0" applyNumberFormat="1" applyFont="1" applyBorder="1" applyAlignment="1">
      <alignment horizontal="right" vertical="center"/>
    </xf>
    <xf numFmtId="165" fontId="28" fillId="3" borderId="61" xfId="0" applyNumberFormat="1" applyFont="1" applyFill="1" applyBorder="1" applyAlignment="1">
      <alignment vertical="center"/>
    </xf>
    <xf numFmtId="165" fontId="28" fillId="3" borderId="62" xfId="0" applyNumberFormat="1" applyFont="1" applyFill="1" applyBorder="1" applyAlignment="1">
      <alignment vertical="center"/>
    </xf>
    <xf numFmtId="0" fontId="46" fillId="0" borderId="0" xfId="18" applyFont="1" applyAlignment="1">
      <alignment vertical="center"/>
    </xf>
    <xf numFmtId="0" fontId="21" fillId="0" borderId="0" xfId="0" applyFont="1" applyAlignment="1">
      <alignment vertical="center"/>
    </xf>
    <xf numFmtId="0" fontId="38" fillId="0" borderId="0" xfId="18" applyFont="1" applyAlignment="1">
      <alignment horizontal="right" vertical="center" wrapText="1"/>
    </xf>
    <xf numFmtId="0" fontId="24" fillId="0" borderId="0" xfId="18" applyFont="1" applyAlignment="1">
      <alignment vertical="center"/>
    </xf>
    <xf numFmtId="0" fontId="21" fillId="0" borderId="0" xfId="0" applyFont="1" applyAlignment="1">
      <alignment horizontal="right" vertical="center"/>
    </xf>
    <xf numFmtId="3" fontId="25" fillId="0" borderId="59" xfId="0" applyNumberFormat="1" applyFont="1" applyBorder="1" applyAlignment="1">
      <alignment horizontal="right" vertical="center"/>
    </xf>
    <xf numFmtId="4" fontId="37" fillId="0" borderId="0" xfId="0" applyNumberFormat="1" applyFont="1" applyAlignment="1">
      <alignment horizontal="right" vertical="center"/>
    </xf>
    <xf numFmtId="3" fontId="28" fillId="3" borderId="61" xfId="0" applyNumberFormat="1" applyFont="1" applyFill="1" applyBorder="1" applyAlignment="1">
      <alignment horizontal="right" vertical="center"/>
    </xf>
    <xf numFmtId="3" fontId="28" fillId="3" borderId="62" xfId="0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165" fontId="28" fillId="3" borderId="61" xfId="0" applyNumberFormat="1" applyFont="1" applyFill="1" applyBorder="1" applyAlignment="1">
      <alignment horizontal="right" vertical="center"/>
    </xf>
    <xf numFmtId="0" fontId="22" fillId="0" borderId="0" xfId="18" applyFont="1" applyAlignment="1">
      <alignment vertical="center" wrapText="1"/>
    </xf>
    <xf numFmtId="0" fontId="21" fillId="0" borderId="0" xfId="0" applyFont="1" applyAlignment="1">
      <alignment horizontal="right" wrapText="1"/>
    </xf>
    <xf numFmtId="0" fontId="23" fillId="3" borderId="56" xfId="0" applyFont="1" applyFill="1" applyBorder="1" applyAlignment="1">
      <alignment horizontal="center" vertical="center"/>
    </xf>
    <xf numFmtId="0" fontId="48" fillId="6" borderId="57" xfId="271" applyFont="1" applyFill="1" applyBorder="1" applyAlignment="1">
      <alignment horizontal="center" vertical="center" wrapText="1"/>
    </xf>
    <xf numFmtId="0" fontId="48" fillId="6" borderId="63" xfId="271" applyFont="1" applyFill="1" applyBorder="1" applyAlignment="1">
      <alignment horizontal="center" vertical="center" wrapText="1"/>
    </xf>
    <xf numFmtId="3" fontId="20" fillId="4" borderId="8" xfId="273" applyNumberFormat="1" applyFont="1" applyFill="1" applyBorder="1" applyAlignment="1">
      <alignment horizontal="right" vertical="center"/>
    </xf>
    <xf numFmtId="3" fontId="20" fillId="4" borderId="59" xfId="273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wrapText="1"/>
    </xf>
    <xf numFmtId="165" fontId="20" fillId="0" borderId="0" xfId="0" applyNumberFormat="1" applyFont="1" applyAlignment="1">
      <alignment vertical="center"/>
    </xf>
    <xf numFmtId="3" fontId="39" fillId="4" borderId="8" xfId="273" applyNumberFormat="1" applyFont="1" applyFill="1" applyBorder="1" applyAlignment="1">
      <alignment horizontal="right" vertical="center"/>
    </xf>
    <xf numFmtId="3" fontId="39" fillId="4" borderId="59" xfId="273" applyNumberFormat="1" applyFont="1" applyFill="1" applyBorder="1" applyAlignment="1">
      <alignment horizontal="right" vertical="center"/>
    </xf>
    <xf numFmtId="3" fontId="21" fillId="0" borderId="0" xfId="0" applyNumberFormat="1" applyFont="1" applyAlignment="1">
      <alignment vertical="center"/>
    </xf>
    <xf numFmtId="165" fontId="21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21" fillId="0" borderId="104" xfId="0" applyFont="1" applyBorder="1" applyAlignment="1">
      <alignment horizontal="center" vertical="center"/>
    </xf>
    <xf numFmtId="0" fontId="21" fillId="0" borderId="126" xfId="0" applyFont="1" applyBorder="1" applyAlignment="1">
      <alignment horizontal="center" vertical="center"/>
    </xf>
    <xf numFmtId="3" fontId="21" fillId="0" borderId="127" xfId="0" applyNumberFormat="1" applyFont="1" applyBorder="1" applyAlignment="1">
      <alignment horizontal="right" vertical="center"/>
    </xf>
    <xf numFmtId="0" fontId="25" fillId="0" borderId="126" xfId="0" applyFont="1" applyBorder="1" applyAlignment="1">
      <alignment horizontal="center" vertical="center"/>
    </xf>
    <xf numFmtId="0" fontId="21" fillId="4" borderId="126" xfId="0" applyFont="1" applyFill="1" applyBorder="1" applyAlignment="1">
      <alignment horizontal="center" vertical="center"/>
    </xf>
    <xf numFmtId="0" fontId="21" fillId="4" borderId="97" xfId="0" applyFont="1" applyFill="1" applyBorder="1" applyAlignment="1">
      <alignment horizontal="center" vertical="center"/>
    </xf>
    <xf numFmtId="3" fontId="21" fillId="0" borderId="98" xfId="0" applyNumberFormat="1" applyFont="1" applyBorder="1" applyAlignment="1">
      <alignment horizontal="right" vertical="center"/>
    </xf>
    <xf numFmtId="3" fontId="21" fillId="0" borderId="128" xfId="0" applyNumberFormat="1" applyFont="1" applyBorder="1" applyAlignment="1">
      <alignment horizontal="right" vertical="center"/>
    </xf>
    <xf numFmtId="2" fontId="21" fillId="0" borderId="0" xfId="0" applyNumberFormat="1" applyFont="1"/>
    <xf numFmtId="0" fontId="19" fillId="0" borderId="0" xfId="18" applyFont="1" applyAlignment="1">
      <alignment vertical="center"/>
    </xf>
    <xf numFmtId="165" fontId="17" fillId="0" borderId="0" xfId="0" applyNumberFormat="1" applyFont="1"/>
    <xf numFmtId="0" fontId="20" fillId="3" borderId="60" xfId="0" applyFont="1" applyFill="1" applyBorder="1" applyAlignment="1">
      <alignment horizontal="center" vertical="center" wrapText="1"/>
    </xf>
    <xf numFmtId="165" fontId="20" fillId="3" borderId="61" xfId="0" applyNumberFormat="1" applyFont="1" applyFill="1" applyBorder="1" applyAlignment="1">
      <alignment vertical="center"/>
    </xf>
    <xf numFmtId="165" fontId="20" fillId="3" borderId="62" xfId="0" applyNumberFormat="1" applyFont="1" applyFill="1" applyBorder="1" applyAlignment="1">
      <alignment vertical="center"/>
    </xf>
    <xf numFmtId="3" fontId="21" fillId="0" borderId="99" xfId="0" applyNumberFormat="1" applyFont="1" applyBorder="1" applyAlignment="1">
      <alignment horizontal="right" vertical="center"/>
    </xf>
    <xf numFmtId="3" fontId="21" fillId="0" borderId="102" xfId="0" applyNumberFormat="1" applyFont="1" applyBorder="1" applyAlignment="1">
      <alignment horizontal="right" vertical="center"/>
    </xf>
    <xf numFmtId="0" fontId="21" fillId="0" borderId="129" xfId="0" applyFont="1" applyBorder="1" applyAlignment="1">
      <alignment horizontal="center" vertical="center"/>
    </xf>
    <xf numFmtId="3" fontId="21" fillId="0" borderId="130" xfId="0" applyNumberFormat="1" applyFont="1" applyBorder="1" applyAlignment="1">
      <alignment horizontal="right" vertical="center"/>
    </xf>
    <xf numFmtId="3" fontId="21" fillId="0" borderId="131" xfId="0" applyNumberFormat="1" applyFont="1" applyBorder="1" applyAlignment="1">
      <alignment horizontal="right" vertical="center"/>
    </xf>
    <xf numFmtId="0" fontId="21" fillId="0" borderId="97" xfId="0" applyFont="1" applyBorder="1" applyAlignment="1">
      <alignment horizontal="center" vertical="center"/>
    </xf>
    <xf numFmtId="0" fontId="25" fillId="0" borderId="97" xfId="0" applyFont="1" applyBorder="1" applyAlignment="1">
      <alignment horizontal="center" vertical="center"/>
    </xf>
    <xf numFmtId="3" fontId="21" fillId="4" borderId="98" xfId="0" applyNumberFormat="1" applyFont="1" applyFill="1" applyBorder="1" applyAlignment="1">
      <alignment horizontal="right" vertical="center"/>
    </xf>
    <xf numFmtId="3" fontId="21" fillId="4" borderId="99" xfId="0" applyNumberFormat="1" applyFont="1" applyFill="1" applyBorder="1" applyAlignment="1">
      <alignment horizontal="right" vertical="center"/>
    </xf>
    <xf numFmtId="3" fontId="21" fillId="4" borderId="130" xfId="0" applyNumberFormat="1" applyFont="1" applyFill="1" applyBorder="1" applyAlignment="1">
      <alignment horizontal="right" vertical="center"/>
    </xf>
    <xf numFmtId="3" fontId="21" fillId="4" borderId="101" xfId="0" applyNumberFormat="1" applyFont="1" applyFill="1" applyBorder="1" applyAlignment="1">
      <alignment horizontal="right" vertical="center"/>
    </xf>
    <xf numFmtId="0" fontId="21" fillId="4" borderId="132" xfId="0" applyFont="1" applyFill="1" applyBorder="1" applyAlignment="1">
      <alignment horizontal="center" vertical="center"/>
    </xf>
    <xf numFmtId="165" fontId="27" fillId="0" borderId="154" xfId="119" quotePrefix="1" applyNumberFormat="1" applyFont="1" applyBorder="1" applyAlignment="1">
      <alignment horizontal="right" vertical="center"/>
    </xf>
    <xf numFmtId="0" fontId="28" fillId="3" borderId="156" xfId="119" applyFont="1" applyFill="1" applyBorder="1" applyAlignment="1">
      <alignment horizontal="center" vertical="center" wrapText="1"/>
    </xf>
    <xf numFmtId="165" fontId="25" fillId="0" borderId="156" xfId="119" quotePrefix="1" applyNumberFormat="1" applyFont="1" applyBorder="1" applyAlignment="1">
      <alignment horizontal="right" vertical="center"/>
    </xf>
    <xf numFmtId="165" fontId="25" fillId="0" borderId="156" xfId="119" applyNumberFormat="1" applyFont="1" applyBorder="1" applyAlignment="1">
      <alignment horizontal="right" vertical="center"/>
    </xf>
    <xf numFmtId="165" fontId="28" fillId="3" borderId="157" xfId="0" applyNumberFormat="1" applyFont="1" applyFill="1" applyBorder="1" applyAlignment="1">
      <alignment horizontal="right" vertical="center"/>
    </xf>
    <xf numFmtId="0" fontId="28" fillId="3" borderId="130" xfId="119" applyFont="1" applyFill="1" applyBorder="1" applyAlignment="1">
      <alignment horizontal="center" vertical="center" wrapText="1"/>
    </xf>
    <xf numFmtId="165" fontId="25" fillId="0" borderId="130" xfId="119" quotePrefix="1" applyNumberFormat="1" applyFont="1" applyBorder="1" applyAlignment="1">
      <alignment horizontal="right" vertical="center"/>
    </xf>
    <xf numFmtId="165" fontId="25" fillId="0" borderId="130" xfId="119" applyNumberFormat="1" applyFont="1" applyBorder="1" applyAlignment="1">
      <alignment horizontal="right" vertical="center"/>
    </xf>
    <xf numFmtId="165" fontId="28" fillId="3" borderId="131" xfId="0" applyNumberFormat="1" applyFont="1" applyFill="1" applyBorder="1" applyAlignment="1">
      <alignment horizontal="right" vertical="center"/>
    </xf>
    <xf numFmtId="3" fontId="21" fillId="0" borderId="0" xfId="0" applyNumberFormat="1" applyFont="1" applyAlignment="1">
      <alignment vertical="center" wrapText="1"/>
    </xf>
    <xf numFmtId="0" fontId="50" fillId="0" borderId="0" xfId="0" applyFont="1"/>
    <xf numFmtId="0" fontId="51" fillId="0" borderId="0" xfId="0" applyFont="1"/>
    <xf numFmtId="0" fontId="51" fillId="0" borderId="0" xfId="0" applyFont="1" applyAlignment="1">
      <alignment horizontal="left"/>
    </xf>
    <xf numFmtId="165" fontId="28" fillId="3" borderId="62" xfId="0" applyNumberFormat="1" applyFont="1" applyFill="1" applyBorder="1" applyAlignment="1">
      <alignment horizontal="right" vertical="center"/>
    </xf>
    <xf numFmtId="0" fontId="22" fillId="0" borderId="0" xfId="18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3" fontId="27" fillId="0" borderId="0" xfId="273" applyNumberFormat="1" applyFont="1" applyAlignment="1">
      <alignment horizontal="right" vertical="center"/>
    </xf>
    <xf numFmtId="0" fontId="23" fillId="3" borderId="20" xfId="271" applyFont="1" applyFill="1" applyBorder="1" applyAlignment="1">
      <alignment horizontal="center" vertical="center" wrapText="1"/>
    </xf>
    <xf numFmtId="0" fontId="23" fillId="3" borderId="12" xfId="271" applyFont="1" applyFill="1" applyBorder="1" applyAlignment="1">
      <alignment horizontal="center" vertical="center" wrapText="1"/>
    </xf>
    <xf numFmtId="0" fontId="23" fillId="3" borderId="12" xfId="271" applyFont="1" applyFill="1" applyBorder="1" applyAlignment="1">
      <alignment horizontal="center" vertical="center"/>
    </xf>
    <xf numFmtId="0" fontId="23" fillId="3" borderId="21" xfId="271" applyFont="1" applyFill="1" applyBorder="1" applyAlignment="1">
      <alignment horizontal="center" vertical="center"/>
    </xf>
    <xf numFmtId="0" fontId="23" fillId="3" borderId="20" xfId="271" applyFont="1" applyFill="1" applyBorder="1" applyAlignment="1">
      <alignment horizontal="center" vertical="center"/>
    </xf>
    <xf numFmtId="0" fontId="23" fillId="3" borderId="27" xfId="271" applyFont="1" applyFill="1" applyBorder="1" applyAlignment="1">
      <alignment horizontal="center" vertical="center"/>
    </xf>
    <xf numFmtId="0" fontId="23" fillId="3" borderId="13" xfId="271" applyFont="1" applyFill="1" applyBorder="1" applyAlignment="1">
      <alignment horizontal="center" vertical="center"/>
    </xf>
    <xf numFmtId="0" fontId="23" fillId="3" borderId="28" xfId="271" applyFont="1" applyFill="1" applyBorder="1" applyAlignment="1">
      <alignment horizontal="center" vertical="center"/>
    </xf>
    <xf numFmtId="0" fontId="23" fillId="3" borderId="27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21" xfId="0" applyFont="1" applyFill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/>
    </xf>
    <xf numFmtId="0" fontId="27" fillId="0" borderId="35" xfId="273" quotePrefix="1" applyFont="1" applyBorder="1" applyAlignment="1">
      <alignment horizontal="left" vertical="center"/>
    </xf>
    <xf numFmtId="3" fontId="22" fillId="0" borderId="22" xfId="273" applyNumberFormat="1" applyFont="1" applyBorder="1" applyAlignment="1">
      <alignment horizontal="right" vertical="center"/>
    </xf>
    <xf numFmtId="3" fontId="22" fillId="0" borderId="14" xfId="273" applyNumberFormat="1" applyFont="1" applyBorder="1" applyAlignment="1">
      <alignment horizontal="right" vertical="center"/>
    </xf>
    <xf numFmtId="3" fontId="22" fillId="0" borderId="23" xfId="273" applyNumberFormat="1" applyFont="1" applyBorder="1" applyAlignment="1">
      <alignment horizontal="right" vertical="center"/>
    </xf>
    <xf numFmtId="3" fontId="22" fillId="4" borderId="22" xfId="273" applyNumberFormat="1" applyFont="1" applyFill="1" applyBorder="1" applyAlignment="1">
      <alignment horizontal="right" vertical="center"/>
    </xf>
    <xf numFmtId="3" fontId="22" fillId="4" borderId="14" xfId="273" applyNumberFormat="1" applyFont="1" applyFill="1" applyBorder="1" applyAlignment="1">
      <alignment horizontal="right" vertical="center"/>
    </xf>
    <xf numFmtId="3" fontId="22" fillId="4" borderId="23" xfId="273" applyNumberFormat="1" applyFont="1" applyFill="1" applyBorder="1" applyAlignment="1">
      <alignment horizontal="right" vertical="center"/>
    </xf>
    <xf numFmtId="3" fontId="39" fillId="0" borderId="22" xfId="273" applyNumberFormat="1" applyFont="1" applyBorder="1" applyAlignment="1">
      <alignment horizontal="right" vertical="center"/>
    </xf>
    <xf numFmtId="3" fontId="39" fillId="0" borderId="14" xfId="273" applyNumberFormat="1" applyFont="1" applyBorder="1" applyAlignment="1">
      <alignment horizontal="right" vertical="center"/>
    </xf>
    <xf numFmtId="3" fontId="39" fillId="0" borderId="23" xfId="273" applyNumberFormat="1" applyFont="1" applyBorder="1" applyAlignment="1">
      <alignment horizontal="right" vertical="center"/>
    </xf>
    <xf numFmtId="0" fontId="27" fillId="0" borderId="36" xfId="273" applyFont="1" applyBorder="1" applyAlignment="1">
      <alignment horizontal="left" vertical="center"/>
    </xf>
    <xf numFmtId="3" fontId="25" fillId="0" borderId="22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vertical="center"/>
    </xf>
    <xf numFmtId="3" fontId="27" fillId="0" borderId="122" xfId="273" applyNumberFormat="1" applyFont="1" applyBorder="1" applyAlignment="1">
      <alignment vertical="center"/>
    </xf>
    <xf numFmtId="3" fontId="27" fillId="0" borderId="123" xfId="273" applyNumberFormat="1" applyFont="1" applyBorder="1" applyAlignment="1">
      <alignment vertical="center"/>
    </xf>
    <xf numFmtId="3" fontId="25" fillId="0" borderId="22" xfId="0" applyNumberFormat="1" applyFont="1" applyBorder="1" applyAlignment="1">
      <alignment horizontal="right" vertical="center"/>
    </xf>
    <xf numFmtId="3" fontId="25" fillId="0" borderId="14" xfId="0" applyNumberFormat="1" applyFont="1" applyBorder="1" applyAlignment="1">
      <alignment horizontal="right" vertical="center"/>
    </xf>
    <xf numFmtId="3" fontId="25" fillId="0" borderId="0" xfId="272" applyNumberFormat="1" applyFont="1" applyAlignment="1">
      <alignment horizontal="right" vertical="center"/>
    </xf>
    <xf numFmtId="3" fontId="25" fillId="4" borderId="22" xfId="0" applyNumberFormat="1" applyFont="1" applyFill="1" applyBorder="1" applyAlignment="1">
      <alignment horizontal="right" vertical="center"/>
    </xf>
    <xf numFmtId="3" fontId="25" fillId="4" borderId="14" xfId="0" applyNumberFormat="1" applyFont="1" applyFill="1" applyBorder="1" applyAlignment="1">
      <alignment horizontal="right" vertical="center"/>
    </xf>
    <xf numFmtId="3" fontId="25" fillId="4" borderId="23" xfId="0" applyNumberFormat="1" applyFont="1" applyFill="1" applyBorder="1" applyAlignment="1">
      <alignment horizontal="right" vertical="center"/>
    </xf>
    <xf numFmtId="3" fontId="27" fillId="0" borderId="22" xfId="0" applyNumberFormat="1" applyFont="1" applyBorder="1" applyAlignment="1">
      <alignment horizontal="right" vertical="center"/>
    </xf>
    <xf numFmtId="3" fontId="27" fillId="0" borderId="14" xfId="0" applyNumberFormat="1" applyFont="1" applyBorder="1" applyAlignment="1">
      <alignment horizontal="right" vertical="center"/>
    </xf>
    <xf numFmtId="3" fontId="54" fillId="4" borderId="14" xfId="0" applyNumberFormat="1" applyFont="1" applyFill="1" applyBorder="1" applyAlignment="1">
      <alignment horizontal="right" vertical="center"/>
    </xf>
    <xf numFmtId="3" fontId="54" fillId="4" borderId="23" xfId="0" applyNumberFormat="1" applyFont="1" applyFill="1" applyBorder="1" applyAlignment="1">
      <alignment horizontal="right" vertical="center"/>
    </xf>
    <xf numFmtId="3" fontId="27" fillId="0" borderId="14" xfId="272" applyNumberFormat="1" applyFont="1" applyBorder="1" applyAlignment="1">
      <alignment horizontal="right" vertical="center"/>
    </xf>
    <xf numFmtId="3" fontId="27" fillId="0" borderId="23" xfId="272" applyNumberFormat="1" applyFont="1" applyBorder="1" applyAlignment="1">
      <alignment horizontal="right" vertical="center"/>
    </xf>
    <xf numFmtId="3" fontId="27" fillId="0" borderId="23" xfId="0" applyNumberFormat="1" applyFont="1" applyBorder="1" applyAlignment="1">
      <alignment horizontal="right" vertical="center"/>
    </xf>
    <xf numFmtId="3" fontId="27" fillId="0" borderId="22" xfId="273" applyNumberFormat="1" applyFont="1" applyBorder="1" applyAlignment="1">
      <alignment horizontal="right" vertical="center"/>
    </xf>
    <xf numFmtId="3" fontId="27" fillId="0" borderId="14" xfId="273" applyNumberFormat="1" applyFont="1" applyBorder="1" applyAlignment="1">
      <alignment horizontal="right" vertical="center"/>
    </xf>
    <xf numFmtId="3" fontId="27" fillId="0" borderId="14" xfId="271" applyNumberFormat="1" applyFont="1" applyBorder="1" applyAlignment="1">
      <alignment horizontal="right" vertical="center"/>
    </xf>
    <xf numFmtId="3" fontId="27" fillId="0" borderId="23" xfId="271" applyNumberFormat="1" applyFont="1" applyBorder="1" applyAlignment="1">
      <alignment horizontal="right" vertical="center"/>
    </xf>
    <xf numFmtId="3" fontId="27" fillId="0" borderId="23" xfId="273" applyNumberFormat="1" applyFont="1" applyBorder="1" applyAlignment="1">
      <alignment horizontal="right" vertical="center"/>
    </xf>
    <xf numFmtId="3" fontId="25" fillId="4" borderId="14" xfId="271" applyNumberFormat="1" applyFont="1" applyFill="1" applyBorder="1" applyAlignment="1">
      <alignment horizontal="right"/>
    </xf>
    <xf numFmtId="3" fontId="25" fillId="0" borderId="14" xfId="271" applyNumberFormat="1" applyFont="1" applyBorder="1" applyAlignment="1">
      <alignment horizontal="right"/>
    </xf>
    <xf numFmtId="3" fontId="25" fillId="0" borderId="14" xfId="0" applyNumberFormat="1" applyFont="1" applyBorder="1" applyAlignment="1">
      <alignment horizontal="right"/>
    </xf>
    <xf numFmtId="3" fontId="25" fillId="0" borderId="14" xfId="273" applyNumberFormat="1" applyFont="1" applyBorder="1" applyAlignment="1">
      <alignment horizontal="right"/>
    </xf>
    <xf numFmtId="0" fontId="55" fillId="0" borderId="0" xfId="0" applyFont="1"/>
    <xf numFmtId="0" fontId="25" fillId="4" borderId="0" xfId="0" applyFont="1" applyFill="1"/>
    <xf numFmtId="0" fontId="25" fillId="0" borderId="36" xfId="273" applyFont="1" applyBorder="1" applyAlignment="1">
      <alignment horizontal="left" vertical="center"/>
    </xf>
    <xf numFmtId="3" fontId="25" fillId="0" borderId="122" xfId="273" applyNumberFormat="1" applyFont="1" applyBorder="1" applyAlignment="1">
      <alignment vertical="center"/>
    </xf>
    <xf numFmtId="3" fontId="25" fillId="0" borderId="123" xfId="273" applyNumberFormat="1" applyFont="1" applyBorder="1" applyAlignment="1">
      <alignment vertical="center"/>
    </xf>
    <xf numFmtId="3" fontId="25" fillId="0" borderId="23" xfId="0" applyNumberFormat="1" applyFont="1" applyBorder="1" applyAlignment="1">
      <alignment horizontal="right" vertical="center"/>
    </xf>
    <xf numFmtId="3" fontId="25" fillId="0" borderId="22" xfId="273" applyNumberFormat="1" applyFont="1" applyBorder="1" applyAlignment="1">
      <alignment horizontal="right" vertical="center"/>
    </xf>
    <xf numFmtId="3" fontId="25" fillId="0" borderId="14" xfId="273" applyNumberFormat="1" applyFont="1" applyBorder="1" applyAlignment="1">
      <alignment horizontal="right" vertical="center"/>
    </xf>
    <xf numFmtId="3" fontId="25" fillId="0" borderId="14" xfId="271" applyNumberFormat="1" applyFont="1" applyBorder="1" applyAlignment="1">
      <alignment horizontal="right" vertical="center"/>
    </xf>
    <xf numFmtId="3" fontId="25" fillId="0" borderId="23" xfId="271" applyNumberFormat="1" applyFont="1" applyBorder="1" applyAlignment="1">
      <alignment horizontal="right" vertical="center"/>
    </xf>
    <xf numFmtId="3" fontId="25" fillId="0" borderId="23" xfId="273" applyNumberFormat="1" applyFont="1" applyBorder="1" applyAlignment="1">
      <alignment horizontal="right" vertical="center"/>
    </xf>
    <xf numFmtId="3" fontId="25" fillId="0" borderId="10" xfId="272" applyNumberFormat="1" applyFont="1" applyBorder="1" applyAlignment="1">
      <alignment horizontal="right" vertical="center"/>
    </xf>
    <xf numFmtId="3" fontId="25" fillId="0" borderId="24" xfId="0" applyNumberFormat="1" applyFont="1" applyBorder="1" applyAlignment="1">
      <alignment vertical="center"/>
    </xf>
    <xf numFmtId="3" fontId="25" fillId="0" borderId="25" xfId="0" applyNumberFormat="1" applyFont="1" applyBorder="1" applyAlignment="1">
      <alignment vertical="center"/>
    </xf>
    <xf numFmtId="3" fontId="25" fillId="0" borderId="24" xfId="0" applyNumberFormat="1" applyFont="1" applyBorder="1" applyAlignment="1">
      <alignment horizontal="right" vertical="center"/>
    </xf>
    <xf numFmtId="3" fontId="25" fillId="0" borderId="25" xfId="0" applyNumberFormat="1" applyFont="1" applyBorder="1" applyAlignment="1">
      <alignment horizontal="right" vertical="center"/>
    </xf>
    <xf numFmtId="3" fontId="25" fillId="0" borderId="7" xfId="272" applyNumberFormat="1" applyFont="1" applyBorder="1" applyAlignment="1">
      <alignment horizontal="right" vertical="center"/>
    </xf>
    <xf numFmtId="3" fontId="25" fillId="0" borderId="11" xfId="272" applyNumberFormat="1" applyFont="1" applyBorder="1" applyAlignment="1">
      <alignment horizontal="right" vertical="center"/>
    </xf>
    <xf numFmtId="3" fontId="25" fillId="4" borderId="24" xfId="0" applyNumberFormat="1" applyFont="1" applyFill="1" applyBorder="1" applyAlignment="1">
      <alignment horizontal="right" vertical="center"/>
    </xf>
    <xf numFmtId="3" fontId="25" fillId="4" borderId="25" xfId="0" applyNumberFormat="1" applyFont="1" applyFill="1" applyBorder="1" applyAlignment="1">
      <alignment horizontal="right" vertical="center"/>
    </xf>
    <xf numFmtId="3" fontId="25" fillId="4" borderId="26" xfId="0" applyNumberFormat="1" applyFont="1" applyFill="1" applyBorder="1" applyAlignment="1">
      <alignment horizontal="right" vertical="center"/>
    </xf>
    <xf numFmtId="3" fontId="27" fillId="0" borderId="24" xfId="0" applyNumberFormat="1" applyFont="1" applyBorder="1" applyAlignment="1">
      <alignment horizontal="right" vertical="center"/>
    </xf>
    <xf numFmtId="3" fontId="27" fillId="0" borderId="25" xfId="0" applyNumberFormat="1" applyFont="1" applyBorder="1" applyAlignment="1">
      <alignment horizontal="right" vertical="center"/>
    </xf>
    <xf numFmtId="3" fontId="54" fillId="4" borderId="25" xfId="0" applyNumberFormat="1" applyFont="1" applyFill="1" applyBorder="1" applyAlignment="1">
      <alignment horizontal="right" vertical="center"/>
    </xf>
    <xf numFmtId="3" fontId="54" fillId="4" borderId="26" xfId="0" applyNumberFormat="1" applyFont="1" applyFill="1" applyBorder="1" applyAlignment="1">
      <alignment horizontal="right" vertical="center"/>
    </xf>
    <xf numFmtId="3" fontId="27" fillId="0" borderId="25" xfId="272" applyNumberFormat="1" applyFont="1" applyBorder="1" applyAlignment="1">
      <alignment horizontal="right" vertical="center"/>
    </xf>
    <xf numFmtId="3" fontId="27" fillId="0" borderId="26" xfId="272" applyNumberFormat="1" applyFont="1" applyBorder="1" applyAlignment="1">
      <alignment horizontal="right" vertical="center"/>
    </xf>
    <xf numFmtId="3" fontId="27" fillId="0" borderId="26" xfId="0" applyNumberFormat="1" applyFont="1" applyBorder="1" applyAlignment="1">
      <alignment horizontal="right" vertical="center"/>
    </xf>
    <xf numFmtId="3" fontId="27" fillId="0" borderId="24" xfId="273" applyNumberFormat="1" applyFont="1" applyBorder="1" applyAlignment="1">
      <alignment horizontal="right" vertical="center"/>
    </xf>
    <xf numFmtId="3" fontId="27" fillId="0" borderId="25" xfId="273" applyNumberFormat="1" applyFont="1" applyBorder="1" applyAlignment="1">
      <alignment horizontal="right" vertical="center"/>
    </xf>
    <xf numFmtId="3" fontId="27" fillId="0" borderId="25" xfId="271" applyNumberFormat="1" applyFont="1" applyBorder="1" applyAlignment="1">
      <alignment horizontal="right" vertical="center"/>
    </xf>
    <xf numFmtId="3" fontId="27" fillId="0" borderId="26" xfId="271" applyNumberFormat="1" applyFont="1" applyBorder="1" applyAlignment="1">
      <alignment horizontal="right" vertical="center"/>
    </xf>
    <xf numFmtId="3" fontId="27" fillId="0" borderId="26" xfId="273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172" fontId="22" fillId="4" borderId="58" xfId="273" quotePrefix="1" applyNumberFormat="1" applyFont="1" applyFill="1" applyBorder="1" applyAlignment="1">
      <alignment horizontal="left" vertical="center"/>
    </xf>
    <xf numFmtId="3" fontId="22" fillId="4" borderId="8" xfId="273" applyNumberFormat="1" applyFont="1" applyFill="1" applyBorder="1" applyAlignment="1">
      <alignment horizontal="right" vertical="center"/>
    </xf>
    <xf numFmtId="3" fontId="22" fillId="4" borderId="59" xfId="273" applyNumberFormat="1" applyFont="1" applyFill="1" applyBorder="1" applyAlignment="1">
      <alignment horizontal="right" vertical="center"/>
    </xf>
    <xf numFmtId="3" fontId="24" fillId="0" borderId="0" xfId="0" applyNumberFormat="1" applyFont="1"/>
    <xf numFmtId="3" fontId="21" fillId="0" borderId="0" xfId="0" applyNumberFormat="1" applyFont="1" applyAlignment="1">
      <alignment horizontal="left" vertical="center"/>
    </xf>
    <xf numFmtId="0" fontId="25" fillId="0" borderId="35" xfId="271" quotePrefix="1" applyFont="1" applyBorder="1" applyAlignment="1">
      <alignment horizontal="left" vertical="center"/>
    </xf>
    <xf numFmtId="3" fontId="22" fillId="0" borderId="120" xfId="273" applyNumberFormat="1" applyFont="1" applyBorder="1" applyAlignment="1">
      <alignment vertical="center"/>
    </xf>
    <xf numFmtId="3" fontId="22" fillId="0" borderId="122" xfId="273" applyNumberFormat="1" applyFont="1" applyBorder="1" applyAlignment="1">
      <alignment vertical="center"/>
    </xf>
    <xf numFmtId="3" fontId="22" fillId="0" borderId="123" xfId="273" applyNumberFormat="1" applyFont="1" applyBorder="1" applyAlignment="1">
      <alignment vertical="center"/>
    </xf>
    <xf numFmtId="3" fontId="22" fillId="0" borderId="15" xfId="273" applyNumberFormat="1" applyFont="1" applyBorder="1" applyAlignment="1">
      <alignment horizontal="right" vertical="center"/>
    </xf>
    <xf numFmtId="0" fontId="25" fillId="0" borderId="36" xfId="271" applyFont="1" applyBorder="1" applyAlignment="1">
      <alignment horizontal="left" vertical="center"/>
    </xf>
    <xf numFmtId="3" fontId="25" fillId="0" borderId="120" xfId="0" applyNumberFormat="1" applyFont="1" applyBorder="1" applyAlignment="1">
      <alignment vertical="center"/>
    </xf>
    <xf numFmtId="3" fontId="25" fillId="0" borderId="122" xfId="0" applyNumberFormat="1" applyFont="1" applyBorder="1" applyAlignment="1">
      <alignment vertical="center"/>
    </xf>
    <xf numFmtId="3" fontId="25" fillId="0" borderId="122" xfId="271" applyNumberFormat="1" applyFont="1" applyBorder="1" applyAlignment="1">
      <alignment vertical="center"/>
    </xf>
    <xf numFmtId="3" fontId="25" fillId="0" borderId="123" xfId="271" applyNumberFormat="1" applyFont="1" applyBorder="1" applyAlignment="1">
      <alignment vertical="center"/>
    </xf>
    <xf numFmtId="3" fontId="25" fillId="0" borderId="15" xfId="271" applyNumberFormat="1" applyFont="1" applyBorder="1" applyAlignment="1">
      <alignment horizontal="right" vertical="center"/>
    </xf>
    <xf numFmtId="3" fontId="25" fillId="0" borderId="23" xfId="271" applyNumberFormat="1" applyFont="1" applyBorder="1" applyAlignment="1">
      <alignment horizontal="right"/>
    </xf>
    <xf numFmtId="3" fontId="25" fillId="0" borderId="121" xfId="0" applyNumberFormat="1" applyFont="1" applyBorder="1" applyAlignment="1">
      <alignment vertical="center"/>
    </xf>
    <xf numFmtId="3" fontId="25" fillId="0" borderId="124" xfId="0" applyNumberFormat="1" applyFont="1" applyBorder="1" applyAlignment="1">
      <alignment vertical="center"/>
    </xf>
    <xf numFmtId="3" fontId="25" fillId="0" borderId="25" xfId="271" applyNumberFormat="1" applyFont="1" applyBorder="1" applyAlignment="1">
      <alignment horizontal="right" vertical="center"/>
    </xf>
    <xf numFmtId="3" fontId="25" fillId="0" borderId="26" xfId="271" applyNumberFormat="1" applyFont="1" applyBorder="1" applyAlignment="1">
      <alignment horizontal="right" vertical="center"/>
    </xf>
    <xf numFmtId="3" fontId="25" fillId="0" borderId="38" xfId="271" applyNumberFormat="1" applyFont="1" applyBorder="1" applyAlignment="1">
      <alignment horizontal="right" vertical="center"/>
    </xf>
    <xf numFmtId="3" fontId="25" fillId="0" borderId="24" xfId="273" applyNumberFormat="1" applyFont="1" applyBorder="1" applyAlignment="1">
      <alignment horizontal="right" vertical="center"/>
    </xf>
    <xf numFmtId="3" fontId="25" fillId="0" borderId="25" xfId="273" applyNumberFormat="1" applyFont="1" applyBorder="1" applyAlignment="1">
      <alignment horizontal="right" vertical="center"/>
    </xf>
    <xf numFmtId="3" fontId="25" fillId="0" borderId="26" xfId="0" applyNumberFormat="1" applyFont="1" applyBorder="1" applyAlignment="1">
      <alignment horizontal="right" vertical="center"/>
    </xf>
    <xf numFmtId="3" fontId="25" fillId="0" borderId="26" xfId="273" applyNumberFormat="1" applyFont="1" applyBorder="1" applyAlignment="1">
      <alignment horizontal="right" vertical="center"/>
    </xf>
    <xf numFmtId="4" fontId="21" fillId="0" borderId="0" xfId="0" applyNumberFormat="1" applyFont="1" applyAlignment="1">
      <alignment vertical="center"/>
    </xf>
    <xf numFmtId="2" fontId="21" fillId="0" borderId="0" xfId="0" applyNumberFormat="1" applyFont="1" applyAlignment="1">
      <alignment vertical="center"/>
    </xf>
    <xf numFmtId="0" fontId="28" fillId="3" borderId="95" xfId="119" applyFont="1" applyFill="1" applyBorder="1" applyAlignment="1">
      <alignment horizontal="center" vertical="center"/>
    </xf>
    <xf numFmtId="0" fontId="28" fillId="3" borderId="96" xfId="119" applyFont="1" applyFill="1" applyBorder="1" applyAlignment="1">
      <alignment horizontal="center" vertical="center"/>
    </xf>
    <xf numFmtId="0" fontId="28" fillId="3" borderId="97" xfId="119" applyFont="1" applyFill="1" applyBorder="1" applyAlignment="1">
      <alignment horizontal="center" vertical="center"/>
    </xf>
    <xf numFmtId="165" fontId="31" fillId="0" borderId="0" xfId="0" applyNumberFormat="1" applyFont="1"/>
    <xf numFmtId="0" fontId="56" fillId="0" borderId="0" xfId="18" quotePrefix="1" applyFont="1" applyAlignment="1">
      <alignment vertical="center"/>
    </xf>
    <xf numFmtId="0" fontId="31" fillId="0" borderId="0" xfId="0" applyFont="1" applyAlignment="1">
      <alignment vertical="top" wrapText="1"/>
    </xf>
    <xf numFmtId="0" fontId="21" fillId="4" borderId="0" xfId="0" applyFont="1" applyFill="1"/>
    <xf numFmtId="0" fontId="21" fillId="4" borderId="0" xfId="0" applyFont="1" applyFill="1" applyAlignment="1">
      <alignment horizontal="center"/>
    </xf>
    <xf numFmtId="0" fontId="31" fillId="4" borderId="0" xfId="0" applyFont="1" applyFill="1"/>
    <xf numFmtId="0" fontId="22" fillId="4" borderId="0" xfId="0" applyFont="1" applyFill="1" applyAlignment="1">
      <alignment horizontal="center" vertical="center" wrapText="1"/>
    </xf>
    <xf numFmtId="0" fontId="23" fillId="4" borderId="0" xfId="118" applyFont="1" applyFill="1" applyAlignment="1">
      <alignment horizontal="center" vertical="center" wrapText="1"/>
    </xf>
    <xf numFmtId="3" fontId="21" fillId="4" borderId="0" xfId="0" applyNumberFormat="1" applyFont="1" applyFill="1" applyAlignment="1">
      <alignment horizontal="right" vertical="center"/>
    </xf>
    <xf numFmtId="3" fontId="21" fillId="4" borderId="0" xfId="0" applyNumberFormat="1" applyFont="1" applyFill="1"/>
    <xf numFmtId="0" fontId="28" fillId="4" borderId="0" xfId="118" applyFont="1" applyFill="1" applyAlignment="1">
      <alignment horizontal="center" vertical="center" wrapText="1"/>
    </xf>
    <xf numFmtId="3" fontId="29" fillId="4" borderId="0" xfId="0" applyNumberFormat="1" applyFont="1" applyFill="1" applyAlignment="1">
      <alignment vertical="center"/>
    </xf>
    <xf numFmtId="165" fontId="28" fillId="3" borderId="89" xfId="18" applyNumberFormat="1" applyFont="1" applyFill="1" applyBorder="1" applyAlignment="1">
      <alignment horizontal="center" vertical="center" wrapText="1"/>
    </xf>
    <xf numFmtId="165" fontId="28" fillId="3" borderId="90" xfId="18" applyNumberFormat="1" applyFont="1" applyFill="1" applyBorder="1" applyAlignment="1">
      <alignment horizontal="center" vertical="center" wrapText="1"/>
    </xf>
    <xf numFmtId="3" fontId="22" fillId="4" borderId="79" xfId="28" applyNumberFormat="1" applyFont="1" applyFill="1" applyBorder="1" applyAlignment="1">
      <alignment vertical="center"/>
    </xf>
    <xf numFmtId="3" fontId="22" fillId="4" borderId="80" xfId="29" applyNumberFormat="1" applyFont="1" applyFill="1" applyBorder="1" applyAlignment="1">
      <alignment vertical="center"/>
    </xf>
    <xf numFmtId="3" fontId="22" fillId="4" borderId="80" xfId="149" applyNumberFormat="1" applyFont="1" applyFill="1" applyBorder="1" applyAlignment="1">
      <alignment vertical="center"/>
    </xf>
    <xf numFmtId="3" fontId="22" fillId="4" borderId="80" xfId="149" applyNumberFormat="1" applyFont="1" applyFill="1" applyBorder="1" applyAlignment="1">
      <alignment horizontal="right" vertical="center"/>
    </xf>
    <xf numFmtId="3" fontId="22" fillId="4" borderId="81" xfId="29" applyNumberFormat="1" applyFont="1" applyFill="1" applyBorder="1" applyAlignment="1">
      <alignment vertical="center"/>
    </xf>
    <xf numFmtId="0" fontId="21" fillId="4" borderId="79" xfId="149" applyFont="1" applyFill="1" applyBorder="1" applyAlignment="1">
      <alignment vertical="center"/>
    </xf>
    <xf numFmtId="3" fontId="25" fillId="4" borderId="80" xfId="29" applyNumberFormat="1" applyFont="1" applyFill="1" applyBorder="1" applyAlignment="1">
      <alignment vertical="center"/>
    </xf>
    <xf numFmtId="3" fontId="25" fillId="4" borderId="80" xfId="149" applyNumberFormat="1" applyFont="1" applyFill="1" applyBorder="1" applyAlignment="1">
      <alignment vertical="center"/>
    </xf>
    <xf numFmtId="3" fontId="25" fillId="4" borderId="80" xfId="28" applyNumberFormat="1" applyFont="1" applyFill="1" applyBorder="1" applyAlignment="1">
      <alignment vertical="center"/>
    </xf>
    <xf numFmtId="3" fontId="25" fillId="4" borderId="79" xfId="28" applyNumberFormat="1" applyFont="1" applyFill="1" applyBorder="1" applyAlignment="1">
      <alignment vertical="center"/>
    </xf>
    <xf numFmtId="3" fontId="25" fillId="4" borderId="80" xfId="192" applyNumberFormat="1" applyFont="1" applyFill="1" applyBorder="1" applyAlignment="1">
      <alignment vertical="center"/>
    </xf>
    <xf numFmtId="3" fontId="25" fillId="4" borderId="82" xfId="28" applyNumberFormat="1" applyFont="1" applyFill="1" applyBorder="1" applyAlignment="1">
      <alignment vertical="center"/>
    </xf>
    <xf numFmtId="3" fontId="22" fillId="4" borderId="83" xfId="149" applyNumberFormat="1" applyFont="1" applyFill="1" applyBorder="1" applyAlignment="1">
      <alignment vertical="center"/>
    </xf>
    <xf numFmtId="3" fontId="25" fillId="4" borderId="83" xfId="29" applyNumberFormat="1" applyFont="1" applyFill="1" applyBorder="1" applyAlignment="1">
      <alignment vertical="center"/>
    </xf>
    <xf numFmtId="3" fontId="25" fillId="4" borderId="83" xfId="192" applyNumberFormat="1" applyFont="1" applyFill="1" applyBorder="1" applyAlignment="1">
      <alignment vertical="center"/>
    </xf>
    <xf numFmtId="3" fontId="25" fillId="4" borderId="83" xfId="149" applyNumberFormat="1" applyFont="1" applyFill="1" applyBorder="1" applyAlignment="1">
      <alignment vertical="center"/>
    </xf>
    <xf numFmtId="3" fontId="25" fillId="4" borderId="83" xfId="28" applyNumberFormat="1" applyFont="1" applyFill="1" applyBorder="1" applyAlignment="1">
      <alignment vertical="center"/>
    </xf>
    <xf numFmtId="3" fontId="22" fillId="4" borderId="83" xfId="29" applyNumberFormat="1" applyFont="1" applyFill="1" applyBorder="1" applyAlignment="1">
      <alignment vertical="center"/>
    </xf>
    <xf numFmtId="3" fontId="22" fillId="4" borderId="84" xfId="29" applyNumberFormat="1" applyFont="1" applyFill="1" applyBorder="1" applyAlignment="1">
      <alignment vertical="center"/>
    </xf>
    <xf numFmtId="165" fontId="28" fillId="3" borderId="110" xfId="18" applyNumberFormat="1" applyFont="1" applyFill="1" applyBorder="1" applyAlignment="1">
      <alignment horizontal="center" vertical="center" wrapText="1"/>
    </xf>
    <xf numFmtId="0" fontId="28" fillId="3" borderId="111" xfId="18" applyFont="1" applyFill="1" applyBorder="1" applyAlignment="1">
      <alignment horizontal="center" vertical="center"/>
    </xf>
    <xf numFmtId="0" fontId="28" fillId="3" borderId="112" xfId="18" applyFont="1" applyFill="1" applyBorder="1" applyAlignment="1">
      <alignment horizontal="center" vertical="center"/>
    </xf>
    <xf numFmtId="165" fontId="28" fillId="3" borderId="144" xfId="18" applyNumberFormat="1" applyFont="1" applyFill="1" applyBorder="1" applyAlignment="1">
      <alignment horizontal="center" vertical="center" wrapText="1"/>
    </xf>
    <xf numFmtId="0" fontId="28" fillId="3" borderId="92" xfId="18" applyFont="1" applyFill="1" applyBorder="1" applyAlignment="1">
      <alignment horizontal="center" vertical="center"/>
    </xf>
    <xf numFmtId="0" fontId="28" fillId="3" borderId="145" xfId="18" applyFont="1" applyFill="1" applyBorder="1" applyAlignment="1">
      <alignment horizontal="center" vertical="center"/>
    </xf>
    <xf numFmtId="165" fontId="28" fillId="3" borderId="117" xfId="18" applyNumberFormat="1" applyFont="1" applyFill="1" applyBorder="1" applyAlignment="1">
      <alignment horizontal="center" vertical="center" wrapText="1"/>
    </xf>
    <xf numFmtId="0" fontId="28" fillId="3" borderId="118" xfId="18" applyFont="1" applyFill="1" applyBorder="1" applyAlignment="1">
      <alignment horizontal="center" vertical="center"/>
    </xf>
    <xf numFmtId="0" fontId="28" fillId="3" borderId="119" xfId="18" applyFont="1" applyFill="1" applyBorder="1" applyAlignment="1">
      <alignment horizontal="center" vertical="center"/>
    </xf>
    <xf numFmtId="165" fontId="28" fillId="3" borderId="91" xfId="18" applyNumberFormat="1" applyFont="1" applyFill="1" applyBorder="1" applyAlignment="1">
      <alignment horizontal="center" vertical="center" wrapText="1"/>
    </xf>
    <xf numFmtId="0" fontId="28" fillId="3" borderId="93" xfId="18" applyFont="1" applyFill="1" applyBorder="1" applyAlignment="1">
      <alignment horizontal="center" vertical="center"/>
    </xf>
    <xf numFmtId="3" fontId="22" fillId="4" borderId="133" xfId="28" applyNumberFormat="1" applyFont="1" applyFill="1" applyBorder="1" applyAlignment="1">
      <alignment vertical="center"/>
    </xf>
    <xf numFmtId="3" fontId="22" fillId="4" borderId="134" xfId="149" applyNumberFormat="1" applyFont="1" applyFill="1" applyBorder="1" applyAlignment="1">
      <alignment vertical="center"/>
    </xf>
    <xf numFmtId="3" fontId="22" fillId="4" borderId="135" xfId="29" applyNumberFormat="1" applyFont="1" applyFill="1" applyBorder="1" applyAlignment="1">
      <alignment vertical="center"/>
    </xf>
    <xf numFmtId="3" fontId="22" fillId="4" borderId="158" xfId="28" applyNumberFormat="1" applyFont="1" applyFill="1" applyBorder="1" applyAlignment="1">
      <alignment vertical="center"/>
    </xf>
    <xf numFmtId="3" fontId="22" fillId="4" borderId="147" xfId="149" applyNumberFormat="1" applyFont="1" applyFill="1" applyBorder="1" applyAlignment="1">
      <alignment vertical="center"/>
    </xf>
    <xf numFmtId="3" fontId="22" fillId="4" borderId="159" xfId="29" applyNumberFormat="1" applyFont="1" applyFill="1" applyBorder="1" applyAlignment="1">
      <alignment vertical="center"/>
    </xf>
    <xf numFmtId="3" fontId="22" fillId="4" borderId="134" xfId="149" applyNumberFormat="1" applyFont="1" applyFill="1" applyBorder="1" applyAlignment="1">
      <alignment horizontal="right" vertical="center"/>
    </xf>
    <xf numFmtId="3" fontId="22" fillId="4" borderId="151" xfId="28" applyNumberFormat="1" applyFont="1" applyFill="1" applyBorder="1" applyAlignment="1">
      <alignment vertical="center"/>
    </xf>
    <xf numFmtId="3" fontId="22" fillId="4" borderId="116" xfId="149" applyNumberFormat="1" applyFont="1" applyFill="1" applyBorder="1" applyAlignment="1">
      <alignment horizontal="right" vertical="center"/>
    </xf>
    <xf numFmtId="3" fontId="22" fillId="4" borderId="152" xfId="149" applyNumberFormat="1" applyFont="1" applyFill="1" applyBorder="1" applyAlignment="1">
      <alignment horizontal="right" vertical="center"/>
    </xf>
    <xf numFmtId="0" fontId="21" fillId="4" borderId="136" xfId="149" applyFont="1" applyFill="1" applyBorder="1" applyAlignment="1">
      <alignment vertical="center"/>
    </xf>
    <xf numFmtId="3" fontId="25" fillId="4" borderId="137" xfId="28" applyNumberFormat="1" applyFont="1" applyFill="1" applyBorder="1" applyAlignment="1">
      <alignment vertical="center"/>
    </xf>
    <xf numFmtId="3" fontId="25" fillId="4" borderId="137" xfId="149" applyNumberFormat="1" applyFont="1" applyFill="1" applyBorder="1" applyAlignment="1">
      <alignment vertical="center"/>
    </xf>
    <xf numFmtId="3" fontId="25" fillId="4" borderId="137" xfId="29" applyNumberFormat="1" applyFont="1" applyFill="1" applyBorder="1" applyAlignment="1">
      <alignment vertical="center"/>
    </xf>
    <xf numFmtId="3" fontId="22" fillId="4" borderId="138" xfId="29" applyNumberFormat="1" applyFont="1" applyFill="1" applyBorder="1" applyAlignment="1">
      <alignment vertical="center"/>
    </xf>
    <xf numFmtId="0" fontId="21" fillId="4" borderId="97" xfId="149" applyFont="1" applyFill="1" applyBorder="1" applyAlignment="1">
      <alignment vertical="center"/>
    </xf>
    <xf numFmtId="3" fontId="25" fillId="4" borderId="98" xfId="28" applyNumberFormat="1" applyFont="1" applyFill="1" applyBorder="1" applyAlignment="1">
      <alignment vertical="center"/>
    </xf>
    <xf numFmtId="3" fontId="25" fillId="4" borderId="98" xfId="149" applyNumberFormat="1" applyFont="1" applyFill="1" applyBorder="1" applyAlignment="1">
      <alignment vertical="center"/>
    </xf>
    <xf numFmtId="3" fontId="25" fillId="4" borderId="98" xfId="29" applyNumberFormat="1" applyFont="1" applyFill="1" applyBorder="1" applyAlignment="1">
      <alignment vertical="center"/>
    </xf>
    <xf numFmtId="3" fontId="25" fillId="4" borderId="137" xfId="28" applyNumberFormat="1" applyFont="1" applyFill="1" applyBorder="1" applyAlignment="1">
      <alignment horizontal="right" vertical="center"/>
    </xf>
    <xf numFmtId="3" fontId="25" fillId="4" borderId="137" xfId="149" applyNumberFormat="1" applyFont="1" applyFill="1" applyBorder="1" applyAlignment="1">
      <alignment horizontal="right" vertical="center"/>
    </xf>
    <xf numFmtId="3" fontId="25" fillId="4" borderId="137" xfId="29" applyNumberFormat="1" applyFont="1" applyFill="1" applyBorder="1" applyAlignment="1">
      <alignment horizontal="right" vertical="center"/>
    </xf>
    <xf numFmtId="0" fontId="21" fillId="4" borderId="146" xfId="149" applyFont="1" applyFill="1" applyBorder="1" applyAlignment="1">
      <alignment vertical="center"/>
    </xf>
    <xf numFmtId="3" fontId="25" fillId="4" borderId="8" xfId="149" applyNumberFormat="1" applyFont="1" applyFill="1" applyBorder="1" applyAlignment="1">
      <alignment vertical="center"/>
    </xf>
    <xf numFmtId="3" fontId="25" fillId="4" borderId="136" xfId="28" applyNumberFormat="1" applyFont="1" applyFill="1" applyBorder="1" applyAlignment="1">
      <alignment vertical="center"/>
    </xf>
    <xf numFmtId="3" fontId="25" fillId="4" borderId="137" xfId="192" applyNumberFormat="1" applyFont="1" applyFill="1" applyBorder="1" applyAlignment="1">
      <alignment vertical="center"/>
    </xf>
    <xf numFmtId="3" fontId="25" fillId="4" borderId="97" xfId="28" applyNumberFormat="1" applyFont="1" applyFill="1" applyBorder="1" applyAlignment="1">
      <alignment vertical="center"/>
    </xf>
    <xf numFmtId="3" fontId="25" fillId="4" borderId="98" xfId="192" applyNumberFormat="1" applyFont="1" applyFill="1" applyBorder="1" applyAlignment="1">
      <alignment vertical="center"/>
    </xf>
    <xf numFmtId="3" fontId="25" fillId="4" borderId="137" xfId="192" applyNumberFormat="1" applyFont="1" applyFill="1" applyBorder="1" applyAlignment="1">
      <alignment horizontal="right" vertical="center"/>
    </xf>
    <xf numFmtId="3" fontId="25" fillId="4" borderId="146" xfId="28" applyNumberFormat="1" applyFont="1" applyFill="1" applyBorder="1" applyAlignment="1">
      <alignment vertical="center"/>
    </xf>
    <xf numFmtId="3" fontId="25" fillId="4" borderId="139" xfId="28" applyNumberFormat="1" applyFont="1" applyFill="1" applyBorder="1" applyAlignment="1">
      <alignment vertical="center"/>
    </xf>
    <xf numFmtId="3" fontId="25" fillId="4" borderId="140" xfId="28" applyNumberFormat="1" applyFont="1" applyFill="1" applyBorder="1" applyAlignment="1">
      <alignment vertical="center"/>
    </xf>
    <xf numFmtId="3" fontId="25" fillId="4" borderId="140" xfId="149" applyNumberFormat="1" applyFont="1" applyFill="1" applyBorder="1" applyAlignment="1">
      <alignment vertical="center"/>
    </xf>
    <xf numFmtId="3" fontId="25" fillId="4" borderId="140" xfId="192" applyNumberFormat="1" applyFont="1" applyFill="1" applyBorder="1" applyAlignment="1">
      <alignment vertical="center"/>
    </xf>
    <xf numFmtId="3" fontId="25" fillId="4" borderId="140" xfId="29" applyNumberFormat="1" applyFont="1" applyFill="1" applyBorder="1" applyAlignment="1">
      <alignment vertical="center"/>
    </xf>
    <xf numFmtId="3" fontId="25" fillId="4" borderId="100" xfId="28" applyNumberFormat="1" applyFont="1" applyFill="1" applyBorder="1" applyAlignment="1">
      <alignment vertical="center"/>
    </xf>
    <xf numFmtId="3" fontId="25" fillId="4" borderId="101" xfId="28" applyNumberFormat="1" applyFont="1" applyFill="1" applyBorder="1" applyAlignment="1">
      <alignment vertical="center"/>
    </xf>
    <xf numFmtId="3" fontId="25" fillId="4" borderId="101" xfId="149" applyNumberFormat="1" applyFont="1" applyFill="1" applyBorder="1" applyAlignment="1">
      <alignment vertical="center"/>
    </xf>
    <xf numFmtId="3" fontId="25" fillId="4" borderId="101" xfId="192" applyNumberFormat="1" applyFont="1" applyFill="1" applyBorder="1" applyAlignment="1">
      <alignment vertical="center"/>
    </xf>
    <xf numFmtId="3" fontId="25" fillId="4" borderId="101" xfId="29" applyNumberFormat="1" applyFont="1" applyFill="1" applyBorder="1" applyAlignment="1">
      <alignment vertical="center"/>
    </xf>
    <xf numFmtId="3" fontId="25" fillId="4" borderId="160" xfId="28" applyNumberFormat="1" applyFont="1" applyFill="1" applyBorder="1" applyAlignment="1">
      <alignment vertical="center"/>
    </xf>
    <xf numFmtId="3" fontId="25" fillId="4" borderId="161" xfId="28" applyNumberFormat="1" applyFont="1" applyFill="1" applyBorder="1" applyAlignment="1">
      <alignment horizontal="right" vertical="center"/>
    </xf>
    <xf numFmtId="3" fontId="25" fillId="4" borderId="161" xfId="149" applyNumberFormat="1" applyFont="1" applyFill="1" applyBorder="1" applyAlignment="1">
      <alignment horizontal="right" vertical="center"/>
    </xf>
    <xf numFmtId="3" fontId="25" fillId="4" borderId="161" xfId="192" applyNumberFormat="1" applyFont="1" applyFill="1" applyBorder="1" applyAlignment="1">
      <alignment horizontal="right" vertical="center"/>
    </xf>
    <xf numFmtId="3" fontId="25" fillId="4" borderId="161" xfId="29" applyNumberFormat="1" applyFont="1" applyFill="1" applyBorder="1" applyAlignment="1">
      <alignment horizontal="right" vertical="center"/>
    </xf>
    <xf numFmtId="3" fontId="25" fillId="4" borderId="153" xfId="28" applyNumberFormat="1" applyFont="1" applyFill="1" applyBorder="1" applyAlignment="1">
      <alignment vertical="center"/>
    </xf>
    <xf numFmtId="3" fontId="25" fillId="4" borderId="67" xfId="149" applyNumberFormat="1" applyFont="1" applyFill="1" applyBorder="1" applyAlignment="1">
      <alignment vertical="center"/>
    </xf>
    <xf numFmtId="0" fontId="36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1" fillId="3" borderId="0" xfId="0" applyFont="1" applyFill="1"/>
    <xf numFmtId="3" fontId="21" fillId="0" borderId="164" xfId="0" applyNumberFormat="1" applyFont="1" applyBorder="1" applyAlignment="1">
      <alignment horizontal="right" vertical="center"/>
    </xf>
    <xf numFmtId="3" fontId="21" fillId="0" borderId="165" xfId="0" applyNumberFormat="1" applyFont="1" applyBorder="1" applyAlignment="1">
      <alignment horizontal="right" vertical="center"/>
    </xf>
    <xf numFmtId="0" fontId="21" fillId="4" borderId="166" xfId="0" applyFont="1" applyFill="1" applyBorder="1" applyAlignment="1">
      <alignment horizontal="center" vertical="center"/>
    </xf>
    <xf numFmtId="3" fontId="22" fillId="4" borderId="169" xfId="28" applyNumberFormat="1" applyFont="1" applyFill="1" applyBorder="1" applyAlignment="1">
      <alignment vertical="center"/>
    </xf>
    <xf numFmtId="0" fontId="21" fillId="4" borderId="169" xfId="149" applyFont="1" applyFill="1" applyBorder="1" applyAlignment="1">
      <alignment vertical="center"/>
    </xf>
    <xf numFmtId="3" fontId="25" fillId="4" borderId="169" xfId="28" applyNumberFormat="1" applyFont="1" applyFill="1" applyBorder="1" applyAlignment="1">
      <alignment vertical="center"/>
    </xf>
    <xf numFmtId="3" fontId="25" fillId="4" borderId="170" xfId="28" applyNumberFormat="1" applyFont="1" applyFill="1" applyBorder="1" applyAlignment="1">
      <alignment vertical="center"/>
    </xf>
    <xf numFmtId="3" fontId="22" fillId="4" borderId="171" xfId="29" applyNumberFormat="1" applyFont="1" applyFill="1" applyBorder="1" applyAlignment="1">
      <alignment vertical="center"/>
    </xf>
    <xf numFmtId="3" fontId="22" fillId="4" borderId="172" xfId="149" applyNumberFormat="1" applyFont="1" applyFill="1" applyBorder="1" applyAlignment="1">
      <alignment horizontal="right" vertical="center"/>
    </xf>
    <xf numFmtId="3" fontId="22" fillId="0" borderId="173" xfId="273" applyNumberFormat="1" applyFont="1" applyBorder="1" applyAlignment="1">
      <alignment vertical="center"/>
    </xf>
    <xf numFmtId="3" fontId="22" fillId="0" borderId="174" xfId="273" applyNumberFormat="1" applyFont="1" applyBorder="1" applyAlignment="1">
      <alignment vertical="center"/>
    </xf>
    <xf numFmtId="3" fontId="22" fillId="0" borderId="175" xfId="273" applyNumberFormat="1" applyFont="1" applyBorder="1" applyAlignment="1">
      <alignment vertical="center"/>
    </xf>
    <xf numFmtId="3" fontId="25" fillId="0" borderId="173" xfId="0" applyNumberFormat="1" applyFont="1" applyBorder="1" applyAlignment="1">
      <alignment vertical="center"/>
    </xf>
    <xf numFmtId="3" fontId="25" fillId="0" borderId="174" xfId="0" applyNumberFormat="1" applyFont="1" applyBorder="1" applyAlignment="1">
      <alignment vertical="center"/>
    </xf>
    <xf numFmtId="3" fontId="25" fillId="0" borderId="174" xfId="271" applyNumberFormat="1" applyFont="1" applyBorder="1" applyAlignment="1">
      <alignment vertical="center"/>
    </xf>
    <xf numFmtId="3" fontId="25" fillId="0" borderId="175" xfId="271" applyNumberFormat="1" applyFont="1" applyBorder="1" applyAlignment="1">
      <alignment vertical="center"/>
    </xf>
    <xf numFmtId="3" fontId="25" fillId="0" borderId="174" xfId="273" applyNumberFormat="1" applyFont="1" applyBorder="1" applyAlignment="1">
      <alignment vertical="center"/>
    </xf>
    <xf numFmtId="3" fontId="25" fillId="0" borderId="175" xfId="273" applyNumberFormat="1" applyFont="1" applyBorder="1" applyAlignment="1">
      <alignment vertical="center"/>
    </xf>
    <xf numFmtId="3" fontId="25" fillId="0" borderId="176" xfId="0" applyNumberFormat="1" applyFont="1" applyBorder="1" applyAlignment="1">
      <alignment vertical="center"/>
    </xf>
    <xf numFmtId="3" fontId="25" fillId="0" borderId="177" xfId="0" applyNumberFormat="1" applyFont="1" applyBorder="1" applyAlignment="1">
      <alignment vertical="center"/>
    </xf>
    <xf numFmtId="165" fontId="58" fillId="0" borderId="0" xfId="119" applyNumberFormat="1" applyFont="1" applyAlignment="1">
      <alignment horizontal="left"/>
    </xf>
    <xf numFmtId="165" fontId="59" fillId="0" borderId="0" xfId="119" applyNumberFormat="1" applyFont="1"/>
    <xf numFmtId="165" fontId="58" fillId="0" borderId="0" xfId="119" quotePrefix="1" applyNumberFormat="1" applyFont="1" applyAlignment="1">
      <alignment horizontal="right"/>
    </xf>
    <xf numFmtId="165" fontId="58" fillId="0" borderId="0" xfId="119" applyNumberFormat="1" applyFont="1" applyAlignment="1">
      <alignment horizontal="right"/>
    </xf>
    <xf numFmtId="165" fontId="27" fillId="0" borderId="178" xfId="119" quotePrefix="1" applyNumberFormat="1" applyFont="1" applyBorder="1" applyAlignment="1">
      <alignment horizontal="right" vertical="center"/>
    </xf>
    <xf numFmtId="166" fontId="43" fillId="0" borderId="0" xfId="18" applyNumberFormat="1" applyFont="1"/>
    <xf numFmtId="0" fontId="25" fillId="4" borderId="58" xfId="119" quotePrefix="1" applyFont="1" applyFill="1" applyBorder="1" applyAlignment="1">
      <alignment horizontal="left" vertical="center" wrapText="1"/>
    </xf>
    <xf numFmtId="3" fontId="25" fillId="4" borderId="8" xfId="0" applyNumberFormat="1" applyFont="1" applyFill="1" applyBorder="1" applyAlignment="1">
      <alignment horizontal="right" vertical="center"/>
    </xf>
    <xf numFmtId="165" fontId="25" fillId="4" borderId="8" xfId="0" applyNumberFormat="1" applyFont="1" applyFill="1" applyBorder="1" applyAlignment="1">
      <alignment horizontal="right" vertical="center"/>
    </xf>
    <xf numFmtId="165" fontId="25" fillId="4" borderId="59" xfId="0" applyNumberFormat="1" applyFont="1" applyFill="1" applyBorder="1" applyAlignment="1">
      <alignment horizontal="right" vertical="center"/>
    </xf>
    <xf numFmtId="0" fontId="25" fillId="4" borderId="60" xfId="119" quotePrefix="1" applyFont="1" applyFill="1" applyBorder="1" applyAlignment="1">
      <alignment horizontal="left" vertical="center" wrapText="1"/>
    </xf>
    <xf numFmtId="3" fontId="25" fillId="4" borderId="61" xfId="0" applyNumberFormat="1" applyFont="1" applyFill="1" applyBorder="1" applyAlignment="1">
      <alignment horizontal="right" vertical="center"/>
    </xf>
    <xf numFmtId="165" fontId="25" fillId="4" borderId="61" xfId="0" applyNumberFormat="1" applyFont="1" applyFill="1" applyBorder="1" applyAlignment="1">
      <alignment horizontal="right" vertical="center"/>
    </xf>
    <xf numFmtId="165" fontId="25" fillId="4" borderId="62" xfId="0" applyNumberFormat="1" applyFont="1" applyFill="1" applyBorder="1" applyAlignment="1">
      <alignment horizontal="right" vertical="center"/>
    </xf>
    <xf numFmtId="0" fontId="25" fillId="4" borderId="69" xfId="119" quotePrefix="1" applyFont="1" applyFill="1" applyBorder="1" applyAlignment="1">
      <alignment horizontal="left" vertical="center" wrapText="1"/>
    </xf>
    <xf numFmtId="3" fontId="25" fillId="4" borderId="67" xfId="272" applyNumberFormat="1" applyFont="1" applyFill="1" applyBorder="1" applyAlignment="1">
      <alignment horizontal="right" vertical="center"/>
    </xf>
    <xf numFmtId="3" fontId="25" fillId="4" borderId="68" xfId="272" applyNumberFormat="1" applyFont="1" applyFill="1" applyBorder="1" applyAlignment="1">
      <alignment horizontal="right" vertical="center"/>
    </xf>
    <xf numFmtId="0" fontId="25" fillId="4" borderId="58" xfId="273" applyFont="1" applyFill="1" applyBorder="1" applyAlignment="1">
      <alignment horizontal="left" vertical="center"/>
    </xf>
    <xf numFmtId="0" fontId="25" fillId="4" borderId="60" xfId="273" applyFont="1" applyFill="1" applyBorder="1" applyAlignment="1">
      <alignment horizontal="left" vertical="center"/>
    </xf>
    <xf numFmtId="3" fontId="25" fillId="4" borderId="61" xfId="272" applyNumberFormat="1" applyFont="1" applyFill="1" applyBorder="1" applyAlignment="1">
      <alignment horizontal="right" vertical="center"/>
    </xf>
    <xf numFmtId="3" fontId="25" fillId="4" borderId="62" xfId="272" applyNumberFormat="1" applyFont="1" applyFill="1" applyBorder="1" applyAlignment="1">
      <alignment horizontal="right" vertical="center"/>
    </xf>
    <xf numFmtId="0" fontId="31" fillId="0" borderId="7" xfId="0" applyFont="1" applyBorder="1"/>
    <xf numFmtId="3" fontId="38" fillId="0" borderId="0" xfId="18" applyNumberFormat="1" applyFont="1" applyAlignment="1">
      <alignment horizontal="right" vertical="center" wrapText="1"/>
    </xf>
    <xf numFmtId="3" fontId="38" fillId="0" borderId="0" xfId="18" applyNumberFormat="1" applyFont="1" applyAlignment="1">
      <alignment vertical="center"/>
    </xf>
    <xf numFmtId="3" fontId="30" fillId="0" borderId="0" xfId="0" applyNumberFormat="1" applyFont="1"/>
    <xf numFmtId="3" fontId="30" fillId="0" borderId="0" xfId="0" applyNumberFormat="1" applyFont="1" applyAlignment="1">
      <alignment vertical="center"/>
    </xf>
    <xf numFmtId="0" fontId="27" fillId="0" borderId="37" xfId="273" applyFont="1" applyBorder="1" applyAlignment="1">
      <alignment horizontal="left" vertical="center"/>
    </xf>
    <xf numFmtId="3" fontId="25" fillId="0" borderId="177" xfId="271" applyNumberFormat="1" applyFont="1" applyBorder="1" applyAlignment="1">
      <alignment vertical="center"/>
    </xf>
    <xf numFmtId="3" fontId="25" fillId="0" borderId="179" xfId="271" applyNumberFormat="1" applyFont="1" applyBorder="1" applyAlignment="1">
      <alignment vertical="center"/>
    </xf>
    <xf numFmtId="3" fontId="27" fillId="0" borderId="124" xfId="273" applyNumberFormat="1" applyFont="1" applyBorder="1" applyAlignment="1">
      <alignment vertical="center"/>
    </xf>
    <xf numFmtId="3" fontId="27" fillId="0" borderId="125" xfId="273" applyNumberFormat="1" applyFont="1" applyBorder="1" applyAlignment="1">
      <alignment vertical="center"/>
    </xf>
    <xf numFmtId="0" fontId="25" fillId="0" borderId="37" xfId="271" applyFont="1" applyBorder="1" applyAlignment="1">
      <alignment horizontal="left" vertical="center"/>
    </xf>
    <xf numFmtId="3" fontId="25" fillId="0" borderId="124" xfId="271" applyNumberFormat="1" applyFont="1" applyBorder="1" applyAlignment="1">
      <alignment vertical="center"/>
    </xf>
    <xf numFmtId="3" fontId="25" fillId="0" borderId="125" xfId="271" applyNumberFormat="1" applyFont="1" applyBorder="1" applyAlignment="1">
      <alignment vertical="center"/>
    </xf>
    <xf numFmtId="0" fontId="20" fillId="4" borderId="58" xfId="273" quotePrefix="1" applyFont="1" applyFill="1" applyBorder="1" applyAlignment="1">
      <alignment horizontal="left" vertical="center"/>
    </xf>
    <xf numFmtId="0" fontId="22" fillId="4" borderId="58" xfId="273" quotePrefix="1" applyFont="1" applyFill="1" applyBorder="1" applyAlignment="1">
      <alignment horizontal="left" vertical="center"/>
    </xf>
    <xf numFmtId="3" fontId="17" fillId="4" borderId="0" xfId="0" applyNumberFormat="1" applyFont="1" applyFill="1"/>
    <xf numFmtId="3" fontId="29" fillId="4" borderId="0" xfId="0" applyNumberFormat="1" applyFont="1" applyFill="1" applyAlignment="1">
      <alignment vertical="center" wrapText="1"/>
    </xf>
    <xf numFmtId="0" fontId="17" fillId="4" borderId="0" xfId="0" applyFont="1" applyFill="1" applyAlignment="1">
      <alignment vertical="top" wrapText="1"/>
    </xf>
    <xf numFmtId="0" fontId="31" fillId="0" borderId="0" xfId="0" applyFont="1" applyAlignment="1">
      <alignment horizontal="center"/>
    </xf>
    <xf numFmtId="0" fontId="34" fillId="0" borderId="0" xfId="0" applyFont="1"/>
    <xf numFmtId="0" fontId="30" fillId="0" borderId="0" xfId="0" applyFont="1"/>
    <xf numFmtId="0" fontId="3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46" fillId="0" borderId="0" xfId="0" applyFont="1" applyAlignment="1">
      <alignment horizontal="right" vertical="center" wrapText="1"/>
    </xf>
    <xf numFmtId="0" fontId="46" fillId="0" borderId="0" xfId="0" applyFont="1"/>
    <xf numFmtId="0" fontId="46" fillId="0" borderId="0" xfId="0" applyFont="1" applyAlignment="1">
      <alignment horizontal="right" wrapText="1"/>
    </xf>
    <xf numFmtId="0" fontId="46" fillId="0" borderId="0" xfId="0" applyFont="1" applyAlignment="1">
      <alignment horizontal="right"/>
    </xf>
    <xf numFmtId="0" fontId="64" fillId="0" borderId="0" xfId="0" applyFont="1" applyAlignment="1">
      <alignment horizontal="left" vertical="center"/>
    </xf>
    <xf numFmtId="0" fontId="46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0" fontId="37" fillId="0" borderId="0" xfId="18" applyFont="1"/>
    <xf numFmtId="0" fontId="66" fillId="0" borderId="0" xfId="18" applyFont="1"/>
    <xf numFmtId="0" fontId="22" fillId="0" borderId="56" xfId="118" applyFont="1" applyBorder="1" applyAlignment="1">
      <alignment horizontal="center" vertical="center" wrapText="1"/>
    </xf>
    <xf numFmtId="0" fontId="22" fillId="0" borderId="57" xfId="118" applyFont="1" applyBorder="1" applyAlignment="1">
      <alignment horizontal="center" vertical="center" wrapText="1"/>
    </xf>
    <xf numFmtId="0" fontId="22" fillId="0" borderId="63" xfId="118" applyFont="1" applyBorder="1" applyAlignment="1">
      <alignment horizontal="center" vertical="center" wrapText="1"/>
    </xf>
    <xf numFmtId="0" fontId="25" fillId="0" borderId="58" xfId="0" applyFont="1" applyBorder="1" applyAlignment="1">
      <alignment horizontal="left" vertical="top" wrapText="1"/>
    </xf>
    <xf numFmtId="3" fontId="25" fillId="0" borderId="8" xfId="0" applyNumberFormat="1" applyFont="1" applyBorder="1" applyAlignment="1">
      <alignment vertical="center"/>
    </xf>
    <xf numFmtId="0" fontId="25" fillId="0" borderId="60" xfId="0" applyFont="1" applyBorder="1" applyAlignment="1">
      <alignment horizontal="left" vertical="top" wrapText="1"/>
    </xf>
    <xf numFmtId="3" fontId="25" fillId="0" borderId="61" xfId="0" applyNumberFormat="1" applyFont="1" applyBorder="1" applyAlignment="1">
      <alignment vertical="center"/>
    </xf>
    <xf numFmtId="3" fontId="25" fillId="0" borderId="61" xfId="0" applyNumberFormat="1" applyFont="1" applyBorder="1" applyAlignment="1">
      <alignment vertical="center" wrapText="1"/>
    </xf>
    <xf numFmtId="3" fontId="25" fillId="0" borderId="62" xfId="0" applyNumberFormat="1" applyFont="1" applyBorder="1" applyAlignment="1">
      <alignment vertical="center" wrapText="1"/>
    </xf>
    <xf numFmtId="0" fontId="36" fillId="0" borderId="0" xfId="0" applyFont="1"/>
    <xf numFmtId="0" fontId="31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indent="2"/>
    </xf>
    <xf numFmtId="0" fontId="31" fillId="0" borderId="0" xfId="0" applyFont="1" applyAlignment="1">
      <alignment horizontal="left" vertical="center" indent="3"/>
    </xf>
    <xf numFmtId="0" fontId="31" fillId="0" borderId="0" xfId="0" applyFont="1" applyAlignment="1">
      <alignment horizontal="left" vertical="center" indent="4"/>
    </xf>
    <xf numFmtId="0" fontId="31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indent="2"/>
    </xf>
    <xf numFmtId="0" fontId="32" fillId="0" borderId="0" xfId="0" applyFont="1" applyAlignment="1">
      <alignment horizontal="center"/>
    </xf>
    <xf numFmtId="165" fontId="67" fillId="0" borderId="0" xfId="0" applyNumberFormat="1" applyFont="1" applyAlignment="1">
      <alignment vertical="center"/>
    </xf>
    <xf numFmtId="0" fontId="36" fillId="3" borderId="1" xfId="0" applyFont="1" applyFill="1" applyBorder="1" applyAlignment="1">
      <alignment horizontal="center" vertical="center"/>
    </xf>
    <xf numFmtId="49" fontId="36" fillId="3" borderId="2" xfId="0" quotePrefix="1" applyNumberFormat="1" applyFont="1" applyFill="1" applyBorder="1" applyAlignment="1">
      <alignment horizontal="center" vertical="center"/>
    </xf>
    <xf numFmtId="0" fontId="32" fillId="3" borderId="2" xfId="0" applyFont="1" applyFill="1" applyBorder="1" applyAlignment="1">
      <alignment horizontal="center" vertical="center"/>
    </xf>
    <xf numFmtId="0" fontId="36" fillId="4" borderId="4" xfId="0" applyFont="1" applyFill="1" applyBorder="1"/>
    <xf numFmtId="0" fontId="56" fillId="4" borderId="5" xfId="0" applyFont="1" applyFill="1" applyBorder="1" applyAlignment="1">
      <alignment horizontal="center"/>
    </xf>
    <xf numFmtId="165" fontId="69" fillId="4" borderId="5" xfId="0" applyNumberFormat="1" applyFont="1" applyFill="1" applyBorder="1" applyAlignment="1">
      <alignment horizontal="right"/>
    </xf>
    <xf numFmtId="165" fontId="69" fillId="4" borderId="5" xfId="0" applyNumberFormat="1" applyFont="1" applyFill="1" applyBorder="1"/>
    <xf numFmtId="165" fontId="69" fillId="4" borderId="5" xfId="0" applyNumberFormat="1" applyFont="1" applyFill="1" applyBorder="1" applyAlignment="1">
      <alignment vertical="center"/>
    </xf>
    <xf numFmtId="165" fontId="69" fillId="4" borderId="5" xfId="119" applyNumberFormat="1" applyFont="1" applyFill="1" applyBorder="1" applyAlignment="1">
      <alignment vertical="center"/>
    </xf>
    <xf numFmtId="165" fontId="69" fillId="0" borderId="5" xfId="119" applyNumberFormat="1" applyFont="1" applyBorder="1" applyAlignment="1">
      <alignment vertical="center"/>
    </xf>
    <xf numFmtId="0" fontId="37" fillId="4" borderId="6" xfId="0" applyFont="1" applyFill="1" applyBorder="1"/>
    <xf numFmtId="0" fontId="56" fillId="4" borderId="3" xfId="0" applyFont="1" applyFill="1" applyBorder="1" applyAlignment="1">
      <alignment horizontal="center"/>
    </xf>
    <xf numFmtId="165" fontId="56" fillId="4" borderId="3" xfId="0" applyNumberFormat="1" applyFont="1" applyFill="1" applyBorder="1" applyAlignment="1">
      <alignment horizontal="right"/>
    </xf>
    <xf numFmtId="165" fontId="56" fillId="4" borderId="3" xfId="0" applyNumberFormat="1" applyFont="1" applyFill="1" applyBorder="1"/>
    <xf numFmtId="165" fontId="56" fillId="4" borderId="3" xfId="0" applyNumberFormat="1" applyFont="1" applyFill="1" applyBorder="1" applyAlignment="1">
      <alignment vertical="center"/>
    </xf>
    <xf numFmtId="165" fontId="56" fillId="4" borderId="3" xfId="119" applyNumberFormat="1" applyFont="1" applyFill="1" applyBorder="1" applyAlignment="1">
      <alignment vertical="center"/>
    </xf>
    <xf numFmtId="165" fontId="56" fillId="0" borderId="3" xfId="119" applyNumberFormat="1" applyFont="1" applyBorder="1" applyAlignment="1">
      <alignment vertical="center"/>
    </xf>
    <xf numFmtId="165" fontId="56" fillId="0" borderId="3" xfId="18" applyNumberFormat="1" applyFont="1" applyBorder="1" applyAlignment="1">
      <alignment vertical="center"/>
    </xf>
    <xf numFmtId="0" fontId="37" fillId="4" borderId="49" xfId="0" applyFont="1" applyFill="1" applyBorder="1"/>
    <xf numFmtId="0" fontId="56" fillId="4" borderId="50" xfId="0" applyFont="1" applyFill="1" applyBorder="1" applyAlignment="1">
      <alignment horizontal="center"/>
    </xf>
    <xf numFmtId="0" fontId="36" fillId="4" borderId="9" xfId="0" applyFont="1" applyFill="1" applyBorder="1"/>
    <xf numFmtId="0" fontId="36" fillId="4" borderId="7" xfId="0" applyFont="1" applyFill="1" applyBorder="1"/>
    <xf numFmtId="0" fontId="36" fillId="3" borderId="2" xfId="0" applyFont="1" applyFill="1" applyBorder="1" applyAlignment="1">
      <alignment horizontal="center" vertical="center"/>
    </xf>
    <xf numFmtId="0" fontId="36" fillId="4" borderId="71" xfId="0" applyFont="1" applyFill="1" applyBorder="1"/>
    <xf numFmtId="49" fontId="37" fillId="4" borderId="72" xfId="0" quotePrefix="1" applyNumberFormat="1" applyFont="1" applyFill="1" applyBorder="1" applyAlignment="1">
      <alignment horizontal="center"/>
    </xf>
    <xf numFmtId="166" fontId="69" fillId="4" borderId="72" xfId="0" applyNumberFormat="1" applyFont="1" applyFill="1" applyBorder="1"/>
    <xf numFmtId="166" fontId="69" fillId="4" borderId="72" xfId="0" applyNumberFormat="1" applyFont="1" applyFill="1" applyBorder="1" applyAlignment="1">
      <alignment vertical="center"/>
    </xf>
    <xf numFmtId="166" fontId="69" fillId="4" borderId="72" xfId="119" applyNumberFormat="1" applyFont="1" applyFill="1" applyBorder="1" applyAlignment="1">
      <alignment vertical="center"/>
    </xf>
    <xf numFmtId="166" fontId="69" fillId="0" borderId="72" xfId="119" applyNumberFormat="1" applyFont="1" applyBorder="1" applyAlignment="1">
      <alignment vertical="center"/>
    </xf>
    <xf numFmtId="166" fontId="36" fillId="4" borderId="73" xfId="119" applyNumberFormat="1" applyFont="1" applyFill="1" applyBorder="1" applyAlignment="1">
      <alignment vertical="center"/>
    </xf>
    <xf numFmtId="49" fontId="56" fillId="4" borderId="3" xfId="0" quotePrefix="1" applyNumberFormat="1" applyFont="1" applyFill="1" applyBorder="1" applyAlignment="1">
      <alignment horizontal="center"/>
    </xf>
    <xf numFmtId="166" fontId="56" fillId="4" borderId="3" xfId="0" applyNumberFormat="1" applyFont="1" applyFill="1" applyBorder="1"/>
    <xf numFmtId="166" fontId="56" fillId="4" borderId="3" xfId="0" applyNumberFormat="1" applyFont="1" applyFill="1" applyBorder="1" applyAlignment="1">
      <alignment vertical="center"/>
    </xf>
    <xf numFmtId="166" fontId="56" fillId="4" borderId="3" xfId="119" applyNumberFormat="1" applyFont="1" applyFill="1" applyBorder="1" applyAlignment="1">
      <alignment vertical="center"/>
    </xf>
    <xf numFmtId="166" fontId="56" fillId="0" borderId="3" xfId="119" applyNumberFormat="1" applyFont="1" applyBorder="1" applyAlignment="1">
      <alignment vertical="center"/>
    </xf>
    <xf numFmtId="166" fontId="56" fillId="0" borderId="44" xfId="18" applyNumberFormat="1" applyFont="1" applyBorder="1" applyAlignment="1">
      <alignment vertical="center"/>
    </xf>
    <xf numFmtId="166" fontId="56" fillId="0" borderId="3" xfId="18" applyNumberFormat="1" applyFont="1" applyBorder="1" applyAlignment="1">
      <alignment vertical="center"/>
    </xf>
    <xf numFmtId="0" fontId="37" fillId="4" borderId="0" xfId="0" applyFont="1" applyFill="1"/>
    <xf numFmtId="49" fontId="56" fillId="4" borderId="0" xfId="0" quotePrefix="1" applyNumberFormat="1" applyFont="1" applyFill="1" applyAlignment="1">
      <alignment horizontal="center"/>
    </xf>
    <xf numFmtId="166" fontId="56" fillId="4" borderId="0" xfId="0" applyNumberFormat="1" applyFont="1" applyFill="1"/>
    <xf numFmtId="166" fontId="56" fillId="4" borderId="0" xfId="0" applyNumberFormat="1" applyFont="1" applyFill="1" applyAlignment="1">
      <alignment vertical="center"/>
    </xf>
    <xf numFmtId="166" fontId="56" fillId="4" borderId="0" xfId="119" applyNumberFormat="1" applyFont="1" applyFill="1" applyAlignment="1">
      <alignment vertical="center"/>
    </xf>
    <xf numFmtId="166" fontId="56" fillId="0" borderId="0" xfId="119" applyNumberFormat="1" applyFont="1" applyAlignment="1">
      <alignment vertical="center"/>
    </xf>
    <xf numFmtId="166" fontId="56" fillId="0" borderId="0" xfId="18" applyNumberFormat="1" applyFont="1" applyAlignment="1">
      <alignment vertical="center"/>
    </xf>
    <xf numFmtId="0" fontId="3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/>
    </xf>
    <xf numFmtId="0" fontId="32" fillId="5" borderId="53" xfId="0" applyFont="1" applyFill="1" applyBorder="1" applyAlignment="1">
      <alignment horizontal="center" vertical="center"/>
    </xf>
    <xf numFmtId="0" fontId="70" fillId="5" borderId="54" xfId="28" applyFont="1" applyFill="1" applyBorder="1" applyAlignment="1">
      <alignment horizontal="center" vertical="center"/>
    </xf>
    <xf numFmtId="1" fontId="71" fillId="0" borderId="0" xfId="28" applyNumberFormat="1" applyFont="1" applyAlignment="1">
      <alignment horizontal="center" vertical="center"/>
    </xf>
    <xf numFmtId="1" fontId="31" fillId="0" borderId="0" xfId="0" applyNumberFormat="1" applyFont="1" applyAlignment="1">
      <alignment horizontal="center"/>
    </xf>
    <xf numFmtId="1" fontId="31" fillId="5" borderId="55" xfId="0" applyNumberFormat="1" applyFont="1" applyFill="1" applyBorder="1" applyAlignment="1">
      <alignment horizontal="center"/>
    </xf>
    <xf numFmtId="1" fontId="37" fillId="0" borderId="0" xfId="28" applyNumberFormat="1" applyFont="1" applyAlignment="1">
      <alignment horizontal="center" vertical="center"/>
    </xf>
    <xf numFmtId="0" fontId="70" fillId="5" borderId="9" xfId="28" applyFont="1" applyFill="1" applyBorder="1" applyAlignment="1">
      <alignment horizontal="center" vertical="center"/>
    </xf>
    <xf numFmtId="1" fontId="71" fillId="5" borderId="7" xfId="28" applyNumberFormat="1" applyFont="1" applyFill="1" applyBorder="1" applyAlignment="1">
      <alignment horizontal="center" vertical="center"/>
    </xf>
    <xf numFmtId="1" fontId="31" fillId="5" borderId="11" xfId="0" applyNumberFormat="1" applyFont="1" applyFill="1" applyBorder="1" applyAlignment="1">
      <alignment horizontal="center"/>
    </xf>
    <xf numFmtId="1" fontId="31" fillId="0" borderId="0" xfId="0" applyNumberFormat="1" applyFont="1"/>
    <xf numFmtId="0" fontId="56" fillId="0" borderId="0" xfId="18" applyFont="1" applyAlignment="1">
      <alignment vertical="center"/>
    </xf>
    <xf numFmtId="49" fontId="56" fillId="0" borderId="0" xfId="18" quotePrefix="1" applyNumberFormat="1" applyFont="1" applyAlignment="1">
      <alignment horizontal="center" vertical="center"/>
    </xf>
    <xf numFmtId="171" fontId="56" fillId="0" borderId="0" xfId="18" applyNumberFormat="1" applyFont="1" applyAlignment="1">
      <alignment vertical="center"/>
    </xf>
    <xf numFmtId="0" fontId="69" fillId="0" borderId="0" xfId="18" applyFont="1" applyAlignment="1">
      <alignment horizontal="left" vertical="center"/>
    </xf>
    <xf numFmtId="0" fontId="69" fillId="0" borderId="0" xfId="18" applyFont="1" applyAlignment="1">
      <alignment horizontal="center" vertical="center"/>
    </xf>
    <xf numFmtId="165" fontId="69" fillId="0" borderId="0" xfId="18" applyNumberFormat="1" applyFont="1" applyAlignment="1">
      <alignment horizontal="center" vertical="center"/>
    </xf>
    <xf numFmtId="0" fontId="31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2" fillId="0" borderId="0" xfId="0" applyFont="1" applyAlignment="1">
      <alignment horizontal="right" vertical="top"/>
    </xf>
    <xf numFmtId="0" fontId="31" fillId="0" borderId="0" xfId="0" applyFont="1" applyAlignment="1">
      <alignment vertical="top"/>
    </xf>
    <xf numFmtId="0" fontId="29" fillId="0" borderId="0" xfId="0" applyFont="1" applyAlignment="1">
      <alignment horizontal="center"/>
    </xf>
    <xf numFmtId="3" fontId="29" fillId="0" borderId="0" xfId="0" applyNumberFormat="1" applyFont="1"/>
    <xf numFmtId="0" fontId="29" fillId="4" borderId="0" xfId="0" applyFont="1" applyFill="1" applyAlignment="1">
      <alignment horizontal="center"/>
    </xf>
    <xf numFmtId="3" fontId="29" fillId="4" borderId="0" xfId="0" applyNumberFormat="1" applyFont="1" applyFill="1" applyAlignment="1">
      <alignment horizontal="right" vertical="center"/>
    </xf>
    <xf numFmtId="0" fontId="46" fillId="4" borderId="0" xfId="0" applyFont="1" applyFill="1"/>
    <xf numFmtId="49" fontId="27" fillId="0" borderId="98" xfId="18" quotePrefix="1" applyNumberFormat="1" applyFont="1" applyBorder="1" applyAlignment="1">
      <alignment horizontal="right" vertical="center"/>
    </xf>
    <xf numFmtId="165" fontId="56" fillId="4" borderId="0" xfId="0" applyNumberFormat="1" applyFont="1" applyFill="1" applyAlignment="1">
      <alignment horizontal="right"/>
    </xf>
    <xf numFmtId="165" fontId="56" fillId="4" borderId="0" xfId="0" applyNumberFormat="1" applyFont="1" applyFill="1"/>
    <xf numFmtId="165" fontId="56" fillId="4" borderId="0" xfId="0" applyNumberFormat="1" applyFont="1" applyFill="1" applyAlignment="1">
      <alignment vertical="center"/>
    </xf>
    <xf numFmtId="165" fontId="56" fillId="4" borderId="0" xfId="119" applyNumberFormat="1" applyFont="1" applyFill="1" applyAlignment="1">
      <alignment vertical="center"/>
    </xf>
    <xf numFmtId="165" fontId="56" fillId="0" borderId="0" xfId="119" applyNumberFormat="1" applyFont="1" applyAlignment="1">
      <alignment vertical="center"/>
    </xf>
    <xf numFmtId="165" fontId="56" fillId="0" borderId="0" xfId="18" applyNumberFormat="1" applyFont="1" applyAlignment="1">
      <alignment vertical="center"/>
    </xf>
    <xf numFmtId="0" fontId="36" fillId="4" borderId="0" xfId="0" applyFont="1" applyFill="1"/>
    <xf numFmtId="0" fontId="72" fillId="0" borderId="0" xfId="18" applyFont="1"/>
    <xf numFmtId="0" fontId="32" fillId="4" borderId="0" xfId="0" applyFont="1" applyFill="1"/>
    <xf numFmtId="0" fontId="31" fillId="4" borderId="0" xfId="0" applyFont="1" applyFill="1" applyAlignment="1">
      <alignment vertical="top" wrapText="1"/>
    </xf>
    <xf numFmtId="0" fontId="33" fillId="4" borderId="0" xfId="0" applyFont="1" applyFill="1" applyAlignment="1">
      <alignment vertical="center"/>
    </xf>
    <xf numFmtId="165" fontId="31" fillId="4" borderId="0" xfId="0" applyNumberFormat="1" applyFont="1" applyFill="1"/>
    <xf numFmtId="0" fontId="15" fillId="0" borderId="0" xfId="280" applyAlignment="1">
      <alignment horizontal="left" vertical="center" indent="2"/>
    </xf>
    <xf numFmtId="0" fontId="29" fillId="4" borderId="0" xfId="0" applyFont="1" applyFill="1" applyAlignment="1">
      <alignment horizontal="center" vertical="center"/>
    </xf>
    <xf numFmtId="3" fontId="21" fillId="0" borderId="61" xfId="0" applyNumberFormat="1" applyFont="1" applyBorder="1" applyAlignment="1">
      <alignment horizontal="right" vertical="center"/>
    </xf>
    <xf numFmtId="3" fontId="21" fillId="0" borderId="62" xfId="0" applyNumberFormat="1" applyFont="1" applyBorder="1" applyAlignment="1">
      <alignment horizontal="right" vertical="center"/>
    </xf>
    <xf numFmtId="0" fontId="21" fillId="4" borderId="9" xfId="0" applyFont="1" applyFill="1" applyBorder="1" applyAlignment="1">
      <alignment horizontal="center" vertical="center"/>
    </xf>
    <xf numFmtId="3" fontId="21" fillId="4" borderId="7" xfId="0" applyNumberFormat="1" applyFont="1" applyFill="1" applyBorder="1" applyAlignment="1">
      <alignment horizontal="right" vertical="center"/>
    </xf>
    <xf numFmtId="3" fontId="21" fillId="0" borderId="7" xfId="0" applyNumberFormat="1" applyFont="1" applyBorder="1" applyAlignment="1">
      <alignment horizontal="right" vertical="center"/>
    </xf>
    <xf numFmtId="0" fontId="15" fillId="0" borderId="0" xfId="280"/>
    <xf numFmtId="0" fontId="32" fillId="0" borderId="0" xfId="0" applyFont="1" applyAlignment="1">
      <alignment horizontal="left"/>
    </xf>
    <xf numFmtId="0" fontId="73" fillId="0" borderId="0" xfId="0" applyFont="1"/>
    <xf numFmtId="0" fontId="73" fillId="4" borderId="0" xfId="0" applyFont="1" applyFill="1"/>
    <xf numFmtId="165" fontId="69" fillId="0" borderId="0" xfId="0" applyNumberFormat="1" applyFont="1" applyAlignment="1">
      <alignment vertical="center"/>
    </xf>
    <xf numFmtId="165" fontId="32" fillId="0" borderId="0" xfId="0" applyNumberFormat="1" applyFont="1"/>
    <xf numFmtId="0" fontId="32" fillId="0" borderId="0" xfId="18" applyFont="1"/>
    <xf numFmtId="3" fontId="32" fillId="0" borderId="0" xfId="0" applyNumberFormat="1" applyFont="1"/>
    <xf numFmtId="3" fontId="69" fillId="0" borderId="0" xfId="0" quotePrefix="1" applyNumberFormat="1" applyFont="1" applyAlignment="1">
      <alignment horizontal="right" vertical="center"/>
    </xf>
    <xf numFmtId="3" fontId="69" fillId="0" borderId="0" xfId="0" applyNumberFormat="1" applyFont="1" applyAlignment="1">
      <alignment horizontal="right" vertical="center"/>
    </xf>
    <xf numFmtId="3" fontId="69" fillId="0" borderId="0" xfId="273" applyNumberFormat="1" applyFont="1" applyAlignment="1">
      <alignment horizontal="right" vertical="center"/>
    </xf>
    <xf numFmtId="3" fontId="36" fillId="0" borderId="0" xfId="0" applyNumberFormat="1" applyFont="1" applyAlignment="1">
      <alignment horizontal="right"/>
    </xf>
    <xf numFmtId="3" fontId="69" fillId="0" borderId="0" xfId="271" applyNumberFormat="1" applyFont="1" applyAlignment="1">
      <alignment horizontal="right" vertical="center"/>
    </xf>
    <xf numFmtId="3" fontId="69" fillId="0" borderId="0" xfId="272" applyNumberFormat="1" applyFont="1" applyAlignment="1">
      <alignment horizontal="right" vertical="center"/>
    </xf>
    <xf numFmtId="0" fontId="5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22" fillId="3" borderId="56" xfId="0" applyFont="1" applyFill="1" applyBorder="1" applyAlignment="1">
      <alignment horizontal="center" vertical="center" wrapText="1"/>
    </xf>
    <xf numFmtId="0" fontId="22" fillId="3" borderId="57" xfId="0" applyFont="1" applyFill="1" applyBorder="1" applyAlignment="1">
      <alignment horizontal="center" vertical="center" wrapText="1"/>
    </xf>
    <xf numFmtId="0" fontId="22" fillId="3" borderId="63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2" fillId="3" borderId="16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3" borderId="162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/>
    </xf>
    <xf numFmtId="0" fontId="22" fillId="3" borderId="74" xfId="0" applyFont="1" applyFill="1" applyBorder="1" applyAlignment="1">
      <alignment horizontal="center" vertical="center" wrapText="1"/>
    </xf>
    <xf numFmtId="0" fontId="23" fillId="3" borderId="75" xfId="0" applyFont="1" applyFill="1" applyBorder="1" applyAlignment="1">
      <alignment horizontal="center" vertical="center" wrapText="1"/>
    </xf>
    <xf numFmtId="0" fontId="22" fillId="3" borderId="75" xfId="0" applyFont="1" applyFill="1" applyBorder="1" applyAlignment="1">
      <alignment horizontal="center" vertical="center" wrapText="1"/>
    </xf>
    <xf numFmtId="0" fontId="22" fillId="3" borderId="76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28" fillId="3" borderId="86" xfId="18" applyFont="1" applyFill="1" applyBorder="1" applyAlignment="1">
      <alignment horizontal="center" vertical="center"/>
    </xf>
    <xf numFmtId="0" fontId="28" fillId="3" borderId="87" xfId="18" applyFont="1" applyFill="1" applyBorder="1" applyAlignment="1">
      <alignment horizontal="center" vertical="center"/>
    </xf>
    <xf numFmtId="165" fontId="28" fillId="3" borderId="113" xfId="18" applyNumberFormat="1" applyFont="1" applyFill="1" applyBorder="1" applyAlignment="1">
      <alignment horizontal="center" vertical="center" wrapText="1"/>
    </xf>
    <xf numFmtId="165" fontId="28" fillId="3" borderId="114" xfId="18" applyNumberFormat="1" applyFont="1" applyFill="1" applyBorder="1" applyAlignment="1">
      <alignment horizontal="center" vertical="center" wrapText="1"/>
    </xf>
    <xf numFmtId="165" fontId="28" fillId="3" borderId="115" xfId="18" applyNumberFormat="1" applyFont="1" applyFill="1" applyBorder="1" applyAlignment="1">
      <alignment horizontal="center" vertical="center" wrapText="1"/>
    </xf>
    <xf numFmtId="165" fontId="28" fillId="3" borderId="85" xfId="18" applyNumberFormat="1" applyFont="1" applyFill="1" applyBorder="1" applyAlignment="1">
      <alignment horizontal="center" vertical="center" wrapText="1"/>
    </xf>
    <xf numFmtId="165" fontId="28" fillId="3" borderId="88" xfId="18" applyNumberFormat="1" applyFont="1" applyFill="1" applyBorder="1" applyAlignment="1">
      <alignment horizontal="center" vertical="center" wrapText="1"/>
    </xf>
    <xf numFmtId="165" fontId="28" fillId="3" borderId="141" xfId="18" applyNumberFormat="1" applyFont="1" applyFill="1" applyBorder="1" applyAlignment="1">
      <alignment horizontal="center" vertical="center" wrapText="1"/>
    </xf>
    <xf numFmtId="165" fontId="28" fillId="3" borderId="142" xfId="18" applyNumberFormat="1" applyFont="1" applyFill="1" applyBorder="1" applyAlignment="1">
      <alignment horizontal="center" vertical="center" wrapText="1"/>
    </xf>
    <xf numFmtId="165" fontId="28" fillId="3" borderId="143" xfId="18" applyNumberFormat="1" applyFont="1" applyFill="1" applyBorder="1" applyAlignment="1">
      <alignment horizontal="center" vertical="center" wrapText="1"/>
    </xf>
    <xf numFmtId="165" fontId="28" fillId="3" borderId="148" xfId="18" applyNumberFormat="1" applyFont="1" applyFill="1" applyBorder="1" applyAlignment="1">
      <alignment horizontal="center" vertical="center" wrapText="1"/>
    </xf>
    <xf numFmtId="165" fontId="28" fillId="3" borderId="149" xfId="18" applyNumberFormat="1" applyFont="1" applyFill="1" applyBorder="1" applyAlignment="1">
      <alignment horizontal="center" vertical="center" wrapText="1"/>
    </xf>
    <xf numFmtId="165" fontId="28" fillId="3" borderId="150" xfId="18" applyNumberFormat="1" applyFont="1" applyFill="1" applyBorder="1" applyAlignment="1">
      <alignment horizontal="center" vertical="center" wrapText="1"/>
    </xf>
    <xf numFmtId="165" fontId="28" fillId="3" borderId="167" xfId="18" applyNumberFormat="1" applyFont="1" applyFill="1" applyBorder="1" applyAlignment="1">
      <alignment horizontal="center" vertical="center" wrapText="1"/>
    </xf>
    <xf numFmtId="165" fontId="28" fillId="3" borderId="168" xfId="18" applyNumberFormat="1" applyFont="1" applyFill="1" applyBorder="1" applyAlignment="1">
      <alignment horizontal="center" vertical="center" wrapText="1"/>
    </xf>
    <xf numFmtId="0" fontId="28" fillId="3" borderId="95" xfId="18" applyFont="1" applyFill="1" applyBorder="1" applyAlignment="1">
      <alignment horizontal="center" vertical="center"/>
    </xf>
    <xf numFmtId="0" fontId="28" fillId="3" borderId="95" xfId="119" applyFont="1" applyFill="1" applyBorder="1" applyAlignment="1">
      <alignment horizontal="center" vertical="center"/>
    </xf>
    <xf numFmtId="0" fontId="28" fillId="3" borderId="155" xfId="119" applyFont="1" applyFill="1" applyBorder="1" applyAlignment="1">
      <alignment horizontal="center" vertical="center"/>
    </xf>
    <xf numFmtId="0" fontId="28" fillId="3" borderId="82" xfId="119" applyFont="1" applyFill="1" applyBorder="1" applyAlignment="1">
      <alignment horizontal="center" vertical="center"/>
    </xf>
    <xf numFmtId="0" fontId="28" fillId="3" borderId="97" xfId="119" applyFont="1" applyFill="1" applyBorder="1" applyAlignment="1">
      <alignment horizontal="center" vertical="center"/>
    </xf>
    <xf numFmtId="0" fontId="28" fillId="3" borderId="97" xfId="0" applyFont="1" applyFill="1" applyBorder="1" applyAlignment="1">
      <alignment horizontal="center" vertical="center"/>
    </xf>
    <xf numFmtId="0" fontId="28" fillId="3" borderId="97" xfId="18" applyFont="1" applyFill="1" applyBorder="1" applyAlignment="1">
      <alignment horizontal="center" vertical="center"/>
    </xf>
    <xf numFmtId="0" fontId="28" fillId="3" borderId="129" xfId="119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/>
    </xf>
    <xf numFmtId="0" fontId="57" fillId="0" borderId="0" xfId="119" applyFont="1" applyAlignment="1">
      <alignment horizontal="center" vertical="center" wrapText="1"/>
    </xf>
    <xf numFmtId="0" fontId="2" fillId="0" borderId="0" xfId="119" applyAlignment="1">
      <alignment horizontal="center" vertical="center" wrapText="1"/>
    </xf>
    <xf numFmtId="0" fontId="28" fillId="3" borderId="96" xfId="119" applyFont="1" applyFill="1" applyBorder="1" applyAlignment="1">
      <alignment horizontal="center" vertical="center"/>
    </xf>
    <xf numFmtId="0" fontId="28" fillId="3" borderId="95" xfId="0" applyFont="1" applyFill="1" applyBorder="1" applyAlignment="1">
      <alignment horizontal="center" vertical="center"/>
    </xf>
    <xf numFmtId="0" fontId="28" fillId="3" borderId="180" xfId="18" applyFont="1" applyFill="1" applyBorder="1" applyAlignment="1">
      <alignment horizontal="center" vertical="center"/>
    </xf>
    <xf numFmtId="0" fontId="28" fillId="3" borderId="181" xfId="18" applyFont="1" applyFill="1" applyBorder="1" applyAlignment="1">
      <alignment horizontal="center" vertical="center"/>
    </xf>
    <xf numFmtId="0" fontId="65" fillId="0" borderId="47" xfId="18" applyFont="1" applyBorder="1" applyAlignment="1">
      <alignment horizontal="right" wrapText="1"/>
    </xf>
    <xf numFmtId="0" fontId="65" fillId="0" borderId="48" xfId="18" applyFont="1" applyBorder="1" applyAlignment="1">
      <alignment horizontal="right" wrapText="1"/>
    </xf>
    <xf numFmtId="0" fontId="32" fillId="0" borderId="0" xfId="18" applyFont="1" applyAlignment="1">
      <alignment horizontal="left"/>
    </xf>
    <xf numFmtId="0" fontId="28" fillId="3" borderId="56" xfId="0" applyFont="1" applyFill="1" applyBorder="1" applyAlignment="1">
      <alignment horizontal="center" vertical="center"/>
    </xf>
    <xf numFmtId="0" fontId="28" fillId="3" borderId="58" xfId="0" applyFont="1" applyFill="1" applyBorder="1" applyAlignment="1">
      <alignment horizontal="center" vertical="center"/>
    </xf>
    <xf numFmtId="0" fontId="28" fillId="3" borderId="57" xfId="0" quotePrefix="1" applyFont="1" applyFill="1" applyBorder="1" applyAlignment="1">
      <alignment horizontal="center" vertical="center"/>
    </xf>
    <xf numFmtId="0" fontId="28" fillId="3" borderId="63" xfId="0" quotePrefix="1" applyFont="1" applyFill="1" applyBorder="1" applyAlignment="1">
      <alignment horizontal="center" vertical="center"/>
    </xf>
    <xf numFmtId="0" fontId="32" fillId="4" borderId="0" xfId="0" applyFont="1" applyFill="1" applyAlignment="1">
      <alignment horizontal="left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59" xfId="0" applyFont="1" applyFill="1" applyBorder="1" applyAlignment="1">
      <alignment horizontal="center" vertical="center"/>
    </xf>
    <xf numFmtId="0" fontId="28" fillId="3" borderId="57" xfId="0" quotePrefix="1" applyFont="1" applyFill="1" applyBorder="1" applyAlignment="1">
      <alignment horizontal="center"/>
    </xf>
    <xf numFmtId="0" fontId="28" fillId="3" borderId="63" xfId="0" quotePrefix="1" applyFont="1" applyFill="1" applyBorder="1" applyAlignment="1">
      <alignment horizontal="center"/>
    </xf>
    <xf numFmtId="0" fontId="32" fillId="0" borderId="0" xfId="0" applyFont="1" applyAlignment="1">
      <alignment horizontal="left"/>
    </xf>
    <xf numFmtId="0" fontId="23" fillId="3" borderId="1" xfId="0" applyFont="1" applyFill="1" applyBorder="1" applyAlignment="1">
      <alignment horizontal="center" vertical="center"/>
    </xf>
    <xf numFmtId="0" fontId="23" fillId="3" borderId="70" xfId="0" applyFont="1" applyFill="1" applyBorder="1" applyAlignment="1">
      <alignment horizontal="center" vertical="center"/>
    </xf>
    <xf numFmtId="0" fontId="48" fillId="6" borderId="16" xfId="271" applyFont="1" applyFill="1" applyBorder="1" applyAlignment="1">
      <alignment horizontal="center" vertical="center" wrapText="1"/>
    </xf>
    <xf numFmtId="0" fontId="48" fillId="6" borderId="34" xfId="271" applyFont="1" applyFill="1" applyBorder="1" applyAlignment="1">
      <alignment horizontal="center" vertical="center" wrapText="1"/>
    </xf>
    <xf numFmtId="0" fontId="48" fillId="6" borderId="33" xfId="271" applyFont="1" applyFill="1" applyBorder="1" applyAlignment="1">
      <alignment horizontal="center" vertical="center" wrapText="1"/>
    </xf>
    <xf numFmtId="0" fontId="48" fillId="6" borderId="19" xfId="271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23" fillId="3" borderId="16" xfId="271" applyFont="1" applyFill="1" applyBorder="1" applyAlignment="1">
      <alignment horizontal="center" vertical="center"/>
    </xf>
    <xf numFmtId="0" fontId="23" fillId="3" borderId="17" xfId="271" applyFont="1" applyFill="1" applyBorder="1" applyAlignment="1">
      <alignment horizontal="center" vertical="center"/>
    </xf>
    <xf numFmtId="0" fontId="23" fillId="3" borderId="18" xfId="271" applyFont="1" applyFill="1" applyBorder="1" applyAlignment="1">
      <alignment horizontal="center" vertical="center"/>
    </xf>
    <xf numFmtId="0" fontId="23" fillId="3" borderId="29" xfId="271" applyFont="1" applyFill="1" applyBorder="1" applyAlignment="1">
      <alignment horizontal="center" vertical="center"/>
    </xf>
    <xf numFmtId="0" fontId="23" fillId="3" borderId="30" xfId="271" applyFont="1" applyFill="1" applyBorder="1" applyAlignment="1">
      <alignment horizontal="center" vertical="center"/>
    </xf>
    <xf numFmtId="0" fontId="23" fillId="3" borderId="18" xfId="271" applyFont="1" applyFill="1" applyBorder="1" applyAlignment="1">
      <alignment horizontal="center" vertical="center" wrapText="1"/>
    </xf>
    <xf numFmtId="0" fontId="23" fillId="3" borderId="19" xfId="271" applyFont="1" applyFill="1" applyBorder="1" applyAlignment="1">
      <alignment horizontal="center" vertical="center" wrapText="1"/>
    </xf>
    <xf numFmtId="0" fontId="23" fillId="3" borderId="31" xfId="271" applyFont="1" applyFill="1" applyBorder="1" applyAlignment="1">
      <alignment horizontal="center" vertical="center"/>
    </xf>
    <xf numFmtId="0" fontId="23" fillId="3" borderId="32" xfId="271" applyFont="1" applyFill="1" applyBorder="1" applyAlignment="1">
      <alignment horizontal="center" vertical="center"/>
    </xf>
    <xf numFmtId="0" fontId="23" fillId="3" borderId="16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48" fillId="6" borderId="41" xfId="271" applyFont="1" applyFill="1" applyBorder="1" applyAlignment="1">
      <alignment horizontal="center" vertical="center"/>
    </xf>
    <xf numFmtId="0" fontId="48" fillId="6" borderId="40" xfId="271" applyFont="1" applyFill="1" applyBorder="1" applyAlignment="1">
      <alignment horizontal="center" vertical="center"/>
    </xf>
    <xf numFmtId="0" fontId="48" fillId="6" borderId="39" xfId="271" applyFont="1" applyFill="1" applyBorder="1" applyAlignment="1">
      <alignment horizontal="center" vertical="center"/>
    </xf>
    <xf numFmtId="0" fontId="23" fillId="3" borderId="43" xfId="271" applyFont="1" applyFill="1" applyBorder="1" applyAlignment="1">
      <alignment horizontal="center" vertical="center"/>
    </xf>
    <xf numFmtId="0" fontId="23" fillId="3" borderId="29" xfId="271" applyFont="1" applyFill="1" applyBorder="1" applyAlignment="1">
      <alignment horizontal="center" vertical="center" wrapText="1"/>
    </xf>
    <xf numFmtId="0" fontId="23" fillId="3" borderId="42" xfId="271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/>
    </xf>
    <xf numFmtId="0" fontId="23" fillId="3" borderId="30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</cellXfs>
  <cellStyles count="283">
    <cellStyle name="%" xfId="2" xr:uid="{00000000-0005-0000-0000-000000000000}"/>
    <cellStyle name="% 3" xfId="3" xr:uid="{00000000-0005-0000-0000-000001000000}"/>
    <cellStyle name="% 3 2" xfId="126" xr:uid="{00000000-0005-0000-0000-000002000000}"/>
    <cellStyle name="CABECALHO" xfId="4" xr:uid="{00000000-0005-0000-0000-000003000000}"/>
    <cellStyle name="Comma 2" xfId="5" xr:uid="{00000000-0005-0000-0000-000004000000}"/>
    <cellStyle name="Comma 2 2" xfId="122" xr:uid="{00000000-0005-0000-0000-000005000000}"/>
    <cellStyle name="Comma 3" xfId="123" xr:uid="{00000000-0005-0000-0000-000006000000}"/>
    <cellStyle name="Currency 2" xfId="124" xr:uid="{00000000-0005-0000-0000-000007000000}"/>
    <cellStyle name="DADOS" xfId="7" xr:uid="{00000000-0005-0000-0000-000008000000}"/>
    <cellStyle name="Hiperligação" xfId="280" builtinId="8"/>
    <cellStyle name="Hiperligação 2" xfId="234" xr:uid="{00000000-0005-0000-0000-00000A000000}"/>
    <cellStyle name="Hyperlink 2" xfId="8" xr:uid="{00000000-0005-0000-0000-00000B000000}"/>
    <cellStyle name="Hyperlink 2 2" xfId="127" xr:uid="{00000000-0005-0000-0000-00000C000000}"/>
    <cellStyle name="Hyperlink 3" xfId="9" xr:uid="{00000000-0005-0000-0000-00000D000000}"/>
    <cellStyle name="Moeda 2" xfId="6" xr:uid="{00000000-0005-0000-0000-00000E000000}"/>
    <cellStyle name="Normal" xfId="0" builtinId="0"/>
    <cellStyle name="Normal - Style1" xfId="10" xr:uid="{00000000-0005-0000-0000-000010000000}"/>
    <cellStyle name="Normal - Style2" xfId="11" xr:uid="{00000000-0005-0000-0000-000011000000}"/>
    <cellStyle name="Normal - Style3" xfId="12" xr:uid="{00000000-0005-0000-0000-000012000000}"/>
    <cellStyle name="Normal - Style4" xfId="13" xr:uid="{00000000-0005-0000-0000-000013000000}"/>
    <cellStyle name="Normal - Style5" xfId="14" xr:uid="{00000000-0005-0000-0000-000014000000}"/>
    <cellStyle name="Normal - Style6" xfId="15" xr:uid="{00000000-0005-0000-0000-000015000000}"/>
    <cellStyle name="Normal - Style7" xfId="16" xr:uid="{00000000-0005-0000-0000-000016000000}"/>
    <cellStyle name="Normal - Style8" xfId="17" xr:uid="{00000000-0005-0000-0000-000017000000}"/>
    <cellStyle name="Normal 10" xfId="18" xr:uid="{00000000-0005-0000-0000-000018000000}"/>
    <cellStyle name="Normal 10 2" xfId="119" xr:uid="{00000000-0005-0000-0000-000019000000}"/>
    <cellStyle name="Normal 10 3" xfId="271" xr:uid="{00000000-0005-0000-0000-00001A000000}"/>
    <cellStyle name="Normal 10 3 2" xfId="276" xr:uid="{00000000-0005-0000-0000-00001B000000}"/>
    <cellStyle name="Normal 100" xfId="128" xr:uid="{00000000-0005-0000-0000-00001C000000}"/>
    <cellStyle name="Normal 101" xfId="129" xr:uid="{00000000-0005-0000-0000-00001D000000}"/>
    <cellStyle name="Normal 102" xfId="130" xr:uid="{00000000-0005-0000-0000-00001E000000}"/>
    <cellStyle name="Normal 103" xfId="131" xr:uid="{00000000-0005-0000-0000-00001F000000}"/>
    <cellStyle name="Normal 104" xfId="132" xr:uid="{00000000-0005-0000-0000-000020000000}"/>
    <cellStyle name="Normal 104 2" xfId="118" xr:uid="{00000000-0005-0000-0000-000021000000}"/>
    <cellStyle name="Normal 105" xfId="133" xr:uid="{00000000-0005-0000-0000-000022000000}"/>
    <cellStyle name="Normal 106" xfId="134" xr:uid="{00000000-0005-0000-0000-000023000000}"/>
    <cellStyle name="Normal 107" xfId="135" xr:uid="{00000000-0005-0000-0000-000024000000}"/>
    <cellStyle name="Normal 108" xfId="136" xr:uid="{00000000-0005-0000-0000-000025000000}"/>
    <cellStyle name="Normal 109" xfId="137" xr:uid="{00000000-0005-0000-0000-000026000000}"/>
    <cellStyle name="Normal 11" xfId="19" xr:uid="{00000000-0005-0000-0000-000027000000}"/>
    <cellStyle name="Normal 11 2" xfId="138" xr:uid="{00000000-0005-0000-0000-000028000000}"/>
    <cellStyle name="Normal 110" xfId="139" xr:uid="{00000000-0005-0000-0000-000029000000}"/>
    <cellStyle name="Normal 111" xfId="235" xr:uid="{00000000-0005-0000-0000-00002A000000}"/>
    <cellStyle name="Normal 112" xfId="236" xr:uid="{00000000-0005-0000-0000-00002B000000}"/>
    <cellStyle name="Normal 113" xfId="237" xr:uid="{00000000-0005-0000-0000-00002C000000}"/>
    <cellStyle name="Normal 114" xfId="238" xr:uid="{00000000-0005-0000-0000-00002D000000}"/>
    <cellStyle name="Normal 115" xfId="239" xr:uid="{00000000-0005-0000-0000-00002E000000}"/>
    <cellStyle name="Normal 116" xfId="240" xr:uid="{00000000-0005-0000-0000-00002F000000}"/>
    <cellStyle name="Normal 117" xfId="241" xr:uid="{00000000-0005-0000-0000-000030000000}"/>
    <cellStyle name="Normal 118" xfId="242" xr:uid="{00000000-0005-0000-0000-000031000000}"/>
    <cellStyle name="Normal 119" xfId="243" xr:uid="{00000000-0005-0000-0000-000032000000}"/>
    <cellStyle name="Normal 12" xfId="20" xr:uid="{00000000-0005-0000-0000-000033000000}"/>
    <cellStyle name="Normal 12 2" xfId="140" xr:uid="{00000000-0005-0000-0000-000034000000}"/>
    <cellStyle name="Normal 120" xfId="244" xr:uid="{00000000-0005-0000-0000-000035000000}"/>
    <cellStyle name="Normal 121" xfId="245" xr:uid="{00000000-0005-0000-0000-000036000000}"/>
    <cellStyle name="Normal 122" xfId="246" xr:uid="{00000000-0005-0000-0000-000037000000}"/>
    <cellStyle name="Normal 123" xfId="247" xr:uid="{00000000-0005-0000-0000-000038000000}"/>
    <cellStyle name="Normal 124" xfId="248" xr:uid="{00000000-0005-0000-0000-000039000000}"/>
    <cellStyle name="Normal 125" xfId="249" xr:uid="{00000000-0005-0000-0000-00003A000000}"/>
    <cellStyle name="Normal 126" xfId="250" xr:uid="{00000000-0005-0000-0000-00003B000000}"/>
    <cellStyle name="Normal 127" xfId="251" xr:uid="{00000000-0005-0000-0000-00003C000000}"/>
    <cellStyle name="Normal 128" xfId="252" xr:uid="{00000000-0005-0000-0000-00003D000000}"/>
    <cellStyle name="Normal 129" xfId="253" xr:uid="{00000000-0005-0000-0000-00003E000000}"/>
    <cellStyle name="Normal 13" xfId="21" xr:uid="{00000000-0005-0000-0000-00003F000000}"/>
    <cellStyle name="Normal 13 2" xfId="141" xr:uid="{00000000-0005-0000-0000-000040000000}"/>
    <cellStyle name="Normal 130" xfId="254" xr:uid="{00000000-0005-0000-0000-000041000000}"/>
    <cellStyle name="Normal 131" xfId="255" xr:uid="{00000000-0005-0000-0000-000042000000}"/>
    <cellStyle name="Normal 132" xfId="256" xr:uid="{00000000-0005-0000-0000-000043000000}"/>
    <cellStyle name="Normal 133" xfId="257" xr:uid="{00000000-0005-0000-0000-000044000000}"/>
    <cellStyle name="Normal 134" xfId="258" xr:uid="{00000000-0005-0000-0000-000045000000}"/>
    <cellStyle name="Normal 135" xfId="259" xr:uid="{00000000-0005-0000-0000-000046000000}"/>
    <cellStyle name="Normal 136" xfId="260" xr:uid="{00000000-0005-0000-0000-000047000000}"/>
    <cellStyle name="Normal 137" xfId="261" xr:uid="{00000000-0005-0000-0000-000048000000}"/>
    <cellStyle name="Normal 138" xfId="262" xr:uid="{00000000-0005-0000-0000-000049000000}"/>
    <cellStyle name="Normal 139" xfId="263" xr:uid="{00000000-0005-0000-0000-00004A000000}"/>
    <cellStyle name="Normal 14" xfId="22" xr:uid="{00000000-0005-0000-0000-00004B000000}"/>
    <cellStyle name="Normal 14 2" xfId="142" xr:uid="{00000000-0005-0000-0000-00004C000000}"/>
    <cellStyle name="Normal 140" xfId="264" xr:uid="{00000000-0005-0000-0000-00004D000000}"/>
    <cellStyle name="Normal 141" xfId="265" xr:uid="{00000000-0005-0000-0000-00004E000000}"/>
    <cellStyle name="Normal 142" xfId="266" xr:uid="{00000000-0005-0000-0000-00004F000000}"/>
    <cellStyle name="Normal 143" xfId="267" xr:uid="{00000000-0005-0000-0000-000050000000}"/>
    <cellStyle name="Normal 144" xfId="268" xr:uid="{00000000-0005-0000-0000-000051000000}"/>
    <cellStyle name="Normal 145" xfId="269" xr:uid="{00000000-0005-0000-0000-000052000000}"/>
    <cellStyle name="Normal 146" xfId="282" xr:uid="{B1A952D7-1B12-4BA5-BD0A-47F5E157935F}"/>
    <cellStyle name="Normal 15" xfId="23" xr:uid="{00000000-0005-0000-0000-000053000000}"/>
    <cellStyle name="Normal 15 2" xfId="143" xr:uid="{00000000-0005-0000-0000-000054000000}"/>
    <cellStyle name="Normal 155" xfId="281" xr:uid="{19144EE7-923B-423B-9BA9-382E7A663576}"/>
    <cellStyle name="Normal 16" xfId="24" xr:uid="{00000000-0005-0000-0000-000055000000}"/>
    <cellStyle name="Normal 16 2" xfId="144" xr:uid="{00000000-0005-0000-0000-000056000000}"/>
    <cellStyle name="Normal 17" xfId="25" xr:uid="{00000000-0005-0000-0000-000057000000}"/>
    <cellStyle name="Normal 17 2" xfId="145" xr:uid="{00000000-0005-0000-0000-000058000000}"/>
    <cellStyle name="Normal 18" xfId="26" xr:uid="{00000000-0005-0000-0000-000059000000}"/>
    <cellStyle name="Normal 18 2" xfId="146" xr:uid="{00000000-0005-0000-0000-00005A000000}"/>
    <cellStyle name="Normal 19" xfId="27" xr:uid="{00000000-0005-0000-0000-00005B000000}"/>
    <cellStyle name="Normal 19 2" xfId="147" xr:uid="{00000000-0005-0000-0000-00005C000000}"/>
    <cellStyle name="Normal 2" xfId="28" xr:uid="{00000000-0005-0000-0000-00005D000000}"/>
    <cellStyle name="Normal 2 2" xfId="148" xr:uid="{00000000-0005-0000-0000-00005E000000}"/>
    <cellStyle name="Normal 2 2 2" xfId="29" xr:uid="{00000000-0005-0000-0000-00005F000000}"/>
    <cellStyle name="Normal 2 2 2 2" xfId="149" xr:uid="{00000000-0005-0000-0000-000060000000}"/>
    <cellStyle name="Normal 2 3" xfId="272" xr:uid="{00000000-0005-0000-0000-000061000000}"/>
    <cellStyle name="Normal 2 3 2" xfId="277" xr:uid="{00000000-0005-0000-0000-000062000000}"/>
    <cellStyle name="Normal 20" xfId="30" xr:uid="{00000000-0005-0000-0000-000063000000}"/>
    <cellStyle name="Normal 20 2" xfId="150" xr:uid="{00000000-0005-0000-0000-000064000000}"/>
    <cellStyle name="Normal 21" xfId="31" xr:uid="{00000000-0005-0000-0000-000065000000}"/>
    <cellStyle name="Normal 21 2" xfId="151" xr:uid="{00000000-0005-0000-0000-000066000000}"/>
    <cellStyle name="Normal 22" xfId="32" xr:uid="{00000000-0005-0000-0000-000067000000}"/>
    <cellStyle name="Normal 22 2" xfId="152" xr:uid="{00000000-0005-0000-0000-000068000000}"/>
    <cellStyle name="Normal 23" xfId="33" xr:uid="{00000000-0005-0000-0000-000069000000}"/>
    <cellStyle name="Normal 23 2" xfId="153" xr:uid="{00000000-0005-0000-0000-00006A000000}"/>
    <cellStyle name="Normal 24" xfId="34" xr:uid="{00000000-0005-0000-0000-00006B000000}"/>
    <cellStyle name="Normal 24 2" xfId="154" xr:uid="{00000000-0005-0000-0000-00006C000000}"/>
    <cellStyle name="Normal 25" xfId="35" xr:uid="{00000000-0005-0000-0000-00006D000000}"/>
    <cellStyle name="Normal 25 2" xfId="155" xr:uid="{00000000-0005-0000-0000-00006E000000}"/>
    <cellStyle name="Normal 26" xfId="36" xr:uid="{00000000-0005-0000-0000-00006F000000}"/>
    <cellStyle name="Normal 26 2" xfId="156" xr:uid="{00000000-0005-0000-0000-000070000000}"/>
    <cellStyle name="Normal 27" xfId="37" xr:uid="{00000000-0005-0000-0000-000071000000}"/>
    <cellStyle name="Normal 27 2" xfId="157" xr:uid="{00000000-0005-0000-0000-000072000000}"/>
    <cellStyle name="Normal 28" xfId="38" xr:uid="{00000000-0005-0000-0000-000073000000}"/>
    <cellStyle name="Normal 28 2" xfId="158" xr:uid="{00000000-0005-0000-0000-000074000000}"/>
    <cellStyle name="Normal 29" xfId="39" xr:uid="{00000000-0005-0000-0000-000075000000}"/>
    <cellStyle name="Normal 29 2" xfId="159" xr:uid="{00000000-0005-0000-0000-000076000000}"/>
    <cellStyle name="Normal 3" xfId="40" xr:uid="{00000000-0005-0000-0000-000077000000}"/>
    <cellStyle name="Normal 3 2" xfId="41" xr:uid="{00000000-0005-0000-0000-000078000000}"/>
    <cellStyle name="Normal 3 2 2" xfId="160" xr:uid="{00000000-0005-0000-0000-000079000000}"/>
    <cellStyle name="Normal 3 3" xfId="161" xr:uid="{00000000-0005-0000-0000-00007A000000}"/>
    <cellStyle name="Normal 3 4" xfId="162" xr:uid="{00000000-0005-0000-0000-00007B000000}"/>
    <cellStyle name="Normal 30" xfId="42" xr:uid="{00000000-0005-0000-0000-00007C000000}"/>
    <cellStyle name="Normal 30 2" xfId="163" xr:uid="{00000000-0005-0000-0000-00007D000000}"/>
    <cellStyle name="Normal 31" xfId="43" xr:uid="{00000000-0005-0000-0000-00007E000000}"/>
    <cellStyle name="Normal 31 2" xfId="164" xr:uid="{00000000-0005-0000-0000-00007F000000}"/>
    <cellStyle name="Normal 32" xfId="44" xr:uid="{00000000-0005-0000-0000-000080000000}"/>
    <cellStyle name="Normal 32 2" xfId="165" xr:uid="{00000000-0005-0000-0000-000081000000}"/>
    <cellStyle name="Normal 33" xfId="45" xr:uid="{00000000-0005-0000-0000-000082000000}"/>
    <cellStyle name="Normal 33 2" xfId="166" xr:uid="{00000000-0005-0000-0000-000083000000}"/>
    <cellStyle name="Normal 34" xfId="46" xr:uid="{00000000-0005-0000-0000-000084000000}"/>
    <cellStyle name="Normal 34 2" xfId="167" xr:uid="{00000000-0005-0000-0000-000085000000}"/>
    <cellStyle name="Normal 35" xfId="47" xr:uid="{00000000-0005-0000-0000-000086000000}"/>
    <cellStyle name="Normal 35 2" xfId="168" xr:uid="{00000000-0005-0000-0000-000087000000}"/>
    <cellStyle name="Normal 36" xfId="48" xr:uid="{00000000-0005-0000-0000-000088000000}"/>
    <cellStyle name="Normal 36 2" xfId="169" xr:uid="{00000000-0005-0000-0000-000089000000}"/>
    <cellStyle name="Normal 37" xfId="49" xr:uid="{00000000-0005-0000-0000-00008A000000}"/>
    <cellStyle name="Normal 37 2" xfId="125" xr:uid="{00000000-0005-0000-0000-00008B000000}"/>
    <cellStyle name="Normal 38" xfId="50" xr:uid="{00000000-0005-0000-0000-00008C000000}"/>
    <cellStyle name="Normal 38 2" xfId="121" xr:uid="{00000000-0005-0000-0000-00008D000000}"/>
    <cellStyle name="Normal 39" xfId="51" xr:uid="{00000000-0005-0000-0000-00008E000000}"/>
    <cellStyle name="Normal 39 2" xfId="170" xr:uid="{00000000-0005-0000-0000-00008F000000}"/>
    <cellStyle name="Normal 4" xfId="52" xr:uid="{00000000-0005-0000-0000-000090000000}"/>
    <cellStyle name="Normal 4 2" xfId="273" xr:uid="{00000000-0005-0000-0000-000091000000}"/>
    <cellStyle name="Normal 4 2 2" xfId="278" xr:uid="{00000000-0005-0000-0000-000092000000}"/>
    <cellStyle name="Normal 40" xfId="53" xr:uid="{00000000-0005-0000-0000-000093000000}"/>
    <cellStyle name="Normal 40 2" xfId="171" xr:uid="{00000000-0005-0000-0000-000094000000}"/>
    <cellStyle name="Normal 41" xfId="54" xr:uid="{00000000-0005-0000-0000-000095000000}"/>
    <cellStyle name="Normal 41 2" xfId="172" xr:uid="{00000000-0005-0000-0000-000096000000}"/>
    <cellStyle name="Normal 42" xfId="55" xr:uid="{00000000-0005-0000-0000-000097000000}"/>
    <cellStyle name="Normal 42 2" xfId="173" xr:uid="{00000000-0005-0000-0000-000098000000}"/>
    <cellStyle name="Normal 43" xfId="56" xr:uid="{00000000-0005-0000-0000-000099000000}"/>
    <cellStyle name="Normal 43 2" xfId="174" xr:uid="{00000000-0005-0000-0000-00009A000000}"/>
    <cellStyle name="Normal 44" xfId="57" xr:uid="{00000000-0005-0000-0000-00009B000000}"/>
    <cellStyle name="Normal 44 2" xfId="175" xr:uid="{00000000-0005-0000-0000-00009C000000}"/>
    <cellStyle name="Normal 45" xfId="58" xr:uid="{00000000-0005-0000-0000-00009D000000}"/>
    <cellStyle name="Normal 45 2" xfId="176" xr:uid="{00000000-0005-0000-0000-00009E000000}"/>
    <cellStyle name="Normal 46" xfId="59" xr:uid="{00000000-0005-0000-0000-00009F000000}"/>
    <cellStyle name="Normal 46 2" xfId="120" xr:uid="{00000000-0005-0000-0000-0000A0000000}"/>
    <cellStyle name="Normal 47" xfId="60" xr:uid="{00000000-0005-0000-0000-0000A1000000}"/>
    <cellStyle name="Normal 47 2" xfId="177" xr:uid="{00000000-0005-0000-0000-0000A2000000}"/>
    <cellStyle name="Normal 48" xfId="61" xr:uid="{00000000-0005-0000-0000-0000A3000000}"/>
    <cellStyle name="Normal 48 2" xfId="178" xr:uid="{00000000-0005-0000-0000-0000A4000000}"/>
    <cellStyle name="Normal 49" xfId="62" xr:uid="{00000000-0005-0000-0000-0000A5000000}"/>
    <cellStyle name="Normal 49 2" xfId="179" xr:uid="{00000000-0005-0000-0000-0000A6000000}"/>
    <cellStyle name="Normal 5" xfId="63" xr:uid="{00000000-0005-0000-0000-0000A7000000}"/>
    <cellStyle name="Normal 5 2" xfId="180" xr:uid="{00000000-0005-0000-0000-0000A8000000}"/>
    <cellStyle name="Normal 50" xfId="64" xr:uid="{00000000-0005-0000-0000-0000A9000000}"/>
    <cellStyle name="Normal 50 2" xfId="181" xr:uid="{00000000-0005-0000-0000-0000AA000000}"/>
    <cellStyle name="Normal 51" xfId="65" xr:uid="{00000000-0005-0000-0000-0000AB000000}"/>
    <cellStyle name="Normal 51 2" xfId="182" xr:uid="{00000000-0005-0000-0000-0000AC000000}"/>
    <cellStyle name="Normal 52" xfId="66" xr:uid="{00000000-0005-0000-0000-0000AD000000}"/>
    <cellStyle name="Normal 52 2" xfId="183" xr:uid="{00000000-0005-0000-0000-0000AE000000}"/>
    <cellStyle name="Normal 53" xfId="67" xr:uid="{00000000-0005-0000-0000-0000AF000000}"/>
    <cellStyle name="Normal 53 2" xfId="184" xr:uid="{00000000-0005-0000-0000-0000B0000000}"/>
    <cellStyle name="Normal 54" xfId="68" xr:uid="{00000000-0005-0000-0000-0000B1000000}"/>
    <cellStyle name="Normal 54 2" xfId="185" xr:uid="{00000000-0005-0000-0000-0000B2000000}"/>
    <cellStyle name="Normal 55" xfId="69" xr:uid="{00000000-0005-0000-0000-0000B3000000}"/>
    <cellStyle name="Normal 55 2" xfId="186" xr:uid="{00000000-0005-0000-0000-0000B4000000}"/>
    <cellStyle name="Normal 56" xfId="70" xr:uid="{00000000-0005-0000-0000-0000B5000000}"/>
    <cellStyle name="Normal 56 2" xfId="187" xr:uid="{00000000-0005-0000-0000-0000B6000000}"/>
    <cellStyle name="Normal 57" xfId="71" xr:uid="{00000000-0005-0000-0000-0000B7000000}"/>
    <cellStyle name="Normal 57 2" xfId="188" xr:uid="{00000000-0005-0000-0000-0000B8000000}"/>
    <cellStyle name="Normal 58" xfId="72" xr:uid="{00000000-0005-0000-0000-0000B9000000}"/>
    <cellStyle name="Normal 58 2" xfId="189" xr:uid="{00000000-0005-0000-0000-0000BA000000}"/>
    <cellStyle name="Normal 59" xfId="73" xr:uid="{00000000-0005-0000-0000-0000BB000000}"/>
    <cellStyle name="Normal 59 2" xfId="190" xr:uid="{00000000-0005-0000-0000-0000BC000000}"/>
    <cellStyle name="Normal 6" xfId="74" xr:uid="{00000000-0005-0000-0000-0000BD000000}"/>
    <cellStyle name="Normal 6 2" xfId="191" xr:uid="{00000000-0005-0000-0000-0000BE000000}"/>
    <cellStyle name="Normal 6 3" xfId="192" xr:uid="{00000000-0005-0000-0000-0000BF000000}"/>
    <cellStyle name="Normal 60" xfId="75" xr:uid="{00000000-0005-0000-0000-0000C0000000}"/>
    <cellStyle name="Normal 60 2" xfId="193" xr:uid="{00000000-0005-0000-0000-0000C1000000}"/>
    <cellStyle name="Normal 61" xfId="76" xr:uid="{00000000-0005-0000-0000-0000C2000000}"/>
    <cellStyle name="Normal 61 2" xfId="194" xr:uid="{00000000-0005-0000-0000-0000C3000000}"/>
    <cellStyle name="Normal 62" xfId="77" xr:uid="{00000000-0005-0000-0000-0000C4000000}"/>
    <cellStyle name="Normal 62 2" xfId="195" xr:uid="{00000000-0005-0000-0000-0000C5000000}"/>
    <cellStyle name="Normal 63" xfId="78" xr:uid="{00000000-0005-0000-0000-0000C6000000}"/>
    <cellStyle name="Normal 63 2" xfId="196" xr:uid="{00000000-0005-0000-0000-0000C7000000}"/>
    <cellStyle name="Normal 64" xfId="79" xr:uid="{00000000-0005-0000-0000-0000C8000000}"/>
    <cellStyle name="Normal 64 2" xfId="197" xr:uid="{00000000-0005-0000-0000-0000C9000000}"/>
    <cellStyle name="Normal 65" xfId="80" xr:uid="{00000000-0005-0000-0000-0000CA000000}"/>
    <cellStyle name="Normal 65 2" xfId="198" xr:uid="{00000000-0005-0000-0000-0000CB000000}"/>
    <cellStyle name="Normal 66" xfId="81" xr:uid="{00000000-0005-0000-0000-0000CC000000}"/>
    <cellStyle name="Normal 66 2" xfId="199" xr:uid="{00000000-0005-0000-0000-0000CD000000}"/>
    <cellStyle name="Normal 67" xfId="82" xr:uid="{00000000-0005-0000-0000-0000CE000000}"/>
    <cellStyle name="Normal 67 2" xfId="200" xr:uid="{00000000-0005-0000-0000-0000CF000000}"/>
    <cellStyle name="Normal 68" xfId="83" xr:uid="{00000000-0005-0000-0000-0000D0000000}"/>
    <cellStyle name="Normal 68 2" xfId="201" xr:uid="{00000000-0005-0000-0000-0000D1000000}"/>
    <cellStyle name="Normal 69" xfId="84" xr:uid="{00000000-0005-0000-0000-0000D2000000}"/>
    <cellStyle name="Normal 69 2" xfId="202" xr:uid="{00000000-0005-0000-0000-0000D3000000}"/>
    <cellStyle name="Normal 7" xfId="85" xr:uid="{00000000-0005-0000-0000-0000D4000000}"/>
    <cellStyle name="Normal 7 2" xfId="203" xr:uid="{00000000-0005-0000-0000-0000D5000000}"/>
    <cellStyle name="Normal 70" xfId="86" xr:uid="{00000000-0005-0000-0000-0000D6000000}"/>
    <cellStyle name="Normal 70 2" xfId="204" xr:uid="{00000000-0005-0000-0000-0000D7000000}"/>
    <cellStyle name="Normal 71" xfId="87" xr:uid="{00000000-0005-0000-0000-0000D8000000}"/>
    <cellStyle name="Normal 71 2" xfId="205" xr:uid="{00000000-0005-0000-0000-0000D9000000}"/>
    <cellStyle name="Normal 72" xfId="88" xr:uid="{00000000-0005-0000-0000-0000DA000000}"/>
    <cellStyle name="Normal 72 2" xfId="206" xr:uid="{00000000-0005-0000-0000-0000DB000000}"/>
    <cellStyle name="Normal 73" xfId="89" xr:uid="{00000000-0005-0000-0000-0000DC000000}"/>
    <cellStyle name="Normal 73 2" xfId="207" xr:uid="{00000000-0005-0000-0000-0000DD000000}"/>
    <cellStyle name="Normal 74" xfId="90" xr:uid="{00000000-0005-0000-0000-0000DE000000}"/>
    <cellStyle name="Normal 74 2" xfId="208" xr:uid="{00000000-0005-0000-0000-0000DF000000}"/>
    <cellStyle name="Normal 75" xfId="91" xr:uid="{00000000-0005-0000-0000-0000E0000000}"/>
    <cellStyle name="Normal 75 2" xfId="209" xr:uid="{00000000-0005-0000-0000-0000E1000000}"/>
    <cellStyle name="Normal 76" xfId="92" xr:uid="{00000000-0005-0000-0000-0000E2000000}"/>
    <cellStyle name="Normal 76 2" xfId="210" xr:uid="{00000000-0005-0000-0000-0000E3000000}"/>
    <cellStyle name="Normal 77" xfId="93" xr:uid="{00000000-0005-0000-0000-0000E4000000}"/>
    <cellStyle name="Normal 77 2" xfId="211" xr:uid="{00000000-0005-0000-0000-0000E5000000}"/>
    <cellStyle name="Normal 78" xfId="94" xr:uid="{00000000-0005-0000-0000-0000E6000000}"/>
    <cellStyle name="Normal 78 2" xfId="212" xr:uid="{00000000-0005-0000-0000-0000E7000000}"/>
    <cellStyle name="Normal 79" xfId="95" xr:uid="{00000000-0005-0000-0000-0000E8000000}"/>
    <cellStyle name="Normal 79 2" xfId="213" xr:uid="{00000000-0005-0000-0000-0000E9000000}"/>
    <cellStyle name="Normal 8" xfId="96" xr:uid="{00000000-0005-0000-0000-0000EA000000}"/>
    <cellStyle name="Normal 8 2" xfId="214" xr:uid="{00000000-0005-0000-0000-0000EB000000}"/>
    <cellStyle name="Normal 80" xfId="97" xr:uid="{00000000-0005-0000-0000-0000EC000000}"/>
    <cellStyle name="Normal 80 2" xfId="215" xr:uid="{00000000-0005-0000-0000-0000ED000000}"/>
    <cellStyle name="Normal 81" xfId="98" xr:uid="{00000000-0005-0000-0000-0000EE000000}"/>
    <cellStyle name="Normal 81 2" xfId="216" xr:uid="{00000000-0005-0000-0000-0000EF000000}"/>
    <cellStyle name="Normal 82" xfId="99" xr:uid="{00000000-0005-0000-0000-0000F0000000}"/>
    <cellStyle name="Normal 82 2" xfId="217" xr:uid="{00000000-0005-0000-0000-0000F1000000}"/>
    <cellStyle name="Normal 83" xfId="100" xr:uid="{00000000-0005-0000-0000-0000F2000000}"/>
    <cellStyle name="Normal 83 2" xfId="218" xr:uid="{00000000-0005-0000-0000-0000F3000000}"/>
    <cellStyle name="Normal 84" xfId="101" xr:uid="{00000000-0005-0000-0000-0000F4000000}"/>
    <cellStyle name="Normal 84 2" xfId="219" xr:uid="{00000000-0005-0000-0000-0000F5000000}"/>
    <cellStyle name="Normal 85" xfId="102" xr:uid="{00000000-0005-0000-0000-0000F6000000}"/>
    <cellStyle name="Normal 85 2" xfId="220" xr:uid="{00000000-0005-0000-0000-0000F7000000}"/>
    <cellStyle name="Normal 86" xfId="103" xr:uid="{00000000-0005-0000-0000-0000F8000000}"/>
    <cellStyle name="Normal 86 2" xfId="221" xr:uid="{00000000-0005-0000-0000-0000F9000000}"/>
    <cellStyle name="Normal 87" xfId="104" xr:uid="{00000000-0005-0000-0000-0000FA000000}"/>
    <cellStyle name="Normal 87 2" xfId="222" xr:uid="{00000000-0005-0000-0000-0000FB000000}"/>
    <cellStyle name="Normal 88" xfId="105" xr:uid="{00000000-0005-0000-0000-0000FC000000}"/>
    <cellStyle name="Normal 88 2" xfId="223" xr:uid="{00000000-0005-0000-0000-0000FD000000}"/>
    <cellStyle name="Normal 89" xfId="1" xr:uid="{00000000-0005-0000-0000-0000FE000000}"/>
    <cellStyle name="Normal 89 2" xfId="224" xr:uid="{00000000-0005-0000-0000-0000FF000000}"/>
    <cellStyle name="Normal 9" xfId="106" xr:uid="{00000000-0005-0000-0000-000000010000}"/>
    <cellStyle name="Normal 9 2" xfId="225" xr:uid="{00000000-0005-0000-0000-000001010000}"/>
    <cellStyle name="Normal 90" xfId="111" xr:uid="{00000000-0005-0000-0000-000002010000}"/>
    <cellStyle name="Normal 90 2" xfId="226" xr:uid="{00000000-0005-0000-0000-000003010000}"/>
    <cellStyle name="Normal 91" xfId="113" xr:uid="{00000000-0005-0000-0000-000004010000}"/>
    <cellStyle name="Normal 92" xfId="114" xr:uid="{00000000-0005-0000-0000-000005010000}"/>
    <cellStyle name="Normal 93" xfId="112" xr:uid="{00000000-0005-0000-0000-000006010000}"/>
    <cellStyle name="Normal 94" xfId="115" xr:uid="{00000000-0005-0000-0000-000007010000}"/>
    <cellStyle name="Normal 95" xfId="116" xr:uid="{00000000-0005-0000-0000-000008010000}"/>
    <cellStyle name="Normal 96" xfId="117" xr:uid="{00000000-0005-0000-0000-000009010000}"/>
    <cellStyle name="Normal 97" xfId="227" xr:uid="{00000000-0005-0000-0000-00000A010000}"/>
    <cellStyle name="Normal 98" xfId="228" xr:uid="{00000000-0005-0000-0000-00000B010000}"/>
    <cellStyle name="Normal 99" xfId="229" xr:uid="{00000000-0005-0000-0000-00000C010000}"/>
    <cellStyle name="NUMLINHA" xfId="107" xr:uid="{00000000-0005-0000-0000-00000D010000}"/>
    <cellStyle name="Percent 2" xfId="230" xr:uid="{00000000-0005-0000-0000-00000E010000}"/>
    <cellStyle name="Percent 2 2" xfId="231" xr:uid="{00000000-0005-0000-0000-00000F010000}"/>
    <cellStyle name="Percent 3" xfId="232" xr:uid="{00000000-0005-0000-0000-000010010000}"/>
    <cellStyle name="Percent 4" xfId="233" xr:uid="{00000000-0005-0000-0000-000011010000}"/>
    <cellStyle name="Percentagem 2" xfId="108" xr:uid="{00000000-0005-0000-0000-000012010000}"/>
    <cellStyle name="Percentagem 3" xfId="270" xr:uid="{00000000-0005-0000-0000-000013010000}"/>
    <cellStyle name="QDTITULO" xfId="109" xr:uid="{00000000-0005-0000-0000-000014010000}"/>
    <cellStyle name="TITCOLUNA" xfId="110" xr:uid="{00000000-0005-0000-0000-000015010000}"/>
    <cellStyle name="Vírgula" xfId="275" builtinId="3"/>
    <cellStyle name="Vírgula 2" xfId="274" xr:uid="{00000000-0005-0000-0000-000017010000}"/>
    <cellStyle name="Vírgula 2 2" xfId="279" xr:uid="{00000000-0005-0000-0000-00001801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7760696579594218E-2"/>
          <c:y val="3.5806230742896267E-2"/>
          <c:w val="0.95223930342040575"/>
          <c:h val="0.814458539041411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'1.2.1. a 1.2.3.'!$A$26</c:f>
              <c:strCache>
                <c:ptCount val="1"/>
                <c:pt idx="0">
                  <c:v>janeiro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1.2.3.'!$B$26:$S$26</c:f>
              <c:numCache>
                <c:formatCode>0</c:formatCode>
                <c:ptCount val="18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11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11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11</c:v>
                </c:pt>
                <c:pt idx="16">
                  <c:v>14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E-461A-AD2E-7F355041313C}"/>
            </c:ext>
          </c:extLst>
        </c:ser>
        <c:ser>
          <c:idx val="1"/>
          <c:order val="1"/>
          <c:tx>
            <c:strRef>
              <c:f>'1.2.1. a 1.2.3.'!$A$27</c:f>
              <c:strCache>
                <c:ptCount val="1"/>
                <c:pt idx="0">
                  <c:v>fevereiro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1.2.3.'!$B$27:$S$27</c:f>
              <c:numCache>
                <c:formatCode>0</c:formatCode>
                <c:ptCount val="18"/>
                <c:pt idx="0">
                  <c:v>11</c:v>
                </c:pt>
                <c:pt idx="1">
                  <c:v>11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12</c:v>
                </c:pt>
                <c:pt idx="11">
                  <c:v>13</c:v>
                </c:pt>
                <c:pt idx="12">
                  <c:v>16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14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E-461A-AD2E-7F355041313C}"/>
            </c:ext>
          </c:extLst>
        </c:ser>
        <c:ser>
          <c:idx val="2"/>
          <c:order val="2"/>
          <c:tx>
            <c:strRef>
              <c:f>'1.2.1. a 1.2.3.'!$A$28</c:f>
              <c:strCache>
                <c:ptCount val="1"/>
                <c:pt idx="0">
                  <c:v>março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1.2.3.'!$B$28:$S$28</c:f>
              <c:numCache>
                <c:formatCode>0</c:formatCode>
                <c:ptCount val="18"/>
                <c:pt idx="0">
                  <c:v>12</c:v>
                </c:pt>
                <c:pt idx="1">
                  <c:v>14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10</c:v>
                </c:pt>
                <c:pt idx="6">
                  <c:v>11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  <c:pt idx="10">
                  <c:v>15</c:v>
                </c:pt>
                <c:pt idx="11">
                  <c:v>17</c:v>
                </c:pt>
                <c:pt idx="12">
                  <c:v>17</c:v>
                </c:pt>
                <c:pt idx="13">
                  <c:v>19</c:v>
                </c:pt>
                <c:pt idx="14">
                  <c:v>17</c:v>
                </c:pt>
                <c:pt idx="15">
                  <c:v>16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EE-461A-AD2E-7F355041313C}"/>
            </c:ext>
          </c:extLst>
        </c:ser>
        <c:ser>
          <c:idx val="3"/>
          <c:order val="3"/>
          <c:tx>
            <c:strRef>
              <c:f>'1.2.1. a 1.2.3.'!$A$29</c:f>
              <c:strCache>
                <c:ptCount val="1"/>
                <c:pt idx="0">
                  <c:v>abril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1.2.3.'!$B$29:$S$29</c:f>
              <c:numCache>
                <c:formatCode>0</c:formatCode>
                <c:ptCount val="18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10</c:v>
                </c:pt>
                <c:pt idx="5">
                  <c:v>10</c:v>
                </c:pt>
                <c:pt idx="6">
                  <c:v>13</c:v>
                </c:pt>
                <c:pt idx="7">
                  <c:v>10</c:v>
                </c:pt>
                <c:pt idx="8">
                  <c:v>18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18</c:v>
                </c:pt>
                <c:pt idx="14">
                  <c:v>19</c:v>
                </c:pt>
                <c:pt idx="15">
                  <c:v>16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EE-461A-AD2E-7F355041313C}"/>
            </c:ext>
          </c:extLst>
        </c:ser>
        <c:ser>
          <c:idx val="4"/>
          <c:order val="4"/>
          <c:tx>
            <c:strRef>
              <c:f>'1.2.1. a 1.2.3.'!$A$30</c:f>
              <c:strCache>
                <c:ptCount val="1"/>
                <c:pt idx="0">
                  <c:v>maio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1.2.3.'!$B$30:$S$30</c:f>
              <c:numCache>
                <c:formatCode>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14</c:v>
                </c:pt>
                <c:pt idx="3">
                  <c:v>14</c:v>
                </c:pt>
                <c:pt idx="4">
                  <c:v>11</c:v>
                </c:pt>
                <c:pt idx="5">
                  <c:v>10</c:v>
                </c:pt>
                <c:pt idx="6">
                  <c:v>14</c:v>
                </c:pt>
                <c:pt idx="7">
                  <c:v>11</c:v>
                </c:pt>
                <c:pt idx="8">
                  <c:v>14</c:v>
                </c:pt>
                <c:pt idx="9">
                  <c:v>12</c:v>
                </c:pt>
                <c:pt idx="10">
                  <c:v>19</c:v>
                </c:pt>
                <c:pt idx="11">
                  <c:v>19</c:v>
                </c:pt>
                <c:pt idx="12">
                  <c:v>25</c:v>
                </c:pt>
                <c:pt idx="13">
                  <c:v>26</c:v>
                </c:pt>
                <c:pt idx="14">
                  <c:v>22</c:v>
                </c:pt>
                <c:pt idx="15">
                  <c:v>26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EE-461A-AD2E-7F355041313C}"/>
            </c:ext>
          </c:extLst>
        </c:ser>
        <c:ser>
          <c:idx val="5"/>
          <c:order val="5"/>
          <c:tx>
            <c:strRef>
              <c:f>'1.2.1. a 1.2.3.'!$A$31</c:f>
              <c:strCache>
                <c:ptCount val="1"/>
                <c:pt idx="0">
                  <c:v>junho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1.2.3.'!$B$31:$S$31</c:f>
              <c:numCache>
                <c:formatCode>0</c:formatCode>
                <c:ptCount val="18"/>
                <c:pt idx="0">
                  <c:v>27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16</c:v>
                </c:pt>
                <c:pt idx="5">
                  <c:v>18</c:v>
                </c:pt>
                <c:pt idx="6">
                  <c:v>15</c:v>
                </c:pt>
                <c:pt idx="7">
                  <c:v>15</c:v>
                </c:pt>
                <c:pt idx="8">
                  <c:v>10</c:v>
                </c:pt>
                <c:pt idx="9">
                  <c:v>16</c:v>
                </c:pt>
                <c:pt idx="10">
                  <c:v>23</c:v>
                </c:pt>
                <c:pt idx="11">
                  <c:v>28</c:v>
                </c:pt>
                <c:pt idx="12">
                  <c:v>25</c:v>
                </c:pt>
                <c:pt idx="13">
                  <c:v>29</c:v>
                </c:pt>
                <c:pt idx="14">
                  <c:v>23</c:v>
                </c:pt>
                <c:pt idx="15">
                  <c:v>26</c:v>
                </c:pt>
                <c:pt idx="16">
                  <c:v>0</c:v>
                </c:pt>
                <c:pt idx="1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EE-461A-AD2E-7F355041313C}"/>
            </c:ext>
          </c:extLst>
        </c:ser>
        <c:ser>
          <c:idx val="6"/>
          <c:order val="6"/>
          <c:tx>
            <c:strRef>
              <c:f>'1.2.1. a 1.2.3.'!$A$32</c:f>
              <c:strCache>
                <c:ptCount val="1"/>
                <c:pt idx="0">
                  <c:v>julho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1.2.3.'!$B$32:$S$32</c:f>
              <c:numCache>
                <c:formatCode>0</c:formatCode>
                <c:ptCount val="18"/>
                <c:pt idx="0">
                  <c:v>33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25</c:v>
                </c:pt>
                <c:pt idx="5">
                  <c:v>24</c:v>
                </c:pt>
                <c:pt idx="6">
                  <c:v>21</c:v>
                </c:pt>
                <c:pt idx="7">
                  <c:v>21</c:v>
                </c:pt>
                <c:pt idx="8">
                  <c:v>18</c:v>
                </c:pt>
                <c:pt idx="9">
                  <c:v>18</c:v>
                </c:pt>
                <c:pt idx="10">
                  <c:v>30</c:v>
                </c:pt>
                <c:pt idx="11">
                  <c:v>29</c:v>
                </c:pt>
                <c:pt idx="12">
                  <c:v>28</c:v>
                </c:pt>
                <c:pt idx="13">
                  <c:v>32</c:v>
                </c:pt>
                <c:pt idx="14">
                  <c:v>28</c:v>
                </c:pt>
                <c:pt idx="15">
                  <c:v>28</c:v>
                </c:pt>
                <c:pt idx="16">
                  <c:v>0</c:v>
                </c:pt>
                <c:pt idx="1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EE-461A-AD2E-7F355041313C}"/>
            </c:ext>
          </c:extLst>
        </c:ser>
        <c:ser>
          <c:idx val="7"/>
          <c:order val="7"/>
          <c:tx>
            <c:strRef>
              <c:f>'1.2.1. a 1.2.3.'!$A$33</c:f>
              <c:strCache>
                <c:ptCount val="1"/>
                <c:pt idx="0">
                  <c:v>agosto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1.2.3.'!$B$33:$S$33</c:f>
              <c:numCache>
                <c:formatCode>0</c:formatCode>
                <c:ptCount val="18"/>
                <c:pt idx="0">
                  <c:v>34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23</c:v>
                </c:pt>
                <c:pt idx="5">
                  <c:v>20</c:v>
                </c:pt>
                <c:pt idx="6">
                  <c:v>19</c:v>
                </c:pt>
                <c:pt idx="7">
                  <c:v>16</c:v>
                </c:pt>
                <c:pt idx="8">
                  <c:v>14</c:v>
                </c:pt>
                <c:pt idx="9">
                  <c:v>13</c:v>
                </c:pt>
                <c:pt idx="10">
                  <c:v>26</c:v>
                </c:pt>
                <c:pt idx="11">
                  <c:v>23</c:v>
                </c:pt>
                <c:pt idx="12">
                  <c:v>25</c:v>
                </c:pt>
                <c:pt idx="13">
                  <c:v>27</c:v>
                </c:pt>
                <c:pt idx="14">
                  <c:v>25</c:v>
                </c:pt>
                <c:pt idx="15">
                  <c:v>25</c:v>
                </c:pt>
                <c:pt idx="16">
                  <c:v>1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EE-461A-AD2E-7F355041313C}"/>
            </c:ext>
          </c:extLst>
        </c:ser>
        <c:ser>
          <c:idx val="8"/>
          <c:order val="8"/>
          <c:tx>
            <c:strRef>
              <c:f>'1.2.1. a 1.2.3.'!$A$34</c:f>
              <c:strCache>
                <c:ptCount val="1"/>
                <c:pt idx="0">
                  <c:v>setembro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1.2.3.'!$B$34:$S$34</c:f>
              <c:numCache>
                <c:formatCode>0</c:formatCode>
                <c:ptCount val="18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10</c:v>
                </c:pt>
                <c:pt idx="9">
                  <c:v>11</c:v>
                </c:pt>
                <c:pt idx="10">
                  <c:v>21</c:v>
                </c:pt>
                <c:pt idx="11">
                  <c:v>23</c:v>
                </c:pt>
                <c:pt idx="12">
                  <c:v>20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1</c:v>
                </c:pt>
                <c:pt idx="1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EE-461A-AD2E-7F355041313C}"/>
            </c:ext>
          </c:extLst>
        </c:ser>
        <c:ser>
          <c:idx val="9"/>
          <c:order val="9"/>
          <c:tx>
            <c:strRef>
              <c:f>'1.2.1. a 1.2.3.'!$A$35</c:f>
              <c:strCache>
                <c:ptCount val="1"/>
                <c:pt idx="0">
                  <c:v>outubro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1.2.3.'!$B$35:$S$35</c:f>
              <c:numCache>
                <c:formatCode>0</c:formatCode>
                <c:ptCount val="18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10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11</c:v>
                </c:pt>
                <c:pt idx="10">
                  <c:v>16</c:v>
                </c:pt>
                <c:pt idx="11">
                  <c:v>18</c:v>
                </c:pt>
                <c:pt idx="12">
                  <c:v>19</c:v>
                </c:pt>
                <c:pt idx="13">
                  <c:v>18</c:v>
                </c:pt>
                <c:pt idx="14">
                  <c:v>16</c:v>
                </c:pt>
                <c:pt idx="15">
                  <c:v>17</c:v>
                </c:pt>
                <c:pt idx="16">
                  <c:v>1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EE-461A-AD2E-7F355041313C}"/>
            </c:ext>
          </c:extLst>
        </c:ser>
        <c:ser>
          <c:idx val="10"/>
          <c:order val="10"/>
          <c:tx>
            <c:strRef>
              <c:f>'1.2.1. a 1.2.3.'!$A$36</c:f>
              <c:strCache>
                <c:ptCount val="1"/>
                <c:pt idx="0">
                  <c:v>novembro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1.2.3.'!$B$36:$S$36</c:f>
              <c:numCache>
                <c:formatCode>0</c:formatCode>
                <c:ptCount val="18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8</c:v>
                </c:pt>
                <c:pt idx="5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15</c:v>
                </c:pt>
                <c:pt idx="11">
                  <c:v>16</c:v>
                </c:pt>
                <c:pt idx="12">
                  <c:v>16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EE-461A-AD2E-7F355041313C}"/>
            </c:ext>
          </c:extLst>
        </c:ser>
        <c:ser>
          <c:idx val="11"/>
          <c:order val="11"/>
          <c:tx>
            <c:strRef>
              <c:f>'1.2.1. a 1.2.3.'!$A$37</c:f>
              <c:strCache>
                <c:ptCount val="1"/>
                <c:pt idx="0">
                  <c:v>dezembro</c:v>
                </c:pt>
              </c:strCache>
            </c:strRef>
          </c:tx>
          <c:invertIfNegative val="0"/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44-4C48-8BCE-2F1CD4B63B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'1.2.1. a 1.2.3.'!$B$25:$S$25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'1.2.1. a 1.2.3.'!$B$37:$S$37</c:f>
              <c:numCache>
                <c:formatCode>0</c:formatCode>
                <c:ptCount val="18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10</c:v>
                </c:pt>
                <c:pt idx="5">
                  <c:v>0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13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12</c:v>
                </c:pt>
                <c:pt idx="15">
                  <c:v>12</c:v>
                </c:pt>
                <c:pt idx="16">
                  <c:v>1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EE-461A-AD2E-7F35504131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96621312"/>
        <c:axId val="96622848"/>
        <c:axId val="0"/>
      </c:bar3DChart>
      <c:catAx>
        <c:axId val="966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6622848"/>
        <c:crosses val="autoZero"/>
        <c:auto val="1"/>
        <c:lblAlgn val="ctr"/>
        <c:lblOffset val="100"/>
        <c:noMultiLvlLbl val="0"/>
      </c:catAx>
      <c:valAx>
        <c:axId val="96622848"/>
        <c:scaling>
          <c:orientation val="minMax"/>
          <c:max val="26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Milhares de Passageiros </a:t>
                </a:r>
              </a:p>
            </c:rich>
          </c:tx>
          <c:layout>
            <c:manualLayout>
              <c:xMode val="edge"/>
              <c:yMode val="edge"/>
              <c:x val="5.5065150754460774E-3"/>
              <c:y val="0.33536660019599651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crossAx val="96621312"/>
        <c:crosses val="autoZero"/>
        <c:crossBetween val="between"/>
        <c:majorUnit val="65"/>
      </c:valAx>
    </c:plotArea>
    <c:legend>
      <c:legendPos val="b"/>
      <c:layout>
        <c:manualLayout>
          <c:xMode val="edge"/>
          <c:yMode val="edge"/>
          <c:x val="4.3707138744677645E-2"/>
          <c:y val="0.92302904854477563"/>
          <c:w val="0.95029785324603122"/>
          <c:h val="5.5656564243856732E-2"/>
        </c:manualLayout>
      </c:layout>
      <c:overlay val="0"/>
    </c:legend>
    <c:plotVisOnly val="1"/>
    <c:dispBlanksAs val="gap"/>
    <c:showDLblsOverMax val="0"/>
  </c:chart>
  <c:spPr>
    <a:noFill/>
  </c:spPr>
  <c:txPr>
    <a:bodyPr/>
    <a:lstStyle/>
    <a:p>
      <a:pPr>
        <a:defRPr sz="800">
          <a:solidFill>
            <a:schemeClr val="accent1">
              <a:lumMod val="50000"/>
            </a:schemeClr>
          </a:solidFill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'1.3.2.'!$B$9:$Y$10</c:f>
              <c:multiLvlStrCache>
                <c:ptCount val="24"/>
                <c:lvl>
                  <c:pt idx="0">
                    <c:v>Rio Guadiana</c:v>
                  </c:pt>
                  <c:pt idx="1">
                    <c:v>Rio Minho</c:v>
                  </c:pt>
                  <c:pt idx="2">
                    <c:v>Rio Guadiana</c:v>
                  </c:pt>
                  <c:pt idx="3">
                    <c:v>Rio Minho</c:v>
                  </c:pt>
                  <c:pt idx="4">
                    <c:v>Rio Guadiana</c:v>
                  </c:pt>
                  <c:pt idx="5">
                    <c:v>Rio Minho</c:v>
                  </c:pt>
                  <c:pt idx="6">
                    <c:v>Rio Guadiana</c:v>
                  </c:pt>
                  <c:pt idx="7">
                    <c:v>Rio Minho</c:v>
                  </c:pt>
                  <c:pt idx="8">
                    <c:v>Rio Guadiana</c:v>
                  </c:pt>
                  <c:pt idx="9">
                    <c:v>Rio Minho</c:v>
                  </c:pt>
                  <c:pt idx="10">
                    <c:v>Rio Guadiana</c:v>
                  </c:pt>
                  <c:pt idx="11">
                    <c:v>Rio Minho</c:v>
                  </c:pt>
                  <c:pt idx="12">
                    <c:v>Rio Guadiana</c:v>
                  </c:pt>
                  <c:pt idx="13">
                    <c:v>Rio Minho</c:v>
                  </c:pt>
                  <c:pt idx="14">
                    <c:v>Rio Guadiana</c:v>
                  </c:pt>
                  <c:pt idx="15">
                    <c:v>Rio Minho</c:v>
                  </c:pt>
                  <c:pt idx="16">
                    <c:v>Rio Guadiana</c:v>
                  </c:pt>
                  <c:pt idx="17">
                    <c:v>Rio Minho</c:v>
                  </c:pt>
                  <c:pt idx="18">
                    <c:v>Rio Guadiana</c:v>
                  </c:pt>
                  <c:pt idx="19">
                    <c:v>Rio Minho</c:v>
                  </c:pt>
                  <c:pt idx="20">
                    <c:v>Rio Guadiana</c:v>
                  </c:pt>
                  <c:pt idx="21">
                    <c:v>Rio Minho</c:v>
                  </c:pt>
                  <c:pt idx="22">
                    <c:v>Rio Guadiana</c:v>
                  </c:pt>
                  <c:pt idx="23">
                    <c:v>Rio Minho</c:v>
                  </c:pt>
                </c:lvl>
                <c:lvl>
                  <c:pt idx="0">
                    <c:v>2010</c:v>
                  </c:pt>
                  <c:pt idx="2">
                    <c:v>2011</c:v>
                  </c:pt>
                  <c:pt idx="4">
                    <c:v>2012</c:v>
                  </c:pt>
                  <c:pt idx="6">
                    <c:v>2013</c:v>
                  </c:pt>
                  <c:pt idx="8">
                    <c:v>2014</c:v>
                  </c:pt>
                  <c:pt idx="10">
                    <c:v>2015</c:v>
                  </c:pt>
                  <c:pt idx="12">
                    <c:v>2016</c:v>
                  </c:pt>
                  <c:pt idx="14">
                    <c:v>2017</c:v>
                  </c:pt>
                  <c:pt idx="16">
                    <c:v>2018</c:v>
                  </c:pt>
                  <c:pt idx="18">
                    <c:v>2019</c:v>
                  </c:pt>
                  <c:pt idx="20">
                    <c:v>2020</c:v>
                  </c:pt>
                  <c:pt idx="22">
                    <c:v>2021</c:v>
                  </c:pt>
                </c:lvl>
              </c:multiLvlStrCache>
            </c:multiLvlStrRef>
          </c:cat>
          <c:val>
            <c:numRef>
              <c:f>'1.3.2.'!$B$23:$Y$23</c:f>
              <c:numCache>
                <c:formatCode>#\ ###\ ##0</c:formatCode>
                <c:ptCount val="24"/>
                <c:pt idx="0">
                  <c:v>134303</c:v>
                </c:pt>
                <c:pt idx="1">
                  <c:v>109759</c:v>
                </c:pt>
                <c:pt idx="2">
                  <c:v>127852</c:v>
                </c:pt>
                <c:pt idx="3">
                  <c:v>83723</c:v>
                </c:pt>
                <c:pt idx="4">
                  <c:v>125435</c:v>
                </c:pt>
                <c:pt idx="5">
                  <c:v>75471</c:v>
                </c:pt>
                <c:pt idx="6">
                  <c:v>117265</c:v>
                </c:pt>
                <c:pt idx="7">
                  <c:v>51400</c:v>
                </c:pt>
                <c:pt idx="8">
                  <c:v>120448</c:v>
                </c:pt>
                <c:pt idx="9">
                  <c:v>2547</c:v>
                </c:pt>
                <c:pt idx="10">
                  <c:v>125474</c:v>
                </c:pt>
                <c:pt idx="11">
                  <c:v>93224</c:v>
                </c:pt>
                <c:pt idx="12">
                  <c:v>129416</c:v>
                </c:pt>
                <c:pt idx="13">
                  <c:v>95354</c:v>
                </c:pt>
                <c:pt idx="14">
                  <c:v>140529</c:v>
                </c:pt>
                <c:pt idx="15">
                  <c:v>125445</c:v>
                </c:pt>
                <c:pt idx="16">
                  <c:v>129952</c:v>
                </c:pt>
                <c:pt idx="17">
                  <c:v>89780</c:v>
                </c:pt>
                <c:pt idx="18">
                  <c:v>143623</c:v>
                </c:pt>
                <c:pt idx="19">
                  <c:v>75605</c:v>
                </c:pt>
                <c:pt idx="20">
                  <c:v>37800</c:v>
                </c:pt>
                <c:pt idx="21">
                  <c:v>26262</c:v>
                </c:pt>
                <c:pt idx="22">
                  <c:v>51945</c:v>
                </c:pt>
                <c:pt idx="23">
                  <c:v>7512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3-479F-B8F2-701EDCF97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30912"/>
        <c:axId val="101032704"/>
      </c:barChart>
      <c:catAx>
        <c:axId val="101030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032704"/>
        <c:crosses val="autoZero"/>
        <c:auto val="1"/>
        <c:lblAlgn val="ctr"/>
        <c:lblOffset val="100"/>
        <c:noMultiLvlLbl val="0"/>
      </c:catAx>
      <c:valAx>
        <c:axId val="101032704"/>
        <c:scaling>
          <c:orientation val="minMax"/>
        </c:scaling>
        <c:delete val="0"/>
        <c:axPos val="l"/>
        <c:majorGridlines/>
        <c:numFmt formatCode="#\ ###\ ##0" sourceLinked="1"/>
        <c:majorTickMark val="out"/>
        <c:minorTickMark val="none"/>
        <c:tickLblPos val="nextTo"/>
        <c:crossAx val="1010309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chemeClr val="accent1">
              <a:lumMod val="50000"/>
            </a:schemeClr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'1.4.1. a 1.4.3.'!$B$9</c:f>
              <c:strCache>
                <c:ptCount val="1"/>
                <c:pt idx="0">
                  <c:v>Espanha</c:v>
                </c:pt>
              </c:strCache>
            </c:strRef>
          </c:tx>
          <c:invertIfNegative val="0"/>
          <c:cat>
            <c:numRef>
              <c:f>'1.4.1. a 1.4.3.'!$A$10:$A$20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1.4.3.'!$B$10:$B$20</c:f>
              <c:numCache>
                <c:formatCode>0.0</c:formatCode>
                <c:ptCount val="11"/>
                <c:pt idx="0">
                  <c:v>241.7</c:v>
                </c:pt>
                <c:pt idx="1">
                  <c:v>220.9</c:v>
                </c:pt>
                <c:pt idx="2">
                  <c:v>245.9</c:v>
                </c:pt>
                <c:pt idx="3">
                  <c:v>297.7</c:v>
                </c:pt>
                <c:pt idx="4">
                  <c:v>243.4</c:v>
                </c:pt>
                <c:pt idx="5">
                  <c:v>305.5</c:v>
                </c:pt>
                <c:pt idx="6">
                  <c:v>356.2</c:v>
                </c:pt>
                <c:pt idx="7">
                  <c:v>380.1</c:v>
                </c:pt>
                <c:pt idx="8">
                  <c:v>256.2</c:v>
                </c:pt>
                <c:pt idx="9">
                  <c:v>44.7</c:v>
                </c:pt>
                <c:pt idx="10">
                  <c:v>64.900000000000006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5-4435-BD37-95C537B08516}"/>
            </c:ext>
          </c:extLst>
        </c:ser>
        <c:ser>
          <c:idx val="1"/>
          <c:order val="1"/>
          <c:tx>
            <c:strRef>
              <c:f>'1.4.1. a 1.4.3.'!$C$9</c:f>
              <c:strCache>
                <c:ptCount val="1"/>
                <c:pt idx="0">
                  <c:v>França</c:v>
                </c:pt>
              </c:strCache>
            </c:strRef>
          </c:tx>
          <c:invertIfNegative val="0"/>
          <c:cat>
            <c:numRef>
              <c:f>'1.4.1. a 1.4.3.'!$A$10:$A$20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1.4.3.'!$C$10:$C$20</c:f>
              <c:numCache>
                <c:formatCode>0.0</c:formatCode>
                <c:ptCount val="11"/>
                <c:pt idx="0">
                  <c:v>123.7</c:v>
                </c:pt>
                <c:pt idx="1">
                  <c:v>155.9</c:v>
                </c:pt>
                <c:pt idx="2">
                  <c:v>193.9</c:v>
                </c:pt>
                <c:pt idx="3">
                  <c:v>203.2</c:v>
                </c:pt>
                <c:pt idx="4">
                  <c:v>210.7</c:v>
                </c:pt>
                <c:pt idx="5">
                  <c:v>215.2</c:v>
                </c:pt>
                <c:pt idx="6">
                  <c:v>167.6</c:v>
                </c:pt>
                <c:pt idx="7">
                  <c:v>154.19999999999999</c:v>
                </c:pt>
                <c:pt idx="8">
                  <c:v>179.1</c:v>
                </c:pt>
                <c:pt idx="9">
                  <c:v>33.6</c:v>
                </c:pt>
                <c:pt idx="10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5-4435-BD37-95C537B08516}"/>
            </c:ext>
          </c:extLst>
        </c:ser>
        <c:ser>
          <c:idx val="2"/>
          <c:order val="2"/>
          <c:tx>
            <c:strRef>
              <c:f>'1.4.1. a 1.4.3.'!$D$9</c:f>
              <c:strCache>
                <c:ptCount val="1"/>
                <c:pt idx="0">
                  <c:v>Suíça</c:v>
                </c:pt>
              </c:strCache>
            </c:strRef>
          </c:tx>
          <c:invertIfNegative val="0"/>
          <c:cat>
            <c:numRef>
              <c:f>'1.4.1. a 1.4.3.'!$A$10:$A$20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1.4.3.'!$D$10:$D$20</c:f>
              <c:numCache>
                <c:formatCode>0.0</c:formatCode>
                <c:ptCount val="11"/>
                <c:pt idx="0">
                  <c:v>70.099999999999994</c:v>
                </c:pt>
                <c:pt idx="1">
                  <c:v>40.1</c:v>
                </c:pt>
                <c:pt idx="2">
                  <c:v>37.200000000000003</c:v>
                </c:pt>
                <c:pt idx="3">
                  <c:v>25.1</c:v>
                </c:pt>
                <c:pt idx="4">
                  <c:v>31.7</c:v>
                </c:pt>
                <c:pt idx="5">
                  <c:v>31.1</c:v>
                </c:pt>
                <c:pt idx="6">
                  <c:v>28</c:v>
                </c:pt>
                <c:pt idx="7">
                  <c:v>30.8</c:v>
                </c:pt>
                <c:pt idx="8">
                  <c:v>50.6</c:v>
                </c:pt>
                <c:pt idx="9">
                  <c:v>8.6</c:v>
                </c:pt>
                <c:pt idx="10">
                  <c:v>41.2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15-4435-BD37-95C537B08516}"/>
            </c:ext>
          </c:extLst>
        </c:ser>
        <c:ser>
          <c:idx val="3"/>
          <c:order val="3"/>
          <c:tx>
            <c:strRef>
              <c:f>'1.4.1. a 1.4.3.'!$E$9</c:f>
              <c:strCache>
                <c:ptCount val="1"/>
                <c:pt idx="0">
                  <c:v>Alemanha</c:v>
                </c:pt>
              </c:strCache>
            </c:strRef>
          </c:tx>
          <c:invertIfNegative val="0"/>
          <c:cat>
            <c:numRef>
              <c:f>'1.4.1. a 1.4.3.'!$A$10:$A$20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1.4.3.'!$E$10:$E$20</c:f>
              <c:numCache>
                <c:formatCode>0.0</c:formatCode>
                <c:ptCount val="11"/>
                <c:pt idx="0">
                  <c:v>31.2</c:v>
                </c:pt>
                <c:pt idx="1">
                  <c:v>15.9</c:v>
                </c:pt>
                <c:pt idx="2">
                  <c:v>10</c:v>
                </c:pt>
                <c:pt idx="3">
                  <c:v>5.6</c:v>
                </c:pt>
                <c:pt idx="4">
                  <c:v>3.6</c:v>
                </c:pt>
                <c:pt idx="5">
                  <c:v>4.3</c:v>
                </c:pt>
                <c:pt idx="6">
                  <c:v>7.9</c:v>
                </c:pt>
                <c:pt idx="7">
                  <c:v>4.5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15-4435-BD37-95C537B08516}"/>
            </c:ext>
          </c:extLst>
        </c:ser>
        <c:ser>
          <c:idx val="4"/>
          <c:order val="4"/>
          <c:tx>
            <c:strRef>
              <c:f>'1.4.1. a 1.4.3.'!$F$9</c:f>
              <c:strCache>
                <c:ptCount val="1"/>
                <c:pt idx="0">
                  <c:v>Luxemburgo</c:v>
                </c:pt>
              </c:strCache>
            </c:strRef>
          </c:tx>
          <c:invertIfNegative val="0"/>
          <c:cat>
            <c:numRef>
              <c:f>'1.4.1. a 1.4.3.'!$A$10:$A$20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1.4.3.'!$F$10:$F$20</c:f>
              <c:numCache>
                <c:formatCode>0.0</c:formatCode>
                <c:ptCount val="11"/>
                <c:pt idx="0">
                  <c:v>28.7</c:v>
                </c:pt>
                <c:pt idx="1">
                  <c:v>21</c:v>
                </c:pt>
                <c:pt idx="2">
                  <c:v>19.899999999999999</c:v>
                </c:pt>
                <c:pt idx="3">
                  <c:v>15.4</c:v>
                </c:pt>
                <c:pt idx="4">
                  <c:v>11.7</c:v>
                </c:pt>
                <c:pt idx="5">
                  <c:v>10.8</c:v>
                </c:pt>
                <c:pt idx="6">
                  <c:v>11.4</c:v>
                </c:pt>
                <c:pt idx="7">
                  <c:v>11.5</c:v>
                </c:pt>
                <c:pt idx="8">
                  <c:v>21.4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15-4435-BD37-95C537B08516}"/>
            </c:ext>
          </c:extLst>
        </c:ser>
        <c:ser>
          <c:idx val="5"/>
          <c:order val="5"/>
          <c:tx>
            <c:strRef>
              <c:f>'1.4.1. a 1.4.3.'!$G$9</c:f>
              <c:strCache>
                <c:ptCount val="1"/>
                <c:pt idx="0">
                  <c:v>Outros</c:v>
                </c:pt>
              </c:strCache>
            </c:strRef>
          </c:tx>
          <c:invertIfNegative val="0"/>
          <c:cat>
            <c:numRef>
              <c:f>'1.4.1. a 1.4.3.'!$A$10:$A$20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1.4.3.'!$G$10:$G$20</c:f>
              <c:numCache>
                <c:formatCode>0.0</c:formatCode>
                <c:ptCount val="11"/>
                <c:pt idx="0">
                  <c:v>14.4</c:v>
                </c:pt>
                <c:pt idx="1">
                  <c:v>12.1</c:v>
                </c:pt>
                <c:pt idx="2">
                  <c:v>14.4</c:v>
                </c:pt>
                <c:pt idx="3">
                  <c:v>11.9</c:v>
                </c:pt>
                <c:pt idx="4">
                  <c:v>13.2</c:v>
                </c:pt>
                <c:pt idx="5">
                  <c:v>33.299999999999997</c:v>
                </c:pt>
                <c:pt idx="6">
                  <c:v>26.2</c:v>
                </c:pt>
                <c:pt idx="7">
                  <c:v>29.8</c:v>
                </c:pt>
                <c:pt idx="8">
                  <c:v>23.5</c:v>
                </c:pt>
                <c:pt idx="9">
                  <c:v>2.9</c:v>
                </c:pt>
                <c:pt idx="10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15-4435-BD37-95C537B08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237888"/>
        <c:axId val="101239424"/>
        <c:axId val="0"/>
      </c:bar3DChart>
      <c:catAx>
        <c:axId val="1012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239424"/>
        <c:crosses val="autoZero"/>
        <c:auto val="1"/>
        <c:lblAlgn val="ctr"/>
        <c:lblOffset val="100"/>
        <c:noMultiLvlLbl val="0"/>
      </c:catAx>
      <c:valAx>
        <c:axId val="1012394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1237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097468888944094"/>
          <c:y val="0.2"/>
          <c:w val="0.13662638581849196"/>
          <c:h val="0.5966671041119859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chemeClr val="accent1">
              <a:lumMod val="50000"/>
            </a:schemeClr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'1.4.1. a 1.4.3.'!$B$40</c:f>
              <c:strCache>
                <c:ptCount val="1"/>
                <c:pt idx="0">
                  <c:v>Espanha</c:v>
                </c:pt>
              </c:strCache>
            </c:strRef>
          </c:tx>
          <c:invertIfNegative val="0"/>
          <c:cat>
            <c:numRef>
              <c:f>'1.4.1. a 1.4.3.'!$A$41:$A$51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1.4.3.'!$B$41:$B$51</c:f>
              <c:numCache>
                <c:formatCode>0.0</c:formatCode>
                <c:ptCount val="11"/>
                <c:pt idx="0">
                  <c:v>112.3</c:v>
                </c:pt>
                <c:pt idx="1">
                  <c:v>90.6</c:v>
                </c:pt>
                <c:pt idx="2">
                  <c:v>143.1</c:v>
                </c:pt>
                <c:pt idx="3">
                  <c:v>128.30000000000001</c:v>
                </c:pt>
                <c:pt idx="4">
                  <c:v>130.6</c:v>
                </c:pt>
                <c:pt idx="5">
                  <c:v>157.6</c:v>
                </c:pt>
                <c:pt idx="6">
                  <c:v>175.4</c:v>
                </c:pt>
                <c:pt idx="7">
                  <c:v>175.6</c:v>
                </c:pt>
                <c:pt idx="8">
                  <c:v>83.7</c:v>
                </c:pt>
                <c:pt idx="9">
                  <c:v>29.7</c:v>
                </c:pt>
                <c:pt idx="10">
                  <c:v>25.6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E-480C-8F8D-333D33DDB03A}"/>
            </c:ext>
          </c:extLst>
        </c:ser>
        <c:ser>
          <c:idx val="1"/>
          <c:order val="1"/>
          <c:tx>
            <c:strRef>
              <c:f>'1.4.1. a 1.4.3.'!$C$40</c:f>
              <c:strCache>
                <c:ptCount val="1"/>
                <c:pt idx="0">
                  <c:v>França</c:v>
                </c:pt>
              </c:strCache>
            </c:strRef>
          </c:tx>
          <c:invertIfNegative val="0"/>
          <c:cat>
            <c:numRef>
              <c:f>'1.4.1. a 1.4.3.'!$A$41:$A$51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1.4.3.'!$C$41:$C$51</c:f>
              <c:numCache>
                <c:formatCode>0.0</c:formatCode>
                <c:ptCount val="11"/>
                <c:pt idx="0">
                  <c:v>95.8</c:v>
                </c:pt>
                <c:pt idx="1">
                  <c:v>123.6</c:v>
                </c:pt>
                <c:pt idx="2">
                  <c:v>163.69999999999999</c:v>
                </c:pt>
                <c:pt idx="3">
                  <c:v>183.1</c:v>
                </c:pt>
                <c:pt idx="4">
                  <c:v>185.4</c:v>
                </c:pt>
                <c:pt idx="5">
                  <c:v>183.7</c:v>
                </c:pt>
                <c:pt idx="6">
                  <c:v>143.5</c:v>
                </c:pt>
                <c:pt idx="7">
                  <c:v>113</c:v>
                </c:pt>
                <c:pt idx="8">
                  <c:v>145.80000000000001</c:v>
                </c:pt>
                <c:pt idx="9">
                  <c:v>26.1</c:v>
                </c:pt>
                <c:pt idx="10">
                  <c:v>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E-480C-8F8D-333D33DDB03A}"/>
            </c:ext>
          </c:extLst>
        </c:ser>
        <c:ser>
          <c:idx val="2"/>
          <c:order val="2"/>
          <c:tx>
            <c:strRef>
              <c:f>'1.4.1. a 1.4.3.'!$D$40</c:f>
              <c:strCache>
                <c:ptCount val="1"/>
                <c:pt idx="0">
                  <c:v>Suíça</c:v>
                </c:pt>
              </c:strCache>
            </c:strRef>
          </c:tx>
          <c:invertIfNegative val="0"/>
          <c:cat>
            <c:numRef>
              <c:f>'1.4.1. a 1.4.3.'!$A$41:$A$51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1.4.3.'!$D$41:$D$51</c:f>
              <c:numCache>
                <c:formatCode>0.0</c:formatCode>
                <c:ptCount val="11"/>
                <c:pt idx="0">
                  <c:v>62.9</c:v>
                </c:pt>
                <c:pt idx="1">
                  <c:v>33.299999999999997</c:v>
                </c:pt>
                <c:pt idx="2">
                  <c:v>27.3</c:v>
                </c:pt>
                <c:pt idx="3">
                  <c:v>16</c:v>
                </c:pt>
                <c:pt idx="4">
                  <c:v>23</c:v>
                </c:pt>
                <c:pt idx="5">
                  <c:v>22.2</c:v>
                </c:pt>
                <c:pt idx="6">
                  <c:v>17.7</c:v>
                </c:pt>
                <c:pt idx="7">
                  <c:v>16.899999999999999</c:v>
                </c:pt>
                <c:pt idx="8">
                  <c:v>34</c:v>
                </c:pt>
                <c:pt idx="9">
                  <c:v>5.7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FE-480C-8F8D-333D33DDB03A}"/>
            </c:ext>
          </c:extLst>
        </c:ser>
        <c:ser>
          <c:idx val="3"/>
          <c:order val="3"/>
          <c:tx>
            <c:strRef>
              <c:f>'1.4.1. a 1.4.3.'!$E$40</c:f>
              <c:strCache>
                <c:ptCount val="1"/>
                <c:pt idx="0">
                  <c:v>Alemanha</c:v>
                </c:pt>
              </c:strCache>
            </c:strRef>
          </c:tx>
          <c:invertIfNegative val="0"/>
          <c:cat>
            <c:numRef>
              <c:f>'1.4.1. a 1.4.3.'!$A$41:$A$51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1.4.3.'!$E$41:$E$51</c:f>
              <c:numCache>
                <c:formatCode>0.0</c:formatCode>
                <c:ptCount val="11"/>
                <c:pt idx="0">
                  <c:v>21.6</c:v>
                </c:pt>
                <c:pt idx="1">
                  <c:v>13.6</c:v>
                </c:pt>
                <c:pt idx="2">
                  <c:v>9.4</c:v>
                </c:pt>
                <c:pt idx="3">
                  <c:v>5.3</c:v>
                </c:pt>
                <c:pt idx="4">
                  <c:v>3.4</c:v>
                </c:pt>
                <c:pt idx="5">
                  <c:v>3.9</c:v>
                </c:pt>
                <c:pt idx="6">
                  <c:v>4.3</c:v>
                </c:pt>
                <c:pt idx="7">
                  <c:v>3.5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FE-480C-8F8D-333D33DDB03A}"/>
            </c:ext>
          </c:extLst>
        </c:ser>
        <c:ser>
          <c:idx val="4"/>
          <c:order val="4"/>
          <c:tx>
            <c:strRef>
              <c:f>'1.4.1. a 1.4.3.'!$F$40</c:f>
              <c:strCache>
                <c:ptCount val="1"/>
                <c:pt idx="0">
                  <c:v>Luxemburgo</c:v>
                </c:pt>
              </c:strCache>
            </c:strRef>
          </c:tx>
          <c:invertIfNegative val="0"/>
          <c:cat>
            <c:numRef>
              <c:f>'1.4.1. a 1.4.3.'!$A$41:$A$51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1.4.3.'!$F$41:$F$51</c:f>
              <c:numCache>
                <c:formatCode>0.0</c:formatCode>
                <c:ptCount val="11"/>
                <c:pt idx="0">
                  <c:v>25.8</c:v>
                </c:pt>
                <c:pt idx="1">
                  <c:v>18.5</c:v>
                </c:pt>
                <c:pt idx="2">
                  <c:v>17.7</c:v>
                </c:pt>
                <c:pt idx="3">
                  <c:v>15.2</c:v>
                </c:pt>
                <c:pt idx="4">
                  <c:v>11.5</c:v>
                </c:pt>
                <c:pt idx="5">
                  <c:v>10.8</c:v>
                </c:pt>
                <c:pt idx="6">
                  <c:v>11.3</c:v>
                </c:pt>
                <c:pt idx="7">
                  <c:v>11.4</c:v>
                </c:pt>
                <c:pt idx="8">
                  <c:v>20.9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FE-480C-8F8D-333D33DDB03A}"/>
            </c:ext>
          </c:extLst>
        </c:ser>
        <c:ser>
          <c:idx val="5"/>
          <c:order val="5"/>
          <c:tx>
            <c:strRef>
              <c:f>'1.4.1. a 1.4.3.'!$G$40</c:f>
              <c:strCache>
                <c:ptCount val="1"/>
                <c:pt idx="0">
                  <c:v>Outros</c:v>
                </c:pt>
              </c:strCache>
            </c:strRef>
          </c:tx>
          <c:invertIfNegative val="0"/>
          <c:cat>
            <c:numRef>
              <c:f>'1.4.1. a 1.4.3.'!$A$41:$A$51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1.4.3.'!$G$41:$G$51</c:f>
              <c:numCache>
                <c:formatCode>0.0</c:formatCode>
                <c:ptCount val="11"/>
                <c:pt idx="0">
                  <c:v>12.5</c:v>
                </c:pt>
                <c:pt idx="1">
                  <c:v>8.6999999999999993</c:v>
                </c:pt>
                <c:pt idx="2">
                  <c:v>10.7</c:v>
                </c:pt>
                <c:pt idx="3">
                  <c:v>8.6</c:v>
                </c:pt>
                <c:pt idx="4">
                  <c:v>9.8000000000000007</c:v>
                </c:pt>
                <c:pt idx="5">
                  <c:v>10</c:v>
                </c:pt>
                <c:pt idx="6">
                  <c:v>8.6</c:v>
                </c:pt>
                <c:pt idx="7">
                  <c:v>6.2</c:v>
                </c:pt>
                <c:pt idx="8">
                  <c:v>2.2000000000000002</c:v>
                </c:pt>
                <c:pt idx="9">
                  <c:v>2.1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8FE-480C-8F8D-333D33DDB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224832"/>
        <c:axId val="105234816"/>
        <c:axId val="0"/>
      </c:bar3DChart>
      <c:catAx>
        <c:axId val="10522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234816"/>
        <c:crosses val="autoZero"/>
        <c:auto val="1"/>
        <c:lblAlgn val="ctr"/>
        <c:lblOffset val="100"/>
        <c:noMultiLvlLbl val="0"/>
      </c:catAx>
      <c:valAx>
        <c:axId val="1052348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5224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11614689896051"/>
          <c:y val="0.29262671416793362"/>
          <c:w val="0.15766197532395065"/>
          <c:h val="0.5647268731832442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chemeClr val="accent1">
              <a:lumMod val="50000"/>
            </a:schemeClr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820600286916996E-2"/>
          <c:y val="9.8793811910951879E-2"/>
          <c:w val="0.71841042380561215"/>
          <c:h val="0.81017387489320436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'1.4.1. a 1.4.3.'!$B$71</c:f>
              <c:strCache>
                <c:ptCount val="1"/>
                <c:pt idx="0">
                  <c:v>Espanha</c:v>
                </c:pt>
              </c:strCache>
            </c:strRef>
          </c:tx>
          <c:invertIfNegative val="0"/>
          <c:cat>
            <c:numRef>
              <c:f>'1.4.1. a 1.4.3.'!$A$72:$A$82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1.4.3.'!$B$72:$B$82</c:f>
              <c:numCache>
                <c:formatCode>0.0</c:formatCode>
                <c:ptCount val="11"/>
                <c:pt idx="0">
                  <c:v>129.4</c:v>
                </c:pt>
                <c:pt idx="1">
                  <c:v>130.30000000000001</c:v>
                </c:pt>
                <c:pt idx="2">
                  <c:v>102.7</c:v>
                </c:pt>
                <c:pt idx="3">
                  <c:v>169.4</c:v>
                </c:pt>
                <c:pt idx="4">
                  <c:v>112.8</c:v>
                </c:pt>
                <c:pt idx="5">
                  <c:v>147.9</c:v>
                </c:pt>
                <c:pt idx="6">
                  <c:v>180.8</c:v>
                </c:pt>
                <c:pt idx="7">
                  <c:v>204.5</c:v>
                </c:pt>
                <c:pt idx="8">
                  <c:v>172.5</c:v>
                </c:pt>
                <c:pt idx="9">
                  <c:v>15</c:v>
                </c:pt>
                <c:pt idx="10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B-407D-9330-0E9C10128EA5}"/>
            </c:ext>
          </c:extLst>
        </c:ser>
        <c:ser>
          <c:idx val="1"/>
          <c:order val="1"/>
          <c:tx>
            <c:strRef>
              <c:f>'1.4.1. a 1.4.3.'!$C$71</c:f>
              <c:strCache>
                <c:ptCount val="1"/>
                <c:pt idx="0">
                  <c:v>França</c:v>
                </c:pt>
              </c:strCache>
            </c:strRef>
          </c:tx>
          <c:invertIfNegative val="0"/>
          <c:cat>
            <c:numRef>
              <c:f>'1.4.1. a 1.4.3.'!$A$72:$A$82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1.4.3.'!$C$72:$C$82</c:f>
              <c:numCache>
                <c:formatCode>0.0</c:formatCode>
                <c:ptCount val="11"/>
                <c:pt idx="0">
                  <c:v>27.9</c:v>
                </c:pt>
                <c:pt idx="1">
                  <c:v>32.299999999999997</c:v>
                </c:pt>
                <c:pt idx="2">
                  <c:v>30.2</c:v>
                </c:pt>
                <c:pt idx="3">
                  <c:v>20.100000000000001</c:v>
                </c:pt>
                <c:pt idx="4">
                  <c:v>25.3</c:v>
                </c:pt>
                <c:pt idx="5">
                  <c:v>31.5</c:v>
                </c:pt>
                <c:pt idx="6">
                  <c:v>24.1</c:v>
                </c:pt>
                <c:pt idx="7">
                  <c:v>41.2</c:v>
                </c:pt>
                <c:pt idx="8">
                  <c:v>33.299999999999997</c:v>
                </c:pt>
                <c:pt idx="9">
                  <c:v>7.5</c:v>
                </c:pt>
                <c:pt idx="10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FB-407D-9330-0E9C10128EA5}"/>
            </c:ext>
          </c:extLst>
        </c:ser>
        <c:ser>
          <c:idx val="2"/>
          <c:order val="2"/>
          <c:tx>
            <c:strRef>
              <c:f>'1.4.1. a 1.4.3.'!$D$71</c:f>
              <c:strCache>
                <c:ptCount val="1"/>
                <c:pt idx="0">
                  <c:v>Suíça</c:v>
                </c:pt>
              </c:strCache>
            </c:strRef>
          </c:tx>
          <c:invertIfNegative val="0"/>
          <c:cat>
            <c:numRef>
              <c:f>'1.4.1. a 1.4.3.'!$A$72:$A$82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1.4.3.'!$D$72:$D$82</c:f>
              <c:numCache>
                <c:formatCode>0.0</c:formatCode>
                <c:ptCount val="11"/>
                <c:pt idx="0">
                  <c:v>7.2</c:v>
                </c:pt>
                <c:pt idx="1">
                  <c:v>6.8</c:v>
                </c:pt>
                <c:pt idx="2">
                  <c:v>10</c:v>
                </c:pt>
                <c:pt idx="3">
                  <c:v>9.1</c:v>
                </c:pt>
                <c:pt idx="4">
                  <c:v>8.8000000000000007</c:v>
                </c:pt>
                <c:pt idx="5">
                  <c:v>8.9</c:v>
                </c:pt>
                <c:pt idx="6">
                  <c:v>10.3</c:v>
                </c:pt>
                <c:pt idx="7">
                  <c:v>13.8</c:v>
                </c:pt>
                <c:pt idx="8">
                  <c:v>16.600000000000001</c:v>
                </c:pt>
                <c:pt idx="9">
                  <c:v>2.9</c:v>
                </c:pt>
                <c:pt idx="10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FB-407D-9330-0E9C10128EA5}"/>
            </c:ext>
          </c:extLst>
        </c:ser>
        <c:ser>
          <c:idx val="3"/>
          <c:order val="3"/>
          <c:tx>
            <c:strRef>
              <c:f>'1.4.1. a 1.4.3.'!$E$71</c:f>
              <c:strCache>
                <c:ptCount val="1"/>
                <c:pt idx="0">
                  <c:v>Alemanha</c:v>
                </c:pt>
              </c:strCache>
            </c:strRef>
          </c:tx>
          <c:invertIfNegative val="0"/>
          <c:cat>
            <c:numRef>
              <c:f>'1.4.1. a 1.4.3.'!$A$72:$A$82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1.4.3.'!$E$72:$E$82</c:f>
              <c:numCache>
                <c:formatCode>0.0</c:formatCode>
                <c:ptCount val="11"/>
                <c:pt idx="0">
                  <c:v>9.6999999999999993</c:v>
                </c:pt>
                <c:pt idx="1">
                  <c:v>2.2999999999999998</c:v>
                </c:pt>
                <c:pt idx="2">
                  <c:v>0.6</c:v>
                </c:pt>
                <c:pt idx="3">
                  <c:v>0.4</c:v>
                </c:pt>
                <c:pt idx="4">
                  <c:v>0.2</c:v>
                </c:pt>
                <c:pt idx="5">
                  <c:v>0.4</c:v>
                </c:pt>
                <c:pt idx="6">
                  <c:v>3.6</c:v>
                </c:pt>
                <c:pt idx="7">
                  <c:v>1.1000000000000001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FB-407D-9330-0E9C10128EA5}"/>
            </c:ext>
          </c:extLst>
        </c:ser>
        <c:ser>
          <c:idx val="4"/>
          <c:order val="4"/>
          <c:tx>
            <c:strRef>
              <c:f>'1.4.1. a 1.4.3.'!$F$71</c:f>
              <c:strCache>
                <c:ptCount val="1"/>
                <c:pt idx="0">
                  <c:v>Luxemburgo</c:v>
                </c:pt>
              </c:strCache>
            </c:strRef>
          </c:tx>
          <c:invertIfNegative val="0"/>
          <c:cat>
            <c:numRef>
              <c:f>'1.4.1. a 1.4.3.'!$A$72:$A$82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1.4.3.'!$F$72:$F$82</c:f>
              <c:numCache>
                <c:formatCode>0.0</c:formatCode>
                <c:ptCount val="11"/>
                <c:pt idx="0">
                  <c:v>2.9</c:v>
                </c:pt>
                <c:pt idx="1">
                  <c:v>2.5</c:v>
                </c:pt>
                <c:pt idx="2">
                  <c:v>2.2000000000000002</c:v>
                </c:pt>
                <c:pt idx="3">
                  <c:v>0.2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  <c:pt idx="7">
                  <c:v>0.1</c:v>
                </c:pt>
                <c:pt idx="8">
                  <c:v>0.5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FB-407D-9330-0E9C10128EA5}"/>
            </c:ext>
          </c:extLst>
        </c:ser>
        <c:ser>
          <c:idx val="5"/>
          <c:order val="5"/>
          <c:tx>
            <c:strRef>
              <c:f>'1.4.1. a 1.4.3.'!$G$71</c:f>
              <c:strCache>
                <c:ptCount val="1"/>
                <c:pt idx="0">
                  <c:v>Outros</c:v>
                </c:pt>
              </c:strCache>
            </c:strRef>
          </c:tx>
          <c:invertIfNegative val="0"/>
          <c:cat>
            <c:numRef>
              <c:f>'1.4.1. a 1.4.3.'!$A$72:$A$82</c:f>
              <c:numCache>
                <c:formatCode>General</c:formatCode>
                <c:ptCount val="11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</c:numCache>
            </c:numRef>
          </c:cat>
          <c:val>
            <c:numRef>
              <c:f>'1.4.1. a 1.4.3.'!$G$72:$G$82</c:f>
              <c:numCache>
                <c:formatCode>0.0</c:formatCode>
                <c:ptCount val="11"/>
                <c:pt idx="0">
                  <c:v>1.9</c:v>
                </c:pt>
                <c:pt idx="1">
                  <c:v>3.4</c:v>
                </c:pt>
                <c:pt idx="2">
                  <c:v>3.7</c:v>
                </c:pt>
                <c:pt idx="3">
                  <c:v>3.2</c:v>
                </c:pt>
                <c:pt idx="4">
                  <c:v>3.4</c:v>
                </c:pt>
                <c:pt idx="5">
                  <c:v>23.3</c:v>
                </c:pt>
                <c:pt idx="6">
                  <c:v>17.600000000000001</c:v>
                </c:pt>
                <c:pt idx="7">
                  <c:v>23.6</c:v>
                </c:pt>
                <c:pt idx="8">
                  <c:v>21.3</c:v>
                </c:pt>
                <c:pt idx="9">
                  <c:v>0.9</c:v>
                </c:pt>
                <c:pt idx="1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FB-407D-9330-0E9C10128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990016"/>
        <c:axId val="105991552"/>
        <c:axId val="0"/>
      </c:bar3DChart>
      <c:catAx>
        <c:axId val="1059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5991552"/>
        <c:crosses val="autoZero"/>
        <c:auto val="1"/>
        <c:lblAlgn val="ctr"/>
        <c:lblOffset val="100"/>
        <c:noMultiLvlLbl val="0"/>
      </c:catAx>
      <c:valAx>
        <c:axId val="105991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5990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65644549216699"/>
          <c:y val="0.11282048321672401"/>
          <c:w val="0.15854407528484521"/>
          <c:h val="0.73374607748163967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solidFill>
            <a:schemeClr val="accent1">
              <a:lumMod val="50000"/>
            </a:schemeClr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19050</xdr:rowOff>
    </xdr:from>
    <xdr:to>
      <xdr:col>7</xdr:col>
      <xdr:colOff>281941</xdr:colOff>
      <xdr:row>3</xdr:row>
      <xdr:rowOff>15240</xdr:rowOff>
    </xdr:to>
    <xdr:pic>
      <xdr:nvPicPr>
        <xdr:cNvPr id="4" name="Imagem 3" descr="Uma imagem com texto&#10;&#10;Descrição gerada automaticamente">
          <a:extLst>
            <a:ext uri="{FF2B5EF4-FFF2-40B4-BE49-F238E27FC236}">
              <a16:creationId xmlns:a16="http://schemas.microsoft.com/office/drawing/2014/main" id="{C26F24A6-2347-42D2-83A7-CEACB5ACC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"/>
          <a:ext cx="447675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209550</xdr:colOff>
      <xdr:row>3</xdr:row>
      <xdr:rowOff>47626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B725619D-259D-428D-BA60-E47AA48DF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450532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266700</xdr:colOff>
      <xdr:row>3</xdr:row>
      <xdr:rowOff>19050</xdr:rowOff>
    </xdr:to>
    <xdr:pic>
      <xdr:nvPicPr>
        <xdr:cNvPr id="5" name="Imagem 4" descr="Uma imagem com texto&#10;&#10;Descrição gerada automaticamente">
          <a:extLst>
            <a:ext uri="{FF2B5EF4-FFF2-40B4-BE49-F238E27FC236}">
              <a16:creationId xmlns:a16="http://schemas.microsoft.com/office/drawing/2014/main" id="{509E4D5C-D112-4A1E-B40A-1EAEED94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4476749" cy="56197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chemeClr val="bg1">
              <a:alpha val="0"/>
            </a:scheme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57151</xdr:rowOff>
    </xdr:from>
    <xdr:to>
      <xdr:col>4</xdr:col>
      <xdr:colOff>590551</xdr:colOff>
      <xdr:row>3</xdr:row>
      <xdr:rowOff>47625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AA91726D-A86E-4393-A54C-ABE6D85D6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57151"/>
          <a:ext cx="450532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4</xdr:col>
      <xdr:colOff>533401</xdr:colOff>
      <xdr:row>3</xdr:row>
      <xdr:rowOff>19050</xdr:rowOff>
    </xdr:to>
    <xdr:pic>
      <xdr:nvPicPr>
        <xdr:cNvPr id="5" name="Imagem 4" descr="Uma imagem com texto&#10;&#10;Descrição gerada automaticamente">
          <a:extLst>
            <a:ext uri="{FF2B5EF4-FFF2-40B4-BE49-F238E27FC236}">
              <a16:creationId xmlns:a16="http://schemas.microsoft.com/office/drawing/2014/main" id="{E63B0CA8-4182-482C-B00C-1F9C4314D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486276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247650</xdr:colOff>
      <xdr:row>3</xdr:row>
      <xdr:rowOff>57150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29CCFD30-5821-402A-89B5-6D826CCE4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6722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20411</xdr:colOff>
      <xdr:row>0</xdr:row>
      <xdr:rowOff>0</xdr:rowOff>
    </xdr:from>
    <xdr:to>
      <xdr:col>2</xdr:col>
      <xdr:colOff>409575</xdr:colOff>
      <xdr:row>2</xdr:row>
      <xdr:rowOff>171450</xdr:rowOff>
    </xdr:to>
    <xdr:pic>
      <xdr:nvPicPr>
        <xdr:cNvPr id="4" name="Imagem 3" descr="Uma imagem com texto&#10;&#10;Descrição gerada automaticamente">
          <a:extLst>
            <a:ext uri="{FF2B5EF4-FFF2-40B4-BE49-F238E27FC236}">
              <a16:creationId xmlns:a16="http://schemas.microsoft.com/office/drawing/2014/main" id="{91C56FB0-E143-4789-A491-200203A86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1" y="0"/>
          <a:ext cx="4475389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38100</xdr:rowOff>
    </xdr:from>
    <xdr:to>
      <xdr:col>0</xdr:col>
      <xdr:colOff>4495800</xdr:colOff>
      <xdr:row>2</xdr:row>
      <xdr:rowOff>180975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DC664570-EF07-4C10-A41B-E0F6449DD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8100"/>
          <a:ext cx="4476751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17318</xdr:rowOff>
    </xdr:from>
    <xdr:to>
      <xdr:col>3</xdr:col>
      <xdr:colOff>913535</xdr:colOff>
      <xdr:row>2</xdr:row>
      <xdr:rowOff>173181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2FB52411-76DA-42A1-846D-CBE35F99F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18"/>
          <a:ext cx="4039467" cy="519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4</xdr:col>
      <xdr:colOff>304800</xdr:colOff>
      <xdr:row>3</xdr:row>
      <xdr:rowOff>0</xdr:rowOff>
    </xdr:to>
    <xdr:pic>
      <xdr:nvPicPr>
        <xdr:cNvPr id="4" name="Imagem 3" descr="Uma imagem com texto&#10;&#10;Descrição gerada automaticamente">
          <a:extLst>
            <a:ext uri="{FF2B5EF4-FFF2-40B4-BE49-F238E27FC236}">
              <a16:creationId xmlns:a16="http://schemas.microsoft.com/office/drawing/2014/main" id="{1A3382FA-9DBC-4870-B3B4-49B21AFC7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4467225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82427</xdr:colOff>
      <xdr:row>0</xdr:row>
      <xdr:rowOff>27474</xdr:rowOff>
    </xdr:from>
    <xdr:to>
      <xdr:col>4</xdr:col>
      <xdr:colOff>201491</xdr:colOff>
      <xdr:row>3</xdr:row>
      <xdr:rowOff>18316</xdr:rowOff>
    </xdr:to>
    <xdr:pic>
      <xdr:nvPicPr>
        <xdr:cNvPr id="4" name="Imagem 3" descr="Uma imagem com texto&#10;&#10;Descrição gerada automaticamente">
          <a:extLst>
            <a:ext uri="{FF2B5EF4-FFF2-40B4-BE49-F238E27FC236}">
              <a16:creationId xmlns:a16="http://schemas.microsoft.com/office/drawing/2014/main" id="{470C0A39-B5E9-40EC-9898-AB793495E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27" y="27474"/>
          <a:ext cx="4295410" cy="540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77470</xdr:rowOff>
    </xdr:from>
    <xdr:to>
      <xdr:col>20</xdr:col>
      <xdr:colOff>66675</xdr:colOff>
      <xdr:row>66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228599</xdr:colOff>
      <xdr:row>2</xdr:row>
      <xdr:rowOff>142875</xdr:rowOff>
    </xdr:to>
    <xdr:pic>
      <xdr:nvPicPr>
        <xdr:cNvPr id="5" name="Imagem 4" descr="Uma imagem com texto&#10;&#10;Descrição gerada automaticamente">
          <a:extLst>
            <a:ext uri="{FF2B5EF4-FFF2-40B4-BE49-F238E27FC236}">
              <a16:creationId xmlns:a16="http://schemas.microsoft.com/office/drawing/2014/main" id="{1C32E1BA-23E0-4FB6-A4DD-D3A1972B3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05324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257175</xdr:colOff>
      <xdr:row>2</xdr:row>
      <xdr:rowOff>161925</xdr:rowOff>
    </xdr:to>
    <xdr:pic>
      <xdr:nvPicPr>
        <xdr:cNvPr id="3" name="Imagem 2" descr="Uma imagem com texto&#10;&#10;Descrição gerada automaticamente">
          <a:extLst>
            <a:ext uri="{FF2B5EF4-FFF2-40B4-BE49-F238E27FC236}">
              <a16:creationId xmlns:a16="http://schemas.microsoft.com/office/drawing/2014/main" id="{328F8CFA-79A5-4E01-B89C-E245058ED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4448174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52</xdr:row>
      <xdr:rowOff>31750</xdr:rowOff>
    </xdr:from>
    <xdr:to>
      <xdr:col>15</xdr:col>
      <xdr:colOff>74083</xdr:colOff>
      <xdr:row>75</xdr:row>
      <xdr:rowOff>127000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645583</xdr:colOff>
      <xdr:row>26</xdr:row>
      <xdr:rowOff>169333</xdr:rowOff>
    </xdr:from>
    <xdr:to>
      <xdr:col>26</xdr:col>
      <xdr:colOff>613834</xdr:colOff>
      <xdr:row>28</xdr:row>
      <xdr:rowOff>137584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>
          <a:off x="17399000" y="6064250"/>
          <a:ext cx="687917" cy="518584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74082</xdr:colOff>
      <xdr:row>0</xdr:row>
      <xdr:rowOff>0</xdr:rowOff>
    </xdr:from>
    <xdr:to>
      <xdr:col>6</xdr:col>
      <xdr:colOff>687916</xdr:colOff>
      <xdr:row>3</xdr:row>
      <xdr:rowOff>95250</xdr:rowOff>
    </xdr:to>
    <xdr:pic>
      <xdr:nvPicPr>
        <xdr:cNvPr id="7" name="Imagem 6" descr="Uma imagem com texto&#10;&#10;Descrição gerada automaticamente">
          <a:extLst>
            <a:ext uri="{FF2B5EF4-FFF2-40B4-BE49-F238E27FC236}">
              <a16:creationId xmlns:a16="http://schemas.microsoft.com/office/drawing/2014/main" id="{F83AA810-B662-4BC6-9664-8C1F3C132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2" y="0"/>
          <a:ext cx="4931834" cy="635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149225</xdr:rowOff>
    </xdr:from>
    <xdr:to>
      <xdr:col>8</xdr:col>
      <xdr:colOff>0</xdr:colOff>
      <xdr:row>35</xdr:row>
      <xdr:rowOff>137795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135255</xdr:rowOff>
    </xdr:from>
    <xdr:to>
      <xdr:col>7</xdr:col>
      <xdr:colOff>846455</xdr:colOff>
      <xdr:row>66</xdr:row>
      <xdr:rowOff>144780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82</xdr:row>
      <xdr:rowOff>140970</xdr:rowOff>
    </xdr:from>
    <xdr:to>
      <xdr:col>8</xdr:col>
      <xdr:colOff>7620</xdr:colOff>
      <xdr:row>97</xdr:row>
      <xdr:rowOff>123825</xdr:rowOff>
    </xdr:to>
    <xdr:graphicFrame macro="">
      <xdr:nvGraphicFramePr>
        <xdr:cNvPr id="4" name="Gráfico 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219075</xdr:colOff>
      <xdr:row>3</xdr:row>
      <xdr:rowOff>47625</xdr:rowOff>
    </xdr:to>
    <xdr:pic>
      <xdr:nvPicPr>
        <xdr:cNvPr id="7" name="Imagem 6" descr="Uma imagem com texto&#10;&#10;Descrição gerada automaticamente">
          <a:extLst>
            <a:ext uri="{FF2B5EF4-FFF2-40B4-BE49-F238E27FC236}">
              <a16:creationId xmlns:a16="http://schemas.microsoft.com/office/drawing/2014/main" id="{7EE722C1-6CD9-477A-B879-C3CAF2855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45770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ne.pt/xportal/xmain?xpid=INE&amp;xpgid=ine_publicacoes&amp;PUBLICACOESpub_boui=16909661&amp;PUBLICACOESmodo=2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12843-D052-4B61-853D-0E3F89912FFB}">
  <sheetPr>
    <pageSetUpPr fitToPage="1"/>
  </sheetPr>
  <dimension ref="A12:N30"/>
  <sheetViews>
    <sheetView showGridLines="0" tabSelected="1" zoomScaleNormal="100" workbookViewId="0"/>
  </sheetViews>
  <sheetFormatPr defaultColWidth="8.88671875" defaultRowHeight="13.8" x14ac:dyDescent="0.25"/>
  <cols>
    <col min="1" max="6" width="8.88671875" style="2"/>
    <col min="7" max="7" width="9.88671875" style="2" bestFit="1" customWidth="1"/>
    <col min="8" max="8" width="8.88671875" style="2"/>
    <col min="9" max="9" width="22" style="2" customWidth="1"/>
    <col min="10" max="10" width="8.88671875" style="2" customWidth="1"/>
    <col min="11" max="16384" width="8.88671875" style="2"/>
  </cols>
  <sheetData>
    <row r="12" spans="1:11" ht="19.8" x14ac:dyDescent="0.3">
      <c r="F12" s="206"/>
      <c r="G12" s="206"/>
      <c r="H12" s="206"/>
      <c r="I12" s="206"/>
      <c r="J12" s="206"/>
      <c r="K12" s="206"/>
    </row>
    <row r="13" spans="1:11" ht="19.8" x14ac:dyDescent="0.3">
      <c r="A13" s="618" t="s">
        <v>129</v>
      </c>
      <c r="B13" s="618"/>
      <c r="C13" s="618"/>
      <c r="D13" s="618"/>
      <c r="E13" s="618"/>
      <c r="F13" s="618"/>
      <c r="G13" s="618"/>
      <c r="H13" s="618"/>
      <c r="I13" s="618"/>
      <c r="J13" s="618"/>
      <c r="K13" s="206"/>
    </row>
    <row r="14" spans="1:11" ht="19.8" x14ac:dyDescent="0.3">
      <c r="F14" s="206"/>
      <c r="G14" s="206"/>
      <c r="H14" s="206"/>
      <c r="I14" s="206"/>
      <c r="J14" s="206"/>
      <c r="K14" s="206"/>
    </row>
    <row r="15" spans="1:11" ht="19.8" x14ac:dyDescent="0.3">
      <c r="A15" s="619">
        <v>2021</v>
      </c>
      <c r="B15" s="619"/>
      <c r="C15" s="619"/>
      <c r="D15" s="619"/>
      <c r="E15" s="619"/>
      <c r="F15" s="619"/>
      <c r="G15" s="619"/>
      <c r="H15" s="619"/>
      <c r="I15" s="619"/>
      <c r="J15" s="619"/>
      <c r="K15" s="206"/>
    </row>
    <row r="16" spans="1:11" ht="19.8" x14ac:dyDescent="0.3">
      <c r="F16" s="206"/>
      <c r="G16" s="206"/>
      <c r="H16" s="206"/>
      <c r="I16" s="206"/>
      <c r="J16" s="206"/>
      <c r="K16" s="206"/>
    </row>
    <row r="17" spans="1:14" ht="19.8" x14ac:dyDescent="0.3">
      <c r="F17" s="206"/>
      <c r="G17" s="206"/>
      <c r="H17" s="206"/>
      <c r="I17" s="206"/>
      <c r="J17" s="206"/>
      <c r="K17" s="206"/>
    </row>
    <row r="18" spans="1:14" ht="19.8" x14ac:dyDescent="0.3">
      <c r="F18" s="206"/>
      <c r="G18" s="206"/>
      <c r="H18" s="206"/>
      <c r="I18" s="206"/>
      <c r="J18" s="206"/>
      <c r="K18" s="206"/>
    </row>
    <row r="19" spans="1:14" ht="19.8" x14ac:dyDescent="0.3">
      <c r="F19" s="206"/>
      <c r="G19" s="206"/>
      <c r="H19" s="206"/>
      <c r="I19" s="206"/>
      <c r="J19" s="206"/>
      <c r="K19" s="206"/>
    </row>
    <row r="20" spans="1:14" ht="19.8" x14ac:dyDescent="0.3">
      <c r="F20" s="206"/>
      <c r="G20" s="206"/>
      <c r="H20" s="206"/>
      <c r="I20" s="206"/>
      <c r="J20" s="206"/>
      <c r="K20" s="206"/>
    </row>
    <row r="21" spans="1:14" ht="19.8" x14ac:dyDescent="0.3">
      <c r="F21" s="207"/>
      <c r="G21" s="208" t="s">
        <v>168</v>
      </c>
      <c r="H21" s="206"/>
      <c r="I21" s="207"/>
      <c r="J21" s="207"/>
      <c r="K21" s="207"/>
    </row>
    <row r="22" spans="1:14" ht="19.8" x14ac:dyDescent="0.3">
      <c r="F22" s="207"/>
      <c r="G22" s="208" t="s">
        <v>130</v>
      </c>
      <c r="H22" s="206"/>
      <c r="I22" s="207"/>
      <c r="J22" s="207"/>
      <c r="K22" s="207"/>
      <c r="L22" s="207"/>
      <c r="M22" s="207"/>
      <c r="N22" s="207"/>
    </row>
    <row r="23" spans="1:14" ht="19.8" x14ac:dyDescent="0.3">
      <c r="F23" s="206"/>
      <c r="G23" s="206"/>
      <c r="H23" s="206"/>
      <c r="I23" s="206"/>
      <c r="J23" s="206"/>
      <c r="K23" s="206"/>
    </row>
    <row r="24" spans="1:14" ht="19.8" x14ac:dyDescent="0.3">
      <c r="F24" s="206"/>
      <c r="G24" s="206"/>
      <c r="H24" s="206"/>
      <c r="I24" s="206"/>
      <c r="J24" s="206"/>
      <c r="K24" s="206"/>
    </row>
    <row r="25" spans="1:14" ht="19.8" x14ac:dyDescent="0.3">
      <c r="F25" s="206"/>
      <c r="G25" s="206"/>
      <c r="H25" s="206"/>
      <c r="I25" s="206"/>
      <c r="J25" s="206"/>
      <c r="K25" s="206"/>
    </row>
    <row r="26" spans="1:14" ht="19.8" x14ac:dyDescent="0.3">
      <c r="F26" s="206"/>
      <c r="G26" s="206"/>
      <c r="H26" s="206"/>
      <c r="I26" s="206"/>
      <c r="J26" s="206"/>
      <c r="K26" s="206"/>
    </row>
    <row r="27" spans="1:14" ht="19.8" x14ac:dyDescent="0.3">
      <c r="F27" s="206"/>
      <c r="G27" s="206"/>
      <c r="H27" s="206"/>
      <c r="I27" s="206"/>
      <c r="J27" s="206"/>
      <c r="K27" s="206"/>
    </row>
    <row r="28" spans="1:14" ht="19.8" x14ac:dyDescent="0.3">
      <c r="F28" s="206"/>
      <c r="G28" s="206"/>
      <c r="H28" s="206"/>
      <c r="I28" s="206"/>
      <c r="J28" s="206"/>
      <c r="K28" s="206"/>
    </row>
    <row r="29" spans="1:14" ht="19.8" x14ac:dyDescent="0.3">
      <c r="F29" s="206"/>
      <c r="G29" s="206"/>
      <c r="H29" s="206"/>
      <c r="I29" s="206"/>
      <c r="J29" s="206"/>
      <c r="K29" s="206"/>
    </row>
    <row r="30" spans="1:14" ht="19.8" x14ac:dyDescent="0.3">
      <c r="A30" s="709" t="s">
        <v>205</v>
      </c>
      <c r="B30" s="709"/>
      <c r="C30" s="709"/>
      <c r="D30" s="709"/>
      <c r="E30" s="709"/>
      <c r="F30" s="709"/>
      <c r="G30" s="709"/>
      <c r="H30" s="709"/>
      <c r="I30" s="709"/>
      <c r="J30" s="709"/>
      <c r="K30" s="206"/>
    </row>
  </sheetData>
  <mergeCells count="3">
    <mergeCell ref="A13:J13"/>
    <mergeCell ref="A15:J15"/>
    <mergeCell ref="A30:J30"/>
  </mergeCells>
  <pageMargins left="0" right="0" top="0" bottom="0" header="0" footer="0"/>
  <pageSetup paperSize="9" scale="98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50"/>
  <sheetViews>
    <sheetView showGridLines="0" zoomScaleNormal="100" workbookViewId="0"/>
  </sheetViews>
  <sheetFormatPr defaultColWidth="8.88671875" defaultRowHeight="13.8" x14ac:dyDescent="0.25"/>
  <cols>
    <col min="1" max="1" width="9.5546875" style="2" customWidth="1"/>
    <col min="2" max="13" width="13.6640625" style="2" customWidth="1"/>
    <col min="14" max="14" width="12.6640625" style="2" bestFit="1" customWidth="1"/>
    <col min="15" max="15" width="11" style="2" customWidth="1"/>
    <col min="16" max="17" width="9.109375" style="2" bestFit="1" customWidth="1"/>
    <col min="18" max="26" width="9" style="2" bestFit="1" customWidth="1"/>
    <col min="27" max="28" width="10.6640625" style="2" bestFit="1" customWidth="1"/>
    <col min="29" max="16384" width="8.88671875" style="2"/>
  </cols>
  <sheetData>
    <row r="1" spans="1:13" ht="14.25" customHeight="1" x14ac:dyDescent="0.25"/>
    <row r="2" spans="1:13" ht="14.25" customHeight="1" x14ac:dyDescent="0.25"/>
    <row r="3" spans="1:13" ht="14.25" customHeight="1" x14ac:dyDescent="0.25"/>
    <row r="4" spans="1:13" ht="14.25" customHeight="1" x14ac:dyDescent="0.25"/>
    <row r="5" spans="1:13" ht="14.25" customHeight="1" x14ac:dyDescent="0.25">
      <c r="A5" s="53" t="s">
        <v>191</v>
      </c>
      <c r="B5" s="53"/>
      <c r="C5" s="53"/>
      <c r="D5" s="53"/>
      <c r="E5" s="53"/>
      <c r="F5" s="53"/>
    </row>
    <row r="6" spans="1:13" ht="14.25" customHeight="1" x14ac:dyDescent="0.25">
      <c r="A6" s="53" t="s">
        <v>192</v>
      </c>
      <c r="B6" s="53"/>
      <c r="C6" s="53"/>
      <c r="D6" s="53"/>
      <c r="E6" s="53"/>
      <c r="F6" s="53"/>
    </row>
    <row r="7" spans="1:13" ht="14.25" customHeight="1" x14ac:dyDescent="0.25">
      <c r="A7" s="53" t="s">
        <v>189</v>
      </c>
      <c r="B7" s="53"/>
      <c r="C7" s="53"/>
      <c r="D7" s="53"/>
      <c r="E7" s="53"/>
      <c r="F7" s="53"/>
      <c r="G7" s="4"/>
      <c r="H7" s="4"/>
    </row>
    <row r="8" spans="1:13" ht="14.25" customHeight="1" x14ac:dyDescent="0.25"/>
    <row r="9" spans="1:13" s="79" customFormat="1" ht="16.2" customHeight="1" x14ac:dyDescent="0.3">
      <c r="A9" s="667" t="s">
        <v>0</v>
      </c>
      <c r="B9" s="669" t="s">
        <v>1</v>
      </c>
      <c r="C9" s="669"/>
      <c r="D9" s="669"/>
      <c r="E9" s="669"/>
      <c r="F9" s="669"/>
      <c r="G9" s="669"/>
      <c r="H9" s="669"/>
      <c r="I9" s="669"/>
      <c r="J9" s="669"/>
      <c r="K9" s="669"/>
      <c r="L9" s="669"/>
      <c r="M9" s="670"/>
    </row>
    <row r="10" spans="1:13" s="79" customFormat="1" ht="16.2" customHeight="1" x14ac:dyDescent="0.3">
      <c r="A10" s="668"/>
      <c r="B10" s="672" t="s">
        <v>2</v>
      </c>
      <c r="C10" s="672"/>
      <c r="D10" s="672" t="s">
        <v>3</v>
      </c>
      <c r="E10" s="672"/>
      <c r="F10" s="672" t="s">
        <v>4</v>
      </c>
      <c r="G10" s="672"/>
      <c r="H10" s="672" t="s">
        <v>5</v>
      </c>
      <c r="I10" s="672"/>
      <c r="J10" s="672" t="s">
        <v>100</v>
      </c>
      <c r="K10" s="672"/>
      <c r="L10" s="672" t="s">
        <v>7</v>
      </c>
      <c r="M10" s="673"/>
    </row>
    <row r="11" spans="1:13" s="79" customFormat="1" ht="16.2" customHeight="1" x14ac:dyDescent="0.3">
      <c r="A11" s="668"/>
      <c r="B11" s="106" t="s">
        <v>6</v>
      </c>
      <c r="C11" s="129" t="s">
        <v>127</v>
      </c>
      <c r="D11" s="106" t="s">
        <v>6</v>
      </c>
      <c r="E11" s="129" t="s">
        <v>127</v>
      </c>
      <c r="F11" s="106" t="s">
        <v>6</v>
      </c>
      <c r="G11" s="129" t="s">
        <v>127</v>
      </c>
      <c r="H11" s="106" t="s">
        <v>6</v>
      </c>
      <c r="I11" s="129" t="s">
        <v>127</v>
      </c>
      <c r="J11" s="106" t="s">
        <v>6</v>
      </c>
      <c r="K11" s="129" t="s">
        <v>127</v>
      </c>
      <c r="L11" s="106" t="s">
        <v>6</v>
      </c>
      <c r="M11" s="130" t="s">
        <v>127</v>
      </c>
    </row>
    <row r="12" spans="1:13" s="79" customFormat="1" ht="19.95" customHeight="1" x14ac:dyDescent="0.3">
      <c r="A12" s="109">
        <v>2008</v>
      </c>
      <c r="B12" s="131">
        <f>D12+F12+H12+L12</f>
        <v>51566940.648999989</v>
      </c>
      <c r="C12" s="131">
        <f>E12+G12+I12+M12</f>
        <v>58747202.545999959</v>
      </c>
      <c r="D12" s="132">
        <v>14440105.770999987</v>
      </c>
      <c r="E12" s="132">
        <v>33719552.678999946</v>
      </c>
      <c r="F12" s="132">
        <v>34553067.239000008</v>
      </c>
      <c r="G12" s="132">
        <v>19050502.269000012</v>
      </c>
      <c r="H12" s="132">
        <v>38540.244000000552</v>
      </c>
      <c r="I12" s="132">
        <v>2120340.7369999997</v>
      </c>
      <c r="J12" s="133" t="s">
        <v>122</v>
      </c>
      <c r="K12" s="133" t="s">
        <v>122</v>
      </c>
      <c r="L12" s="132">
        <v>2535227.3949999986</v>
      </c>
      <c r="M12" s="134">
        <v>3856806.8609999991</v>
      </c>
    </row>
    <row r="13" spans="1:13" s="79" customFormat="1" ht="19.95" customHeight="1" x14ac:dyDescent="0.3">
      <c r="A13" s="109">
        <v>2009</v>
      </c>
      <c r="B13" s="131">
        <f t="shared" ref="B13:B16" si="0">D13+F13+H13+L13</f>
        <v>49730909.759811997</v>
      </c>
      <c r="C13" s="131">
        <f t="shared" ref="C13:C16" si="1">E13+G13+I13+M13</f>
        <v>46981903.590999991</v>
      </c>
      <c r="D13" s="132">
        <v>14354588.134146998</v>
      </c>
      <c r="E13" s="132">
        <v>29926369.146000002</v>
      </c>
      <c r="F13" s="132">
        <v>32950449.728381999</v>
      </c>
      <c r="G13" s="132">
        <v>12954213.197999999</v>
      </c>
      <c r="H13" s="132">
        <v>44069.529168000001</v>
      </c>
      <c r="I13" s="132">
        <v>1883040.8810000001</v>
      </c>
      <c r="J13" s="133" t="s">
        <v>122</v>
      </c>
      <c r="K13" s="133" t="s">
        <v>122</v>
      </c>
      <c r="L13" s="132">
        <v>2381802.368115</v>
      </c>
      <c r="M13" s="134">
        <v>2218280.3659999999</v>
      </c>
    </row>
    <row r="14" spans="1:13" s="79" customFormat="1" ht="19.95" customHeight="1" x14ac:dyDescent="0.3">
      <c r="A14" s="109">
        <v>2010</v>
      </c>
      <c r="B14" s="131">
        <f t="shared" si="0"/>
        <v>49904698.436909974</v>
      </c>
      <c r="C14" s="131">
        <f t="shared" si="1"/>
        <v>51753038.585000038</v>
      </c>
      <c r="D14" s="132">
        <v>14898273.16850898</v>
      </c>
      <c r="E14" s="132">
        <v>31596604.829000041</v>
      </c>
      <c r="F14" s="132">
        <v>32422862.091125995</v>
      </c>
      <c r="G14" s="132">
        <v>15992707.217000002</v>
      </c>
      <c r="H14" s="132">
        <v>117645.90817400016</v>
      </c>
      <c r="I14" s="132">
        <v>2072384.279999994</v>
      </c>
      <c r="J14" s="133" t="s">
        <v>122</v>
      </c>
      <c r="K14" s="133" t="s">
        <v>122</v>
      </c>
      <c r="L14" s="132">
        <v>2465917.2691009999</v>
      </c>
      <c r="M14" s="134">
        <v>2091342.2590000005</v>
      </c>
    </row>
    <row r="15" spans="1:13" s="79" customFormat="1" ht="19.95" customHeight="1" x14ac:dyDescent="0.3">
      <c r="A15" s="109">
        <v>2011</v>
      </c>
      <c r="B15" s="131">
        <f t="shared" si="0"/>
        <v>48417447.908947974</v>
      </c>
      <c r="C15" s="131">
        <f t="shared" si="1"/>
        <v>53783030.48399999</v>
      </c>
      <c r="D15" s="132">
        <v>14745182.474514976</v>
      </c>
      <c r="E15" s="132">
        <v>32258604.608999997</v>
      </c>
      <c r="F15" s="132">
        <v>31622891.833838996</v>
      </c>
      <c r="G15" s="132">
        <v>18043056.235000003</v>
      </c>
      <c r="H15" s="132">
        <v>34378.101167000081</v>
      </c>
      <c r="I15" s="132">
        <v>1886887.2399999977</v>
      </c>
      <c r="J15" s="133" t="s">
        <v>122</v>
      </c>
      <c r="K15" s="133" t="s">
        <v>122</v>
      </c>
      <c r="L15" s="132">
        <v>2014995.4994270001</v>
      </c>
      <c r="M15" s="134">
        <v>1594482.4000000004</v>
      </c>
    </row>
    <row r="16" spans="1:13" s="79" customFormat="1" ht="19.95" customHeight="1" x14ac:dyDescent="0.3">
      <c r="A16" s="109">
        <v>2012</v>
      </c>
      <c r="B16" s="131">
        <f t="shared" si="0"/>
        <v>49800324</v>
      </c>
      <c r="C16" s="131">
        <f t="shared" si="1"/>
        <v>53460331</v>
      </c>
      <c r="D16" s="132">
        <v>15184625</v>
      </c>
      <c r="E16" s="132">
        <v>32170067</v>
      </c>
      <c r="F16" s="132">
        <v>32651992</v>
      </c>
      <c r="G16" s="132">
        <v>18038256</v>
      </c>
      <c r="H16" s="132">
        <v>29391</v>
      </c>
      <c r="I16" s="132">
        <v>2005855</v>
      </c>
      <c r="J16" s="133" t="s">
        <v>122</v>
      </c>
      <c r="K16" s="133" t="s">
        <v>122</v>
      </c>
      <c r="L16" s="132">
        <v>1934316</v>
      </c>
      <c r="M16" s="134">
        <v>1246153</v>
      </c>
    </row>
    <row r="17" spans="1:29" s="79" customFormat="1" ht="19.95" customHeight="1" x14ac:dyDescent="0.3">
      <c r="A17" s="109">
        <v>2013</v>
      </c>
      <c r="B17" s="131">
        <f>D17+F17+H17+J17+L17</f>
        <v>51410269</v>
      </c>
      <c r="C17" s="131">
        <f>E17+G17+I17+K17+M17</f>
        <v>54128938</v>
      </c>
      <c r="D17" s="132">
        <v>15597592</v>
      </c>
      <c r="E17" s="132">
        <v>32642812</v>
      </c>
      <c r="F17" s="132">
        <v>33324554</v>
      </c>
      <c r="G17" s="132">
        <v>17987154</v>
      </c>
      <c r="H17" s="132">
        <v>33920</v>
      </c>
      <c r="I17" s="132">
        <v>1974262</v>
      </c>
      <c r="J17" s="132">
        <v>390229</v>
      </c>
      <c r="K17" s="132">
        <v>321874</v>
      </c>
      <c r="L17" s="132">
        <v>2063974</v>
      </c>
      <c r="M17" s="134">
        <v>1202836</v>
      </c>
    </row>
    <row r="18" spans="1:29" s="79" customFormat="1" ht="19.95" customHeight="1" x14ac:dyDescent="0.3">
      <c r="A18" s="109">
        <v>2014</v>
      </c>
      <c r="B18" s="131">
        <f>D18+F18+H18+J18+L18</f>
        <v>52740821.763999999</v>
      </c>
      <c r="C18" s="131">
        <f>E18+G18+I18+K18+M18</f>
        <v>55612194.216000013</v>
      </c>
      <c r="D18" s="132">
        <v>17555604.236999996</v>
      </c>
      <c r="E18" s="132">
        <v>34899803.255000018</v>
      </c>
      <c r="F18" s="132">
        <v>32447329.373</v>
      </c>
      <c r="G18" s="132">
        <v>17011959.565999996</v>
      </c>
      <c r="H18" s="132">
        <v>37388.224000000002</v>
      </c>
      <c r="I18" s="132">
        <v>2025253.7370000004</v>
      </c>
      <c r="J18" s="132">
        <v>438340.94599999994</v>
      </c>
      <c r="K18" s="132">
        <v>331849.22600000002</v>
      </c>
      <c r="L18" s="132">
        <v>2262158.9839999992</v>
      </c>
      <c r="M18" s="134">
        <v>1343328.4319999998</v>
      </c>
    </row>
    <row r="19" spans="1:29" s="79" customFormat="1" ht="19.95" customHeight="1" x14ac:dyDescent="0.3">
      <c r="A19" s="109">
        <v>2015</v>
      </c>
      <c r="B19" s="131">
        <f t="shared" ref="B19:B23" si="2">D19+F19+H19+J19+L19</f>
        <v>58834697</v>
      </c>
      <c r="C19" s="131">
        <f t="shared" ref="C19:C23" si="3">E19+G19+I19+K19+M19</f>
        <v>60310204</v>
      </c>
      <c r="D19" s="132">
        <v>17569553</v>
      </c>
      <c r="E19" s="132">
        <v>37323324</v>
      </c>
      <c r="F19" s="132">
        <v>36282727</v>
      </c>
      <c r="G19" s="132">
        <v>16046540</v>
      </c>
      <c r="H19" s="132">
        <v>38078</v>
      </c>
      <c r="I19" s="132">
        <v>2080097</v>
      </c>
      <c r="J19" s="132">
        <v>479553</v>
      </c>
      <c r="K19" s="132">
        <v>358184</v>
      </c>
      <c r="L19" s="132">
        <v>4464786</v>
      </c>
      <c r="M19" s="134">
        <v>4502059</v>
      </c>
    </row>
    <row r="20" spans="1:29" s="79" customFormat="1" ht="19.95" customHeight="1" x14ac:dyDescent="0.3">
      <c r="A20" s="109">
        <v>2016</v>
      </c>
      <c r="B20" s="131">
        <f t="shared" si="2"/>
        <v>59723334</v>
      </c>
      <c r="C20" s="131">
        <f t="shared" si="3"/>
        <v>61242881</v>
      </c>
      <c r="D20" s="132">
        <v>18084202</v>
      </c>
      <c r="E20" s="132">
        <v>38821523</v>
      </c>
      <c r="F20" s="132">
        <v>36218669</v>
      </c>
      <c r="G20" s="132">
        <v>14890640</v>
      </c>
      <c r="H20" s="132">
        <v>41690</v>
      </c>
      <c r="I20" s="132">
        <v>2371596</v>
      </c>
      <c r="J20" s="132">
        <v>699109</v>
      </c>
      <c r="K20" s="132">
        <v>283508</v>
      </c>
      <c r="L20" s="132">
        <v>4679664</v>
      </c>
      <c r="M20" s="134">
        <v>4875614</v>
      </c>
    </row>
    <row r="21" spans="1:29" s="79" customFormat="1" ht="19.95" customHeight="1" x14ac:dyDescent="0.3">
      <c r="A21" s="109">
        <v>2017</v>
      </c>
      <c r="B21" s="131">
        <f t="shared" si="2"/>
        <v>63646615.805999927</v>
      </c>
      <c r="C21" s="131">
        <f t="shared" si="3"/>
        <v>69489166</v>
      </c>
      <c r="D21" s="110">
        <v>19451429.945999954</v>
      </c>
      <c r="E21" s="110">
        <v>42999680</v>
      </c>
      <c r="F21" s="110">
        <v>39207509.045999974</v>
      </c>
      <c r="G21" s="110">
        <v>18154888</v>
      </c>
      <c r="H21" s="132">
        <v>54238.298999999759</v>
      </c>
      <c r="I21" s="132">
        <v>2858468</v>
      </c>
      <c r="J21" s="132">
        <v>356438.42600000004</v>
      </c>
      <c r="K21" s="132">
        <v>329809</v>
      </c>
      <c r="L21" s="110">
        <v>4577000.0889999997</v>
      </c>
      <c r="M21" s="111">
        <f>(4124433+1021888)</f>
        <v>5146321</v>
      </c>
      <c r="N21" s="135"/>
      <c r="O21" s="135"/>
    </row>
    <row r="22" spans="1:29" s="79" customFormat="1" ht="19.95" customHeight="1" x14ac:dyDescent="0.3">
      <c r="A22" s="109">
        <v>2018</v>
      </c>
      <c r="B22" s="131">
        <f t="shared" si="2"/>
        <v>62856253.319999985</v>
      </c>
      <c r="C22" s="131">
        <f t="shared" si="3"/>
        <v>75363915.189999998</v>
      </c>
      <c r="D22" s="112">
        <v>19997066.258999996</v>
      </c>
      <c r="E22" s="112">
        <v>46482349.085999995</v>
      </c>
      <c r="F22" s="112">
        <v>38260193.573999994</v>
      </c>
      <c r="G22" s="112">
        <v>20235732.750999998</v>
      </c>
      <c r="H22" s="136">
        <v>51196.925999999963</v>
      </c>
      <c r="I22" s="136">
        <v>2935508.986000001</v>
      </c>
      <c r="J22" s="136">
        <v>340344.77799999999</v>
      </c>
      <c r="K22" s="136">
        <v>352428.14100000006</v>
      </c>
      <c r="L22" s="112">
        <v>4207451.7829999998</v>
      </c>
      <c r="M22" s="113">
        <v>5357896.2259999998</v>
      </c>
      <c r="N22" s="135"/>
      <c r="O22" s="135"/>
    </row>
    <row r="23" spans="1:29" s="79" customFormat="1" ht="19.95" customHeight="1" x14ac:dyDescent="0.3">
      <c r="A23" s="114">
        <v>2019</v>
      </c>
      <c r="B23" s="131">
        <f t="shared" si="2"/>
        <v>62103733.056000002</v>
      </c>
      <c r="C23" s="131">
        <f t="shared" si="3"/>
        <v>79977128.345000014</v>
      </c>
      <c r="D23" s="112">
        <v>20388176.425999999</v>
      </c>
      <c r="E23" s="112">
        <v>47826339.716000006</v>
      </c>
      <c r="F23" s="112">
        <v>38170038.622000009</v>
      </c>
      <c r="G23" s="112">
        <v>20975201.862000003</v>
      </c>
      <c r="H23" s="136">
        <v>52832.976999999963</v>
      </c>
      <c r="I23" s="136">
        <v>2764055.6199999992</v>
      </c>
      <c r="J23" s="136">
        <v>610408.20099999988</v>
      </c>
      <c r="K23" s="136">
        <v>447073.90499999991</v>
      </c>
      <c r="L23" s="112">
        <v>2882276.83</v>
      </c>
      <c r="M23" s="113">
        <v>7964457.2420000006</v>
      </c>
      <c r="N23" s="135"/>
      <c r="O23" s="135"/>
    </row>
    <row r="24" spans="1:29" s="79" customFormat="1" ht="19.95" customHeight="1" x14ac:dyDescent="0.3">
      <c r="A24" s="109">
        <v>2020</v>
      </c>
      <c r="B24" s="131">
        <f t="shared" ref="B24" si="4">D24+F24+H24+J24+L24</f>
        <v>55477110.183000006</v>
      </c>
      <c r="C24" s="131">
        <f t="shared" ref="C24" si="5">E24+G24+I24+K24+M24</f>
        <v>68145567.971999988</v>
      </c>
      <c r="D24" s="112">
        <v>19935033.357000005</v>
      </c>
      <c r="E24" s="112">
        <v>43765410.702999987</v>
      </c>
      <c r="F24" s="112">
        <v>32259254.713000007</v>
      </c>
      <c r="G24" s="112">
        <v>16140390.486000001</v>
      </c>
      <c r="H24" s="136">
        <v>45293.381999999918</v>
      </c>
      <c r="I24" s="136">
        <v>2521987.3890000018</v>
      </c>
      <c r="J24" s="136">
        <v>568590.09200000006</v>
      </c>
      <c r="K24" s="136">
        <v>344818.71199999994</v>
      </c>
      <c r="L24" s="112">
        <v>2668938.6390000004</v>
      </c>
      <c r="M24" s="113">
        <v>5372960.6820000019</v>
      </c>
      <c r="N24" s="135"/>
      <c r="O24" s="135"/>
    </row>
    <row r="25" spans="1:29" s="79" customFormat="1" ht="19.95" customHeight="1" x14ac:dyDescent="0.3">
      <c r="A25" s="109">
        <v>2021</v>
      </c>
      <c r="B25" s="131">
        <f t="shared" ref="B25" si="6">D25+F25+H25+J25+L25</f>
        <v>59238041.272999987</v>
      </c>
      <c r="C25" s="131">
        <f t="shared" ref="C25" si="7">E25+G25+I25+K25+M25</f>
        <v>83145714.808999985</v>
      </c>
      <c r="D25" s="112">
        <v>21183786.746000003</v>
      </c>
      <c r="E25" s="112">
        <v>50983728.317000002</v>
      </c>
      <c r="F25" s="112">
        <v>34653253.303999998</v>
      </c>
      <c r="G25" s="112">
        <v>21935073.444999993</v>
      </c>
      <c r="H25" s="136">
        <v>54057.817999999963</v>
      </c>
      <c r="I25" s="136">
        <v>3029837.441000001</v>
      </c>
      <c r="J25" s="136">
        <v>597781.43199999991</v>
      </c>
      <c r="K25" s="136">
        <v>416195.37900000002</v>
      </c>
      <c r="L25" s="112">
        <v>2749161.9730000002</v>
      </c>
      <c r="M25" s="113">
        <v>6780880.227</v>
      </c>
      <c r="N25" s="135"/>
      <c r="O25" s="135"/>
    </row>
    <row r="26" spans="1:29" s="79" customFormat="1" ht="19.95" customHeight="1" x14ac:dyDescent="0.3">
      <c r="A26" s="115" t="s">
        <v>2</v>
      </c>
      <c r="B26" s="137">
        <f>SUM(B12:B25)</f>
        <v>775451196.15666974</v>
      </c>
      <c r="C26" s="137">
        <f t="shared" ref="C26:M26" si="8">SUM(C12:C25)</f>
        <v>872141215.73800004</v>
      </c>
      <c r="D26" s="137">
        <f t="shared" si="8"/>
        <v>243385218.51917088</v>
      </c>
      <c r="E26" s="137">
        <f t="shared" si="8"/>
        <v>535416168.34000003</v>
      </c>
      <c r="F26" s="137">
        <f t="shared" si="8"/>
        <v>485024791.52434701</v>
      </c>
      <c r="G26" s="137">
        <f t="shared" si="8"/>
        <v>247456315.02899998</v>
      </c>
      <c r="H26" s="137">
        <f t="shared" si="8"/>
        <v>672720.40850900032</v>
      </c>
      <c r="I26" s="137">
        <f t="shared" si="8"/>
        <v>32529574.310999993</v>
      </c>
      <c r="J26" s="137">
        <f t="shared" si="8"/>
        <v>4480794.875</v>
      </c>
      <c r="K26" s="137">
        <f t="shared" si="8"/>
        <v>3185740.3629999999</v>
      </c>
      <c r="L26" s="137">
        <f t="shared" si="8"/>
        <v>41887670.829642989</v>
      </c>
      <c r="M26" s="138">
        <f t="shared" si="8"/>
        <v>53553417.695</v>
      </c>
    </row>
    <row r="27" spans="1:29" s="79" customFormat="1" ht="16.2" customHeight="1" x14ac:dyDescent="0.3">
      <c r="A27" s="116" t="s">
        <v>124</v>
      </c>
      <c r="B27" s="490"/>
      <c r="C27" s="490"/>
      <c r="D27" s="490"/>
      <c r="E27" s="490"/>
      <c r="F27" s="117"/>
      <c r="G27" s="117"/>
      <c r="H27" s="117"/>
      <c r="I27" s="117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</row>
    <row r="28" spans="1:29" s="79" customFormat="1" ht="16.2" customHeight="1" x14ac:dyDescent="0.3">
      <c r="A28" s="139" t="s">
        <v>123</v>
      </c>
      <c r="B28" s="491"/>
      <c r="C28" s="491"/>
      <c r="D28" s="491"/>
      <c r="E28" s="491"/>
      <c r="F28" s="140"/>
      <c r="G28" s="140"/>
      <c r="H28" s="140"/>
      <c r="I28" s="140"/>
      <c r="O28" s="141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1"/>
      <c r="AA28" s="121"/>
      <c r="AB28" s="121"/>
      <c r="AC28" s="121"/>
    </row>
    <row r="29" spans="1:29" s="79" customFormat="1" ht="16.2" customHeight="1" x14ac:dyDescent="0.3">
      <c r="A29" s="142"/>
      <c r="B29" s="165"/>
      <c r="C29" s="165"/>
      <c r="D29" s="165"/>
      <c r="E29" s="165"/>
      <c r="F29" s="165"/>
      <c r="G29" s="165"/>
      <c r="H29" s="165"/>
      <c r="I29" s="165"/>
      <c r="J29" s="135"/>
      <c r="K29" s="135"/>
      <c r="L29" s="135"/>
      <c r="M29" s="135"/>
      <c r="N29" s="135"/>
      <c r="O29" s="464"/>
      <c r="P29" s="465"/>
      <c r="Q29" s="465"/>
      <c r="R29" s="120"/>
      <c r="S29" s="120"/>
      <c r="T29" s="120"/>
      <c r="U29" s="120"/>
      <c r="V29" s="120"/>
      <c r="W29" s="120"/>
      <c r="X29" s="120"/>
      <c r="Y29" s="120"/>
      <c r="Z29" s="121"/>
      <c r="AA29" s="121"/>
      <c r="AB29" s="121"/>
      <c r="AC29" s="56"/>
    </row>
    <row r="30" spans="1:29" s="79" customFormat="1" ht="16.2" customHeight="1" x14ac:dyDescent="0.3">
      <c r="A30" s="671" t="s">
        <v>202</v>
      </c>
      <c r="B30" s="671"/>
      <c r="C30" s="671"/>
      <c r="D30" s="671"/>
      <c r="E30" s="671"/>
      <c r="F30" s="671"/>
      <c r="G30" s="671"/>
      <c r="O30" s="141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1"/>
      <c r="AA30" s="121"/>
      <c r="AB30" s="121"/>
      <c r="AC30" s="123"/>
    </row>
    <row r="31" spans="1:29" s="79" customFormat="1" ht="16.2" customHeight="1" x14ac:dyDescent="0.3">
      <c r="G31" s="492" t="s">
        <v>111</v>
      </c>
      <c r="O31" s="141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1"/>
      <c r="AA31" s="121"/>
      <c r="AB31" s="121"/>
      <c r="AC31" s="123"/>
    </row>
    <row r="32" spans="1:29" s="79" customFormat="1" ht="16.2" customHeight="1" x14ac:dyDescent="0.3">
      <c r="A32" s="667" t="s">
        <v>0</v>
      </c>
      <c r="B32" s="669" t="s">
        <v>1</v>
      </c>
      <c r="C32" s="669"/>
      <c r="D32" s="669"/>
      <c r="E32" s="669"/>
      <c r="F32" s="669"/>
      <c r="G32" s="670"/>
      <c r="J32" s="125"/>
      <c r="K32" s="125"/>
      <c r="O32" s="141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1"/>
      <c r="AA32" s="121"/>
      <c r="AB32" s="121"/>
      <c r="AC32" s="123"/>
    </row>
    <row r="33" spans="1:29" s="79" customFormat="1" ht="16.2" customHeight="1" x14ac:dyDescent="0.3">
      <c r="A33" s="668"/>
      <c r="B33" s="106" t="s">
        <v>2</v>
      </c>
      <c r="C33" s="106" t="s">
        <v>3</v>
      </c>
      <c r="D33" s="106" t="s">
        <v>4</v>
      </c>
      <c r="E33" s="106" t="s">
        <v>5</v>
      </c>
      <c r="F33" s="106" t="s">
        <v>100</v>
      </c>
      <c r="G33" s="126" t="s">
        <v>7</v>
      </c>
      <c r="J33" s="125"/>
      <c r="K33" s="125"/>
      <c r="O33" s="141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1"/>
      <c r="AA33" s="121"/>
      <c r="AB33" s="121"/>
      <c r="AC33" s="123"/>
    </row>
    <row r="34" spans="1:29" s="79" customFormat="1" ht="16.2" customHeight="1" x14ac:dyDescent="0.3">
      <c r="A34" s="668"/>
      <c r="B34" s="106" t="s">
        <v>110</v>
      </c>
      <c r="C34" s="106" t="s">
        <v>110</v>
      </c>
      <c r="D34" s="106" t="s">
        <v>110</v>
      </c>
      <c r="E34" s="106" t="s">
        <v>110</v>
      </c>
      <c r="F34" s="106" t="s">
        <v>110</v>
      </c>
      <c r="G34" s="126" t="s">
        <v>110</v>
      </c>
      <c r="J34" s="125"/>
      <c r="K34" s="125"/>
      <c r="O34" s="141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1"/>
      <c r="AA34" s="121"/>
      <c r="AB34" s="121"/>
    </row>
    <row r="35" spans="1:29" s="79" customFormat="1" ht="19.95" customHeight="1" x14ac:dyDescent="0.3">
      <c r="A35" s="109">
        <v>2008</v>
      </c>
      <c r="B35" s="131">
        <f t="shared" ref="B35:B49" si="9">(C12/B12)*1000</f>
        <v>1139.2415723452311</v>
      </c>
      <c r="C35" s="131">
        <f t="shared" ref="C35:C47" si="10">(E12/D12)*1000</f>
        <v>2335.131972974797</v>
      </c>
      <c r="D35" s="131">
        <f t="shared" ref="D35:D48" si="11">(G12/F12)*1000</f>
        <v>551.34041030944229</v>
      </c>
      <c r="E35" s="131">
        <f t="shared" ref="E35:E48" si="12">(I12/H12)*1000</f>
        <v>55016.276933793401</v>
      </c>
      <c r="F35" s="133" t="s">
        <v>122</v>
      </c>
      <c r="G35" s="144">
        <f t="shared" ref="G35:G47" si="13">(M12/L12)*1000</f>
        <v>1521.2863621647641</v>
      </c>
      <c r="J35" s="127"/>
      <c r="K35" s="127"/>
      <c r="O35" s="141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1"/>
      <c r="AA35" s="121"/>
      <c r="AB35" s="121"/>
    </row>
    <row r="36" spans="1:29" s="79" customFormat="1" ht="19.95" customHeight="1" x14ac:dyDescent="0.3">
      <c r="A36" s="109">
        <v>2009</v>
      </c>
      <c r="B36" s="131">
        <f t="shared" si="9"/>
        <v>944.7223832805588</v>
      </c>
      <c r="C36" s="131">
        <f t="shared" si="10"/>
        <v>2084.7946918665343</v>
      </c>
      <c r="D36" s="131">
        <f t="shared" si="11"/>
        <v>393.14222733785135</v>
      </c>
      <c r="E36" s="131">
        <f t="shared" si="12"/>
        <v>42728.863152169179</v>
      </c>
      <c r="F36" s="133" t="s">
        <v>122</v>
      </c>
      <c r="G36" s="144">
        <f t="shared" si="13"/>
        <v>931.34526848068663</v>
      </c>
      <c r="J36" s="127"/>
      <c r="K36" s="127"/>
      <c r="O36" s="141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1"/>
      <c r="AA36" s="121"/>
      <c r="AB36" s="121"/>
    </row>
    <row r="37" spans="1:29" s="79" customFormat="1" ht="19.95" customHeight="1" x14ac:dyDescent="0.3">
      <c r="A37" s="109">
        <v>2010</v>
      </c>
      <c r="B37" s="131">
        <f t="shared" si="9"/>
        <v>1037.0373973990995</v>
      </c>
      <c r="C37" s="131">
        <f t="shared" si="10"/>
        <v>2120.8232975474589</v>
      </c>
      <c r="D37" s="131">
        <f t="shared" si="11"/>
        <v>493.25402464630474</v>
      </c>
      <c r="E37" s="131">
        <f t="shared" si="12"/>
        <v>17615.438668167746</v>
      </c>
      <c r="F37" s="133" t="s">
        <v>122</v>
      </c>
      <c r="G37" s="144">
        <f t="shared" si="13"/>
        <v>848.09911719481238</v>
      </c>
      <c r="J37" s="127"/>
      <c r="K37" s="127"/>
      <c r="O37" s="141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1"/>
      <c r="AA37" s="121"/>
      <c r="AB37" s="121"/>
    </row>
    <row r="38" spans="1:29" s="79" customFormat="1" ht="19.95" customHeight="1" x14ac:dyDescent="0.3">
      <c r="A38" s="109">
        <v>2011</v>
      </c>
      <c r="B38" s="131">
        <f t="shared" si="9"/>
        <v>1110.8191944594503</v>
      </c>
      <c r="C38" s="131">
        <f t="shared" si="10"/>
        <v>2187.7385827374173</v>
      </c>
      <c r="D38" s="131">
        <f t="shared" si="11"/>
        <v>570.56945739834282</v>
      </c>
      <c r="E38" s="131">
        <f t="shared" si="12"/>
        <v>54886.313552746236</v>
      </c>
      <c r="F38" s="133" t="s">
        <v>122</v>
      </c>
      <c r="G38" s="144">
        <f t="shared" si="13"/>
        <v>791.30816939959414</v>
      </c>
      <c r="J38" s="127"/>
      <c r="K38" s="127"/>
      <c r="O38" s="141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1"/>
      <c r="AA38" s="121"/>
      <c r="AB38" s="121"/>
    </row>
    <row r="39" spans="1:29" s="79" customFormat="1" ht="19.95" customHeight="1" x14ac:dyDescent="0.3">
      <c r="A39" s="109">
        <v>2012</v>
      </c>
      <c r="B39" s="131">
        <f t="shared" si="9"/>
        <v>1073.4936383144818</v>
      </c>
      <c r="C39" s="131">
        <f t="shared" si="10"/>
        <v>2118.594762794603</v>
      </c>
      <c r="D39" s="131">
        <f t="shared" si="11"/>
        <v>552.43967963730972</v>
      </c>
      <c r="E39" s="131">
        <f t="shared" si="12"/>
        <v>68247.252560307577</v>
      </c>
      <c r="F39" s="133" t="s">
        <v>122</v>
      </c>
      <c r="G39" s="144">
        <f t="shared" si="13"/>
        <v>644.23444773242841</v>
      </c>
      <c r="J39" s="127"/>
      <c r="K39" s="127"/>
      <c r="O39" s="141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1"/>
      <c r="AA39" s="121"/>
      <c r="AB39" s="121"/>
    </row>
    <row r="40" spans="1:29" s="79" customFormat="1" ht="19.95" customHeight="1" x14ac:dyDescent="0.3">
      <c r="A40" s="109">
        <v>2013</v>
      </c>
      <c r="B40" s="131">
        <f t="shared" si="9"/>
        <v>1052.8818279476423</v>
      </c>
      <c r="C40" s="131">
        <f t="shared" si="10"/>
        <v>2092.8109928763365</v>
      </c>
      <c r="D40" s="131">
        <f t="shared" si="11"/>
        <v>539.75678114101686</v>
      </c>
      <c r="E40" s="131">
        <f t="shared" si="12"/>
        <v>58203.478773584902</v>
      </c>
      <c r="F40" s="131">
        <f t="shared" ref="F40:F48" si="14">(K17/J17)*1000</f>
        <v>824.833623333991</v>
      </c>
      <c r="G40" s="144">
        <f t="shared" si="13"/>
        <v>582.77672102458655</v>
      </c>
      <c r="J40" s="127"/>
      <c r="K40" s="127"/>
      <c r="O40" s="141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1"/>
      <c r="AA40" s="121"/>
      <c r="AB40" s="121"/>
    </row>
    <row r="41" spans="1:29" s="79" customFormat="1" ht="19.95" customHeight="1" x14ac:dyDescent="0.3">
      <c r="A41" s="109">
        <v>2014</v>
      </c>
      <c r="B41" s="131">
        <f t="shared" si="9"/>
        <v>1054.4430738081514</v>
      </c>
      <c r="C41" s="131">
        <f t="shared" si="10"/>
        <v>1987.9579639557824</v>
      </c>
      <c r="D41" s="131">
        <f t="shared" si="11"/>
        <v>524.29459973232656</v>
      </c>
      <c r="E41" s="131">
        <f t="shared" si="12"/>
        <v>54168.225187695469</v>
      </c>
      <c r="F41" s="131">
        <f t="shared" si="14"/>
        <v>757.05732952449318</v>
      </c>
      <c r="G41" s="144">
        <f t="shared" si="13"/>
        <v>593.82582811429847</v>
      </c>
      <c r="J41" s="127"/>
      <c r="K41" s="127"/>
      <c r="L41" s="145"/>
      <c r="M41" s="145"/>
      <c r="N41" s="145"/>
      <c r="O41" s="145"/>
      <c r="P41" s="145"/>
      <c r="Q41" s="145"/>
      <c r="T41" s="127"/>
      <c r="U41" s="127"/>
      <c r="V41" s="145"/>
      <c r="W41" s="145"/>
      <c r="X41" s="145"/>
      <c r="Y41" s="145"/>
      <c r="Z41" s="145"/>
      <c r="AA41" s="145"/>
    </row>
    <row r="42" spans="1:29" s="79" customFormat="1" ht="19.95" customHeight="1" x14ac:dyDescent="0.3">
      <c r="A42" s="109">
        <v>2015</v>
      </c>
      <c r="B42" s="131">
        <f t="shared" si="9"/>
        <v>1025.0788578039246</v>
      </c>
      <c r="C42" s="131">
        <f t="shared" si="10"/>
        <v>2124.3183591523361</v>
      </c>
      <c r="D42" s="131">
        <f t="shared" si="11"/>
        <v>442.26389047328223</v>
      </c>
      <c r="E42" s="131">
        <f t="shared" si="12"/>
        <v>54627.265087452077</v>
      </c>
      <c r="F42" s="131">
        <f t="shared" si="14"/>
        <v>746.9122286796246</v>
      </c>
      <c r="G42" s="144">
        <f t="shared" si="13"/>
        <v>1008.34821646547</v>
      </c>
      <c r="J42" s="127"/>
      <c r="K42" s="127"/>
      <c r="L42" s="145"/>
      <c r="M42" s="145"/>
      <c r="N42" s="145"/>
      <c r="O42" s="145"/>
      <c r="P42" s="145"/>
      <c r="Q42" s="145"/>
      <c r="T42" s="127"/>
      <c r="U42" s="127"/>
      <c r="V42" s="145"/>
      <c r="W42" s="145"/>
      <c r="X42" s="145"/>
      <c r="Y42" s="145"/>
      <c r="Z42" s="145"/>
      <c r="AA42" s="145"/>
    </row>
    <row r="43" spans="1:29" s="79" customFormat="1" ht="19.95" customHeight="1" x14ac:dyDescent="0.3">
      <c r="A43" s="109">
        <v>2016</v>
      </c>
      <c r="B43" s="131">
        <f t="shared" si="9"/>
        <v>1025.4431040303275</v>
      </c>
      <c r="C43" s="131">
        <f t="shared" si="10"/>
        <v>2146.709210613772</v>
      </c>
      <c r="D43" s="131">
        <f t="shared" si="11"/>
        <v>411.13161833749331</v>
      </c>
      <c r="E43" s="131">
        <f t="shared" si="12"/>
        <v>56886.447589349962</v>
      </c>
      <c r="F43" s="131">
        <f t="shared" si="14"/>
        <v>405.52760728298449</v>
      </c>
      <c r="G43" s="144">
        <f t="shared" si="13"/>
        <v>1041.8726643622279</v>
      </c>
      <c r="J43" s="127"/>
      <c r="K43" s="127"/>
      <c r="L43" s="145"/>
      <c r="M43" s="145"/>
      <c r="N43" s="145"/>
      <c r="O43" s="145"/>
      <c r="P43" s="145"/>
      <c r="Q43" s="145"/>
      <c r="T43" s="127"/>
      <c r="U43" s="127"/>
      <c r="V43" s="145"/>
      <c r="W43" s="145"/>
      <c r="X43" s="145"/>
      <c r="Y43" s="145"/>
      <c r="Z43" s="145"/>
      <c r="AA43" s="145"/>
    </row>
    <row r="44" spans="1:29" s="79" customFormat="1" ht="19.95" customHeight="1" x14ac:dyDescent="0.3">
      <c r="A44" s="109">
        <v>2017</v>
      </c>
      <c r="B44" s="131">
        <f t="shared" si="9"/>
        <v>1091.7967140909525</v>
      </c>
      <c r="C44" s="131">
        <f t="shared" si="10"/>
        <v>2210.6179401397981</v>
      </c>
      <c r="D44" s="131">
        <f t="shared" si="11"/>
        <v>463.04619808159418</v>
      </c>
      <c r="E44" s="131">
        <f t="shared" si="12"/>
        <v>52702.021499605151</v>
      </c>
      <c r="F44" s="131">
        <f t="shared" si="14"/>
        <v>925.29024914951219</v>
      </c>
      <c r="G44" s="144">
        <f t="shared" si="13"/>
        <v>1124.387349777043</v>
      </c>
      <c r="J44" s="127"/>
      <c r="K44" s="127"/>
      <c r="L44" s="145"/>
      <c r="M44" s="145"/>
      <c r="N44" s="145"/>
      <c r="O44" s="145"/>
      <c r="P44" s="145"/>
      <c r="Q44" s="145"/>
      <c r="T44" s="127"/>
      <c r="U44" s="127"/>
      <c r="V44" s="145"/>
      <c r="W44" s="145"/>
      <c r="X44" s="145"/>
      <c r="Y44" s="145"/>
      <c r="Z44" s="145"/>
      <c r="AA44" s="145"/>
    </row>
    <row r="45" spans="1:29" s="79" customFormat="1" ht="19.95" customHeight="1" x14ac:dyDescent="0.3">
      <c r="A45" s="114">
        <v>2018</v>
      </c>
      <c r="B45" s="131">
        <f t="shared" si="9"/>
        <v>1198.9883457788003</v>
      </c>
      <c r="C45" s="131">
        <f t="shared" si="10"/>
        <v>2324.4584222488074</v>
      </c>
      <c r="D45" s="131">
        <f t="shared" si="11"/>
        <v>528.89781416974699</v>
      </c>
      <c r="E45" s="131">
        <f t="shared" si="12"/>
        <v>57337.602378705378</v>
      </c>
      <c r="F45" s="131">
        <f t="shared" si="14"/>
        <v>1035.5033007146656</v>
      </c>
      <c r="G45" s="144">
        <f t="shared" si="13"/>
        <v>1273.430214375436</v>
      </c>
      <c r="J45" s="127"/>
      <c r="K45" s="127"/>
      <c r="L45" s="145"/>
      <c r="M45" s="145"/>
      <c r="N45" s="145"/>
      <c r="O45" s="145"/>
      <c r="P45" s="145"/>
      <c r="Q45" s="145"/>
      <c r="T45" s="127"/>
      <c r="U45" s="127"/>
      <c r="V45" s="145"/>
      <c r="W45" s="145"/>
      <c r="X45" s="145"/>
      <c r="Y45" s="145"/>
      <c r="Z45" s="145"/>
      <c r="AA45" s="145"/>
    </row>
    <row r="46" spans="1:29" s="79" customFormat="1" ht="19.95" customHeight="1" x14ac:dyDescent="0.3">
      <c r="A46" s="114">
        <v>2019</v>
      </c>
      <c r="B46" s="131">
        <f t="shared" si="9"/>
        <v>1287.7990486156968</v>
      </c>
      <c r="C46" s="131">
        <f t="shared" si="10"/>
        <v>2345.7880055917858</v>
      </c>
      <c r="D46" s="131">
        <f t="shared" si="11"/>
        <v>549.5200586438641</v>
      </c>
      <c r="E46" s="131">
        <f t="shared" si="12"/>
        <v>52316.863007738539</v>
      </c>
      <c r="F46" s="131">
        <f t="shared" si="14"/>
        <v>732.41792011899918</v>
      </c>
      <c r="G46" s="144">
        <f t="shared" si="13"/>
        <v>2763.2520093498447</v>
      </c>
      <c r="J46" s="127"/>
      <c r="K46" s="127"/>
      <c r="L46" s="145"/>
      <c r="M46" s="145"/>
      <c r="N46" s="145"/>
      <c r="O46" s="145"/>
      <c r="P46" s="145"/>
      <c r="Q46" s="145"/>
      <c r="T46" s="127"/>
      <c r="U46" s="127"/>
      <c r="V46" s="145"/>
      <c r="W46" s="145"/>
      <c r="X46" s="145"/>
      <c r="Y46" s="145"/>
      <c r="Z46" s="145"/>
      <c r="AA46" s="145"/>
    </row>
    <row r="47" spans="1:29" s="79" customFormat="1" ht="19.95" customHeight="1" x14ac:dyDescent="0.3">
      <c r="A47" s="114">
        <v>2020</v>
      </c>
      <c r="B47" s="131">
        <f t="shared" si="9"/>
        <v>1228.3546808262195</v>
      </c>
      <c r="C47" s="131">
        <f t="shared" si="10"/>
        <v>2195.4019298208077</v>
      </c>
      <c r="D47" s="131">
        <f t="shared" si="11"/>
        <v>500.33364470431053</v>
      </c>
      <c r="E47" s="131">
        <f t="shared" si="12"/>
        <v>55681.145404421477</v>
      </c>
      <c r="F47" s="131">
        <f t="shared" si="14"/>
        <v>606.44516471806526</v>
      </c>
      <c r="G47" s="144">
        <f t="shared" si="13"/>
        <v>2013.1450770307504</v>
      </c>
      <c r="J47" s="127"/>
      <c r="K47" s="127"/>
      <c r="L47" s="145"/>
      <c r="M47" s="145"/>
      <c r="N47" s="145"/>
      <c r="O47" s="145"/>
      <c r="P47" s="145"/>
      <c r="Q47" s="145"/>
      <c r="T47" s="127"/>
      <c r="U47" s="127"/>
      <c r="V47" s="145"/>
      <c r="W47" s="145"/>
      <c r="X47" s="145"/>
      <c r="Y47" s="145"/>
      <c r="Z47" s="145"/>
      <c r="AA47" s="145"/>
    </row>
    <row r="48" spans="1:29" s="79" customFormat="1" ht="19.95" customHeight="1" x14ac:dyDescent="0.3">
      <c r="A48" s="114">
        <v>2021</v>
      </c>
      <c r="B48" s="131">
        <f t="shared" si="9"/>
        <v>1403.5864964849343</v>
      </c>
      <c r="C48" s="131">
        <f>(E25/D25)*1000</f>
        <v>2406.7334574460315</v>
      </c>
      <c r="D48" s="131">
        <f t="shared" si="11"/>
        <v>632.98742119742167</v>
      </c>
      <c r="E48" s="131">
        <f t="shared" si="12"/>
        <v>56048.089861858709</v>
      </c>
      <c r="F48" s="131">
        <f t="shared" si="14"/>
        <v>696.23336678011788</v>
      </c>
      <c r="G48" s="144">
        <f>(M25/L25)*1000</f>
        <v>2466.5262700401827</v>
      </c>
      <c r="J48" s="127"/>
      <c r="K48" s="127"/>
      <c r="L48" s="145"/>
      <c r="M48" s="145"/>
      <c r="N48" s="145"/>
      <c r="O48" s="145"/>
      <c r="P48" s="145"/>
      <c r="Q48" s="145"/>
      <c r="T48" s="127"/>
      <c r="U48" s="127"/>
      <c r="V48" s="145"/>
      <c r="W48" s="145"/>
      <c r="X48" s="145"/>
      <c r="Y48" s="145"/>
      <c r="Z48" s="145"/>
      <c r="AA48" s="145"/>
    </row>
    <row r="49" spans="1:27" s="79" customFormat="1" ht="19.95" customHeight="1" x14ac:dyDescent="0.3">
      <c r="A49" s="115" t="s">
        <v>2</v>
      </c>
      <c r="B49" s="146">
        <f t="shared" si="9"/>
        <v>1124.6887232369365</v>
      </c>
      <c r="C49" s="146">
        <f t="shared" ref="C49" si="15">(E26/D26)*1000</f>
        <v>2199.8713463275772</v>
      </c>
      <c r="D49" s="146">
        <f t="shared" ref="D49" si="16">(G26/F26)*1000</f>
        <v>510.19312693540599</v>
      </c>
      <c r="E49" s="146">
        <f t="shared" ref="E49" si="17">(I26/H26)*1000</f>
        <v>48355.266020690055</v>
      </c>
      <c r="F49" s="146">
        <f t="shared" ref="F49" si="18">(K26/J26)*1000</f>
        <v>710.97661282698186</v>
      </c>
      <c r="G49" s="147">
        <f t="shared" ref="G49" si="19">(M26/L26)*1000</f>
        <v>1278.5007290761419</v>
      </c>
      <c r="J49" s="128"/>
      <c r="K49" s="128"/>
      <c r="L49" s="145"/>
      <c r="M49" s="145"/>
      <c r="N49" s="145"/>
      <c r="O49" s="145"/>
      <c r="P49" s="145"/>
      <c r="Q49" s="145"/>
      <c r="T49" s="127"/>
      <c r="U49" s="127"/>
      <c r="V49" s="145"/>
      <c r="W49" s="145"/>
      <c r="X49" s="145"/>
      <c r="Y49" s="145"/>
      <c r="Z49" s="145"/>
      <c r="AA49" s="145"/>
    </row>
    <row r="50" spans="1:27" s="79" customFormat="1" ht="16.2" customHeight="1" x14ac:dyDescent="0.3">
      <c r="T50" s="128"/>
      <c r="U50" s="128"/>
      <c r="V50" s="145"/>
      <c r="W50" s="145"/>
      <c r="X50" s="145"/>
      <c r="Y50" s="145"/>
      <c r="Z50" s="145"/>
      <c r="AA50" s="145"/>
    </row>
  </sheetData>
  <mergeCells count="11">
    <mergeCell ref="A32:A34"/>
    <mergeCell ref="B32:G32"/>
    <mergeCell ref="A30:G30"/>
    <mergeCell ref="H10:I10"/>
    <mergeCell ref="J10:K10"/>
    <mergeCell ref="A9:A11"/>
    <mergeCell ref="B9:M9"/>
    <mergeCell ref="B10:C10"/>
    <mergeCell ref="D10:E10"/>
    <mergeCell ref="F10:G10"/>
    <mergeCell ref="L10:M10"/>
  </mergeCells>
  <pageMargins left="0.70866141732283472" right="0.70866141732283472" top="0.74803149606299213" bottom="0.74803149606299213" header="0.31496062992125984" footer="0.31496062992125984"/>
  <pageSetup paperSize="8" scale="85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X50"/>
  <sheetViews>
    <sheetView showGridLines="0" zoomScaleNormal="100" workbookViewId="0"/>
  </sheetViews>
  <sheetFormatPr defaultColWidth="8.88671875" defaultRowHeight="13.8" x14ac:dyDescent="0.25"/>
  <cols>
    <col min="1" max="1" width="8.33203125" style="2" customWidth="1"/>
    <col min="2" max="13" width="13.6640625" style="2" customWidth="1"/>
    <col min="14" max="15" width="12.6640625" style="2" bestFit="1" customWidth="1"/>
    <col min="16" max="16" width="9.109375" style="2" bestFit="1" customWidth="1"/>
    <col min="17" max="18" width="12.6640625" style="2" bestFit="1" customWidth="1"/>
    <col min="19" max="22" width="9" style="2" bestFit="1" customWidth="1"/>
    <col min="23" max="24" width="10.88671875" style="2" bestFit="1" customWidth="1"/>
    <col min="25" max="16384" width="8.88671875" style="2"/>
  </cols>
  <sheetData>
    <row r="1" spans="1:13" ht="14.25" customHeight="1" x14ac:dyDescent="0.25"/>
    <row r="2" spans="1:13" ht="14.25" customHeight="1" x14ac:dyDescent="0.25"/>
    <row r="3" spans="1:13" ht="14.25" customHeight="1" x14ac:dyDescent="0.25"/>
    <row r="4" spans="1:13" ht="14.25" customHeight="1" x14ac:dyDescent="0.25"/>
    <row r="5" spans="1:13" ht="14.25" customHeight="1" x14ac:dyDescent="0.25">
      <c r="A5" s="53" t="s">
        <v>191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ht="14.25" customHeight="1" x14ac:dyDescent="0.25">
      <c r="A6" s="53" t="s">
        <v>126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7" spans="1:13" ht="14.25" customHeight="1" x14ac:dyDescent="0.25">
      <c r="A7" s="676" t="s">
        <v>188</v>
      </c>
      <c r="B7" s="676"/>
      <c r="C7" s="676"/>
      <c r="D7" s="676"/>
      <c r="E7" s="676"/>
      <c r="F7" s="676"/>
      <c r="G7" s="676"/>
      <c r="H7" s="676"/>
      <c r="I7" s="676"/>
      <c r="J7" s="676"/>
      <c r="K7" s="676"/>
      <c r="L7" s="676"/>
      <c r="M7" s="676"/>
    </row>
    <row r="8" spans="1:13" ht="14.25" customHeight="1" x14ac:dyDescent="0.25"/>
    <row r="9" spans="1:13" ht="15.6" customHeight="1" x14ac:dyDescent="0.25">
      <c r="A9" s="667" t="s">
        <v>0</v>
      </c>
      <c r="B9" s="674" t="s">
        <v>1</v>
      </c>
      <c r="C9" s="674"/>
      <c r="D9" s="674"/>
      <c r="E9" s="674"/>
      <c r="F9" s="674"/>
      <c r="G9" s="674"/>
      <c r="H9" s="674"/>
      <c r="I9" s="674"/>
      <c r="J9" s="674"/>
      <c r="K9" s="674"/>
      <c r="L9" s="674"/>
      <c r="M9" s="675"/>
    </row>
    <row r="10" spans="1:13" ht="15.6" customHeight="1" x14ac:dyDescent="0.25">
      <c r="A10" s="668"/>
      <c r="B10" s="672" t="s">
        <v>2</v>
      </c>
      <c r="C10" s="672"/>
      <c r="D10" s="672" t="s">
        <v>3</v>
      </c>
      <c r="E10" s="672"/>
      <c r="F10" s="672" t="s">
        <v>4</v>
      </c>
      <c r="G10" s="672"/>
      <c r="H10" s="672" t="s">
        <v>5</v>
      </c>
      <c r="I10" s="672"/>
      <c r="J10" s="672" t="s">
        <v>100</v>
      </c>
      <c r="K10" s="672"/>
      <c r="L10" s="672" t="s">
        <v>8</v>
      </c>
      <c r="M10" s="673"/>
    </row>
    <row r="11" spans="1:13" ht="15.6" customHeight="1" x14ac:dyDescent="0.25">
      <c r="A11" s="668"/>
      <c r="B11" s="106" t="s">
        <v>6</v>
      </c>
      <c r="C11" s="107" t="s">
        <v>127</v>
      </c>
      <c r="D11" s="106" t="s">
        <v>6</v>
      </c>
      <c r="E11" s="107" t="s">
        <v>127</v>
      </c>
      <c r="F11" s="106" t="s">
        <v>6</v>
      </c>
      <c r="G11" s="107" t="s">
        <v>127</v>
      </c>
      <c r="H11" s="106" t="s">
        <v>6</v>
      </c>
      <c r="I11" s="107" t="s">
        <v>127</v>
      </c>
      <c r="J11" s="106" t="s">
        <v>6</v>
      </c>
      <c r="K11" s="107" t="s">
        <v>127</v>
      </c>
      <c r="L11" s="106" t="s">
        <v>6</v>
      </c>
      <c r="M11" s="108" t="s">
        <v>127</v>
      </c>
    </row>
    <row r="12" spans="1:13" s="150" customFormat="1" ht="19.95" customHeight="1" x14ac:dyDescent="0.3">
      <c r="A12" s="109">
        <v>2008</v>
      </c>
      <c r="B12" s="131">
        <f>D12+F12+H12+L12</f>
        <v>27600568.424000002</v>
      </c>
      <c r="C12" s="131">
        <f>E12+G12+I12+M12</f>
        <v>36739193.980999991</v>
      </c>
      <c r="D12" s="132">
        <v>13242007.969999995</v>
      </c>
      <c r="E12" s="132">
        <v>21520296.870999988</v>
      </c>
      <c r="F12" s="132">
        <v>13143115.646000007</v>
      </c>
      <c r="G12" s="132">
        <v>11127108.603000002</v>
      </c>
      <c r="H12" s="132">
        <v>514760.42600000021</v>
      </c>
      <c r="I12" s="132">
        <v>2809700.2509999997</v>
      </c>
      <c r="J12" s="133" t="s">
        <v>122</v>
      </c>
      <c r="K12" s="133" t="s">
        <v>122</v>
      </c>
      <c r="L12" s="132">
        <v>700684.38199999987</v>
      </c>
      <c r="M12" s="134">
        <v>1282088.2560000001</v>
      </c>
    </row>
    <row r="13" spans="1:13" s="150" customFormat="1" ht="19.95" customHeight="1" x14ac:dyDescent="0.3">
      <c r="A13" s="109">
        <v>2009</v>
      </c>
      <c r="B13" s="131">
        <f t="shared" ref="B13:B15" si="0">D13+F13+H13+L13</f>
        <v>25343225.703623001</v>
      </c>
      <c r="C13" s="131">
        <f t="shared" ref="C13:C15" si="1">E13+G13+I13+M13</f>
        <v>29672897.591000028</v>
      </c>
      <c r="D13" s="132">
        <v>11488327.352646999</v>
      </c>
      <c r="E13" s="132">
        <v>18366646.195000034</v>
      </c>
      <c r="F13" s="132">
        <v>12724643.060960999</v>
      </c>
      <c r="G13" s="132">
        <v>9443273.2329999954</v>
      </c>
      <c r="H13" s="132">
        <v>747990.60687000002</v>
      </c>
      <c r="I13" s="132">
        <v>1490396.559999998</v>
      </c>
      <c r="J13" s="133" t="s">
        <v>122</v>
      </c>
      <c r="K13" s="133" t="s">
        <v>122</v>
      </c>
      <c r="L13" s="132">
        <v>382264.68314500002</v>
      </c>
      <c r="M13" s="134">
        <v>372581.60299999994</v>
      </c>
    </row>
    <row r="14" spans="1:13" s="150" customFormat="1" ht="19.95" customHeight="1" x14ac:dyDescent="0.3">
      <c r="A14" s="109">
        <v>2010</v>
      </c>
      <c r="B14" s="131">
        <f t="shared" si="0"/>
        <v>28646192.548521996</v>
      </c>
      <c r="C14" s="131">
        <f t="shared" si="1"/>
        <v>34615290.808999978</v>
      </c>
      <c r="D14" s="132">
        <v>12175901.521541998</v>
      </c>
      <c r="E14" s="132">
        <v>20737837.864999969</v>
      </c>
      <c r="F14" s="132">
        <v>15162635.024471996</v>
      </c>
      <c r="G14" s="132">
        <v>11557542.504000008</v>
      </c>
      <c r="H14" s="132">
        <v>821236.57493600005</v>
      </c>
      <c r="I14" s="132">
        <v>1890615.430000002</v>
      </c>
      <c r="J14" s="133" t="s">
        <v>122</v>
      </c>
      <c r="K14" s="133" t="s">
        <v>122</v>
      </c>
      <c r="L14" s="132">
        <v>486419.42757200002</v>
      </c>
      <c r="M14" s="134">
        <v>429295.00999999995</v>
      </c>
    </row>
    <row r="15" spans="1:13" s="150" customFormat="1" ht="19.95" customHeight="1" x14ac:dyDescent="0.3">
      <c r="A15" s="109">
        <v>2011</v>
      </c>
      <c r="B15" s="131">
        <f t="shared" si="0"/>
        <v>29541693.678586006</v>
      </c>
      <c r="C15" s="131">
        <f t="shared" si="1"/>
        <v>40304703.099000022</v>
      </c>
      <c r="D15" s="132">
        <v>12476901.407747997</v>
      </c>
      <c r="E15" s="132">
        <v>23180080.337999996</v>
      </c>
      <c r="F15" s="132">
        <v>15760879.051519006</v>
      </c>
      <c r="G15" s="132">
        <v>13894204.195000023</v>
      </c>
      <c r="H15" s="132">
        <v>869835.34568300005</v>
      </c>
      <c r="I15" s="132">
        <v>2559099.4469999969</v>
      </c>
      <c r="J15" s="133" t="s">
        <v>122</v>
      </c>
      <c r="K15" s="133" t="s">
        <v>122</v>
      </c>
      <c r="L15" s="132">
        <v>434077.87363599997</v>
      </c>
      <c r="M15" s="134">
        <v>671319.11899999995</v>
      </c>
    </row>
    <row r="16" spans="1:13" s="150" customFormat="1" ht="19.95" customHeight="1" x14ac:dyDescent="0.3">
      <c r="A16" s="109">
        <v>2012</v>
      </c>
      <c r="B16" s="131">
        <f>D16+F16+H16+L16</f>
        <v>31895601</v>
      </c>
      <c r="C16" s="131">
        <f>E16+G16+I16+M16</f>
        <v>44028903</v>
      </c>
      <c r="D16" s="132">
        <v>12733138</v>
      </c>
      <c r="E16" s="132">
        <v>24593231</v>
      </c>
      <c r="F16" s="132">
        <v>18066187</v>
      </c>
      <c r="G16" s="132">
        <v>15879091</v>
      </c>
      <c r="H16" s="132">
        <v>913246</v>
      </c>
      <c r="I16" s="132">
        <v>3040677</v>
      </c>
      <c r="J16" s="133" t="s">
        <v>122</v>
      </c>
      <c r="K16" s="133" t="s">
        <v>122</v>
      </c>
      <c r="L16" s="132">
        <v>183030</v>
      </c>
      <c r="M16" s="134">
        <v>515904</v>
      </c>
    </row>
    <row r="17" spans="1:24" s="150" customFormat="1" ht="19.95" customHeight="1" x14ac:dyDescent="0.3">
      <c r="A17" s="109">
        <v>2013</v>
      </c>
      <c r="B17" s="131">
        <f>D17+F17+H17+J17+L17</f>
        <v>36752901</v>
      </c>
      <c r="C17" s="131">
        <f>E17+G17+I17+K17+M17</f>
        <v>45951061</v>
      </c>
      <c r="D17" s="132">
        <v>14318588</v>
      </c>
      <c r="E17" s="132">
        <v>25665351</v>
      </c>
      <c r="F17" s="132">
        <v>21306578</v>
      </c>
      <c r="G17" s="132">
        <v>17079233</v>
      </c>
      <c r="H17" s="132">
        <v>974846</v>
      </c>
      <c r="I17" s="132">
        <v>2776421</v>
      </c>
      <c r="J17" s="132">
        <v>150629</v>
      </c>
      <c r="K17" s="132">
        <v>365465</v>
      </c>
      <c r="L17" s="132">
        <v>2260</v>
      </c>
      <c r="M17" s="134">
        <v>64591</v>
      </c>
    </row>
    <row r="18" spans="1:24" s="150" customFormat="1" ht="19.95" customHeight="1" x14ac:dyDescent="0.3">
      <c r="A18" s="109">
        <v>2014</v>
      </c>
      <c r="B18" s="131">
        <f t="shared" ref="B18:B21" si="2">D18+F18+H18+J18+L18</f>
        <v>37479162.207000002</v>
      </c>
      <c r="C18" s="131">
        <f t="shared" ref="C18:C23" si="3">E18+G18+I18+K18+M18</f>
        <v>46727868.911000006</v>
      </c>
      <c r="D18" s="132">
        <v>14752103.050000001</v>
      </c>
      <c r="E18" s="132">
        <v>27231166.332000006</v>
      </c>
      <c r="F18" s="132">
        <v>21552155.199000001</v>
      </c>
      <c r="G18" s="132">
        <v>16450221.405000007</v>
      </c>
      <c r="H18" s="132">
        <v>1006182.4700000002</v>
      </c>
      <c r="I18" s="132">
        <v>2670284.0440000021</v>
      </c>
      <c r="J18" s="132">
        <v>158315.965</v>
      </c>
      <c r="K18" s="132">
        <v>293658.21999999997</v>
      </c>
      <c r="L18" s="132">
        <v>10405.522999999996</v>
      </c>
      <c r="M18" s="134">
        <v>82538.910000000033</v>
      </c>
    </row>
    <row r="19" spans="1:24" s="150" customFormat="1" ht="19.95" customHeight="1" x14ac:dyDescent="0.3">
      <c r="A19" s="109">
        <v>2015</v>
      </c>
      <c r="B19" s="131">
        <f t="shared" si="2"/>
        <v>39272798</v>
      </c>
      <c r="C19" s="131">
        <f t="shared" si="3"/>
        <v>49825516</v>
      </c>
      <c r="D19" s="132">
        <v>15885955</v>
      </c>
      <c r="E19" s="132">
        <v>29985175</v>
      </c>
      <c r="F19" s="132">
        <v>21042613</v>
      </c>
      <c r="G19" s="132">
        <v>15606911</v>
      </c>
      <c r="H19" s="132">
        <v>1088780</v>
      </c>
      <c r="I19" s="132">
        <v>2619984</v>
      </c>
      <c r="J19" s="132">
        <v>187403</v>
      </c>
      <c r="K19" s="132">
        <v>238911</v>
      </c>
      <c r="L19" s="132">
        <v>1068047</v>
      </c>
      <c r="M19" s="134">
        <v>1374535</v>
      </c>
    </row>
    <row r="20" spans="1:24" s="150" customFormat="1" ht="19.95" customHeight="1" x14ac:dyDescent="0.3">
      <c r="A20" s="109">
        <v>2016</v>
      </c>
      <c r="B20" s="131">
        <f t="shared" si="2"/>
        <v>37493395.994000003</v>
      </c>
      <c r="C20" s="131">
        <f t="shared" si="3"/>
        <v>50022262.508999996</v>
      </c>
      <c r="D20" s="132">
        <v>14983786.715</v>
      </c>
      <c r="E20" s="132">
        <v>31263822.028999999</v>
      </c>
      <c r="F20" s="132">
        <v>20346028.103</v>
      </c>
      <c r="G20" s="132">
        <v>14447625.852</v>
      </c>
      <c r="H20" s="132">
        <v>1135346.983</v>
      </c>
      <c r="I20" s="132">
        <v>2651491.7710000002</v>
      </c>
      <c r="J20" s="132">
        <v>197159.17499999999</v>
      </c>
      <c r="K20" s="132">
        <v>200843.87899999999</v>
      </c>
      <c r="L20" s="132">
        <v>831075.01799999992</v>
      </c>
      <c r="M20" s="134">
        <v>1458478.9780000001</v>
      </c>
    </row>
    <row r="21" spans="1:24" s="150" customFormat="1" ht="19.95" customHeight="1" x14ac:dyDescent="0.3">
      <c r="A21" s="109">
        <v>2017</v>
      </c>
      <c r="B21" s="131">
        <f t="shared" si="2"/>
        <v>39391315.25</v>
      </c>
      <c r="C21" s="131">
        <f t="shared" si="3"/>
        <v>55029316.327</v>
      </c>
      <c r="D21" s="110">
        <v>15411268</v>
      </c>
      <c r="E21" s="110">
        <v>33298456</v>
      </c>
      <c r="F21" s="110">
        <v>21500770</v>
      </c>
      <c r="G21" s="110">
        <v>16963784</v>
      </c>
      <c r="H21" s="110">
        <v>1328306</v>
      </c>
      <c r="I21" s="110">
        <v>2967727</v>
      </c>
      <c r="J21" s="110">
        <v>161856</v>
      </c>
      <c r="K21" s="110">
        <v>334492</v>
      </c>
      <c r="L21" s="110">
        <v>989115.24999999965</v>
      </c>
      <c r="M21" s="111">
        <v>1464857.327</v>
      </c>
    </row>
    <row r="22" spans="1:24" s="150" customFormat="1" ht="19.95" customHeight="1" x14ac:dyDescent="0.3">
      <c r="A22" s="114">
        <v>2018</v>
      </c>
      <c r="B22" s="131">
        <f>D22+F22+H22+J22+L22</f>
        <v>38802290.181999996</v>
      </c>
      <c r="C22" s="131">
        <f>E22+G22+I22+K22+M22</f>
        <v>57806516.503999993</v>
      </c>
      <c r="D22" s="112">
        <v>16439912.405999996</v>
      </c>
      <c r="E22" s="112">
        <v>34829781.843999997</v>
      </c>
      <c r="F22" s="112">
        <v>19651220.946000006</v>
      </c>
      <c r="G22" s="112">
        <v>17987550.152999997</v>
      </c>
      <c r="H22" s="112">
        <v>1345061.9379999998</v>
      </c>
      <c r="I22" s="112">
        <v>3047563.1679999987</v>
      </c>
      <c r="J22" s="112">
        <v>245049.61400000003</v>
      </c>
      <c r="K22" s="112">
        <v>444259.25299999997</v>
      </c>
      <c r="L22" s="112">
        <v>1121045.2779999999</v>
      </c>
      <c r="M22" s="113">
        <v>1497362.0860000001</v>
      </c>
    </row>
    <row r="23" spans="1:24" s="150" customFormat="1" ht="19.95" customHeight="1" x14ac:dyDescent="0.3">
      <c r="A23" s="114">
        <v>2019</v>
      </c>
      <c r="B23" s="131">
        <f>D23+F23+H23+J23+L23</f>
        <v>39094405.508000009</v>
      </c>
      <c r="C23" s="131">
        <f t="shared" si="3"/>
        <v>59902809.943999998</v>
      </c>
      <c r="D23" s="112">
        <v>16843994.649000004</v>
      </c>
      <c r="E23" s="112">
        <v>36064697.863999993</v>
      </c>
      <c r="F23" s="112">
        <v>19498350.717000004</v>
      </c>
      <c r="G23" s="112">
        <v>18063283.736000001</v>
      </c>
      <c r="H23" s="112">
        <v>1410724.4469999999</v>
      </c>
      <c r="I23" s="112">
        <v>3600414.5080000013</v>
      </c>
      <c r="J23" s="112">
        <v>191531.492</v>
      </c>
      <c r="K23" s="112">
        <v>565045.77</v>
      </c>
      <c r="L23" s="112">
        <v>1149804.2030000002</v>
      </c>
      <c r="M23" s="113">
        <v>1609368.0660000001</v>
      </c>
    </row>
    <row r="24" spans="1:24" s="150" customFormat="1" ht="19.95" customHeight="1" x14ac:dyDescent="0.3">
      <c r="A24" s="114">
        <v>2020</v>
      </c>
      <c r="B24" s="131">
        <f>D24+F24+H24+J24+L24</f>
        <v>36899303.891999997</v>
      </c>
      <c r="C24" s="131">
        <f t="shared" ref="C24" si="4">E24+G24+I24+K24+M24</f>
        <v>53757392.563999981</v>
      </c>
      <c r="D24" s="112">
        <v>15927708.624</v>
      </c>
      <c r="E24" s="112">
        <v>33837615.655999981</v>
      </c>
      <c r="F24" s="112">
        <v>19007009.285999998</v>
      </c>
      <c r="G24" s="112">
        <v>15093193.615999995</v>
      </c>
      <c r="H24" s="112">
        <v>618554.16299999994</v>
      </c>
      <c r="I24" s="112">
        <v>2544019.7499999986</v>
      </c>
      <c r="J24" s="112">
        <v>167141.91100000002</v>
      </c>
      <c r="K24" s="112">
        <v>585624.74800000002</v>
      </c>
      <c r="L24" s="112">
        <v>1178889.9080000001</v>
      </c>
      <c r="M24" s="113">
        <v>1696938.794</v>
      </c>
    </row>
    <row r="25" spans="1:24" s="150" customFormat="1" ht="19.95" customHeight="1" x14ac:dyDescent="0.3">
      <c r="A25" s="114">
        <v>2021</v>
      </c>
      <c r="B25" s="131">
        <f>D25+F25+H25+J25+L25</f>
        <v>38567525.648000009</v>
      </c>
      <c r="C25" s="131">
        <f t="shared" ref="C25" si="5">E25+G25+I25+K25+M25</f>
        <v>63618525.287999995</v>
      </c>
      <c r="D25" s="112">
        <v>16984061.57</v>
      </c>
      <c r="E25" s="112">
        <v>39110958.137999997</v>
      </c>
      <c r="F25" s="112">
        <v>19269596.283000007</v>
      </c>
      <c r="G25" s="112">
        <v>18999820.947000001</v>
      </c>
      <c r="H25" s="112">
        <v>675471.2069999997</v>
      </c>
      <c r="I25" s="112">
        <v>2933936.4090000005</v>
      </c>
      <c r="J25" s="112">
        <v>176222.59099999999</v>
      </c>
      <c r="K25" s="112">
        <v>576632.68499999994</v>
      </c>
      <c r="L25" s="112">
        <v>1462173.9969999997</v>
      </c>
      <c r="M25" s="113">
        <v>1997177.1089999997</v>
      </c>
    </row>
    <row r="26" spans="1:24" s="150" customFormat="1" ht="19.95" customHeight="1" x14ac:dyDescent="0.3">
      <c r="A26" s="115" t="s">
        <v>2</v>
      </c>
      <c r="B26" s="151">
        <f>SUM(B12:B25)</f>
        <v>486780379.03573108</v>
      </c>
      <c r="C26" s="151">
        <f t="shared" ref="C26:L26" si="6">SUM(C12:C25)</f>
        <v>668002257.52700007</v>
      </c>
      <c r="D26" s="151">
        <f t="shared" si="6"/>
        <v>203663654.26593697</v>
      </c>
      <c r="E26" s="151">
        <f t="shared" si="6"/>
        <v>399685116.13199991</v>
      </c>
      <c r="F26" s="151">
        <f t="shared" si="6"/>
        <v>258031781.31695199</v>
      </c>
      <c r="G26" s="151">
        <f t="shared" si="6"/>
        <v>212592843.24400002</v>
      </c>
      <c r="H26" s="151">
        <f t="shared" si="6"/>
        <v>13450342.161489001</v>
      </c>
      <c r="I26" s="151">
        <f t="shared" si="6"/>
        <v>37602330.338</v>
      </c>
      <c r="J26" s="151">
        <f t="shared" si="6"/>
        <v>1635308.7480000001</v>
      </c>
      <c r="K26" s="151">
        <f t="shared" si="6"/>
        <v>3604932.5550000002</v>
      </c>
      <c r="L26" s="151">
        <f t="shared" si="6"/>
        <v>9999292.5433529988</v>
      </c>
      <c r="M26" s="209">
        <f>SUM(M12:M25)</f>
        <v>14517035.257999999</v>
      </c>
    </row>
    <row r="27" spans="1:24" x14ac:dyDescent="0.25">
      <c r="A27" s="116" t="s">
        <v>124</v>
      </c>
    </row>
    <row r="28" spans="1:24" ht="10.199999999999999" customHeight="1" x14ac:dyDescent="0.25">
      <c r="A28" s="119" t="s">
        <v>167</v>
      </c>
      <c r="B28" s="148"/>
      <c r="C28" s="148"/>
      <c r="D28" s="148"/>
      <c r="E28" s="148"/>
      <c r="F28" s="148"/>
      <c r="G28" s="148"/>
      <c r="H28" s="148"/>
      <c r="I28" s="148"/>
      <c r="J28" s="180"/>
      <c r="K28" s="180"/>
    </row>
    <row r="29" spans="1:24" ht="14.4" customHeight="1" x14ac:dyDescent="0.25">
      <c r="A29" s="122"/>
      <c r="B29" s="466"/>
      <c r="C29" s="466"/>
      <c r="D29" s="466"/>
      <c r="E29" s="466"/>
      <c r="F29" s="466"/>
      <c r="G29" s="466"/>
      <c r="H29" s="466"/>
      <c r="I29" s="467"/>
      <c r="J29" s="466"/>
      <c r="K29" s="466"/>
      <c r="L29" s="466"/>
      <c r="M29" s="466"/>
      <c r="N29" s="466"/>
      <c r="O29" s="466"/>
      <c r="P29" s="466"/>
      <c r="Q29" s="466"/>
      <c r="R29" s="466"/>
    </row>
    <row r="30" spans="1:24" s="333" customFormat="1" ht="11.4" x14ac:dyDescent="0.2">
      <c r="A30" s="593" t="s">
        <v>203</v>
      </c>
      <c r="B30" s="594"/>
      <c r="C30" s="594"/>
      <c r="D30" s="594"/>
      <c r="E30" s="594"/>
      <c r="F30" s="594"/>
      <c r="G30" s="594"/>
      <c r="I30" s="595"/>
      <c r="J30" s="596"/>
      <c r="K30" s="596"/>
    </row>
    <row r="31" spans="1:24" x14ac:dyDescent="0.25">
      <c r="B31" s="49"/>
      <c r="C31" s="49"/>
      <c r="D31" s="49"/>
      <c r="E31" s="49"/>
      <c r="F31" s="49"/>
      <c r="G31" s="489" t="s">
        <v>111</v>
      </c>
      <c r="I31" s="148"/>
      <c r="J31" s="180"/>
      <c r="K31" s="180"/>
    </row>
    <row r="32" spans="1:24" ht="14.4" customHeight="1" x14ac:dyDescent="0.25">
      <c r="A32" s="667" t="s">
        <v>0</v>
      </c>
      <c r="B32" s="674" t="s">
        <v>1</v>
      </c>
      <c r="C32" s="674"/>
      <c r="D32" s="674"/>
      <c r="E32" s="674"/>
      <c r="F32" s="674"/>
      <c r="G32" s="675"/>
      <c r="I32" s="148"/>
      <c r="J32" s="180"/>
      <c r="K32" s="180"/>
      <c r="W32" s="42"/>
      <c r="X32" s="42"/>
    </row>
    <row r="33" spans="1:24" ht="14.4" customHeight="1" x14ac:dyDescent="0.25">
      <c r="A33" s="668"/>
      <c r="B33" s="106" t="s">
        <v>2</v>
      </c>
      <c r="C33" s="106" t="s">
        <v>3</v>
      </c>
      <c r="D33" s="106" t="s">
        <v>4</v>
      </c>
      <c r="E33" s="106" t="s">
        <v>5</v>
      </c>
      <c r="F33" s="106" t="s">
        <v>100</v>
      </c>
      <c r="G33" s="126" t="s">
        <v>8</v>
      </c>
      <c r="I33" s="148"/>
      <c r="J33" s="180"/>
      <c r="K33" s="180"/>
    </row>
    <row r="34" spans="1:24" x14ac:dyDescent="0.25">
      <c r="A34" s="668"/>
      <c r="B34" s="106" t="s">
        <v>110</v>
      </c>
      <c r="C34" s="106" t="s">
        <v>110</v>
      </c>
      <c r="D34" s="106" t="s">
        <v>110</v>
      </c>
      <c r="E34" s="106" t="s">
        <v>110</v>
      </c>
      <c r="F34" s="106" t="s">
        <v>110</v>
      </c>
      <c r="G34" s="126" t="s">
        <v>110</v>
      </c>
      <c r="I34" s="148"/>
      <c r="J34" s="180"/>
      <c r="K34" s="180"/>
      <c r="W34" s="42"/>
      <c r="X34" s="42"/>
    </row>
    <row r="35" spans="1:24" s="150" customFormat="1" ht="19.95" customHeight="1" x14ac:dyDescent="0.25">
      <c r="A35" s="109">
        <v>2008</v>
      </c>
      <c r="B35" s="131">
        <f t="shared" ref="B35:B49" si="7">(C12/B12)*1000</f>
        <v>1331.1028025442231</v>
      </c>
      <c r="C35" s="131">
        <f t="shared" ref="C35:C48" si="8">(E12/D12)*1000</f>
        <v>1625.1535960221897</v>
      </c>
      <c r="D35" s="131">
        <f t="shared" ref="D35:D48" si="9">(G12/F12)*1000</f>
        <v>846.61117673315471</v>
      </c>
      <c r="E35" s="131">
        <f t="shared" ref="E35:E48" si="10">(I12/H12)*1000</f>
        <v>5458.2677864984098</v>
      </c>
      <c r="F35" s="133" t="s">
        <v>122</v>
      </c>
      <c r="G35" s="144">
        <f t="shared" ref="G35:G47" si="11">(M12/L12)*1000</f>
        <v>1829.7657104051168</v>
      </c>
      <c r="I35" s="148"/>
      <c r="J35" s="180"/>
      <c r="K35" s="180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4" s="150" customFormat="1" ht="19.95" customHeight="1" x14ac:dyDescent="0.25">
      <c r="A36" s="109">
        <v>2009</v>
      </c>
      <c r="B36" s="131">
        <f t="shared" si="7"/>
        <v>1170.8413892536998</v>
      </c>
      <c r="C36" s="131">
        <f t="shared" si="8"/>
        <v>1598.7223928440912</v>
      </c>
      <c r="D36" s="131">
        <f t="shared" si="9"/>
        <v>742.1248036396247</v>
      </c>
      <c r="E36" s="131">
        <f t="shared" si="10"/>
        <v>1992.5337916162191</v>
      </c>
      <c r="F36" s="133" t="s">
        <v>122</v>
      </c>
      <c r="G36" s="144">
        <f t="shared" si="11"/>
        <v>974.66917407767153</v>
      </c>
      <c r="I36" s="148"/>
      <c r="J36" s="180"/>
      <c r="K36" s="180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4" s="150" customFormat="1" ht="19.95" customHeight="1" x14ac:dyDescent="0.25">
      <c r="A37" s="109">
        <v>2010</v>
      </c>
      <c r="B37" s="131">
        <f t="shared" si="7"/>
        <v>1208.3731808465402</v>
      </c>
      <c r="C37" s="131">
        <f t="shared" si="8"/>
        <v>1703.1870558668627</v>
      </c>
      <c r="D37" s="131">
        <f t="shared" si="9"/>
        <v>762.23838965631717</v>
      </c>
      <c r="E37" s="131">
        <f t="shared" si="10"/>
        <v>2302.1568786647622</v>
      </c>
      <c r="F37" s="133" t="s">
        <v>122</v>
      </c>
      <c r="G37" s="144">
        <f t="shared" si="11"/>
        <v>882.56139797470473</v>
      </c>
      <c r="I37" s="148"/>
      <c r="J37" s="180"/>
      <c r="K37" s="180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4" s="150" customFormat="1" ht="19.95" customHeight="1" x14ac:dyDescent="0.25">
      <c r="A38" s="109">
        <v>2011</v>
      </c>
      <c r="B38" s="131">
        <f t="shared" si="7"/>
        <v>1364.3328489393903</v>
      </c>
      <c r="C38" s="131">
        <f t="shared" si="8"/>
        <v>1857.8395052160515</v>
      </c>
      <c r="D38" s="131">
        <f t="shared" si="9"/>
        <v>881.56277004491847</v>
      </c>
      <c r="E38" s="131">
        <f t="shared" si="10"/>
        <v>2942.0504233368174</v>
      </c>
      <c r="F38" s="133" t="s">
        <v>122</v>
      </c>
      <c r="G38" s="144">
        <f t="shared" si="11"/>
        <v>1546.5407471170502</v>
      </c>
      <c r="I38" s="148"/>
      <c r="J38" s="180"/>
      <c r="K38" s="180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4" s="150" customFormat="1" ht="19.95" customHeight="1" x14ac:dyDescent="0.3">
      <c r="A39" s="109">
        <v>2012</v>
      </c>
      <c r="B39" s="131">
        <f t="shared" si="7"/>
        <v>1380.4067526427862</v>
      </c>
      <c r="C39" s="131">
        <f t="shared" si="8"/>
        <v>1931.4352047390046</v>
      </c>
      <c r="D39" s="131">
        <f t="shared" si="9"/>
        <v>878.93981170459494</v>
      </c>
      <c r="E39" s="131">
        <f t="shared" si="10"/>
        <v>3329.5267649680368</v>
      </c>
      <c r="F39" s="133" t="s">
        <v>122</v>
      </c>
      <c r="G39" s="144">
        <f t="shared" si="11"/>
        <v>2818.6854613997707</v>
      </c>
    </row>
    <row r="40" spans="1:24" s="150" customFormat="1" ht="19.95" customHeight="1" x14ac:dyDescent="0.3">
      <c r="A40" s="109">
        <v>2013</v>
      </c>
      <c r="B40" s="131">
        <f t="shared" si="7"/>
        <v>1250.2703119952355</v>
      </c>
      <c r="C40" s="131">
        <f t="shared" si="8"/>
        <v>1792.449856089162</v>
      </c>
      <c r="D40" s="131">
        <f t="shared" si="9"/>
        <v>801.59437146593882</v>
      </c>
      <c r="E40" s="131">
        <f t="shared" si="10"/>
        <v>2848.0611296553507</v>
      </c>
      <c r="F40" s="131">
        <f t="shared" ref="F40:F48" si="12">(K17/J17)*1000</f>
        <v>2426.2592196721748</v>
      </c>
      <c r="G40" s="144">
        <f t="shared" si="11"/>
        <v>28580.088495575223</v>
      </c>
    </row>
    <row r="41" spans="1:24" s="150" customFormat="1" ht="19.95" customHeight="1" x14ac:dyDescent="0.3">
      <c r="A41" s="109">
        <v>2014</v>
      </c>
      <c r="B41" s="131">
        <f t="shared" si="7"/>
        <v>1246.7693021770006</v>
      </c>
      <c r="C41" s="131">
        <f t="shared" si="8"/>
        <v>1845.9175779686548</v>
      </c>
      <c r="D41" s="131">
        <f t="shared" si="9"/>
        <v>763.27500675028921</v>
      </c>
      <c r="E41" s="131">
        <f t="shared" si="10"/>
        <v>2653.8765319574704</v>
      </c>
      <c r="F41" s="131">
        <f t="shared" si="12"/>
        <v>1854.8869660744574</v>
      </c>
      <c r="G41" s="144">
        <f t="shared" si="11"/>
        <v>7932.2211867678416</v>
      </c>
    </row>
    <row r="42" spans="1:24" s="150" customFormat="1" ht="19.95" customHeight="1" x14ac:dyDescent="0.3">
      <c r="A42" s="109">
        <v>2015</v>
      </c>
      <c r="B42" s="131">
        <f t="shared" si="7"/>
        <v>1268.7029836784229</v>
      </c>
      <c r="C42" s="131">
        <f t="shared" si="8"/>
        <v>1887.5273787443059</v>
      </c>
      <c r="D42" s="131">
        <f t="shared" si="9"/>
        <v>741.68122561584914</v>
      </c>
      <c r="E42" s="131">
        <f t="shared" si="10"/>
        <v>2406.3483899410348</v>
      </c>
      <c r="F42" s="131">
        <f t="shared" si="12"/>
        <v>1274.851523187996</v>
      </c>
      <c r="G42" s="144">
        <f t="shared" si="11"/>
        <v>1286.961154331223</v>
      </c>
    </row>
    <row r="43" spans="1:24" s="150" customFormat="1" ht="19.95" customHeight="1" x14ac:dyDescent="0.3">
      <c r="A43" s="109">
        <v>2016</v>
      </c>
      <c r="B43" s="131">
        <f t="shared" si="7"/>
        <v>1334.1619552682014</v>
      </c>
      <c r="C43" s="131">
        <f t="shared" si="8"/>
        <v>2086.5100807729964</v>
      </c>
      <c r="D43" s="131">
        <f t="shared" si="9"/>
        <v>710.09564023307883</v>
      </c>
      <c r="E43" s="131">
        <f t="shared" si="10"/>
        <v>2335.4021375859861</v>
      </c>
      <c r="F43" s="131">
        <f t="shared" si="12"/>
        <v>1018.6889806168035</v>
      </c>
      <c r="G43" s="144">
        <f t="shared" si="11"/>
        <v>1754.9305976130306</v>
      </c>
    </row>
    <row r="44" spans="1:24" s="150" customFormat="1" ht="19.95" customHeight="1" x14ac:dyDescent="0.3">
      <c r="A44" s="109">
        <v>2017</v>
      </c>
      <c r="B44" s="131">
        <f t="shared" si="7"/>
        <v>1396.9910874453476</v>
      </c>
      <c r="C44" s="131">
        <f t="shared" si="8"/>
        <v>2160.6564755086993</v>
      </c>
      <c r="D44" s="131">
        <f t="shared" si="9"/>
        <v>788.98495263192899</v>
      </c>
      <c r="E44" s="131">
        <f t="shared" si="10"/>
        <v>2234.2193741502333</v>
      </c>
      <c r="F44" s="131">
        <f t="shared" si="12"/>
        <v>2066.6024120205611</v>
      </c>
      <c r="G44" s="144">
        <f t="shared" si="11"/>
        <v>1480.9773957079324</v>
      </c>
    </row>
    <row r="45" spans="1:24" s="150" customFormat="1" ht="19.95" customHeight="1" x14ac:dyDescent="0.3">
      <c r="A45" s="109">
        <v>2018</v>
      </c>
      <c r="B45" s="131">
        <f t="shared" si="7"/>
        <v>1489.7707386049051</v>
      </c>
      <c r="C45" s="131">
        <f t="shared" si="8"/>
        <v>2118.6111570331932</v>
      </c>
      <c r="D45" s="131">
        <f t="shared" si="9"/>
        <v>915.340080009703</v>
      </c>
      <c r="E45" s="131">
        <f t="shared" si="10"/>
        <v>2265.741882884206</v>
      </c>
      <c r="F45" s="131">
        <f t="shared" si="12"/>
        <v>1812.9359428413543</v>
      </c>
      <c r="G45" s="144">
        <f t="shared" si="11"/>
        <v>1335.6838616468444</v>
      </c>
    </row>
    <row r="46" spans="1:24" s="150" customFormat="1" ht="19.95" customHeight="1" x14ac:dyDescent="0.3">
      <c r="A46" s="114">
        <v>2019</v>
      </c>
      <c r="B46" s="131">
        <f t="shared" si="7"/>
        <v>1532.2604133663549</v>
      </c>
      <c r="C46" s="131">
        <f t="shared" si="8"/>
        <v>2141.1012420465881</v>
      </c>
      <c r="D46" s="131">
        <f t="shared" si="9"/>
        <v>926.40059655154266</v>
      </c>
      <c r="E46" s="131">
        <f t="shared" si="10"/>
        <v>2552.1741794838276</v>
      </c>
      <c r="F46" s="131">
        <f t="shared" si="12"/>
        <v>2950.1455040093356</v>
      </c>
      <c r="G46" s="144">
        <f t="shared" si="11"/>
        <v>1399.688800754888</v>
      </c>
    </row>
    <row r="47" spans="1:24" s="150" customFormat="1" ht="19.95" customHeight="1" x14ac:dyDescent="0.3">
      <c r="A47" s="114">
        <v>2020</v>
      </c>
      <c r="B47" s="131">
        <f t="shared" si="7"/>
        <v>1456.8673902722303</v>
      </c>
      <c r="C47" s="131">
        <f t="shared" si="8"/>
        <v>2124.4496904603834</v>
      </c>
      <c r="D47" s="131">
        <f t="shared" si="9"/>
        <v>794.08566539277672</v>
      </c>
      <c r="E47" s="131">
        <f t="shared" si="10"/>
        <v>4112.8488048022382</v>
      </c>
      <c r="F47" s="131">
        <f t="shared" si="12"/>
        <v>3503.7576422109946</v>
      </c>
      <c r="G47" s="144">
        <f t="shared" si="11"/>
        <v>1439.4378834567137</v>
      </c>
    </row>
    <row r="48" spans="1:24" s="150" customFormat="1" ht="19.95" customHeight="1" x14ac:dyDescent="0.3">
      <c r="A48" s="114">
        <v>2021</v>
      </c>
      <c r="B48" s="131">
        <f>(C25/B25)*1000</f>
        <v>1649.5360855823803</v>
      </c>
      <c r="C48" s="131">
        <f t="shared" si="8"/>
        <v>2302.8036007055052</v>
      </c>
      <c r="D48" s="131">
        <f t="shared" si="9"/>
        <v>985.99994872554703</v>
      </c>
      <c r="E48" s="131">
        <f t="shared" si="10"/>
        <v>4343.5402998606305</v>
      </c>
      <c r="F48" s="131">
        <f t="shared" si="12"/>
        <v>3272.1836725235758</v>
      </c>
      <c r="G48" s="144">
        <f>(M25/L25)*1000</f>
        <v>1365.8956547563334</v>
      </c>
    </row>
    <row r="49" spans="1:7" s="150" customFormat="1" ht="19.95" customHeight="1" x14ac:dyDescent="0.3">
      <c r="A49" s="115" t="s">
        <v>2</v>
      </c>
      <c r="B49" s="146">
        <f t="shared" si="7"/>
        <v>1372.286736064123</v>
      </c>
      <c r="C49" s="146">
        <f t="shared" ref="C49" si="13">(E26/D26)*1000</f>
        <v>1962.4764053879976</v>
      </c>
      <c r="D49" s="146">
        <f t="shared" ref="D49" si="14">(G26/F26)*1000</f>
        <v>823.90177736618693</v>
      </c>
      <c r="E49" s="146">
        <f t="shared" ref="E49" si="15">(I26/H26)*1000</f>
        <v>2795.6411730300015</v>
      </c>
      <c r="F49" s="146">
        <f t="shared" ref="F49" si="16">(K26/J26)*1000</f>
        <v>2204.4354372890566</v>
      </c>
      <c r="G49" s="147">
        <f t="shared" ref="G49" si="17">(M26/L26)*1000</f>
        <v>1451.8062347970963</v>
      </c>
    </row>
    <row r="50" spans="1:7" x14ac:dyDescent="0.25">
      <c r="A50" s="119" t="s">
        <v>167</v>
      </c>
      <c r="B50" s="148"/>
      <c r="C50" s="148"/>
    </row>
  </sheetData>
  <mergeCells count="11">
    <mergeCell ref="A32:A34"/>
    <mergeCell ref="B32:G32"/>
    <mergeCell ref="A7:M7"/>
    <mergeCell ref="B10:C10"/>
    <mergeCell ref="D10:E10"/>
    <mergeCell ref="F10:G10"/>
    <mergeCell ref="A9:A11"/>
    <mergeCell ref="H10:I10"/>
    <mergeCell ref="L10:M10"/>
    <mergeCell ref="J10:K10"/>
    <mergeCell ref="B9:M9"/>
  </mergeCells>
  <pageMargins left="0.70866141732283472" right="0.70866141732283472" top="0.74803149606299213" bottom="0.74803149606299213" header="0.31496062992125984" footer="0.31496062992125984"/>
  <pageSetup paperSize="8" scale="85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N127"/>
  <sheetViews>
    <sheetView showGridLines="0" zoomScaleNormal="100" workbookViewId="0"/>
  </sheetViews>
  <sheetFormatPr defaultColWidth="8.88671875" defaultRowHeight="10.199999999999999" x14ac:dyDescent="0.2"/>
  <cols>
    <col min="1" max="25" width="14.88671875" style="6" customWidth="1"/>
    <col min="26" max="37" width="13.33203125" style="6" customWidth="1"/>
    <col min="38" max="171" width="12.88671875" style="6" customWidth="1"/>
    <col min="172" max="172" width="10" style="6" customWidth="1"/>
    <col min="173" max="173" width="11.5546875" style="6" customWidth="1"/>
    <col min="174" max="174" width="12" style="6" customWidth="1"/>
    <col min="175" max="197" width="10" style="6" customWidth="1"/>
    <col min="198" max="16384" width="8.88671875" style="6"/>
  </cols>
  <sheetData>
    <row r="1" spans="1:174" s="52" customFormat="1" ht="14.25" customHeight="1" x14ac:dyDescent="0.2"/>
    <row r="2" spans="1:174" s="52" customFormat="1" ht="14.25" customHeight="1" x14ac:dyDescent="0.2"/>
    <row r="3" spans="1:174" s="52" customFormat="1" ht="14.25" customHeight="1" x14ac:dyDescent="0.2"/>
    <row r="4" spans="1:174" s="52" customFormat="1" ht="14.25" customHeight="1" x14ac:dyDescent="0.2"/>
    <row r="5" spans="1:174" s="53" customFormat="1" ht="14.25" customHeight="1" x14ac:dyDescent="0.2">
      <c r="A5" s="53" t="s">
        <v>191</v>
      </c>
    </row>
    <row r="6" spans="1:174" s="53" customFormat="1" ht="14.25" customHeight="1" x14ac:dyDescent="0.2">
      <c r="A6" s="53" t="s">
        <v>112</v>
      </c>
    </row>
    <row r="7" spans="1:174" s="53" customFormat="1" ht="14.25" customHeight="1" x14ac:dyDescent="0.2">
      <c r="A7" s="676" t="s">
        <v>199</v>
      </c>
      <c r="B7" s="676"/>
      <c r="C7" s="676"/>
      <c r="D7" s="676"/>
      <c r="E7" s="676"/>
      <c r="F7" s="676"/>
      <c r="G7" s="676"/>
      <c r="H7" s="676"/>
      <c r="I7" s="676"/>
      <c r="J7" s="676"/>
      <c r="K7" s="676"/>
      <c r="L7" s="676"/>
      <c r="M7" s="676"/>
      <c r="N7" s="676"/>
      <c r="O7" s="676"/>
      <c r="P7" s="676"/>
      <c r="Q7" s="676"/>
      <c r="R7" s="676"/>
      <c r="S7" s="676"/>
      <c r="T7" s="676"/>
      <c r="U7" s="676"/>
      <c r="V7" s="676"/>
      <c r="W7" s="676"/>
      <c r="X7" s="676"/>
      <c r="Y7" s="676"/>
      <c r="Z7" s="676"/>
      <c r="AA7" s="676"/>
      <c r="AB7" s="676"/>
      <c r="AC7" s="676"/>
      <c r="AD7" s="676"/>
      <c r="AE7" s="676"/>
      <c r="AF7" s="676"/>
      <c r="AG7" s="676"/>
      <c r="AH7" s="676"/>
      <c r="AI7" s="676"/>
      <c r="AJ7" s="676"/>
      <c r="AK7" s="676"/>
      <c r="AL7" s="676"/>
      <c r="AM7" s="676"/>
      <c r="AN7" s="676"/>
      <c r="AO7" s="676"/>
      <c r="AP7" s="676"/>
      <c r="AQ7" s="676"/>
      <c r="AR7" s="676"/>
      <c r="AS7" s="676"/>
      <c r="AT7" s="676"/>
      <c r="AU7" s="676"/>
      <c r="AV7" s="676"/>
      <c r="AW7" s="676"/>
      <c r="AX7" s="676"/>
      <c r="EF7" s="611"/>
      <c r="EG7" s="611"/>
      <c r="EH7" s="611"/>
      <c r="EI7" s="611"/>
      <c r="EJ7" s="611"/>
      <c r="EK7" s="611"/>
      <c r="EL7" s="611"/>
      <c r="EM7" s="611"/>
      <c r="EN7" s="611"/>
      <c r="EO7" s="611"/>
      <c r="EP7" s="611"/>
      <c r="EQ7" s="611"/>
      <c r="ER7" s="611"/>
      <c r="ES7" s="611"/>
      <c r="ET7" s="611"/>
      <c r="EU7" s="611"/>
      <c r="EV7" s="611"/>
      <c r="EW7" s="611"/>
      <c r="EX7" s="611"/>
      <c r="EY7" s="611"/>
      <c r="EZ7" s="611"/>
      <c r="FA7" s="611"/>
      <c r="FB7" s="611"/>
      <c r="FC7" s="611"/>
    </row>
    <row r="8" spans="1:174" s="53" customFormat="1" ht="14.25" customHeight="1" x14ac:dyDescent="0.2">
      <c r="A8" s="605"/>
      <c r="B8" s="605"/>
      <c r="C8" s="605"/>
      <c r="D8" s="605"/>
      <c r="E8" s="605"/>
      <c r="F8" s="605"/>
      <c r="G8" s="605"/>
      <c r="H8" s="605"/>
      <c r="I8" s="605"/>
      <c r="J8" s="605"/>
      <c r="K8" s="605"/>
      <c r="L8" s="605"/>
      <c r="M8" s="605"/>
      <c r="N8" s="605"/>
      <c r="O8" s="605"/>
      <c r="P8" s="605"/>
      <c r="Q8" s="605"/>
      <c r="R8" s="605"/>
      <c r="S8" s="605"/>
      <c r="T8" s="605"/>
      <c r="U8" s="605"/>
      <c r="V8" s="605"/>
      <c r="W8" s="605"/>
      <c r="X8" s="605"/>
      <c r="Y8" s="605"/>
      <c r="Z8" s="605"/>
      <c r="AA8" s="605"/>
      <c r="AB8" s="605"/>
      <c r="AC8" s="605"/>
      <c r="AD8" s="605"/>
      <c r="AE8" s="605"/>
      <c r="AF8" s="605"/>
      <c r="AG8" s="605"/>
      <c r="AH8" s="605"/>
      <c r="AI8" s="605"/>
      <c r="AJ8" s="605"/>
      <c r="AK8" s="605"/>
      <c r="AL8" s="605"/>
      <c r="AM8" s="605"/>
      <c r="AN8" s="605"/>
      <c r="AO8" s="605"/>
      <c r="AP8" s="605"/>
      <c r="AQ8" s="605"/>
      <c r="AR8" s="605"/>
      <c r="AS8" s="605"/>
      <c r="AT8" s="605"/>
      <c r="AU8" s="605"/>
      <c r="AV8" s="605"/>
      <c r="AW8" s="605"/>
      <c r="AX8" s="605"/>
      <c r="EF8" s="611"/>
      <c r="EG8" s="611"/>
      <c r="EH8" s="611"/>
      <c r="EI8" s="611"/>
      <c r="EJ8" s="611"/>
      <c r="EK8" s="611"/>
      <c r="EL8" s="611"/>
      <c r="EM8" s="611"/>
      <c r="EN8" s="611"/>
      <c r="EO8" s="611"/>
      <c r="EP8" s="611"/>
      <c r="EQ8" s="611"/>
      <c r="ER8" s="611"/>
      <c r="ES8" s="611"/>
      <c r="ET8" s="611"/>
      <c r="EU8" s="611"/>
      <c r="EV8" s="611"/>
      <c r="EW8" s="611"/>
      <c r="EX8" s="611"/>
      <c r="EY8" s="611"/>
      <c r="EZ8" s="611"/>
      <c r="FA8" s="611"/>
      <c r="FB8" s="611"/>
      <c r="FC8" s="611"/>
    </row>
    <row r="9" spans="1:174" s="52" customFormat="1" ht="14.25" customHeight="1" x14ac:dyDescent="0.2">
      <c r="A9" s="463"/>
      <c r="B9" s="683">
        <v>2021</v>
      </c>
      <c r="C9" s="683"/>
      <c r="D9" s="683"/>
      <c r="E9" s="683"/>
      <c r="F9" s="683"/>
      <c r="G9" s="683"/>
      <c r="H9" s="683"/>
      <c r="I9" s="683"/>
      <c r="J9" s="683"/>
      <c r="K9" s="683"/>
      <c r="L9" s="683"/>
      <c r="M9" s="683"/>
      <c r="N9" s="684">
        <v>2020</v>
      </c>
      <c r="O9" s="684"/>
      <c r="P9" s="684"/>
      <c r="Q9" s="684"/>
      <c r="R9" s="684"/>
      <c r="S9" s="684"/>
      <c r="T9" s="684"/>
      <c r="U9" s="684"/>
      <c r="V9" s="684"/>
      <c r="W9" s="684"/>
      <c r="X9" s="684"/>
      <c r="Y9" s="684"/>
      <c r="Z9" s="633">
        <v>2019</v>
      </c>
      <c r="AA9" s="633"/>
      <c r="AB9" s="633"/>
      <c r="AC9" s="633"/>
      <c r="AD9" s="633"/>
      <c r="AE9" s="633"/>
      <c r="AF9" s="633"/>
      <c r="AG9" s="633"/>
      <c r="AH9" s="633"/>
      <c r="AI9" s="633"/>
      <c r="AJ9" s="633"/>
      <c r="AK9" s="633"/>
      <c r="AL9" s="633">
        <v>2018</v>
      </c>
      <c r="AM9" s="633"/>
      <c r="AN9" s="633"/>
      <c r="AO9" s="633"/>
      <c r="AP9" s="633"/>
      <c r="AQ9" s="633"/>
      <c r="AR9" s="633"/>
      <c r="AS9" s="633"/>
      <c r="AT9" s="633"/>
      <c r="AU9" s="633"/>
      <c r="AV9" s="633"/>
      <c r="AW9" s="633"/>
      <c r="AX9" s="633">
        <v>2017</v>
      </c>
      <c r="AY9" s="633"/>
      <c r="AZ9" s="633"/>
      <c r="BA9" s="633"/>
      <c r="BB9" s="633"/>
      <c r="BC9" s="633"/>
      <c r="BD9" s="633"/>
      <c r="BE9" s="633"/>
      <c r="BF9" s="633"/>
      <c r="BG9" s="633"/>
      <c r="BH9" s="633"/>
      <c r="BI9" s="633"/>
      <c r="BJ9" s="633">
        <v>2016</v>
      </c>
      <c r="BK9" s="633"/>
      <c r="BL9" s="633"/>
      <c r="BM9" s="633"/>
      <c r="BN9" s="633"/>
      <c r="BO9" s="633"/>
      <c r="BP9" s="633"/>
      <c r="BQ9" s="633"/>
      <c r="BR9" s="633"/>
      <c r="BS9" s="633"/>
      <c r="BT9" s="633"/>
      <c r="BU9" s="633"/>
      <c r="BV9" s="633">
        <v>2015</v>
      </c>
      <c r="BW9" s="633"/>
      <c r="BX9" s="633"/>
      <c r="BY9" s="633"/>
      <c r="BZ9" s="633"/>
      <c r="CA9" s="633"/>
      <c r="CB9" s="633"/>
      <c r="CC9" s="633"/>
      <c r="CD9" s="633"/>
      <c r="CE9" s="633"/>
      <c r="CF9" s="633"/>
      <c r="CG9" s="633"/>
      <c r="CH9" s="633">
        <v>2014</v>
      </c>
      <c r="CI9" s="633"/>
      <c r="CJ9" s="633"/>
      <c r="CK9" s="633"/>
      <c r="CL9" s="633"/>
      <c r="CM9" s="633"/>
      <c r="CN9" s="633"/>
      <c r="CO9" s="633"/>
      <c r="CP9" s="633"/>
      <c r="CQ9" s="633"/>
      <c r="CR9" s="633"/>
      <c r="CS9" s="633"/>
      <c r="CT9" s="633">
        <v>2013</v>
      </c>
      <c r="CU9" s="633"/>
      <c r="CV9" s="633"/>
      <c r="CW9" s="633"/>
      <c r="CX9" s="633"/>
      <c r="CY9" s="633"/>
      <c r="CZ9" s="633"/>
      <c r="DA9" s="633"/>
      <c r="DB9" s="633"/>
      <c r="DC9" s="633"/>
      <c r="DD9" s="633"/>
      <c r="DE9" s="633"/>
      <c r="DF9" s="633">
        <v>2012</v>
      </c>
      <c r="DG9" s="633"/>
      <c r="DH9" s="633"/>
      <c r="DI9" s="633"/>
      <c r="DJ9" s="633"/>
      <c r="DK9" s="633"/>
      <c r="DL9" s="633"/>
      <c r="DM9" s="633"/>
      <c r="DN9" s="633"/>
      <c r="DO9" s="633"/>
      <c r="DP9" s="633">
        <v>2011</v>
      </c>
      <c r="DQ9" s="633"/>
      <c r="DR9" s="633"/>
      <c r="DS9" s="633"/>
      <c r="DT9" s="633"/>
      <c r="DU9" s="633"/>
      <c r="DV9" s="633"/>
      <c r="DW9" s="633"/>
      <c r="DX9" s="633"/>
      <c r="DY9" s="633"/>
      <c r="DZ9" s="633">
        <v>2010</v>
      </c>
      <c r="EA9" s="633"/>
      <c r="EB9" s="633"/>
      <c r="EC9" s="633"/>
      <c r="ED9" s="633"/>
      <c r="EE9" s="633"/>
      <c r="EF9" s="633"/>
      <c r="EG9" s="633"/>
      <c r="EH9" s="633"/>
      <c r="EI9" s="633"/>
      <c r="EJ9" s="633">
        <v>2009</v>
      </c>
      <c r="EK9" s="633"/>
      <c r="EL9" s="633"/>
      <c r="EM9" s="633"/>
      <c r="EN9" s="633"/>
      <c r="EO9" s="633"/>
      <c r="EP9" s="633"/>
      <c r="EQ9" s="633"/>
      <c r="ER9" s="633"/>
      <c r="ES9" s="633"/>
      <c r="ET9" s="633">
        <v>2008</v>
      </c>
      <c r="EU9" s="633"/>
      <c r="EV9" s="633"/>
      <c r="EW9" s="633"/>
      <c r="EX9" s="633"/>
      <c r="EY9" s="633"/>
      <c r="EZ9" s="633"/>
      <c r="FA9" s="633"/>
      <c r="FB9" s="633"/>
      <c r="FC9" s="633"/>
      <c r="FD9" s="633" t="s">
        <v>136</v>
      </c>
      <c r="FE9" s="633"/>
      <c r="FF9" s="633"/>
      <c r="FG9" s="633"/>
      <c r="FH9" s="633"/>
      <c r="FI9" s="633"/>
      <c r="FJ9" s="633"/>
      <c r="FK9" s="633"/>
      <c r="FL9" s="633"/>
      <c r="FM9" s="633"/>
      <c r="FN9" s="633"/>
      <c r="FO9" s="633"/>
      <c r="FQ9" s="328"/>
    </row>
    <row r="10" spans="1:174" ht="21.6" customHeight="1" x14ac:dyDescent="0.2">
      <c r="A10" s="677" t="s">
        <v>106</v>
      </c>
      <c r="B10" s="679" t="s">
        <v>2</v>
      </c>
      <c r="C10" s="680"/>
      <c r="D10" s="681" t="s">
        <v>3</v>
      </c>
      <c r="E10" s="680"/>
      <c r="F10" s="681" t="s">
        <v>4</v>
      </c>
      <c r="G10" s="680"/>
      <c r="H10" s="681" t="s">
        <v>5</v>
      </c>
      <c r="I10" s="680"/>
      <c r="J10" s="681" t="s">
        <v>100</v>
      </c>
      <c r="K10" s="680"/>
      <c r="L10" s="681" t="s">
        <v>101</v>
      </c>
      <c r="M10" s="682"/>
      <c r="N10" s="679" t="s">
        <v>2</v>
      </c>
      <c r="O10" s="680"/>
      <c r="P10" s="681" t="s">
        <v>3</v>
      </c>
      <c r="Q10" s="680"/>
      <c r="R10" s="681" t="s">
        <v>4</v>
      </c>
      <c r="S10" s="680"/>
      <c r="T10" s="681" t="s">
        <v>5</v>
      </c>
      <c r="U10" s="680"/>
      <c r="V10" s="681" t="s">
        <v>100</v>
      </c>
      <c r="W10" s="680"/>
      <c r="X10" s="681" t="s">
        <v>101</v>
      </c>
      <c r="Y10" s="682"/>
      <c r="Z10" s="679" t="s">
        <v>2</v>
      </c>
      <c r="AA10" s="680"/>
      <c r="AB10" s="681" t="s">
        <v>3</v>
      </c>
      <c r="AC10" s="680"/>
      <c r="AD10" s="681" t="s">
        <v>4</v>
      </c>
      <c r="AE10" s="680"/>
      <c r="AF10" s="681" t="s">
        <v>5</v>
      </c>
      <c r="AG10" s="680"/>
      <c r="AH10" s="681" t="s">
        <v>100</v>
      </c>
      <c r="AI10" s="680"/>
      <c r="AJ10" s="681" t="s">
        <v>101</v>
      </c>
      <c r="AK10" s="682"/>
      <c r="AL10" s="679" t="s">
        <v>2</v>
      </c>
      <c r="AM10" s="680"/>
      <c r="AN10" s="681" t="s">
        <v>3</v>
      </c>
      <c r="AO10" s="680"/>
      <c r="AP10" s="681" t="s">
        <v>4</v>
      </c>
      <c r="AQ10" s="680"/>
      <c r="AR10" s="681" t="s">
        <v>5</v>
      </c>
      <c r="AS10" s="680"/>
      <c r="AT10" s="681" t="s">
        <v>100</v>
      </c>
      <c r="AU10" s="680"/>
      <c r="AV10" s="681" t="s">
        <v>101</v>
      </c>
      <c r="AW10" s="682"/>
      <c r="AX10" s="679" t="s">
        <v>2</v>
      </c>
      <c r="AY10" s="680"/>
      <c r="AZ10" s="681" t="s">
        <v>3</v>
      </c>
      <c r="BA10" s="680"/>
      <c r="BB10" s="681" t="s">
        <v>4</v>
      </c>
      <c r="BC10" s="680"/>
      <c r="BD10" s="681" t="s">
        <v>5</v>
      </c>
      <c r="BE10" s="680"/>
      <c r="BF10" s="681" t="s">
        <v>100</v>
      </c>
      <c r="BG10" s="680"/>
      <c r="BH10" s="681" t="s">
        <v>101</v>
      </c>
      <c r="BI10" s="682"/>
      <c r="BJ10" s="679" t="s">
        <v>2</v>
      </c>
      <c r="BK10" s="680"/>
      <c r="BL10" s="681" t="s">
        <v>3</v>
      </c>
      <c r="BM10" s="680"/>
      <c r="BN10" s="681" t="s">
        <v>4</v>
      </c>
      <c r="BO10" s="680"/>
      <c r="BP10" s="681" t="s">
        <v>5</v>
      </c>
      <c r="BQ10" s="680"/>
      <c r="BR10" s="681" t="s">
        <v>100</v>
      </c>
      <c r="BS10" s="680"/>
      <c r="BT10" s="681" t="s">
        <v>101</v>
      </c>
      <c r="BU10" s="682"/>
      <c r="BV10" s="679" t="s">
        <v>102</v>
      </c>
      <c r="BW10" s="680"/>
      <c r="BX10" s="681" t="s">
        <v>3</v>
      </c>
      <c r="BY10" s="680"/>
      <c r="BZ10" s="681" t="s">
        <v>4</v>
      </c>
      <c r="CA10" s="680"/>
      <c r="CB10" s="681" t="s">
        <v>5</v>
      </c>
      <c r="CC10" s="680"/>
      <c r="CD10" s="681" t="s">
        <v>100</v>
      </c>
      <c r="CE10" s="680"/>
      <c r="CF10" s="681" t="s">
        <v>101</v>
      </c>
      <c r="CG10" s="682"/>
      <c r="CH10" s="692" t="s">
        <v>2</v>
      </c>
      <c r="CI10" s="693"/>
      <c r="CJ10" s="693" t="s">
        <v>3</v>
      </c>
      <c r="CK10" s="693"/>
      <c r="CL10" s="693" t="s">
        <v>4</v>
      </c>
      <c r="CM10" s="693"/>
      <c r="CN10" s="693" t="s">
        <v>5</v>
      </c>
      <c r="CO10" s="693"/>
      <c r="CP10" s="693" t="s">
        <v>100</v>
      </c>
      <c r="CQ10" s="693"/>
      <c r="CR10" s="681" t="s">
        <v>101</v>
      </c>
      <c r="CS10" s="682"/>
      <c r="CT10" s="685" t="s">
        <v>2</v>
      </c>
      <c r="CU10" s="686"/>
      <c r="CV10" s="687" t="s">
        <v>3</v>
      </c>
      <c r="CW10" s="686"/>
      <c r="CX10" s="687" t="s">
        <v>4</v>
      </c>
      <c r="CY10" s="686"/>
      <c r="CZ10" s="687" t="s">
        <v>5</v>
      </c>
      <c r="DA10" s="686"/>
      <c r="DB10" s="688" t="s">
        <v>100</v>
      </c>
      <c r="DC10" s="689"/>
      <c r="DD10" s="690" t="s">
        <v>8</v>
      </c>
      <c r="DE10" s="691"/>
      <c r="DF10" s="685" t="s">
        <v>2</v>
      </c>
      <c r="DG10" s="686"/>
      <c r="DH10" s="687" t="s">
        <v>3</v>
      </c>
      <c r="DI10" s="686"/>
      <c r="DJ10" s="687" t="s">
        <v>4</v>
      </c>
      <c r="DK10" s="686"/>
      <c r="DL10" s="687" t="s">
        <v>5</v>
      </c>
      <c r="DM10" s="686"/>
      <c r="DN10" s="690" t="s">
        <v>99</v>
      </c>
      <c r="DO10" s="691"/>
      <c r="DP10" s="694" t="s">
        <v>2</v>
      </c>
      <c r="DQ10" s="695"/>
      <c r="DR10" s="696" t="s">
        <v>3</v>
      </c>
      <c r="DS10" s="695"/>
      <c r="DT10" s="696" t="s">
        <v>4</v>
      </c>
      <c r="DU10" s="695"/>
      <c r="DV10" s="696" t="s">
        <v>5</v>
      </c>
      <c r="DW10" s="695"/>
      <c r="DX10" s="697" t="s">
        <v>98</v>
      </c>
      <c r="DY10" s="698"/>
      <c r="DZ10" s="694" t="s">
        <v>2</v>
      </c>
      <c r="EA10" s="695"/>
      <c r="EB10" s="696" t="s">
        <v>3</v>
      </c>
      <c r="EC10" s="695"/>
      <c r="ED10" s="696" t="s">
        <v>4</v>
      </c>
      <c r="EE10" s="695"/>
      <c r="EF10" s="696" t="s">
        <v>5</v>
      </c>
      <c r="EG10" s="695"/>
      <c r="EH10" s="697" t="s">
        <v>98</v>
      </c>
      <c r="EI10" s="698"/>
      <c r="EJ10" s="694" t="s">
        <v>2</v>
      </c>
      <c r="EK10" s="695"/>
      <c r="EL10" s="696" t="s">
        <v>3</v>
      </c>
      <c r="EM10" s="695"/>
      <c r="EN10" s="696" t="s">
        <v>4</v>
      </c>
      <c r="EO10" s="695"/>
      <c r="EP10" s="696" t="s">
        <v>5</v>
      </c>
      <c r="EQ10" s="695"/>
      <c r="ER10" s="697" t="s">
        <v>97</v>
      </c>
      <c r="ES10" s="698"/>
      <c r="ET10" s="694" t="s">
        <v>2</v>
      </c>
      <c r="EU10" s="695"/>
      <c r="EV10" s="696" t="s">
        <v>3</v>
      </c>
      <c r="EW10" s="695"/>
      <c r="EX10" s="696" t="s">
        <v>4</v>
      </c>
      <c r="EY10" s="695"/>
      <c r="EZ10" s="696" t="s">
        <v>5</v>
      </c>
      <c r="FA10" s="695"/>
      <c r="FB10" s="697" t="s">
        <v>97</v>
      </c>
      <c r="FC10" s="698"/>
      <c r="FD10" s="679" t="s">
        <v>102</v>
      </c>
      <c r="FE10" s="680"/>
      <c r="FF10" s="681" t="s">
        <v>3</v>
      </c>
      <c r="FG10" s="680"/>
      <c r="FH10" s="681" t="s">
        <v>4</v>
      </c>
      <c r="FI10" s="680"/>
      <c r="FJ10" s="681" t="s">
        <v>5</v>
      </c>
      <c r="FK10" s="680"/>
      <c r="FL10" s="681" t="s">
        <v>100</v>
      </c>
      <c r="FM10" s="680"/>
      <c r="FN10" s="681" t="s">
        <v>101</v>
      </c>
      <c r="FO10" s="682"/>
    </row>
    <row r="11" spans="1:174" ht="20.399999999999999" customHeight="1" x14ac:dyDescent="0.2">
      <c r="A11" s="678"/>
      <c r="B11" s="213" t="s">
        <v>6</v>
      </c>
      <c r="C11" s="214" t="s">
        <v>133</v>
      </c>
      <c r="D11" s="214" t="s">
        <v>6</v>
      </c>
      <c r="E11" s="214" t="s">
        <v>133</v>
      </c>
      <c r="F11" s="214" t="s">
        <v>6</v>
      </c>
      <c r="G11" s="214" t="s">
        <v>133</v>
      </c>
      <c r="H11" s="214" t="s">
        <v>6</v>
      </c>
      <c r="I11" s="214" t="s">
        <v>133</v>
      </c>
      <c r="J11" s="214" t="s">
        <v>6</v>
      </c>
      <c r="K11" s="214" t="s">
        <v>133</v>
      </c>
      <c r="L11" s="215" t="s">
        <v>6</v>
      </c>
      <c r="M11" s="216" t="s">
        <v>133</v>
      </c>
      <c r="N11" s="213" t="s">
        <v>6</v>
      </c>
      <c r="O11" s="214" t="s">
        <v>133</v>
      </c>
      <c r="P11" s="214" t="s">
        <v>6</v>
      </c>
      <c r="Q11" s="214" t="s">
        <v>133</v>
      </c>
      <c r="R11" s="214" t="s">
        <v>6</v>
      </c>
      <c r="S11" s="214" t="s">
        <v>133</v>
      </c>
      <c r="T11" s="214" t="s">
        <v>6</v>
      </c>
      <c r="U11" s="214" t="s">
        <v>133</v>
      </c>
      <c r="V11" s="214" t="s">
        <v>6</v>
      </c>
      <c r="W11" s="214" t="s">
        <v>133</v>
      </c>
      <c r="X11" s="215" t="s">
        <v>6</v>
      </c>
      <c r="Y11" s="216" t="s">
        <v>133</v>
      </c>
      <c r="Z11" s="213" t="s">
        <v>6</v>
      </c>
      <c r="AA11" s="214" t="s">
        <v>133</v>
      </c>
      <c r="AB11" s="214" t="s">
        <v>6</v>
      </c>
      <c r="AC11" s="214" t="s">
        <v>133</v>
      </c>
      <c r="AD11" s="214" t="s">
        <v>6</v>
      </c>
      <c r="AE11" s="214" t="s">
        <v>133</v>
      </c>
      <c r="AF11" s="214" t="s">
        <v>6</v>
      </c>
      <c r="AG11" s="214" t="s">
        <v>133</v>
      </c>
      <c r="AH11" s="214" t="s">
        <v>6</v>
      </c>
      <c r="AI11" s="214" t="s">
        <v>133</v>
      </c>
      <c r="AJ11" s="215" t="s">
        <v>6</v>
      </c>
      <c r="AK11" s="216" t="s">
        <v>133</v>
      </c>
      <c r="AL11" s="213" t="s">
        <v>6</v>
      </c>
      <c r="AM11" s="214" t="s">
        <v>133</v>
      </c>
      <c r="AN11" s="214" t="s">
        <v>6</v>
      </c>
      <c r="AO11" s="214" t="s">
        <v>133</v>
      </c>
      <c r="AP11" s="214" t="s">
        <v>6</v>
      </c>
      <c r="AQ11" s="214" t="s">
        <v>133</v>
      </c>
      <c r="AR11" s="214" t="s">
        <v>6</v>
      </c>
      <c r="AS11" s="214" t="s">
        <v>133</v>
      </c>
      <c r="AT11" s="214" t="s">
        <v>6</v>
      </c>
      <c r="AU11" s="214" t="s">
        <v>133</v>
      </c>
      <c r="AV11" s="215" t="s">
        <v>6</v>
      </c>
      <c r="AW11" s="216" t="s">
        <v>133</v>
      </c>
      <c r="AX11" s="213" t="s">
        <v>6</v>
      </c>
      <c r="AY11" s="214" t="s">
        <v>133</v>
      </c>
      <c r="AZ11" s="214" t="s">
        <v>6</v>
      </c>
      <c r="BA11" s="214" t="s">
        <v>133</v>
      </c>
      <c r="BB11" s="214" t="s">
        <v>6</v>
      </c>
      <c r="BC11" s="214" t="s">
        <v>133</v>
      </c>
      <c r="BD11" s="214" t="s">
        <v>6</v>
      </c>
      <c r="BE11" s="214" t="s">
        <v>133</v>
      </c>
      <c r="BF11" s="214" t="s">
        <v>6</v>
      </c>
      <c r="BG11" s="214" t="s">
        <v>133</v>
      </c>
      <c r="BH11" s="215" t="s">
        <v>6</v>
      </c>
      <c r="BI11" s="216" t="s">
        <v>133</v>
      </c>
      <c r="BJ11" s="213" t="s">
        <v>6</v>
      </c>
      <c r="BK11" s="214" t="s">
        <v>133</v>
      </c>
      <c r="BL11" s="214" t="s">
        <v>6</v>
      </c>
      <c r="BM11" s="214" t="s">
        <v>133</v>
      </c>
      <c r="BN11" s="214" t="s">
        <v>6</v>
      </c>
      <c r="BO11" s="214" t="s">
        <v>133</v>
      </c>
      <c r="BP11" s="214" t="s">
        <v>6</v>
      </c>
      <c r="BQ11" s="214" t="s">
        <v>133</v>
      </c>
      <c r="BR11" s="214" t="s">
        <v>6</v>
      </c>
      <c r="BS11" s="214" t="s">
        <v>133</v>
      </c>
      <c r="BT11" s="215" t="s">
        <v>6</v>
      </c>
      <c r="BU11" s="216" t="s">
        <v>133</v>
      </c>
      <c r="BV11" s="213" t="s">
        <v>6</v>
      </c>
      <c r="BW11" s="214" t="s">
        <v>133</v>
      </c>
      <c r="BX11" s="214" t="s">
        <v>6</v>
      </c>
      <c r="BY11" s="214" t="s">
        <v>133</v>
      </c>
      <c r="BZ11" s="214" t="s">
        <v>6</v>
      </c>
      <c r="CA11" s="214" t="s">
        <v>133</v>
      </c>
      <c r="CB11" s="214" t="s">
        <v>6</v>
      </c>
      <c r="CC11" s="214" t="s">
        <v>133</v>
      </c>
      <c r="CD11" s="214" t="s">
        <v>6</v>
      </c>
      <c r="CE11" s="214" t="s">
        <v>133</v>
      </c>
      <c r="CF11" s="215" t="s">
        <v>6</v>
      </c>
      <c r="CG11" s="216" t="s">
        <v>133</v>
      </c>
      <c r="CH11" s="217" t="s">
        <v>6</v>
      </c>
      <c r="CI11" s="215" t="s">
        <v>133</v>
      </c>
      <c r="CJ11" s="215" t="s">
        <v>6</v>
      </c>
      <c r="CK11" s="215" t="s">
        <v>133</v>
      </c>
      <c r="CL11" s="215" t="s">
        <v>6</v>
      </c>
      <c r="CM11" s="215" t="s">
        <v>133</v>
      </c>
      <c r="CN11" s="215" t="s">
        <v>6</v>
      </c>
      <c r="CO11" s="215" t="s">
        <v>133</v>
      </c>
      <c r="CP11" s="215" t="s">
        <v>6</v>
      </c>
      <c r="CQ11" s="215" t="s">
        <v>133</v>
      </c>
      <c r="CR11" s="215" t="s">
        <v>6</v>
      </c>
      <c r="CS11" s="216" t="s">
        <v>133</v>
      </c>
      <c r="CT11" s="218" t="s">
        <v>6</v>
      </c>
      <c r="CU11" s="219" t="s">
        <v>133</v>
      </c>
      <c r="CV11" s="219" t="s">
        <v>6</v>
      </c>
      <c r="CW11" s="219" t="s">
        <v>133</v>
      </c>
      <c r="CX11" s="219" t="s">
        <v>6</v>
      </c>
      <c r="CY11" s="219" t="s">
        <v>133</v>
      </c>
      <c r="CZ11" s="219" t="s">
        <v>6</v>
      </c>
      <c r="DA11" s="219" t="s">
        <v>133</v>
      </c>
      <c r="DB11" s="219" t="s">
        <v>6</v>
      </c>
      <c r="DC11" s="219" t="s">
        <v>133</v>
      </c>
      <c r="DD11" s="219" t="s">
        <v>6</v>
      </c>
      <c r="DE11" s="220" t="s">
        <v>133</v>
      </c>
      <c r="DF11" s="218" t="s">
        <v>6</v>
      </c>
      <c r="DG11" s="219" t="s">
        <v>133</v>
      </c>
      <c r="DH11" s="219" t="s">
        <v>6</v>
      </c>
      <c r="DI11" s="219" t="s">
        <v>133</v>
      </c>
      <c r="DJ11" s="219" t="s">
        <v>6</v>
      </c>
      <c r="DK11" s="219" t="s">
        <v>133</v>
      </c>
      <c r="DL11" s="219" t="s">
        <v>6</v>
      </c>
      <c r="DM11" s="219" t="s">
        <v>133</v>
      </c>
      <c r="DN11" s="219" t="s">
        <v>6</v>
      </c>
      <c r="DO11" s="220" t="s">
        <v>133</v>
      </c>
      <c r="DP11" s="221" t="s">
        <v>6</v>
      </c>
      <c r="DQ11" s="222" t="s">
        <v>134</v>
      </c>
      <c r="DR11" s="222" t="s">
        <v>6</v>
      </c>
      <c r="DS11" s="222" t="s">
        <v>134</v>
      </c>
      <c r="DT11" s="222" t="s">
        <v>6</v>
      </c>
      <c r="DU11" s="222" t="s">
        <v>134</v>
      </c>
      <c r="DV11" s="222" t="s">
        <v>6</v>
      </c>
      <c r="DW11" s="222" t="s">
        <v>134</v>
      </c>
      <c r="DX11" s="223" t="s">
        <v>6</v>
      </c>
      <c r="DY11" s="224" t="s">
        <v>134</v>
      </c>
      <c r="DZ11" s="225" t="s">
        <v>6</v>
      </c>
      <c r="EA11" s="223" t="s">
        <v>134</v>
      </c>
      <c r="EB11" s="223" t="s">
        <v>6</v>
      </c>
      <c r="EC11" s="223" t="s">
        <v>134</v>
      </c>
      <c r="ED11" s="223" t="s">
        <v>6</v>
      </c>
      <c r="EE11" s="223" t="s">
        <v>134</v>
      </c>
      <c r="EF11" s="223" t="s">
        <v>6</v>
      </c>
      <c r="EG11" s="223" t="s">
        <v>134</v>
      </c>
      <c r="EH11" s="223" t="s">
        <v>6</v>
      </c>
      <c r="EI11" s="224" t="s">
        <v>134</v>
      </c>
      <c r="EJ11" s="225" t="s">
        <v>6</v>
      </c>
      <c r="EK11" s="223" t="s">
        <v>134</v>
      </c>
      <c r="EL11" s="223" t="s">
        <v>6</v>
      </c>
      <c r="EM11" s="223" t="s">
        <v>134</v>
      </c>
      <c r="EN11" s="223" t="s">
        <v>6</v>
      </c>
      <c r="EO11" s="223" t="s">
        <v>134</v>
      </c>
      <c r="EP11" s="223" t="s">
        <v>6</v>
      </c>
      <c r="EQ11" s="223" t="s">
        <v>134</v>
      </c>
      <c r="ER11" s="223" t="s">
        <v>6</v>
      </c>
      <c r="ES11" s="224" t="s">
        <v>134</v>
      </c>
      <c r="ET11" s="225" t="s">
        <v>6</v>
      </c>
      <c r="EU11" s="223" t="s">
        <v>134</v>
      </c>
      <c r="EV11" s="223" t="s">
        <v>6</v>
      </c>
      <c r="EW11" s="223" t="s">
        <v>134</v>
      </c>
      <c r="EX11" s="223" t="s">
        <v>6</v>
      </c>
      <c r="EY11" s="223" t="s">
        <v>134</v>
      </c>
      <c r="EZ11" s="223" t="s">
        <v>6</v>
      </c>
      <c r="FA11" s="223" t="s">
        <v>134</v>
      </c>
      <c r="FB11" s="223" t="s">
        <v>6</v>
      </c>
      <c r="FC11" s="224" t="s">
        <v>134</v>
      </c>
      <c r="FD11" s="213" t="s">
        <v>6</v>
      </c>
      <c r="FE11" s="214" t="s">
        <v>133</v>
      </c>
      <c r="FF11" s="214" t="s">
        <v>6</v>
      </c>
      <c r="FG11" s="214" t="s">
        <v>133</v>
      </c>
      <c r="FH11" s="214" t="s">
        <v>6</v>
      </c>
      <c r="FI11" s="214" t="s">
        <v>133</v>
      </c>
      <c r="FJ11" s="214" t="s">
        <v>6</v>
      </c>
      <c r="FK11" s="214" t="s">
        <v>133</v>
      </c>
      <c r="FL11" s="214" t="s">
        <v>6</v>
      </c>
      <c r="FM11" s="214" t="s">
        <v>133</v>
      </c>
      <c r="FN11" s="215" t="s">
        <v>6</v>
      </c>
      <c r="FO11" s="216" t="s">
        <v>133</v>
      </c>
      <c r="FQ11" s="21"/>
      <c r="FR11" s="21"/>
    </row>
    <row r="12" spans="1:174" ht="14.25" customHeight="1" x14ac:dyDescent="0.2">
      <c r="A12" s="226" t="s">
        <v>164</v>
      </c>
      <c r="B12" s="431">
        <f t="shared" ref="B12:AG12" si="0">SUM(B13:B38)</f>
        <v>30200757.043999989</v>
      </c>
      <c r="C12" s="432">
        <f t="shared" si="0"/>
        <v>61232922.288000025</v>
      </c>
      <c r="D12" s="432">
        <f t="shared" si="0"/>
        <v>20959267.237999987</v>
      </c>
      <c r="E12" s="432">
        <f t="shared" si="0"/>
        <v>49275695.692000009</v>
      </c>
      <c r="F12" s="432">
        <f t="shared" si="0"/>
        <v>5901632.1459999988</v>
      </c>
      <c r="G12" s="432">
        <f t="shared" si="0"/>
        <v>4147606.1609999994</v>
      </c>
      <c r="H12" s="432">
        <f t="shared" si="0"/>
        <v>11095.987999999999</v>
      </c>
      <c r="I12" s="432">
        <f t="shared" si="0"/>
        <v>900211.56099999987</v>
      </c>
      <c r="J12" s="432">
        <f t="shared" si="0"/>
        <v>586446.6939999999</v>
      </c>
      <c r="K12" s="432">
        <f t="shared" si="0"/>
        <v>362026.85200000007</v>
      </c>
      <c r="L12" s="432">
        <f t="shared" si="0"/>
        <v>2742314.9780000001</v>
      </c>
      <c r="M12" s="433">
        <f t="shared" si="0"/>
        <v>6547382.0220000008</v>
      </c>
      <c r="N12" s="227">
        <f t="shared" si="0"/>
        <v>28240893.792000014</v>
      </c>
      <c r="O12" s="228">
        <f t="shared" si="0"/>
        <v>50887873.943999998</v>
      </c>
      <c r="P12" s="228">
        <f t="shared" si="0"/>
        <v>19387183.860000014</v>
      </c>
      <c r="Q12" s="228">
        <f t="shared" si="0"/>
        <v>41505513.421000004</v>
      </c>
      <c r="R12" s="228">
        <f t="shared" si="0"/>
        <v>5664779.3460000008</v>
      </c>
      <c r="S12" s="228">
        <f t="shared" si="0"/>
        <v>3386883.486</v>
      </c>
      <c r="T12" s="228">
        <f t="shared" si="0"/>
        <v>10010.724999999997</v>
      </c>
      <c r="U12" s="228">
        <f t="shared" si="0"/>
        <v>706489.92100000009</v>
      </c>
      <c r="V12" s="228">
        <f t="shared" si="0"/>
        <v>557253.67799999972</v>
      </c>
      <c r="W12" s="228">
        <f t="shared" si="0"/>
        <v>276827.05199999997</v>
      </c>
      <c r="X12" s="228">
        <f t="shared" si="0"/>
        <v>2621666.1830000002</v>
      </c>
      <c r="Y12" s="229">
        <f t="shared" si="0"/>
        <v>5012160.0639999984</v>
      </c>
      <c r="Z12" s="227">
        <f t="shared" si="0"/>
        <v>29663494.436999999</v>
      </c>
      <c r="AA12" s="228">
        <f t="shared" si="0"/>
        <v>58270772.805999987</v>
      </c>
      <c r="AB12" s="228">
        <f t="shared" si="0"/>
        <v>19810292.381000001</v>
      </c>
      <c r="AC12" s="228">
        <f t="shared" si="0"/>
        <v>45509584.241999991</v>
      </c>
      <c r="AD12" s="228">
        <f t="shared" si="0"/>
        <v>6392937.851999999</v>
      </c>
      <c r="AE12" s="228">
        <f t="shared" si="0"/>
        <v>3964816.091</v>
      </c>
      <c r="AF12" s="228">
        <f t="shared" si="0"/>
        <v>10114.879000000001</v>
      </c>
      <c r="AG12" s="228">
        <f t="shared" si="0"/>
        <v>878347.69300000009</v>
      </c>
      <c r="AH12" s="228">
        <f t="shared" ref="AH12:BM12" si="1">SUM(AH13:AH38)</f>
        <v>602853.48200000031</v>
      </c>
      <c r="AI12" s="228">
        <f t="shared" si="1"/>
        <v>347746.54700000008</v>
      </c>
      <c r="AJ12" s="228">
        <f t="shared" si="1"/>
        <v>2847295.8429999999</v>
      </c>
      <c r="AK12" s="229">
        <f t="shared" si="1"/>
        <v>7570278.233</v>
      </c>
      <c r="AL12" s="227">
        <f t="shared" si="1"/>
        <v>30469701.869999994</v>
      </c>
      <c r="AM12" s="228">
        <f t="shared" si="1"/>
        <v>55220305.118000008</v>
      </c>
      <c r="AN12" s="228">
        <f t="shared" si="1"/>
        <v>19647436.552000001</v>
      </c>
      <c r="AO12" s="228">
        <f t="shared" si="1"/>
        <v>44233626.816000029</v>
      </c>
      <c r="AP12" s="228">
        <f t="shared" si="1"/>
        <v>6299016.9619999984</v>
      </c>
      <c r="AQ12" s="228">
        <f t="shared" si="1"/>
        <v>4599752.983</v>
      </c>
      <c r="AR12" s="228">
        <f t="shared" si="1"/>
        <v>9628.2240000000002</v>
      </c>
      <c r="AS12" s="228">
        <f t="shared" si="1"/>
        <v>1043470.7</v>
      </c>
      <c r="AT12" s="228">
        <f t="shared" si="1"/>
        <v>332628.09499999997</v>
      </c>
      <c r="AU12" s="228">
        <f t="shared" si="1"/>
        <v>323515.36999999994</v>
      </c>
      <c r="AV12" s="228">
        <f t="shared" si="1"/>
        <v>4180992.0369999995</v>
      </c>
      <c r="AW12" s="229">
        <f t="shared" si="1"/>
        <v>5019939.2490000008</v>
      </c>
      <c r="AX12" s="227">
        <f t="shared" si="1"/>
        <v>30368011.751000077</v>
      </c>
      <c r="AY12" s="228">
        <f t="shared" si="1"/>
        <v>51246607.308000043</v>
      </c>
      <c r="AZ12" s="228">
        <f t="shared" si="1"/>
        <v>19070414.620000076</v>
      </c>
      <c r="BA12" s="228">
        <f t="shared" si="1"/>
        <v>40977366.29800003</v>
      </c>
      <c r="BB12" s="228">
        <f t="shared" si="1"/>
        <v>6390964.2979999976</v>
      </c>
      <c r="BC12" s="228">
        <f t="shared" si="1"/>
        <v>4430815.8319999995</v>
      </c>
      <c r="BD12" s="228">
        <f t="shared" si="1"/>
        <v>14036.111999999999</v>
      </c>
      <c r="BE12" s="228">
        <f t="shared" si="1"/>
        <v>736334.77600000007</v>
      </c>
      <c r="BF12" s="228">
        <f t="shared" si="1"/>
        <v>348974.95500000002</v>
      </c>
      <c r="BG12" s="228">
        <f t="shared" si="1"/>
        <v>304263.603</v>
      </c>
      <c r="BH12" s="228">
        <f t="shared" si="1"/>
        <v>4543621.7660000045</v>
      </c>
      <c r="BI12" s="229">
        <f t="shared" si="1"/>
        <v>4797826.7989999978</v>
      </c>
      <c r="BJ12" s="230">
        <f t="shared" si="1"/>
        <v>28693882.736000005</v>
      </c>
      <c r="BK12" s="231">
        <f t="shared" si="1"/>
        <v>45757186.911000006</v>
      </c>
      <c r="BL12" s="231">
        <f t="shared" si="1"/>
        <v>17662230.199000001</v>
      </c>
      <c r="BM12" s="231">
        <f t="shared" si="1"/>
        <v>36843294.921000004</v>
      </c>
      <c r="BN12" s="231">
        <f t="shared" ref="BN12:CS12" si="2">SUM(BN13:BN38)</f>
        <v>5731456.2550000008</v>
      </c>
      <c r="BO12" s="231">
        <f t="shared" si="2"/>
        <v>3749344.605</v>
      </c>
      <c r="BP12" s="231">
        <f t="shared" si="2"/>
        <v>7250.4840000000004</v>
      </c>
      <c r="BQ12" s="231">
        <f t="shared" si="2"/>
        <v>695002.35700000008</v>
      </c>
      <c r="BR12" s="231">
        <f t="shared" si="2"/>
        <v>653944.57199999993</v>
      </c>
      <c r="BS12" s="231">
        <f t="shared" si="2"/>
        <v>264375.45099999994</v>
      </c>
      <c r="BT12" s="231">
        <f t="shared" si="2"/>
        <v>4639001.2259999989</v>
      </c>
      <c r="BU12" s="232">
        <f t="shared" si="2"/>
        <v>4205169.5769999996</v>
      </c>
      <c r="BV12" s="233">
        <f t="shared" si="2"/>
        <v>27970653.456000041</v>
      </c>
      <c r="BW12" s="234">
        <f t="shared" si="2"/>
        <v>44252056.36400003</v>
      </c>
      <c r="BX12" s="234">
        <f t="shared" si="2"/>
        <v>17159020.412000041</v>
      </c>
      <c r="BY12" s="234">
        <f t="shared" si="2"/>
        <v>35327457.299999997</v>
      </c>
      <c r="BZ12" s="234">
        <f t="shared" si="2"/>
        <v>5908474.8819999993</v>
      </c>
      <c r="CA12" s="234">
        <f t="shared" si="2"/>
        <v>3879349.3230000003</v>
      </c>
      <c r="CB12" s="234">
        <f t="shared" si="2"/>
        <v>6166.5009999999866</v>
      </c>
      <c r="CC12" s="234">
        <f t="shared" si="2"/>
        <v>588453.92600000009</v>
      </c>
      <c r="CD12" s="234">
        <f t="shared" si="2"/>
        <v>469416.90999999992</v>
      </c>
      <c r="CE12" s="234">
        <f t="shared" si="2"/>
        <v>300604.52600000001</v>
      </c>
      <c r="CF12" s="234">
        <f t="shared" si="2"/>
        <v>4427574.7510000011</v>
      </c>
      <c r="CG12" s="235">
        <f t="shared" si="2"/>
        <v>4156191.2890000008</v>
      </c>
      <c r="CH12" s="233">
        <f t="shared" si="2"/>
        <v>26366727.397000093</v>
      </c>
      <c r="CI12" s="234">
        <f t="shared" si="2"/>
        <v>39051078.209999979</v>
      </c>
      <c r="CJ12" s="234">
        <f t="shared" si="2"/>
        <v>17246457.695000097</v>
      </c>
      <c r="CK12" s="234">
        <f t="shared" si="2"/>
        <v>33064163.15999997</v>
      </c>
      <c r="CL12" s="234">
        <f t="shared" si="2"/>
        <v>6426437.2709999988</v>
      </c>
      <c r="CM12" s="234">
        <f t="shared" si="2"/>
        <v>3962517.7779999995</v>
      </c>
      <c r="CN12" s="234">
        <f t="shared" si="2"/>
        <v>5890.1059999999889</v>
      </c>
      <c r="CO12" s="234">
        <f t="shared" si="2"/>
        <v>680094.62599999993</v>
      </c>
      <c r="CP12" s="234">
        <f t="shared" si="2"/>
        <v>427219.05800000002</v>
      </c>
      <c r="CQ12" s="234">
        <f t="shared" si="2"/>
        <v>312915.96900000016</v>
      </c>
      <c r="CR12" s="234">
        <f t="shared" si="2"/>
        <v>2260723.2669999977</v>
      </c>
      <c r="CS12" s="235">
        <f t="shared" si="2"/>
        <v>1031386.6770000003</v>
      </c>
      <c r="CT12" s="233">
        <f t="shared" ref="CT12:DY12" si="3">SUM(CT13:CT38)</f>
        <v>24262419.165633004</v>
      </c>
      <c r="CU12" s="234">
        <f t="shared" si="3"/>
        <v>36603935.913000047</v>
      </c>
      <c r="CV12" s="234">
        <f t="shared" si="3"/>
        <v>15273652.335276002</v>
      </c>
      <c r="CW12" s="234">
        <f t="shared" si="3"/>
        <v>30932588.154000055</v>
      </c>
      <c r="CX12" s="234">
        <f t="shared" si="3"/>
        <v>6532846.6325969985</v>
      </c>
      <c r="CY12" s="234">
        <f t="shared" si="3"/>
        <v>3705254.9379999996</v>
      </c>
      <c r="CZ12" s="234">
        <f t="shared" si="3"/>
        <v>6622.3637259999969</v>
      </c>
      <c r="DA12" s="234">
        <f t="shared" si="3"/>
        <v>688960.49300000002</v>
      </c>
      <c r="DB12" s="234">
        <f t="shared" si="3"/>
        <v>386487.54560300004</v>
      </c>
      <c r="DC12" s="234">
        <f t="shared" si="3"/>
        <v>311960.81200000003</v>
      </c>
      <c r="DD12" s="234">
        <f t="shared" si="3"/>
        <v>2062810.288431</v>
      </c>
      <c r="DE12" s="235">
        <f t="shared" si="3"/>
        <v>965171.51599999983</v>
      </c>
      <c r="DF12" s="233">
        <f t="shared" si="3"/>
        <v>23214743</v>
      </c>
      <c r="DG12" s="234">
        <f t="shared" si="3"/>
        <v>36011320</v>
      </c>
      <c r="DH12" s="234">
        <f t="shared" si="3"/>
        <v>14867302</v>
      </c>
      <c r="DI12" s="234">
        <f t="shared" si="3"/>
        <v>30439852</v>
      </c>
      <c r="DJ12" s="234">
        <f t="shared" si="3"/>
        <v>6408389</v>
      </c>
      <c r="DK12" s="234">
        <f t="shared" si="3"/>
        <v>3776956</v>
      </c>
      <c r="DL12" s="234">
        <f t="shared" si="3"/>
        <v>8134</v>
      </c>
      <c r="DM12" s="234">
        <f t="shared" si="3"/>
        <v>607388</v>
      </c>
      <c r="DN12" s="234">
        <f t="shared" si="3"/>
        <v>1930918</v>
      </c>
      <c r="DO12" s="235">
        <f t="shared" si="3"/>
        <v>1187124</v>
      </c>
      <c r="DP12" s="233">
        <f t="shared" si="3"/>
        <v>22104292.159652028</v>
      </c>
      <c r="DQ12" s="234">
        <f t="shared" si="3"/>
        <v>36452401.217000015</v>
      </c>
      <c r="DR12" s="234">
        <f t="shared" si="3"/>
        <v>14469063.909707028</v>
      </c>
      <c r="DS12" s="234">
        <f t="shared" si="3"/>
        <v>30394212.276000015</v>
      </c>
      <c r="DT12" s="234">
        <f t="shared" si="3"/>
        <v>5631539.0535770003</v>
      </c>
      <c r="DU12" s="234">
        <f t="shared" si="3"/>
        <v>3957855.2539999997</v>
      </c>
      <c r="DV12" s="234">
        <f t="shared" si="3"/>
        <v>7987.7387589999962</v>
      </c>
      <c r="DW12" s="234">
        <f t="shared" si="3"/>
        <v>607954.74099999992</v>
      </c>
      <c r="DX12" s="234">
        <f t="shared" si="3"/>
        <v>1995701.457608999</v>
      </c>
      <c r="DY12" s="235">
        <f t="shared" si="3"/>
        <v>1492378.9459999993</v>
      </c>
      <c r="DZ12" s="233">
        <f t="shared" ref="DZ12:FE12" si="4">SUM(DZ13:DZ38)</f>
        <v>23054366.524959009</v>
      </c>
      <c r="EA12" s="234">
        <f t="shared" si="4"/>
        <v>35941209.840999983</v>
      </c>
      <c r="EB12" s="234">
        <f t="shared" si="4"/>
        <v>14596612.466119003</v>
      </c>
      <c r="EC12" s="234">
        <f t="shared" si="4"/>
        <v>29760693.93799999</v>
      </c>
      <c r="ED12" s="234">
        <f t="shared" si="4"/>
        <v>5911275.7867940031</v>
      </c>
      <c r="EE12" s="234">
        <f t="shared" si="4"/>
        <v>3571978.7380000008</v>
      </c>
      <c r="EF12" s="234">
        <f t="shared" si="4"/>
        <v>86799.548201999933</v>
      </c>
      <c r="EG12" s="234">
        <f t="shared" si="4"/>
        <v>691124.27799999982</v>
      </c>
      <c r="EH12" s="234">
        <f t="shared" si="4"/>
        <v>2459678.7238440001</v>
      </c>
      <c r="EI12" s="235">
        <f t="shared" si="4"/>
        <v>1917412.8870000003</v>
      </c>
      <c r="EJ12" s="233">
        <f t="shared" si="4"/>
        <v>22343050.260684006</v>
      </c>
      <c r="EK12" s="234">
        <f t="shared" si="4"/>
        <v>34438987.157999963</v>
      </c>
      <c r="EL12" s="234">
        <f t="shared" si="4"/>
        <v>14020075.069611007</v>
      </c>
      <c r="EM12" s="234">
        <f t="shared" si="4"/>
        <v>28428801.739999957</v>
      </c>
      <c r="EN12" s="234">
        <f t="shared" si="4"/>
        <v>5941947.7937159985</v>
      </c>
      <c r="EO12" s="234">
        <f t="shared" si="4"/>
        <v>3256893.07</v>
      </c>
      <c r="EP12" s="234">
        <f t="shared" si="4"/>
        <v>10401.898151000009</v>
      </c>
      <c r="EQ12" s="234">
        <f t="shared" si="4"/>
        <v>705975.34499999986</v>
      </c>
      <c r="ER12" s="234">
        <f t="shared" si="4"/>
        <v>2370625.4992060005</v>
      </c>
      <c r="ES12" s="235">
        <f t="shared" si="4"/>
        <v>2047317.0029999996</v>
      </c>
      <c r="ET12" s="233">
        <f t="shared" si="4"/>
        <v>21245530.197000023</v>
      </c>
      <c r="EU12" s="234">
        <f t="shared" si="4"/>
        <v>40693414.742000021</v>
      </c>
      <c r="EV12" s="234">
        <f t="shared" si="4"/>
        <v>14130592.339000015</v>
      </c>
      <c r="EW12" s="234">
        <f t="shared" si="4"/>
        <v>32128491.507000014</v>
      </c>
      <c r="EX12" s="234">
        <f t="shared" si="4"/>
        <v>4575518.3150000004</v>
      </c>
      <c r="EY12" s="234">
        <f t="shared" si="4"/>
        <v>4118391.6399999997</v>
      </c>
      <c r="EZ12" s="234">
        <f t="shared" si="4"/>
        <v>10179.113999999994</v>
      </c>
      <c r="FA12" s="234">
        <f t="shared" si="4"/>
        <v>721480.245</v>
      </c>
      <c r="FB12" s="234">
        <f t="shared" si="4"/>
        <v>2529240.4290000005</v>
      </c>
      <c r="FC12" s="235">
        <f t="shared" si="4"/>
        <v>3725051.3500000015</v>
      </c>
      <c r="FD12" s="227">
        <f t="shared" si="4"/>
        <v>368198523.79092824</v>
      </c>
      <c r="FE12" s="228">
        <f t="shared" si="4"/>
        <v>626060071.81999993</v>
      </c>
      <c r="FF12" s="228">
        <f t="shared" ref="FF12:FO12" si="5">SUM(FF13:FF38)</f>
        <v>238299601.07671329</v>
      </c>
      <c r="FG12" s="228">
        <f t="shared" si="5"/>
        <v>508821341.46500009</v>
      </c>
      <c r="FH12" s="228">
        <f t="shared" si="5"/>
        <v>83717215.593683988</v>
      </c>
      <c r="FI12" s="228">
        <f t="shared" si="5"/>
        <v>54508415.898999996</v>
      </c>
      <c r="FJ12" s="228">
        <f t="shared" si="5"/>
        <v>204317.68183799984</v>
      </c>
      <c r="FK12" s="228">
        <f t="shared" si="5"/>
        <v>10251288.662000002</v>
      </c>
      <c r="FL12" s="228">
        <f t="shared" si="5"/>
        <v>4365224.9896030007</v>
      </c>
      <c r="FM12" s="228">
        <f t="shared" si="5"/>
        <v>2804236.182000001</v>
      </c>
      <c r="FN12" s="228">
        <f t="shared" si="5"/>
        <v>41612164.449090004</v>
      </c>
      <c r="FO12" s="229">
        <f t="shared" si="5"/>
        <v>49674789.612000011</v>
      </c>
      <c r="FQ12" s="21"/>
    </row>
    <row r="13" spans="1:174" ht="14.25" customHeight="1" x14ac:dyDescent="0.2">
      <c r="A13" s="236" t="s">
        <v>49</v>
      </c>
      <c r="B13" s="434">
        <f>D13+F13+H13+J13+L13</f>
        <v>1991517.5720000004</v>
      </c>
      <c r="C13" s="435">
        <f>E13+G13+I13+K13+M13</f>
        <v>10324448.146999996</v>
      </c>
      <c r="D13" s="436">
        <v>1501074.5330000001</v>
      </c>
      <c r="E13" s="436">
        <v>8850804.742999997</v>
      </c>
      <c r="F13" s="436">
        <v>326289.17800000007</v>
      </c>
      <c r="G13" s="436">
        <v>410897.435</v>
      </c>
      <c r="H13" s="436">
        <v>3345.7719999999995</v>
      </c>
      <c r="I13" s="436">
        <v>255458.57699999996</v>
      </c>
      <c r="J13" s="436">
        <v>2962.4720000000007</v>
      </c>
      <c r="K13" s="436">
        <v>8908.7819999999992</v>
      </c>
      <c r="L13" s="436">
        <v>157845.61700000003</v>
      </c>
      <c r="M13" s="437">
        <v>798378.60999999975</v>
      </c>
      <c r="N13" s="237">
        <f>P13+R13+T13+V13+X13</f>
        <v>1931787.9199999985</v>
      </c>
      <c r="O13" s="238">
        <f>Q13+S13+U13+W13+Y13</f>
        <v>9087999.2730000056</v>
      </c>
      <c r="P13" s="239">
        <v>1443577.1469999985</v>
      </c>
      <c r="Q13" s="239">
        <v>7647575.5470000068</v>
      </c>
      <c r="R13" s="239">
        <v>380430.8870000001</v>
      </c>
      <c r="S13" s="239">
        <v>587609.86400000006</v>
      </c>
      <c r="T13" s="239">
        <v>1871.9089999999994</v>
      </c>
      <c r="U13" s="239">
        <v>126321.74800000002</v>
      </c>
      <c r="V13" s="239">
        <v>2765.7370000000001</v>
      </c>
      <c r="W13" s="239">
        <v>4824.7900000000009</v>
      </c>
      <c r="X13" s="239">
        <v>103142.23999999999</v>
      </c>
      <c r="Y13" s="240">
        <v>721667.32400000002</v>
      </c>
      <c r="Z13" s="237">
        <f>AB13+AD13+AF13+AH13+AJ13</f>
        <v>2006118.5279999995</v>
      </c>
      <c r="AA13" s="238">
        <f>AC13+AE13+AG13+AI13+AK13</f>
        <v>10604411.220000003</v>
      </c>
      <c r="AB13" s="239">
        <v>1456445.2349999994</v>
      </c>
      <c r="AC13" s="239">
        <v>8389756.415000001</v>
      </c>
      <c r="AD13" s="239">
        <v>414065.18300000002</v>
      </c>
      <c r="AE13" s="239">
        <v>1059222.9990000001</v>
      </c>
      <c r="AF13" s="239">
        <v>2028.1689999999996</v>
      </c>
      <c r="AG13" s="239">
        <v>144523.85699999999</v>
      </c>
      <c r="AH13" s="239">
        <v>1320.6310000000001</v>
      </c>
      <c r="AI13" s="239">
        <v>6112.3889999999992</v>
      </c>
      <c r="AJ13" s="239">
        <v>132259.31</v>
      </c>
      <c r="AK13" s="240">
        <v>1004795.56</v>
      </c>
      <c r="AL13" s="241">
        <f>AN13+AP13+AR13+AT13+AV13</f>
        <v>2531602.4639999997</v>
      </c>
      <c r="AM13" s="242">
        <f>AO13+AQ13+AS13+AU13+AW13</f>
        <v>10405875.830000006</v>
      </c>
      <c r="AN13" s="243">
        <v>1947228.757</v>
      </c>
      <c r="AO13" s="243">
        <v>8354904.7220000047</v>
      </c>
      <c r="AP13" s="243">
        <v>442382.34700000001</v>
      </c>
      <c r="AQ13" s="243">
        <v>1053449.3220000002</v>
      </c>
      <c r="AR13" s="243">
        <v>2306.5789999999997</v>
      </c>
      <c r="AS13" s="243">
        <v>238069.29399999997</v>
      </c>
      <c r="AT13" s="243">
        <v>1666.2669999999998</v>
      </c>
      <c r="AU13" s="243">
        <v>6642.72</v>
      </c>
      <c r="AV13" s="243">
        <v>138018.51399999997</v>
      </c>
      <c r="AW13" s="243">
        <v>752809.77200000011</v>
      </c>
      <c r="AX13" s="241">
        <f>AZ13+BB13+BD13+BF13+BH13</f>
        <v>2324086.3759999867</v>
      </c>
      <c r="AY13" s="242">
        <f>BA13+BC13+BE13+BG13+BI13</f>
        <v>9504393.926999988</v>
      </c>
      <c r="AZ13" s="243">
        <v>1677707.8069999865</v>
      </c>
      <c r="BA13" s="243">
        <v>7624356.8039999884</v>
      </c>
      <c r="BB13" s="243">
        <v>492495.6929999998</v>
      </c>
      <c r="BC13" s="243">
        <v>1074681.3509999998</v>
      </c>
      <c r="BD13" s="243">
        <v>2303.6269999999995</v>
      </c>
      <c r="BE13" s="243">
        <v>137284.39299999998</v>
      </c>
      <c r="BF13" s="243">
        <v>4428.114999999998</v>
      </c>
      <c r="BG13" s="243">
        <v>9687.9569999999985</v>
      </c>
      <c r="BH13" s="243">
        <v>147151.13400000022</v>
      </c>
      <c r="BI13" s="243">
        <v>658383.42200000037</v>
      </c>
      <c r="BJ13" s="244">
        <f>BL13+BN13+BP13+BR13+BT13</f>
        <v>1725841.5909999998</v>
      </c>
      <c r="BK13" s="245">
        <f>BM13+BO13+BQ13+BS13+BU13</f>
        <v>8223858.2599999998</v>
      </c>
      <c r="BL13" s="245">
        <v>1192887.1509999998</v>
      </c>
      <c r="BM13" s="245">
        <v>6596570.4450000003</v>
      </c>
      <c r="BN13" s="245">
        <v>365844.64799999999</v>
      </c>
      <c r="BO13" s="245">
        <v>863401.84499999997</v>
      </c>
      <c r="BP13" s="245">
        <v>1402.4669999999999</v>
      </c>
      <c r="BQ13" s="245">
        <v>182166.43799999999</v>
      </c>
      <c r="BR13" s="245">
        <v>1794.7409999999998</v>
      </c>
      <c r="BS13" s="245">
        <v>5277.2759999999998</v>
      </c>
      <c r="BT13" s="245">
        <v>163912.58399999997</v>
      </c>
      <c r="BU13" s="246">
        <v>576442.25600000005</v>
      </c>
      <c r="BV13" s="247">
        <f>BX13+BZ13+CB13+CD13+CF13</f>
        <v>1574000.8939999931</v>
      </c>
      <c r="BW13" s="248">
        <f>BY13+CA13+CC13+CE13+CG13</f>
        <v>7767665.8989999993</v>
      </c>
      <c r="BX13" s="249">
        <v>1097381.7289999931</v>
      </c>
      <c r="BY13" s="249">
        <v>6541898.1309999991</v>
      </c>
      <c r="BZ13" s="249">
        <v>337913.55499999993</v>
      </c>
      <c r="CA13" s="249">
        <v>667536.875</v>
      </c>
      <c r="CB13" s="249">
        <v>1203.744999999996</v>
      </c>
      <c r="CC13" s="249">
        <v>119376.3639999999</v>
      </c>
      <c r="CD13" s="249">
        <v>1597.7859999999998</v>
      </c>
      <c r="CE13" s="249">
        <v>6657.7110000000002</v>
      </c>
      <c r="CF13" s="249">
        <v>135904.079</v>
      </c>
      <c r="CG13" s="250">
        <v>432196.81800000003</v>
      </c>
      <c r="CH13" s="247">
        <f>CJ13+CL13+CN13+CP13+CR13</f>
        <v>1777773.9689999884</v>
      </c>
      <c r="CI13" s="248">
        <f>CK13+CM13+CO13+CQ13+CS13</f>
        <v>6844405.0609999998</v>
      </c>
      <c r="CJ13" s="251">
        <v>1095860.5829999892</v>
      </c>
      <c r="CK13" s="251">
        <v>6023239.2059999993</v>
      </c>
      <c r="CL13" s="251">
        <v>677835.99399999913</v>
      </c>
      <c r="CM13" s="251">
        <v>645229.12</v>
      </c>
      <c r="CN13" s="251">
        <v>1480.061999999994</v>
      </c>
      <c r="CO13" s="251">
        <v>163034.60799999992</v>
      </c>
      <c r="CP13" s="251">
        <v>2027.4079999999981</v>
      </c>
      <c r="CQ13" s="251">
        <v>5955.4090000000015</v>
      </c>
      <c r="CR13" s="251">
        <v>569.92200000000014</v>
      </c>
      <c r="CS13" s="252">
        <v>6946.7179999999989</v>
      </c>
      <c r="CT13" s="247">
        <f>CV13+CX13+CZ13+DB13+DD13</f>
        <v>1481506.6435719982</v>
      </c>
      <c r="CU13" s="248">
        <f>CW13+CY13+DA13+DC13+DE13</f>
        <v>6090201.090000011</v>
      </c>
      <c r="CV13" s="248">
        <v>1004433.4729319981</v>
      </c>
      <c r="CW13" s="248">
        <v>5377052.5380000109</v>
      </c>
      <c r="CX13" s="248">
        <v>473210.34967200004</v>
      </c>
      <c r="CY13" s="248">
        <v>495976.54000000004</v>
      </c>
      <c r="CZ13" s="248">
        <v>1478.7876589999971</v>
      </c>
      <c r="DA13" s="248">
        <v>204683.25900000008</v>
      </c>
      <c r="DB13" s="248">
        <v>2200.5843419999992</v>
      </c>
      <c r="DC13" s="248">
        <v>5262.5019999999995</v>
      </c>
      <c r="DD13" s="248">
        <v>183.44896699999998</v>
      </c>
      <c r="DE13" s="253">
        <v>7226.2509999999984</v>
      </c>
      <c r="DF13" s="254">
        <f>DH13+DJ13+DL13+DN13</f>
        <v>1355431</v>
      </c>
      <c r="DG13" s="255">
        <f>DI13+DK13+DM13+DO13</f>
        <v>6054457</v>
      </c>
      <c r="DH13" s="256">
        <v>978201</v>
      </c>
      <c r="DI13" s="256">
        <v>5457556</v>
      </c>
      <c r="DJ13" s="256">
        <v>365005</v>
      </c>
      <c r="DK13" s="256">
        <v>429188</v>
      </c>
      <c r="DL13" s="256">
        <v>2481</v>
      </c>
      <c r="DM13" s="256">
        <v>133107</v>
      </c>
      <c r="DN13" s="256">
        <v>9744</v>
      </c>
      <c r="DO13" s="257">
        <v>34606</v>
      </c>
      <c r="DP13" s="254">
        <f>DR13+DT13+DV13+DX13</f>
        <v>1447710.430048997</v>
      </c>
      <c r="DQ13" s="255">
        <f>DS13+DU13+DW13+DY13</f>
        <v>6554983.0640000068</v>
      </c>
      <c r="DR13" s="248">
        <v>1045307.0680669969</v>
      </c>
      <c r="DS13" s="248">
        <v>5720675.4010000071</v>
      </c>
      <c r="DT13" s="248">
        <v>382215.66888300009</v>
      </c>
      <c r="DU13" s="248">
        <v>645112.12500000012</v>
      </c>
      <c r="DV13" s="248">
        <v>1562.670795</v>
      </c>
      <c r="DW13" s="248">
        <v>110904.75</v>
      </c>
      <c r="DX13" s="248">
        <v>18625.022304000027</v>
      </c>
      <c r="DY13" s="253">
        <v>78290.788000000015</v>
      </c>
      <c r="DZ13" s="254">
        <f>EB13+ED13+EF13+EH13</f>
        <v>1603407.2099089951</v>
      </c>
      <c r="EA13" s="255">
        <f>EC13+EE13+EG13+EI13</f>
        <v>6838621.0650000079</v>
      </c>
      <c r="EB13" s="248">
        <v>1174171.7521759949</v>
      </c>
      <c r="EC13" s="248">
        <v>5418384.543000008</v>
      </c>
      <c r="ED13" s="248">
        <v>408066.22894399997</v>
      </c>
      <c r="EE13" s="248">
        <v>789462.25699999987</v>
      </c>
      <c r="EF13" s="248">
        <v>1619.2285099999999</v>
      </c>
      <c r="EG13" s="248">
        <v>122215.7889999998</v>
      </c>
      <c r="EH13" s="248">
        <v>19550.000279000011</v>
      </c>
      <c r="EI13" s="253">
        <v>508558.47599999997</v>
      </c>
      <c r="EJ13" s="254">
        <f>EL13+EN13+EP13+ER13</f>
        <v>1545089.1668740001</v>
      </c>
      <c r="EK13" s="255">
        <f>EM13+EO13+EQ13+ES13</f>
        <v>6103698.7110000104</v>
      </c>
      <c r="EL13" s="248">
        <v>1028907.656568</v>
      </c>
      <c r="EM13" s="248">
        <v>5154915.9610000104</v>
      </c>
      <c r="EN13" s="248">
        <v>488687.40239</v>
      </c>
      <c r="EO13" s="248">
        <v>711320.3629999999</v>
      </c>
      <c r="EP13" s="248">
        <v>1574.687189</v>
      </c>
      <c r="EQ13" s="248">
        <v>110009.8</v>
      </c>
      <c r="ER13" s="248">
        <v>25919.420727000001</v>
      </c>
      <c r="ES13" s="253">
        <v>127452.58699999998</v>
      </c>
      <c r="ET13" s="254">
        <f>EV13+EX13+EZ13+FB13</f>
        <v>1374235.4129999925</v>
      </c>
      <c r="EU13" s="255">
        <f>EW13+EY13+FA13+FC13</f>
        <v>7096851.9490000037</v>
      </c>
      <c r="EV13" s="255">
        <v>987461.31199999293</v>
      </c>
      <c r="EW13" s="255">
        <v>5985319.7870000033</v>
      </c>
      <c r="EX13" s="255">
        <v>381602.14299999981</v>
      </c>
      <c r="EY13" s="255">
        <v>829111.08800000011</v>
      </c>
      <c r="EZ13" s="255">
        <v>1592.5789999999993</v>
      </c>
      <c r="FA13" s="255">
        <v>103081.29300000001</v>
      </c>
      <c r="FB13" s="255">
        <v>3579.3789999999999</v>
      </c>
      <c r="FC13" s="258">
        <v>179339.78099999999</v>
      </c>
      <c r="FD13" s="244">
        <f>FF13+FH13+FJ13+FL13+FN13</f>
        <v>24670109.177403949</v>
      </c>
      <c r="FE13" s="245">
        <f>FG13+FI13+FK13+FM13+FO13</f>
        <v>111501870.49600005</v>
      </c>
      <c r="FF13" s="245">
        <f t="shared" ref="FF13:FK13" si="6">AN13+AZ13+BL13+BX13+CJ13+CV13+DH13+DR13+EB13+EL13+EV13+AB13+P13+D13</f>
        <v>17630645.203742947</v>
      </c>
      <c r="FG13" s="245">
        <f t="shared" si="6"/>
        <v>93143010.243000045</v>
      </c>
      <c r="FH13" s="245">
        <f t="shared" si="6"/>
        <v>5936044.2778889993</v>
      </c>
      <c r="FI13" s="245">
        <f t="shared" si="6"/>
        <v>10262199.184000002</v>
      </c>
      <c r="FJ13" s="245">
        <f t="shared" si="6"/>
        <v>26251.283152999982</v>
      </c>
      <c r="FK13" s="245">
        <f t="shared" si="6"/>
        <v>2150237.17</v>
      </c>
      <c r="FL13" s="245">
        <f>DB13+CP13+CD13+BR13+BF13+AT13+AH13+V13+J13</f>
        <v>20763.741341999998</v>
      </c>
      <c r="FM13" s="245">
        <f>DC13+CQ13+CE13+BS13+BG13+AU13+AI13+W13+K13</f>
        <v>59329.535999999993</v>
      </c>
      <c r="FN13" s="245">
        <f>AV13+BH13+BT13+CF13+CR13+DD13+DN13+DX13+EH13+ER13+FB13+AJ13+X13+L13</f>
        <v>1056404.6712770001</v>
      </c>
      <c r="FO13" s="246">
        <f>AW13+BI13+BU13+CG13+CS13+DE13+DO13+DY13+EI13+ES13+FC13+AK13+Y13+M13</f>
        <v>5887094.3629999999</v>
      </c>
      <c r="FQ13" s="21"/>
    </row>
    <row r="14" spans="1:174" ht="14.25" customHeight="1" x14ac:dyDescent="0.2">
      <c r="A14" s="236" t="s">
        <v>71</v>
      </c>
      <c r="B14" s="434">
        <f t="shared" ref="B14:C38" si="7">D14+F14+H14+J14+L14</f>
        <v>140909.59600000002</v>
      </c>
      <c r="C14" s="435">
        <f>E14+G14+I14+K14+M14</f>
        <v>455623.12900000002</v>
      </c>
      <c r="D14" s="436">
        <v>120851.86200000001</v>
      </c>
      <c r="E14" s="436">
        <v>416535.90500000003</v>
      </c>
      <c r="F14" s="436">
        <v>7037.1040000000003</v>
      </c>
      <c r="G14" s="436">
        <v>8087.2289999999975</v>
      </c>
      <c r="H14" s="436">
        <v>48.850000000000009</v>
      </c>
      <c r="I14" s="436">
        <v>5332.9020000000019</v>
      </c>
      <c r="J14" s="436">
        <v>718.36</v>
      </c>
      <c r="K14" s="436">
        <v>1340.98</v>
      </c>
      <c r="L14" s="436">
        <v>12253.42</v>
      </c>
      <c r="M14" s="437">
        <v>24326.113000000005</v>
      </c>
      <c r="N14" s="237">
        <f t="shared" ref="N14:N38" si="8">P14+R14+T14+V14+X14</f>
        <v>127051.87200000005</v>
      </c>
      <c r="O14" s="238">
        <f t="shared" ref="O14:O38" si="9">Q14+S14+U14+W14+Y14</f>
        <v>400487.38600000006</v>
      </c>
      <c r="P14" s="239">
        <v>105504.07200000003</v>
      </c>
      <c r="Q14" s="239">
        <v>362357.05599999998</v>
      </c>
      <c r="R14" s="239">
        <v>6597.41</v>
      </c>
      <c r="S14" s="239">
        <v>6359.777</v>
      </c>
      <c r="T14" s="239">
        <v>145.26700000000002</v>
      </c>
      <c r="U14" s="239">
        <v>5796.28</v>
      </c>
      <c r="V14" s="239">
        <v>432.00100000000003</v>
      </c>
      <c r="W14" s="239">
        <v>849.83499999999992</v>
      </c>
      <c r="X14" s="239">
        <v>14373.122000000003</v>
      </c>
      <c r="Y14" s="240">
        <v>25124.438000000002</v>
      </c>
      <c r="Z14" s="237">
        <f t="shared" ref="Z14:Z38" si="10">AB14+AD14+AF14+AH14+AJ14</f>
        <v>131819.89500000002</v>
      </c>
      <c r="AA14" s="238">
        <f t="shared" ref="AA14:AA38" si="11">AC14+AE14+AG14+AI14+AK14</f>
        <v>421185.31900000002</v>
      </c>
      <c r="AB14" s="239">
        <v>104340.79000000002</v>
      </c>
      <c r="AC14" s="239">
        <v>372403.88500000001</v>
      </c>
      <c r="AD14" s="239">
        <v>7759.9249999999993</v>
      </c>
      <c r="AE14" s="239">
        <v>13995.879000000001</v>
      </c>
      <c r="AF14" s="239">
        <v>106.01899999999996</v>
      </c>
      <c r="AG14" s="239">
        <v>4876.4169999999995</v>
      </c>
      <c r="AH14" s="239">
        <v>317.40499999999997</v>
      </c>
      <c r="AI14" s="239">
        <v>508.69100000000003</v>
      </c>
      <c r="AJ14" s="239">
        <v>19295.755999999994</v>
      </c>
      <c r="AK14" s="240">
        <v>29400.447</v>
      </c>
      <c r="AL14" s="241">
        <f t="shared" ref="AL14:AL38" si="12">AN14+AP14+AR14+AT14+AV14</f>
        <v>124321.11499999998</v>
      </c>
      <c r="AM14" s="242">
        <f t="shared" ref="AM14:AM38" si="13">AO14+AQ14+AS14+AU14+AW14</f>
        <v>394979.33199999994</v>
      </c>
      <c r="AN14" s="243">
        <v>103628.72399999997</v>
      </c>
      <c r="AO14" s="243">
        <v>344344.28399999993</v>
      </c>
      <c r="AP14" s="243">
        <v>9067.7549999999992</v>
      </c>
      <c r="AQ14" s="243">
        <v>9038.7179999999989</v>
      </c>
      <c r="AR14" s="243">
        <v>167.36700000000002</v>
      </c>
      <c r="AS14" s="243">
        <v>6405.9799999999968</v>
      </c>
      <c r="AT14" s="243">
        <v>1.2110000000000001</v>
      </c>
      <c r="AU14" s="243">
        <v>71.206000000000003</v>
      </c>
      <c r="AV14" s="243">
        <v>11456.058000000003</v>
      </c>
      <c r="AW14" s="243">
        <v>35119.144</v>
      </c>
      <c r="AX14" s="241">
        <f t="shared" ref="AX14:AX38" si="14">AZ14+BB14+BD14+BF14+BH14</f>
        <v>109949.41899999999</v>
      </c>
      <c r="AY14" s="242">
        <f t="shared" ref="AY14:AY38" si="15">BA14+BC14+BE14+BG14+BI14</f>
        <v>373825.47599999991</v>
      </c>
      <c r="AZ14" s="243">
        <v>88017.085000000006</v>
      </c>
      <c r="BA14" s="243">
        <v>338584.05099999992</v>
      </c>
      <c r="BB14" s="243">
        <v>13089.961000000001</v>
      </c>
      <c r="BC14" s="243">
        <v>10829.57</v>
      </c>
      <c r="BD14" s="243">
        <v>98.103000000000009</v>
      </c>
      <c r="BE14" s="243">
        <v>4923.6839999999993</v>
      </c>
      <c r="BF14" s="243">
        <v>22.295000000000005</v>
      </c>
      <c r="BG14" s="243">
        <v>101.19699999999997</v>
      </c>
      <c r="BH14" s="243">
        <v>8721.9749999999985</v>
      </c>
      <c r="BI14" s="243">
        <v>19386.974000000006</v>
      </c>
      <c r="BJ14" s="244">
        <f t="shared" ref="BJ14:BJ38" si="16">BL14+BN14+BP14+BR14+BT14</f>
        <v>102969.05999999998</v>
      </c>
      <c r="BK14" s="245">
        <f t="shared" ref="BK14:BK38" si="17">BM14+BO14+BQ14+BS14+BU14</f>
        <v>313904.73600000003</v>
      </c>
      <c r="BL14" s="245">
        <v>80000.417999999991</v>
      </c>
      <c r="BM14" s="245">
        <v>283270.85100000002</v>
      </c>
      <c r="BN14" s="245">
        <v>15004.915000000001</v>
      </c>
      <c r="BO14" s="245">
        <v>10216.495000000001</v>
      </c>
      <c r="BP14" s="245">
        <v>124.78400000000002</v>
      </c>
      <c r="BQ14" s="245">
        <v>3436.634</v>
      </c>
      <c r="BR14" s="245">
        <v>119.21</v>
      </c>
      <c r="BS14" s="245">
        <v>137.596</v>
      </c>
      <c r="BT14" s="245">
        <v>7719.7329999999993</v>
      </c>
      <c r="BU14" s="246">
        <v>16843.16</v>
      </c>
      <c r="BV14" s="247">
        <f t="shared" ref="BV14:BV38" si="18">BX14+BZ14+CB14+CD14+CF14</f>
        <v>91132.607999999993</v>
      </c>
      <c r="BW14" s="248">
        <f t="shared" ref="BW14:BW38" si="19">BY14+CA14+CC14+CE14+CG14</f>
        <v>301575.00099999993</v>
      </c>
      <c r="BX14" s="249">
        <v>75942.78899999999</v>
      </c>
      <c r="BY14" s="249">
        <v>262924.83499999996</v>
      </c>
      <c r="BZ14" s="249">
        <v>6835.8360000000002</v>
      </c>
      <c r="CA14" s="249">
        <v>8859.18</v>
      </c>
      <c r="CB14" s="249">
        <v>29.056000000000001</v>
      </c>
      <c r="CC14" s="249">
        <v>5351.7830000000004</v>
      </c>
      <c r="CD14" s="249">
        <v>6.8170000000000002</v>
      </c>
      <c r="CE14" s="249">
        <v>69.816000000000003</v>
      </c>
      <c r="CF14" s="249">
        <v>8318.1100000000097</v>
      </c>
      <c r="CG14" s="250">
        <v>24369.386999999999</v>
      </c>
      <c r="CH14" s="247">
        <f>CJ14+CL14+CN14+CP14+CR14</f>
        <v>76224.150000000198</v>
      </c>
      <c r="CI14" s="248">
        <f t="shared" ref="CI14:CI15" si="20">CK14+CM14+CO14+CQ14+CS14</f>
        <v>267054.60599999968</v>
      </c>
      <c r="CJ14" s="251">
        <v>67835.253000000201</v>
      </c>
      <c r="CK14" s="251">
        <v>253537.3889999997</v>
      </c>
      <c r="CL14" s="251">
        <v>8196.2489999999998</v>
      </c>
      <c r="CM14" s="251">
        <v>9752.8709999999992</v>
      </c>
      <c r="CN14" s="251">
        <v>19.939999999999994</v>
      </c>
      <c r="CO14" s="251">
        <v>3371.9310000000019</v>
      </c>
      <c r="CP14" s="251">
        <v>171.14400000000001</v>
      </c>
      <c r="CQ14" s="251">
        <v>241.43100000000001</v>
      </c>
      <c r="CR14" s="251">
        <v>1.5639999999999994</v>
      </c>
      <c r="CS14" s="252">
        <v>150.98399999999998</v>
      </c>
      <c r="CT14" s="247">
        <f t="shared" ref="CT14:CT38" si="21">CV14+CX14+CZ14+DB14+DD14</f>
        <v>91918.067970999997</v>
      </c>
      <c r="CU14" s="248">
        <f t="shared" ref="CU14:CU38" si="22">CW14+CY14+DA14+DC14+DE14</f>
        <v>258949.87099999987</v>
      </c>
      <c r="CV14" s="248">
        <v>82198.101518999989</v>
      </c>
      <c r="CW14" s="248">
        <v>245072.51299999986</v>
      </c>
      <c r="CX14" s="248">
        <v>9234.5771999999997</v>
      </c>
      <c r="CY14" s="248">
        <v>8723.4350000000013</v>
      </c>
      <c r="CZ14" s="248">
        <v>20.776066000000004</v>
      </c>
      <c r="DA14" s="248">
        <v>4491.0449999999992</v>
      </c>
      <c r="DB14" s="248">
        <v>453.99534100000005</v>
      </c>
      <c r="DC14" s="248">
        <v>499.30200000000002</v>
      </c>
      <c r="DD14" s="248">
        <v>10.617845000000003</v>
      </c>
      <c r="DE14" s="253">
        <v>163.57600000000002</v>
      </c>
      <c r="DF14" s="254">
        <f t="shared" ref="DF14:DF38" si="23">DH14+DJ14+DL14+DN14</f>
        <v>89219</v>
      </c>
      <c r="DG14" s="255">
        <f t="shared" ref="DG14:DG38" si="24">DI14+DK14+DM14+DO14</f>
        <v>262415</v>
      </c>
      <c r="DH14" s="256">
        <v>80747</v>
      </c>
      <c r="DI14" s="256">
        <v>250287</v>
      </c>
      <c r="DJ14" s="256">
        <v>7253</v>
      </c>
      <c r="DK14" s="256">
        <v>6276</v>
      </c>
      <c r="DL14" s="256">
        <v>59</v>
      </c>
      <c r="DM14" s="256">
        <v>3836</v>
      </c>
      <c r="DN14" s="256">
        <v>1160</v>
      </c>
      <c r="DO14" s="257">
        <v>2016</v>
      </c>
      <c r="DP14" s="254">
        <f t="shared" ref="DP14:DP38" si="25">DR14+DT14+DV14+DX14</f>
        <v>81418.079880000005</v>
      </c>
      <c r="DQ14" s="255">
        <f t="shared" ref="DQ14:DQ38" si="26">DS14+DU14+DW14+DY14</f>
        <v>259407.24099999989</v>
      </c>
      <c r="DR14" s="248">
        <v>72886.719557000004</v>
      </c>
      <c r="DS14" s="248">
        <v>243535.81799999988</v>
      </c>
      <c r="DT14" s="248">
        <v>7013.4940000000006</v>
      </c>
      <c r="DU14" s="248">
        <v>7273.9910000000009</v>
      </c>
      <c r="DV14" s="248">
        <v>35.133645999999999</v>
      </c>
      <c r="DW14" s="248">
        <v>3063.2509999999997</v>
      </c>
      <c r="DX14" s="248">
        <v>1482.732677</v>
      </c>
      <c r="DY14" s="253">
        <v>5534.1810000000005</v>
      </c>
      <c r="DZ14" s="254">
        <f t="shared" ref="DZ14:DZ38" si="27">EB14+ED14+EF14+EH14</f>
        <v>90011.82249700003</v>
      </c>
      <c r="EA14" s="255">
        <f t="shared" ref="EA14:EA38" si="28">EC14+EE14+EG14+EI14</f>
        <v>265155.74700000003</v>
      </c>
      <c r="EB14" s="248">
        <v>82101.915046000024</v>
      </c>
      <c r="EC14" s="248">
        <v>249939.05700000003</v>
      </c>
      <c r="ED14" s="248">
        <v>6937.1673000000001</v>
      </c>
      <c r="EE14" s="248">
        <v>8703.9170000000013</v>
      </c>
      <c r="EF14" s="248">
        <v>33.857818000000002</v>
      </c>
      <c r="EG14" s="248">
        <v>3403.2769999999996</v>
      </c>
      <c r="EH14" s="248">
        <v>938.88233300000002</v>
      </c>
      <c r="EI14" s="253">
        <v>3109.4960000000001</v>
      </c>
      <c r="EJ14" s="254">
        <f t="shared" ref="EJ14:EJ38" si="29">EL14+EN14+EP14+ER14</f>
        <v>83886.05346000001</v>
      </c>
      <c r="EK14" s="255">
        <f t="shared" ref="EK14:EK38" si="30">EM14+EO14+EQ14+ES14</f>
        <v>371817.56099999987</v>
      </c>
      <c r="EL14" s="248">
        <v>75156.113479000007</v>
      </c>
      <c r="EM14" s="248">
        <v>267405.90699999983</v>
      </c>
      <c r="EN14" s="248">
        <v>7138.41</v>
      </c>
      <c r="EO14" s="248">
        <v>95284.994000000006</v>
      </c>
      <c r="EP14" s="248">
        <v>32.816409999999998</v>
      </c>
      <c r="EQ14" s="248">
        <v>4702.4879999999994</v>
      </c>
      <c r="ER14" s="248">
        <v>1558.713571</v>
      </c>
      <c r="ES14" s="253">
        <v>4424.1720000000005</v>
      </c>
      <c r="ET14" s="254">
        <f t="shared" ref="ET14:ET38" si="31">EV14+EX14+EZ14+FB14</f>
        <v>87012.805000000022</v>
      </c>
      <c r="EU14" s="255">
        <f t="shared" ref="EU14:EU38" si="32">EW14+EY14+FA14+FC14</f>
        <v>351435.587</v>
      </c>
      <c r="EV14" s="255">
        <v>83464.103000000017</v>
      </c>
      <c r="EW14" s="255">
        <v>309607.01</v>
      </c>
      <c r="EX14" s="255">
        <v>3395.8970000000004</v>
      </c>
      <c r="EY14" s="255">
        <v>22887.796999999999</v>
      </c>
      <c r="EZ14" s="255">
        <v>108.85300000000011</v>
      </c>
      <c r="FA14" s="255">
        <v>10127.779</v>
      </c>
      <c r="FB14" s="255">
        <v>43.951999999999998</v>
      </c>
      <c r="FC14" s="258">
        <v>8813.0010000000002</v>
      </c>
      <c r="FD14" s="244">
        <f t="shared" ref="FD14:FD38" si="33">FF14+FH14+FJ14+FL14+FN14</f>
        <v>1427843.5438080002</v>
      </c>
      <c r="FE14" s="245">
        <f t="shared" ref="FE14:FE38" si="34">FG14+FI14+FK14+FM14+FO14</f>
        <v>4697815.9919999987</v>
      </c>
      <c r="FF14" s="245">
        <f t="shared" ref="FF14:FF38" si="35">AN14+AZ14+BL14+BX14+CJ14+CV14+DH14+DR14+EB14+EL14+EV14+AB14+P14+D14</f>
        <v>1222674.9456010002</v>
      </c>
      <c r="FG14" s="245">
        <f t="shared" ref="FG14:FG38" si="36">AO14+BA14+BM14+BY14+CK14+CW14+DI14+DS14+EC14+EM14+EW14+AC14+Q14+E14</f>
        <v>4199805.5609999988</v>
      </c>
      <c r="FH14" s="245">
        <f t="shared" ref="FH14:FH38" si="37">AP14+BB14+BN14+BZ14+CL14+CX14+DJ14+DT14+ED14+EN14+EX14+AD14+R14+F14</f>
        <v>114561.70050000002</v>
      </c>
      <c r="FI14" s="245">
        <f t="shared" ref="FI14:FI38" si="38">AQ14+BC14+BO14+CA14+CM14+CY14+DK14+DU14+EE14+EO14+EY14+AE14+S14+G14</f>
        <v>226289.853</v>
      </c>
      <c r="FJ14" s="245">
        <f t="shared" ref="FJ14:FJ38" si="39">AR14+BD14+BP14+CB14+CN14+CZ14+DL14+DV14+EF14+EP14+EZ14+AF14+T14+H14</f>
        <v>1029.82294</v>
      </c>
      <c r="FK14" s="245">
        <f t="shared" ref="FK14:FK38" si="40">AS14+BE14+BQ14+CC14+CO14+DA14+DM14+DW14+EG14+EQ14+FA14+AG14+U14+I14</f>
        <v>69119.451000000001</v>
      </c>
      <c r="FL14" s="245">
        <f t="shared" ref="FL14:FL38" si="41">DB14+CP14+CD14+BR14+BF14+AT14+AH14+V14+J14</f>
        <v>2242.438341</v>
      </c>
      <c r="FM14" s="245">
        <f t="shared" ref="FM14:FM38" si="42">DC14+CQ14+CE14+BS14+BG14+AU14+AI14+W14+K14</f>
        <v>3820.0540000000001</v>
      </c>
      <c r="FN14" s="245">
        <f t="shared" ref="FN14:FN38" si="43">AV14+BH14+BT14+CF14+CR14+DD14+DN14+DX14+EH14+ER14+FB14+AJ14+X14+L14</f>
        <v>87334.636425999997</v>
      </c>
      <c r="FO14" s="246">
        <f t="shared" ref="FO14:FO37" si="44">AW14+BI14+BU14+CG14+CS14+DE14+DO14+DY14+EI14+ES14+FC14+AK14+Y14+M14</f>
        <v>198781.073</v>
      </c>
      <c r="FQ14" s="21"/>
    </row>
    <row r="15" spans="1:174" ht="14.25" customHeight="1" x14ac:dyDescent="0.2">
      <c r="A15" s="236" t="s">
        <v>72</v>
      </c>
      <c r="B15" s="434">
        <f t="shared" si="7"/>
        <v>949554.24100000004</v>
      </c>
      <c r="C15" s="435">
        <f t="shared" si="7"/>
        <v>2582640.568</v>
      </c>
      <c r="D15" s="436">
        <v>448434.49699999992</v>
      </c>
      <c r="E15" s="436">
        <v>1955471.9709999999</v>
      </c>
      <c r="F15" s="436">
        <v>445355.67599999998</v>
      </c>
      <c r="G15" s="436">
        <v>400770.52</v>
      </c>
      <c r="H15" s="436">
        <v>915.56700000000012</v>
      </c>
      <c r="I15" s="436">
        <v>41299.465999999993</v>
      </c>
      <c r="J15" s="436">
        <v>2764.9249999999997</v>
      </c>
      <c r="K15" s="436">
        <v>4651.9449999999997</v>
      </c>
      <c r="L15" s="436">
        <v>52083.575999999986</v>
      </c>
      <c r="M15" s="437">
        <v>180446.66600000003</v>
      </c>
      <c r="N15" s="237">
        <f t="shared" si="8"/>
        <v>711753.73400000005</v>
      </c>
      <c r="O15" s="238">
        <f t="shared" si="9"/>
        <v>1956284.0259999996</v>
      </c>
      <c r="P15" s="239">
        <v>368366.92500000005</v>
      </c>
      <c r="Q15" s="239">
        <v>1489379.2899999998</v>
      </c>
      <c r="R15" s="239">
        <v>295597.40900000004</v>
      </c>
      <c r="S15" s="239">
        <v>249961.09100000004</v>
      </c>
      <c r="T15" s="239">
        <v>522.72799999999995</v>
      </c>
      <c r="U15" s="239">
        <v>26727.648999999998</v>
      </c>
      <c r="V15" s="239">
        <v>3544.221</v>
      </c>
      <c r="W15" s="239">
        <v>3133.2</v>
      </c>
      <c r="X15" s="239">
        <v>43722.450999999994</v>
      </c>
      <c r="Y15" s="240">
        <v>187082.79599999997</v>
      </c>
      <c r="Z15" s="237">
        <f t="shared" si="10"/>
        <v>1278856.105</v>
      </c>
      <c r="AA15" s="238">
        <f t="shared" si="11"/>
        <v>2432262.872</v>
      </c>
      <c r="AB15" s="239">
        <v>476428.41999999987</v>
      </c>
      <c r="AC15" s="239">
        <v>1731401.2000000002</v>
      </c>
      <c r="AD15" s="239">
        <v>756457.40699999989</v>
      </c>
      <c r="AE15" s="239">
        <v>490636.72899999993</v>
      </c>
      <c r="AF15" s="239">
        <v>408.61</v>
      </c>
      <c r="AG15" s="239">
        <v>31165.262999999999</v>
      </c>
      <c r="AH15" s="239">
        <v>614.58800000000008</v>
      </c>
      <c r="AI15" s="239">
        <v>1317.77</v>
      </c>
      <c r="AJ15" s="239">
        <v>44947.08</v>
      </c>
      <c r="AK15" s="240">
        <v>177741.90999999997</v>
      </c>
      <c r="AL15" s="241">
        <f t="shared" si="12"/>
        <v>1090937.6519999995</v>
      </c>
      <c r="AM15" s="242">
        <f t="shared" si="13"/>
        <v>2199922.6700000009</v>
      </c>
      <c r="AN15" s="243">
        <v>421327.50799999962</v>
      </c>
      <c r="AO15" s="243">
        <v>1573152.4390000005</v>
      </c>
      <c r="AP15" s="243">
        <v>632461.55900000001</v>
      </c>
      <c r="AQ15" s="243">
        <v>421889.96499999997</v>
      </c>
      <c r="AR15" s="243">
        <v>489.30300000000005</v>
      </c>
      <c r="AS15" s="243">
        <v>36136.589999999997</v>
      </c>
      <c r="AT15" s="243">
        <v>840.75499999999988</v>
      </c>
      <c r="AU15" s="243">
        <v>1152.1179999999995</v>
      </c>
      <c r="AV15" s="243">
        <v>35818.527000000009</v>
      </c>
      <c r="AW15" s="243">
        <v>167591.55799999996</v>
      </c>
      <c r="AX15" s="241">
        <f t="shared" si="14"/>
        <v>946014.29599999823</v>
      </c>
      <c r="AY15" s="242">
        <f t="shared" si="15"/>
        <v>1926480.6480000021</v>
      </c>
      <c r="AZ15" s="243">
        <v>474153.88499999832</v>
      </c>
      <c r="BA15" s="243">
        <v>1467423.5260000022</v>
      </c>
      <c r="BB15" s="243">
        <v>433564.37100000004</v>
      </c>
      <c r="BC15" s="243">
        <v>324113.36800000007</v>
      </c>
      <c r="BD15" s="243">
        <v>443.18300000000045</v>
      </c>
      <c r="BE15" s="243">
        <v>21357.275000000005</v>
      </c>
      <c r="BF15" s="243">
        <v>708.0379999999999</v>
      </c>
      <c r="BG15" s="243">
        <v>1255.5830000000001</v>
      </c>
      <c r="BH15" s="243">
        <v>37144.818999999909</v>
      </c>
      <c r="BI15" s="243">
        <v>112330.89599999986</v>
      </c>
      <c r="BJ15" s="244">
        <f t="shared" si="16"/>
        <v>991574.31700000004</v>
      </c>
      <c r="BK15" s="245">
        <f t="shared" si="17"/>
        <v>1724253.2309999999</v>
      </c>
      <c r="BL15" s="245">
        <v>427494.386</v>
      </c>
      <c r="BM15" s="245">
        <v>1301426.523</v>
      </c>
      <c r="BN15" s="245">
        <v>451764.348</v>
      </c>
      <c r="BO15" s="245">
        <v>282932.53000000003</v>
      </c>
      <c r="BP15" s="245">
        <v>491.03999999999996</v>
      </c>
      <c r="BQ15" s="245">
        <v>23841.642</v>
      </c>
      <c r="BR15" s="245">
        <v>170.547</v>
      </c>
      <c r="BS15" s="245">
        <v>814.28499999999997</v>
      </c>
      <c r="BT15" s="245">
        <v>111653.99599999998</v>
      </c>
      <c r="BU15" s="246">
        <v>115238.25099999999</v>
      </c>
      <c r="BV15" s="247">
        <f t="shared" si="18"/>
        <v>964296.65399999858</v>
      </c>
      <c r="BW15" s="248">
        <f t="shared" si="19"/>
        <v>1696491.8079999981</v>
      </c>
      <c r="BX15" s="249">
        <v>353024.88899999839</v>
      </c>
      <c r="BY15" s="249">
        <v>1247660.9679999978</v>
      </c>
      <c r="BZ15" s="249">
        <v>581931.16</v>
      </c>
      <c r="CA15" s="249">
        <v>333278.80800000002</v>
      </c>
      <c r="CB15" s="249">
        <v>749.81900000000007</v>
      </c>
      <c r="CC15" s="249">
        <v>25745.530000000006</v>
      </c>
      <c r="CD15" s="249">
        <v>305.84399999999999</v>
      </c>
      <c r="CE15" s="249">
        <v>1333.462</v>
      </c>
      <c r="CF15" s="249">
        <v>28284.941999999999</v>
      </c>
      <c r="CG15" s="250">
        <v>88473.040000000197</v>
      </c>
      <c r="CH15" s="247">
        <f t="shared" ref="CH15" si="45">CJ15+CL15+CN15+CP15+CR15</f>
        <v>815253.5159999989</v>
      </c>
      <c r="CI15" s="248">
        <f t="shared" si="20"/>
        <v>1499567.9550000003</v>
      </c>
      <c r="CJ15" s="251">
        <v>345874.09199999901</v>
      </c>
      <c r="CK15" s="251">
        <v>1203144.3760000002</v>
      </c>
      <c r="CL15" s="251">
        <v>468085.86500000005</v>
      </c>
      <c r="CM15" s="251">
        <v>270053.24900000007</v>
      </c>
      <c r="CN15" s="251">
        <v>609.62899999999911</v>
      </c>
      <c r="CO15" s="251">
        <v>22271.685000000005</v>
      </c>
      <c r="CP15" s="251">
        <v>625.95999999999992</v>
      </c>
      <c r="CQ15" s="251">
        <v>3693.2149999999997</v>
      </c>
      <c r="CR15" s="251">
        <v>57.970000000000006</v>
      </c>
      <c r="CS15" s="252">
        <v>405.43</v>
      </c>
      <c r="CT15" s="247">
        <f t="shared" si="21"/>
        <v>616548.22809699841</v>
      </c>
      <c r="CU15" s="248">
        <f t="shared" si="22"/>
        <v>1366255.1529999985</v>
      </c>
      <c r="CV15" s="248">
        <v>366415.26794299833</v>
      </c>
      <c r="CW15" s="248">
        <v>1144192.0779999988</v>
      </c>
      <c r="CX15" s="248">
        <v>249178.21228000009</v>
      </c>
      <c r="CY15" s="248">
        <v>189021.41099999996</v>
      </c>
      <c r="CZ15" s="248">
        <v>834.28287400000022</v>
      </c>
      <c r="DA15" s="248">
        <v>31085.427</v>
      </c>
      <c r="DB15" s="248">
        <v>100.38062600000001</v>
      </c>
      <c r="DC15" s="248">
        <v>964.16700000000003</v>
      </c>
      <c r="DD15" s="248">
        <v>20.084374</v>
      </c>
      <c r="DE15" s="253">
        <v>992.07</v>
      </c>
      <c r="DF15" s="254">
        <f t="shared" si="23"/>
        <v>580943</v>
      </c>
      <c r="DG15" s="255">
        <f t="shared" si="24"/>
        <v>1350018</v>
      </c>
      <c r="DH15" s="256">
        <v>379304</v>
      </c>
      <c r="DI15" s="256">
        <v>1163606</v>
      </c>
      <c r="DJ15" s="256">
        <v>200035</v>
      </c>
      <c r="DK15" s="256">
        <v>158777</v>
      </c>
      <c r="DL15" s="256">
        <v>883</v>
      </c>
      <c r="DM15" s="256">
        <v>24846</v>
      </c>
      <c r="DN15" s="256">
        <v>721</v>
      </c>
      <c r="DO15" s="257">
        <v>2789</v>
      </c>
      <c r="DP15" s="254">
        <f t="shared" si="25"/>
        <v>624505.80196099938</v>
      </c>
      <c r="DQ15" s="255">
        <f t="shared" si="26"/>
        <v>1414411.375999999</v>
      </c>
      <c r="DR15" s="248">
        <v>370393.75144399935</v>
      </c>
      <c r="DS15" s="248">
        <v>1155871.193999999</v>
      </c>
      <c r="DT15" s="248">
        <v>247328.99015699999</v>
      </c>
      <c r="DU15" s="248">
        <v>211635.889</v>
      </c>
      <c r="DV15" s="248">
        <v>1143.9469729999989</v>
      </c>
      <c r="DW15" s="248">
        <v>31273.239000000001</v>
      </c>
      <c r="DX15" s="248">
        <v>5639.1133870000012</v>
      </c>
      <c r="DY15" s="253">
        <v>15631.053999999998</v>
      </c>
      <c r="DZ15" s="254">
        <f t="shared" si="27"/>
        <v>837097.60188199952</v>
      </c>
      <c r="EA15" s="255">
        <f t="shared" si="28"/>
        <v>1508936.449</v>
      </c>
      <c r="EB15" s="248">
        <v>353287.68715199956</v>
      </c>
      <c r="EC15" s="248">
        <v>1153898.8039999998</v>
      </c>
      <c r="ED15" s="248">
        <v>403849.45630400005</v>
      </c>
      <c r="EE15" s="248">
        <v>299059.34399999998</v>
      </c>
      <c r="EF15" s="248">
        <v>74417.731437999901</v>
      </c>
      <c r="EG15" s="248">
        <v>36447.225000000006</v>
      </c>
      <c r="EH15" s="248">
        <v>5542.7269880000003</v>
      </c>
      <c r="EI15" s="253">
        <v>19531.076000000008</v>
      </c>
      <c r="EJ15" s="254">
        <f t="shared" si="29"/>
        <v>662826.63403599954</v>
      </c>
      <c r="EK15" s="255">
        <f t="shared" si="30"/>
        <v>1353661.179000003</v>
      </c>
      <c r="EL15" s="248">
        <v>314563.70871699951</v>
      </c>
      <c r="EM15" s="248">
        <v>1094252.1140000031</v>
      </c>
      <c r="EN15" s="248">
        <v>338411.46213000006</v>
      </c>
      <c r="EO15" s="248">
        <v>209746.022</v>
      </c>
      <c r="EP15" s="248">
        <v>1039.9531819999988</v>
      </c>
      <c r="EQ15" s="248">
        <v>32236.741000000005</v>
      </c>
      <c r="ER15" s="248">
        <v>8811.5100070000008</v>
      </c>
      <c r="ES15" s="253">
        <v>17426.302</v>
      </c>
      <c r="ET15" s="254">
        <f t="shared" si="31"/>
        <v>719993.18699999945</v>
      </c>
      <c r="EU15" s="255">
        <f t="shared" si="32"/>
        <v>1576172.634000001</v>
      </c>
      <c r="EV15" s="255">
        <v>330846.22299999965</v>
      </c>
      <c r="EW15" s="255">
        <v>1133002.553000001</v>
      </c>
      <c r="EX15" s="255">
        <v>385943.18899999995</v>
      </c>
      <c r="EY15" s="255">
        <v>358615.391</v>
      </c>
      <c r="EZ15" s="255">
        <v>1214.922999999998</v>
      </c>
      <c r="FA15" s="255">
        <v>39839.305000000008</v>
      </c>
      <c r="FB15" s="255">
        <v>1988.8520000000001</v>
      </c>
      <c r="FC15" s="258">
        <v>44715.385000000002</v>
      </c>
      <c r="FD15" s="244">
        <f t="shared" si="33"/>
        <v>11790154.967975989</v>
      </c>
      <c r="FE15" s="245">
        <f t="shared" si="34"/>
        <v>24587358.569000002</v>
      </c>
      <c r="FF15" s="245">
        <f t="shared" si="35"/>
        <v>5429915.240255991</v>
      </c>
      <c r="FG15" s="245">
        <f t="shared" si="36"/>
        <v>18813883.036000002</v>
      </c>
      <c r="FH15" s="245">
        <f t="shared" si="37"/>
        <v>5889964.1048710002</v>
      </c>
      <c r="FI15" s="245">
        <f t="shared" si="38"/>
        <v>4200491.3169999998</v>
      </c>
      <c r="FJ15" s="245">
        <f t="shared" si="39"/>
        <v>84163.716466999889</v>
      </c>
      <c r="FK15" s="245">
        <f t="shared" si="40"/>
        <v>424273.03699999995</v>
      </c>
      <c r="FL15" s="245">
        <f t="shared" si="41"/>
        <v>9675.2586259999989</v>
      </c>
      <c r="FM15" s="245">
        <f t="shared" si="42"/>
        <v>18315.744999999999</v>
      </c>
      <c r="FN15" s="245">
        <f t="shared" si="43"/>
        <v>376436.64775599993</v>
      </c>
      <c r="FO15" s="246">
        <f t="shared" si="44"/>
        <v>1130395.4340000001</v>
      </c>
      <c r="FQ15" s="21"/>
    </row>
    <row r="16" spans="1:174" ht="14.25" customHeight="1" x14ac:dyDescent="0.2">
      <c r="A16" s="236" t="s">
        <v>73</v>
      </c>
      <c r="B16" s="434">
        <f t="shared" si="7"/>
        <v>180540.57500000001</v>
      </c>
      <c r="C16" s="435">
        <f t="shared" si="7"/>
        <v>126175.18200000002</v>
      </c>
      <c r="D16" s="436">
        <v>12389.111999999999</v>
      </c>
      <c r="E16" s="436">
        <v>71048.065000000017</v>
      </c>
      <c r="F16" s="436">
        <v>160502.204</v>
      </c>
      <c r="G16" s="436">
        <v>42883.96</v>
      </c>
      <c r="H16" s="436">
        <v>12.190000000000001</v>
      </c>
      <c r="I16" s="436">
        <v>264.36700000000008</v>
      </c>
      <c r="J16" s="436">
        <v>0.55600000000000005</v>
      </c>
      <c r="K16" s="436">
        <v>24.776000000000003</v>
      </c>
      <c r="L16" s="436">
        <v>7636.5130000000008</v>
      </c>
      <c r="M16" s="437">
        <v>11954.014000000001</v>
      </c>
      <c r="N16" s="237">
        <f t="shared" si="8"/>
        <v>200549.32699999999</v>
      </c>
      <c r="O16" s="238">
        <f t="shared" si="9"/>
        <v>116220.76799999998</v>
      </c>
      <c r="P16" s="239">
        <v>61372.002000000015</v>
      </c>
      <c r="Q16" s="239">
        <v>79278.939999999973</v>
      </c>
      <c r="R16" s="239">
        <v>134437.82500000001</v>
      </c>
      <c r="S16" s="239">
        <v>26480.896000000001</v>
      </c>
      <c r="T16" s="239">
        <v>3.4549999999999996</v>
      </c>
      <c r="U16" s="239">
        <v>186.25500000000002</v>
      </c>
      <c r="V16" s="239">
        <v>1E-3</v>
      </c>
      <c r="W16" s="239">
        <v>0.152</v>
      </c>
      <c r="X16" s="239">
        <v>4736.0439999999999</v>
      </c>
      <c r="Y16" s="240">
        <v>10274.525</v>
      </c>
      <c r="Z16" s="237">
        <f t="shared" si="10"/>
        <v>437657.6829999999</v>
      </c>
      <c r="AA16" s="238">
        <f t="shared" si="11"/>
        <v>153521.247</v>
      </c>
      <c r="AB16" s="239">
        <v>168093.02599999995</v>
      </c>
      <c r="AC16" s="239">
        <v>96937.508000000002</v>
      </c>
      <c r="AD16" s="239">
        <v>268514.70699999999</v>
      </c>
      <c r="AE16" s="239">
        <v>49962.141000000003</v>
      </c>
      <c r="AF16" s="239">
        <v>5.7330000000000005</v>
      </c>
      <c r="AG16" s="239">
        <v>228.61500000000004</v>
      </c>
      <c r="AH16" s="239">
        <v>0.47000000000000003</v>
      </c>
      <c r="AI16" s="239">
        <v>29.757999999999999</v>
      </c>
      <c r="AJ16" s="239">
        <v>1043.7469999999998</v>
      </c>
      <c r="AK16" s="240">
        <v>6363.2249999999995</v>
      </c>
      <c r="AL16" s="241">
        <f t="shared" si="12"/>
        <v>182363.60700000002</v>
      </c>
      <c r="AM16" s="242">
        <f t="shared" si="13"/>
        <v>97638.17300000001</v>
      </c>
      <c r="AN16" s="243">
        <v>102619.883</v>
      </c>
      <c r="AO16" s="243">
        <v>78346.066000000021</v>
      </c>
      <c r="AP16" s="243">
        <v>79148.669000000009</v>
      </c>
      <c r="AQ16" s="243">
        <v>15552.069999999998</v>
      </c>
      <c r="AR16" s="243">
        <v>6.6800000000000006</v>
      </c>
      <c r="AS16" s="243">
        <v>217.90800000000002</v>
      </c>
      <c r="AT16" s="243">
        <v>3.9829999999999997</v>
      </c>
      <c r="AU16" s="243">
        <v>37.094000000000001</v>
      </c>
      <c r="AV16" s="243">
        <v>584.39199999999994</v>
      </c>
      <c r="AW16" s="243">
        <v>3485.0349999999999</v>
      </c>
      <c r="AX16" s="241">
        <f t="shared" si="14"/>
        <v>273814.15500000003</v>
      </c>
      <c r="AY16" s="242">
        <f t="shared" si="15"/>
        <v>119846.36100000002</v>
      </c>
      <c r="AZ16" s="243">
        <v>34253.052999999993</v>
      </c>
      <c r="BA16" s="243">
        <v>57676.569000000018</v>
      </c>
      <c r="BB16" s="243">
        <v>238885.41400000002</v>
      </c>
      <c r="BC16" s="243">
        <v>56800.729999999996</v>
      </c>
      <c r="BD16" s="243">
        <v>5.3639999999999999</v>
      </c>
      <c r="BE16" s="243">
        <v>125.90199999999999</v>
      </c>
      <c r="BF16" s="243">
        <v>0.02</v>
      </c>
      <c r="BG16" s="243">
        <v>0.251</v>
      </c>
      <c r="BH16" s="243">
        <v>670.30399999999986</v>
      </c>
      <c r="BI16" s="243">
        <v>5242.9089999999997</v>
      </c>
      <c r="BJ16" s="244">
        <f t="shared" si="16"/>
        <v>350114.78200000001</v>
      </c>
      <c r="BK16" s="245">
        <f t="shared" si="17"/>
        <v>106280.73599999999</v>
      </c>
      <c r="BL16" s="245">
        <v>22104.294999999998</v>
      </c>
      <c r="BM16" s="245">
        <v>40416.105000000003</v>
      </c>
      <c r="BN16" s="245">
        <v>325148.87300000002</v>
      </c>
      <c r="BO16" s="245">
        <v>60279.531000000003</v>
      </c>
      <c r="BP16" s="245">
        <v>41.676000000000002</v>
      </c>
      <c r="BQ16" s="245">
        <v>1198.885</v>
      </c>
      <c r="BR16" s="259">
        <v>8.7919999999999998</v>
      </c>
      <c r="BS16" s="259">
        <v>194.476</v>
      </c>
      <c r="BT16" s="245">
        <v>2811.1460000000002</v>
      </c>
      <c r="BU16" s="246">
        <v>4191.7389999999996</v>
      </c>
      <c r="BV16" s="247">
        <f t="shared" si="18"/>
        <v>235132.28800000003</v>
      </c>
      <c r="BW16" s="248">
        <f t="shared" si="19"/>
        <v>80406.527999999991</v>
      </c>
      <c r="BX16" s="249">
        <v>40466.392000000007</v>
      </c>
      <c r="BY16" s="249">
        <v>34716.758999999998</v>
      </c>
      <c r="BZ16" s="249">
        <v>193785.17199999999</v>
      </c>
      <c r="CA16" s="249">
        <v>43849.425999999999</v>
      </c>
      <c r="CB16" s="249">
        <v>11.146000000000001</v>
      </c>
      <c r="CC16" s="249">
        <v>243.76300000000001</v>
      </c>
      <c r="CD16" s="259">
        <v>0.73399999999999999</v>
      </c>
      <c r="CE16" s="259">
        <v>39.491</v>
      </c>
      <c r="CF16" s="249">
        <v>868.84400000000005</v>
      </c>
      <c r="CG16" s="250">
        <v>1557.0889999999999</v>
      </c>
      <c r="CH16" s="247">
        <f>CJ16+CL16+CN16+CP16+CR16</f>
        <v>324384.23499999999</v>
      </c>
      <c r="CI16" s="248">
        <f>CK16+CM16+CO16+CQ16+CS16</f>
        <v>104477.516</v>
      </c>
      <c r="CJ16" s="251">
        <v>64379.004999999997</v>
      </c>
      <c r="CK16" s="251">
        <v>38802.018000000004</v>
      </c>
      <c r="CL16" s="251">
        <v>259985.10800000004</v>
      </c>
      <c r="CM16" s="251">
        <v>65254.626000000004</v>
      </c>
      <c r="CN16" s="251">
        <v>20.122</v>
      </c>
      <c r="CO16" s="251">
        <v>417.666</v>
      </c>
      <c r="CP16" s="260"/>
      <c r="CQ16" s="251"/>
      <c r="CR16" s="260"/>
      <c r="CS16" s="252">
        <v>3.206</v>
      </c>
      <c r="CT16" s="247">
        <f t="shared" si="21"/>
        <v>407034.32626599993</v>
      </c>
      <c r="CU16" s="248">
        <f t="shared" si="22"/>
        <v>136860.28200000004</v>
      </c>
      <c r="CV16" s="248">
        <v>4574.4621360000001</v>
      </c>
      <c r="CW16" s="248">
        <v>20214.421000000002</v>
      </c>
      <c r="CX16" s="248">
        <v>402433.18649299996</v>
      </c>
      <c r="CY16" s="248">
        <v>116072.12700000001</v>
      </c>
      <c r="CZ16" s="248">
        <v>26.677636999999997</v>
      </c>
      <c r="DA16" s="248">
        <v>529.01499999999999</v>
      </c>
      <c r="DB16" s="260"/>
      <c r="DC16" s="248">
        <v>35.911999999999999</v>
      </c>
      <c r="DD16" s="260"/>
      <c r="DE16" s="253">
        <v>8.8069999999999986</v>
      </c>
      <c r="DF16" s="254">
        <f t="shared" si="23"/>
        <v>451380</v>
      </c>
      <c r="DG16" s="255">
        <f t="shared" si="24"/>
        <v>175738</v>
      </c>
      <c r="DH16" s="256">
        <v>6855</v>
      </c>
      <c r="DI16" s="256">
        <v>23276</v>
      </c>
      <c r="DJ16" s="256">
        <v>444391</v>
      </c>
      <c r="DK16" s="256">
        <v>151517</v>
      </c>
      <c r="DL16" s="256">
        <v>14</v>
      </c>
      <c r="DM16" s="256">
        <v>740</v>
      </c>
      <c r="DN16" s="256">
        <v>120</v>
      </c>
      <c r="DO16" s="257">
        <v>205</v>
      </c>
      <c r="DP16" s="254">
        <f t="shared" si="25"/>
        <v>216552.98290199999</v>
      </c>
      <c r="DQ16" s="255">
        <f t="shared" si="26"/>
        <v>77123.069000000018</v>
      </c>
      <c r="DR16" s="248">
        <v>20743.610196999998</v>
      </c>
      <c r="DS16" s="248">
        <v>16291.167000000003</v>
      </c>
      <c r="DT16" s="248">
        <v>195636.68522499999</v>
      </c>
      <c r="DU16" s="248">
        <v>60516.4</v>
      </c>
      <c r="DV16" s="261">
        <v>0.59634999999999994</v>
      </c>
      <c r="DW16" s="248">
        <v>53.856999999999999</v>
      </c>
      <c r="DX16" s="248">
        <v>172.09113000000002</v>
      </c>
      <c r="DY16" s="253">
        <v>261.64500000000004</v>
      </c>
      <c r="DZ16" s="254">
        <f t="shared" si="27"/>
        <v>105278.165329</v>
      </c>
      <c r="EA16" s="255">
        <f t="shared" si="28"/>
        <v>25080.385000000002</v>
      </c>
      <c r="EB16" s="248">
        <v>2009.661229</v>
      </c>
      <c r="EC16" s="248">
        <v>9320.6270000000004</v>
      </c>
      <c r="ED16" s="248">
        <v>103187.69399999999</v>
      </c>
      <c r="EE16" s="248">
        <v>15609.141000000001</v>
      </c>
      <c r="EF16" s="261">
        <v>4.1539999999999994E-2</v>
      </c>
      <c r="EG16" s="248">
        <v>4.8170000000000002</v>
      </c>
      <c r="EH16" s="248">
        <v>80.768559999999994</v>
      </c>
      <c r="EI16" s="253">
        <v>145.79999999999998</v>
      </c>
      <c r="EJ16" s="254">
        <f t="shared" si="29"/>
        <v>145614.05392000001</v>
      </c>
      <c r="EK16" s="255">
        <f t="shared" si="30"/>
        <v>34844.805999999997</v>
      </c>
      <c r="EL16" s="248">
        <v>11358.359149999998</v>
      </c>
      <c r="EM16" s="248">
        <v>11670.377</v>
      </c>
      <c r="EN16" s="248">
        <v>134207.33092000001</v>
      </c>
      <c r="EO16" s="248">
        <v>23023.67</v>
      </c>
      <c r="EP16" s="261"/>
      <c r="EQ16" s="248">
        <v>13.36</v>
      </c>
      <c r="ER16" s="248">
        <v>48.363849999999999</v>
      </c>
      <c r="ES16" s="253">
        <v>137.399</v>
      </c>
      <c r="ET16" s="254">
        <f t="shared" si="31"/>
        <v>12584.512000000001</v>
      </c>
      <c r="EU16" s="255">
        <f t="shared" si="32"/>
        <v>16082.392999999998</v>
      </c>
      <c r="EV16" s="255">
        <v>1351.5350000000001</v>
      </c>
      <c r="EW16" s="255">
        <v>9342.8780000000006</v>
      </c>
      <c r="EX16" s="255">
        <v>11232.977000000001</v>
      </c>
      <c r="EY16" s="255">
        <v>5870.817</v>
      </c>
      <c r="EZ16" s="262"/>
      <c r="FA16" s="255">
        <v>14.64</v>
      </c>
      <c r="FB16" s="255"/>
      <c r="FC16" s="258">
        <v>854.05799999999988</v>
      </c>
      <c r="FD16" s="244">
        <f t="shared" si="33"/>
        <v>3523000.692417</v>
      </c>
      <c r="FE16" s="245">
        <f t="shared" si="34"/>
        <v>1370295.446</v>
      </c>
      <c r="FF16" s="245">
        <f t="shared" si="35"/>
        <v>552569.39571199985</v>
      </c>
      <c r="FG16" s="245">
        <f t="shared" si="36"/>
        <v>587337.50000000012</v>
      </c>
      <c r="FH16" s="245">
        <f t="shared" si="37"/>
        <v>2951496.8456380004</v>
      </c>
      <c r="FI16" s="245">
        <f t="shared" si="38"/>
        <v>733672.53499999992</v>
      </c>
      <c r="FJ16" s="245">
        <f t="shared" si="39"/>
        <v>147.68152700000002</v>
      </c>
      <c r="FK16" s="245">
        <f t="shared" si="40"/>
        <v>4239.05</v>
      </c>
      <c r="FL16" s="245">
        <f t="shared" si="41"/>
        <v>14.556000000000001</v>
      </c>
      <c r="FM16" s="245">
        <f t="shared" si="42"/>
        <v>361.90999999999997</v>
      </c>
      <c r="FN16" s="245">
        <f t="shared" si="43"/>
        <v>18772.213540000001</v>
      </c>
      <c r="FO16" s="246">
        <f t="shared" si="44"/>
        <v>44684.451000000001</v>
      </c>
      <c r="FQ16" s="21"/>
    </row>
    <row r="17" spans="1:174" ht="14.25" customHeight="1" x14ac:dyDescent="0.2">
      <c r="A17" s="236" t="s">
        <v>125</v>
      </c>
      <c r="B17" s="434">
        <f t="shared" si="7"/>
        <v>82103.594999999987</v>
      </c>
      <c r="C17" s="435">
        <f t="shared" si="7"/>
        <v>582763.27799999993</v>
      </c>
      <c r="D17" s="436">
        <v>69965.187999999995</v>
      </c>
      <c r="E17" s="436">
        <v>503483.36300000001</v>
      </c>
      <c r="F17" s="436">
        <v>4964.8549999999996</v>
      </c>
      <c r="G17" s="436">
        <v>42539.834000000003</v>
      </c>
      <c r="H17" s="436">
        <v>48.611999999999995</v>
      </c>
      <c r="I17" s="436">
        <v>4832.7029999999995</v>
      </c>
      <c r="J17" s="436">
        <v>1265.9930000000002</v>
      </c>
      <c r="K17" s="436">
        <v>9102.759</v>
      </c>
      <c r="L17" s="436">
        <v>5858.9469999999992</v>
      </c>
      <c r="M17" s="437">
        <v>22804.618999999999</v>
      </c>
      <c r="N17" s="237">
        <f t="shared" si="8"/>
        <v>67425.186000000016</v>
      </c>
      <c r="O17" s="238">
        <f t="shared" si="9"/>
        <v>485551.83199999988</v>
      </c>
      <c r="P17" s="239">
        <v>58533.974000000009</v>
      </c>
      <c r="Q17" s="239">
        <v>423331.73299999989</v>
      </c>
      <c r="R17" s="239">
        <v>3377.3699999999994</v>
      </c>
      <c r="S17" s="239">
        <v>33947.870000000003</v>
      </c>
      <c r="T17" s="239">
        <v>20.821000000000002</v>
      </c>
      <c r="U17" s="239">
        <v>1451.6210000000001</v>
      </c>
      <c r="V17" s="239">
        <v>1716.981</v>
      </c>
      <c r="W17" s="239">
        <v>11827.843999999999</v>
      </c>
      <c r="X17" s="239">
        <v>3776.0400000000009</v>
      </c>
      <c r="Y17" s="240">
        <v>14992.764000000003</v>
      </c>
      <c r="Z17" s="237">
        <f t="shared" si="10"/>
        <v>75085.330999999991</v>
      </c>
      <c r="AA17" s="238">
        <f t="shared" si="11"/>
        <v>610423.13600000017</v>
      </c>
      <c r="AB17" s="239">
        <v>62252.778999999995</v>
      </c>
      <c r="AC17" s="239">
        <v>523353.30500000011</v>
      </c>
      <c r="AD17" s="239">
        <v>5586.5889999999981</v>
      </c>
      <c r="AE17" s="239">
        <v>51065.351999999999</v>
      </c>
      <c r="AF17" s="239">
        <v>19.345000000000006</v>
      </c>
      <c r="AG17" s="239">
        <v>1959.5450000000001</v>
      </c>
      <c r="AH17" s="239">
        <v>2173.7499999999995</v>
      </c>
      <c r="AI17" s="239">
        <v>17398.521999999997</v>
      </c>
      <c r="AJ17" s="239">
        <v>5052.8679999999995</v>
      </c>
      <c r="AK17" s="240">
        <v>16646.411999999997</v>
      </c>
      <c r="AL17" s="241">
        <f t="shared" si="12"/>
        <v>79924.837999999974</v>
      </c>
      <c r="AM17" s="242">
        <f t="shared" si="13"/>
        <v>574553.99599999981</v>
      </c>
      <c r="AN17" s="243">
        <v>67952.368999999977</v>
      </c>
      <c r="AO17" s="243">
        <v>475249.16099999996</v>
      </c>
      <c r="AP17" s="243">
        <v>7270.8550000000005</v>
      </c>
      <c r="AQ17" s="243">
        <v>68332.336999999985</v>
      </c>
      <c r="AR17" s="243">
        <v>32.213000000000008</v>
      </c>
      <c r="AS17" s="243">
        <v>2390.2820000000002</v>
      </c>
      <c r="AT17" s="243">
        <v>2226.5830000000001</v>
      </c>
      <c r="AU17" s="243">
        <v>17536.449999999997</v>
      </c>
      <c r="AV17" s="243">
        <v>2442.8179999999993</v>
      </c>
      <c r="AW17" s="243">
        <v>11045.766000000001</v>
      </c>
      <c r="AX17" s="241">
        <f t="shared" si="14"/>
        <v>65589.422999999995</v>
      </c>
      <c r="AY17" s="242">
        <f t="shared" si="15"/>
        <v>457068.97700000007</v>
      </c>
      <c r="AZ17" s="243">
        <v>55233.12999999999</v>
      </c>
      <c r="BA17" s="243">
        <v>382213.59800000006</v>
      </c>
      <c r="BB17" s="243">
        <v>4362.6139999999996</v>
      </c>
      <c r="BC17" s="243">
        <v>41583.842999999993</v>
      </c>
      <c r="BD17" s="243">
        <v>30.264999999999997</v>
      </c>
      <c r="BE17" s="243">
        <v>1926.2569999999994</v>
      </c>
      <c r="BF17" s="243">
        <v>2199.5970000000002</v>
      </c>
      <c r="BG17" s="243">
        <v>17760.704000000002</v>
      </c>
      <c r="BH17" s="243">
        <v>3763.8169999999996</v>
      </c>
      <c r="BI17" s="243">
        <v>13584.575000000006</v>
      </c>
      <c r="BJ17" s="244">
        <f t="shared" si="16"/>
        <v>63666.332999999999</v>
      </c>
      <c r="BK17" s="245">
        <f t="shared" si="17"/>
        <v>471216.63199999998</v>
      </c>
      <c r="BL17" s="245">
        <v>50435.975999999995</v>
      </c>
      <c r="BM17" s="245">
        <v>385559.63199999998</v>
      </c>
      <c r="BN17" s="245">
        <v>6719.9059999999999</v>
      </c>
      <c r="BO17" s="245">
        <v>56746.758999999998</v>
      </c>
      <c r="BP17" s="245">
        <v>40.955999999999996</v>
      </c>
      <c r="BQ17" s="245">
        <v>1902.2629999999999</v>
      </c>
      <c r="BR17" s="245">
        <v>2236.0350000000003</v>
      </c>
      <c r="BS17" s="245">
        <v>16107.463</v>
      </c>
      <c r="BT17" s="245">
        <v>4233.46</v>
      </c>
      <c r="BU17" s="246">
        <v>10900.515000000001</v>
      </c>
      <c r="BV17" s="247">
        <f t="shared" si="18"/>
        <v>57320.328999999998</v>
      </c>
      <c r="BW17" s="248">
        <f t="shared" si="19"/>
        <v>471360.48199999984</v>
      </c>
      <c r="BX17" s="249">
        <v>45707.865999999995</v>
      </c>
      <c r="BY17" s="249">
        <v>382907.99699999986</v>
      </c>
      <c r="BZ17" s="249">
        <v>6935.1290000000008</v>
      </c>
      <c r="CA17" s="249">
        <v>60434.31</v>
      </c>
      <c r="CB17" s="249">
        <v>14.979999999999999</v>
      </c>
      <c r="CC17" s="249">
        <v>1790.1080000000002</v>
      </c>
      <c r="CD17" s="249">
        <v>2158.0619999999999</v>
      </c>
      <c r="CE17" s="249">
        <v>17569.593000000001</v>
      </c>
      <c r="CF17" s="249">
        <v>2504.2920000000004</v>
      </c>
      <c r="CG17" s="250">
        <v>8658.4740000000111</v>
      </c>
      <c r="CH17" s="247">
        <f t="shared" ref="CH17:CH38" si="46">CJ17+CL17+CN17+CP17+CR17</f>
        <v>51976.85200000005</v>
      </c>
      <c r="CI17" s="248">
        <f t="shared" ref="CI17:CI38" si="47">CK17+CM17+CO17+CQ17+CS17</f>
        <v>397418.82699999999</v>
      </c>
      <c r="CJ17" s="251">
        <v>44824.92200000005</v>
      </c>
      <c r="CK17" s="251">
        <v>336511.12900000002</v>
      </c>
      <c r="CL17" s="251">
        <v>5507.1779999999999</v>
      </c>
      <c r="CM17" s="251">
        <v>46167.880000000005</v>
      </c>
      <c r="CN17" s="251">
        <v>17.114000000000001</v>
      </c>
      <c r="CO17" s="251">
        <v>1430.885</v>
      </c>
      <c r="CP17" s="251">
        <v>1626.2309999999998</v>
      </c>
      <c r="CQ17" s="251">
        <v>13224.708999999999</v>
      </c>
      <c r="CR17" s="251">
        <v>1.4069999999999998</v>
      </c>
      <c r="CS17" s="252">
        <v>84.224000000000004</v>
      </c>
      <c r="CT17" s="247">
        <f t="shared" si="21"/>
        <v>43027.430215</v>
      </c>
      <c r="CU17" s="248">
        <f t="shared" si="22"/>
        <v>311089.32599999983</v>
      </c>
      <c r="CV17" s="248">
        <v>36829.020836000003</v>
      </c>
      <c r="CW17" s="248">
        <v>256974.50999999986</v>
      </c>
      <c r="CX17" s="248">
        <v>4990.4963500000003</v>
      </c>
      <c r="CY17" s="248">
        <v>41841.33</v>
      </c>
      <c r="CZ17" s="248">
        <v>65.981103999999988</v>
      </c>
      <c r="DA17" s="248">
        <v>3208.8940000000002</v>
      </c>
      <c r="DB17" s="248">
        <v>1141.3171</v>
      </c>
      <c r="DC17" s="248">
        <v>9049.612000000001</v>
      </c>
      <c r="DD17" s="248">
        <v>0.61482500000000007</v>
      </c>
      <c r="DE17" s="253">
        <v>14.98</v>
      </c>
      <c r="DF17" s="254">
        <f t="shared" si="23"/>
        <v>41086</v>
      </c>
      <c r="DG17" s="255">
        <f t="shared" si="24"/>
        <v>298073</v>
      </c>
      <c r="DH17" s="256">
        <v>34092</v>
      </c>
      <c r="DI17" s="256">
        <v>244795</v>
      </c>
      <c r="DJ17" s="256">
        <v>5423</v>
      </c>
      <c r="DK17" s="256">
        <v>39771</v>
      </c>
      <c r="DL17" s="256">
        <v>20</v>
      </c>
      <c r="DM17" s="256">
        <v>1689</v>
      </c>
      <c r="DN17" s="256">
        <v>1551</v>
      </c>
      <c r="DO17" s="257">
        <v>11818</v>
      </c>
      <c r="DP17" s="254">
        <f t="shared" si="25"/>
        <v>45289.798458000005</v>
      </c>
      <c r="DQ17" s="255">
        <f t="shared" si="26"/>
        <v>337130.76900000009</v>
      </c>
      <c r="DR17" s="248">
        <v>36485.708391</v>
      </c>
      <c r="DS17" s="248">
        <v>272185.12000000005</v>
      </c>
      <c r="DT17" s="248">
        <v>5795.7375000000002</v>
      </c>
      <c r="DU17" s="248">
        <v>44303.352000000006</v>
      </c>
      <c r="DV17" s="248">
        <v>23.898146999999998</v>
      </c>
      <c r="DW17" s="248">
        <v>1407.4540000000002</v>
      </c>
      <c r="DX17" s="248">
        <v>2984.4544200000005</v>
      </c>
      <c r="DY17" s="253">
        <v>19234.842999999997</v>
      </c>
      <c r="DZ17" s="254">
        <f t="shared" si="27"/>
        <v>169393.94234299997</v>
      </c>
      <c r="EA17" s="255">
        <f t="shared" si="28"/>
        <v>116893.39800000002</v>
      </c>
      <c r="EB17" s="248">
        <v>11369.830128000001</v>
      </c>
      <c r="EC17" s="248">
        <v>75634.486000000019</v>
      </c>
      <c r="ED17" s="248">
        <v>158014.12</v>
      </c>
      <c r="EE17" s="248">
        <v>41055.801999999996</v>
      </c>
      <c r="EF17" s="248">
        <v>1.8213849999999998</v>
      </c>
      <c r="EG17" s="248">
        <v>74.260999999999996</v>
      </c>
      <c r="EH17" s="248">
        <v>8.1708300000000005</v>
      </c>
      <c r="EI17" s="253">
        <v>128.84899999999999</v>
      </c>
      <c r="EJ17" s="254">
        <f t="shared" si="29"/>
        <v>336786.98712000001</v>
      </c>
      <c r="EK17" s="255">
        <f t="shared" si="30"/>
        <v>141125.33900000004</v>
      </c>
      <c r="EL17" s="248">
        <v>33367.249559999997</v>
      </c>
      <c r="EM17" s="248">
        <v>93968.769</v>
      </c>
      <c r="EN17" s="248">
        <v>302759.28700000001</v>
      </c>
      <c r="EO17" s="248">
        <v>46567.099000000002</v>
      </c>
      <c r="EP17" s="248">
        <v>0.50229999999999997</v>
      </c>
      <c r="EQ17" s="248">
        <v>12.501999999999999</v>
      </c>
      <c r="ER17" s="248">
        <v>659.94825999999989</v>
      </c>
      <c r="ES17" s="253">
        <v>576.96899999999994</v>
      </c>
      <c r="ET17" s="254">
        <f t="shared" si="31"/>
        <v>63978.795000000006</v>
      </c>
      <c r="EU17" s="255">
        <f t="shared" si="32"/>
        <v>311218.79399999994</v>
      </c>
      <c r="EV17" s="255">
        <v>36834.577000000005</v>
      </c>
      <c r="EW17" s="255">
        <v>204660.93699999992</v>
      </c>
      <c r="EX17" s="255">
        <v>22675.57</v>
      </c>
      <c r="EY17" s="255">
        <v>74802.904999999999</v>
      </c>
      <c r="EZ17" s="255">
        <v>53.071000000000005</v>
      </c>
      <c r="FA17" s="255">
        <v>1013.458</v>
      </c>
      <c r="FB17" s="255">
        <v>4415.5770000000002</v>
      </c>
      <c r="FC17" s="258">
        <v>30741.494000000006</v>
      </c>
      <c r="FD17" s="244">
        <f t="shared" si="33"/>
        <v>1242654.840136</v>
      </c>
      <c r="FE17" s="245">
        <f t="shared" si="34"/>
        <v>5565887.7860000012</v>
      </c>
      <c r="FF17" s="245">
        <f t="shared" si="35"/>
        <v>643884.5899149999</v>
      </c>
      <c r="FG17" s="245">
        <f t="shared" si="36"/>
        <v>4560828.74</v>
      </c>
      <c r="FH17" s="245">
        <f t="shared" si="37"/>
        <v>544382.70684999996</v>
      </c>
      <c r="FI17" s="245">
        <f t="shared" si="38"/>
        <v>689159.67299999995</v>
      </c>
      <c r="FJ17" s="245">
        <f t="shared" si="39"/>
        <v>389.57993599999998</v>
      </c>
      <c r="FK17" s="245">
        <f t="shared" si="40"/>
        <v>25089.233</v>
      </c>
      <c r="FL17" s="245">
        <f t="shared" si="41"/>
        <v>16744.5491</v>
      </c>
      <c r="FM17" s="245">
        <f t="shared" si="42"/>
        <v>129577.656</v>
      </c>
      <c r="FN17" s="245">
        <f t="shared" si="43"/>
        <v>37253.414335000001</v>
      </c>
      <c r="FO17" s="246">
        <f t="shared" si="44"/>
        <v>161232.48400000003</v>
      </c>
      <c r="FQ17" s="21"/>
      <c r="FR17" s="263"/>
    </row>
    <row r="18" spans="1:174" ht="14.25" customHeight="1" x14ac:dyDescent="0.2">
      <c r="A18" s="236" t="s">
        <v>74</v>
      </c>
      <c r="B18" s="434">
        <f t="shared" si="7"/>
        <v>3448.0250000000001</v>
      </c>
      <c r="C18" s="435">
        <f t="shared" si="7"/>
        <v>8834.0120000000006</v>
      </c>
      <c r="D18" s="436">
        <v>1329.521</v>
      </c>
      <c r="E18" s="436">
        <v>5043.0479999999998</v>
      </c>
      <c r="F18" s="436">
        <v>1699.5330000000001</v>
      </c>
      <c r="G18" s="436">
        <v>2228.2099999999996</v>
      </c>
      <c r="H18" s="436">
        <v>0.88099999999999989</v>
      </c>
      <c r="I18" s="436">
        <v>94.34899999999999</v>
      </c>
      <c r="J18" s="436">
        <v>3.0000000000000001E-3</v>
      </c>
      <c r="K18" s="436">
        <v>0.89600000000000002</v>
      </c>
      <c r="L18" s="436">
        <v>418.08699999999999</v>
      </c>
      <c r="M18" s="437">
        <v>1467.5090000000002</v>
      </c>
      <c r="N18" s="237">
        <f t="shared" si="8"/>
        <v>2420.1079999999997</v>
      </c>
      <c r="O18" s="238">
        <f t="shared" si="9"/>
        <v>7661.6189999999997</v>
      </c>
      <c r="P18" s="239">
        <v>416.06900000000007</v>
      </c>
      <c r="Q18" s="239">
        <v>4039.4319999999998</v>
      </c>
      <c r="R18" s="239">
        <v>1725.645</v>
      </c>
      <c r="S18" s="239">
        <v>2638.6480000000006</v>
      </c>
      <c r="T18" s="239">
        <v>0.37700000000000006</v>
      </c>
      <c r="U18" s="239">
        <v>64.201000000000008</v>
      </c>
      <c r="V18" s="239">
        <v>0</v>
      </c>
      <c r="W18" s="239">
        <v>0</v>
      </c>
      <c r="X18" s="239">
        <v>278.01699999999994</v>
      </c>
      <c r="Y18" s="240">
        <v>919.33799999999974</v>
      </c>
      <c r="Z18" s="237">
        <f t="shared" si="10"/>
        <v>3838.5140000000001</v>
      </c>
      <c r="AA18" s="238">
        <f t="shared" si="11"/>
        <v>6853.889000000001</v>
      </c>
      <c r="AB18" s="239">
        <v>2254.8219999999997</v>
      </c>
      <c r="AC18" s="239">
        <v>3677.6880000000001</v>
      </c>
      <c r="AD18" s="239">
        <v>1199.0919999999999</v>
      </c>
      <c r="AE18" s="239">
        <v>2386.0359999999996</v>
      </c>
      <c r="AF18" s="239">
        <v>2.9669999999999996</v>
      </c>
      <c r="AG18" s="239">
        <v>116.657</v>
      </c>
      <c r="AH18" s="239">
        <v>7.0000000000000001E-3</v>
      </c>
      <c r="AI18" s="239">
        <v>2.024</v>
      </c>
      <c r="AJ18" s="239">
        <v>381.62600000000003</v>
      </c>
      <c r="AK18" s="240">
        <v>671.48400000000004</v>
      </c>
      <c r="AL18" s="241">
        <f t="shared" si="12"/>
        <v>1335.2399999999998</v>
      </c>
      <c r="AM18" s="242">
        <f t="shared" si="13"/>
        <v>4768.7960000000003</v>
      </c>
      <c r="AN18" s="243">
        <v>160.60199999999998</v>
      </c>
      <c r="AO18" s="243">
        <v>2037.798</v>
      </c>
      <c r="AP18" s="243">
        <v>941.91100000000006</v>
      </c>
      <c r="AQ18" s="243">
        <v>1576.8539999999998</v>
      </c>
      <c r="AR18" s="243">
        <v>3.0030000000000006</v>
      </c>
      <c r="AS18" s="243">
        <v>128.69599999999997</v>
      </c>
      <c r="AT18" s="243">
        <v>0</v>
      </c>
      <c r="AU18" s="243">
        <v>0</v>
      </c>
      <c r="AV18" s="243">
        <v>229.72399999999999</v>
      </c>
      <c r="AW18" s="243">
        <v>1025.4480000000001</v>
      </c>
      <c r="AX18" s="241">
        <f t="shared" si="14"/>
        <v>2747.8689999999988</v>
      </c>
      <c r="AY18" s="242">
        <f t="shared" si="15"/>
        <v>6625.936999999999</v>
      </c>
      <c r="AZ18" s="243">
        <v>602.02699999999925</v>
      </c>
      <c r="BA18" s="243">
        <v>3269.1329999999994</v>
      </c>
      <c r="BB18" s="243">
        <v>794.721</v>
      </c>
      <c r="BC18" s="243">
        <v>1844.9539999999997</v>
      </c>
      <c r="BD18" s="243">
        <v>0.97300000000000009</v>
      </c>
      <c r="BE18" s="243">
        <v>57.878</v>
      </c>
      <c r="BF18" s="243">
        <v>2.2720000000000002</v>
      </c>
      <c r="BG18" s="243">
        <v>13.406000000000001</v>
      </c>
      <c r="BH18" s="243">
        <v>1347.876</v>
      </c>
      <c r="BI18" s="243">
        <v>1440.5659999999996</v>
      </c>
      <c r="BJ18" s="244">
        <f t="shared" si="16"/>
        <v>3526.6750000000002</v>
      </c>
      <c r="BK18" s="245">
        <f t="shared" si="17"/>
        <v>4852.8429999999989</v>
      </c>
      <c r="BL18" s="264">
        <v>469.69</v>
      </c>
      <c r="BM18" s="264">
        <v>2352.4859999999999</v>
      </c>
      <c r="BN18" s="264">
        <v>887.15299999999991</v>
      </c>
      <c r="BO18" s="264">
        <v>1411.6769999999999</v>
      </c>
      <c r="BP18" s="264">
        <v>2.9450000000000003</v>
      </c>
      <c r="BQ18" s="264">
        <v>169.506</v>
      </c>
      <c r="BR18" s="264">
        <v>0</v>
      </c>
      <c r="BS18" s="264">
        <v>0</v>
      </c>
      <c r="BT18" s="245">
        <v>2166.8870000000002</v>
      </c>
      <c r="BU18" s="246">
        <v>919.17399999999998</v>
      </c>
      <c r="BV18" s="247">
        <f t="shared" si="18"/>
        <v>12488.886</v>
      </c>
      <c r="BW18" s="248">
        <f t="shared" si="19"/>
        <v>45343.134999999987</v>
      </c>
      <c r="BX18" s="249">
        <v>3100.8129999999996</v>
      </c>
      <c r="BY18" s="249">
        <v>42786.259999999995</v>
      </c>
      <c r="BZ18" s="249">
        <v>9353.6980000000003</v>
      </c>
      <c r="CA18" s="249">
        <v>2373.134</v>
      </c>
      <c r="CB18" s="259">
        <v>1E-3</v>
      </c>
      <c r="CC18" s="249">
        <v>0.32500000000000001</v>
      </c>
      <c r="CD18" s="249">
        <v>0</v>
      </c>
      <c r="CE18" s="249">
        <v>0</v>
      </c>
      <c r="CF18" s="249">
        <v>34.374000000000002</v>
      </c>
      <c r="CG18" s="250">
        <v>183.416</v>
      </c>
      <c r="CH18" s="247">
        <f t="shared" si="46"/>
        <v>21188.57</v>
      </c>
      <c r="CI18" s="248">
        <f t="shared" si="47"/>
        <v>35776.793000000012</v>
      </c>
      <c r="CJ18" s="251">
        <v>1883.5059999999996</v>
      </c>
      <c r="CK18" s="251">
        <v>30444.849000000009</v>
      </c>
      <c r="CL18" s="251">
        <v>19305.063999999998</v>
      </c>
      <c r="CM18" s="251">
        <v>5278.3809999999994</v>
      </c>
      <c r="CN18" s="260"/>
      <c r="CO18" s="251">
        <v>53.563000000000002</v>
      </c>
      <c r="CP18" s="251">
        <v>0</v>
      </c>
      <c r="CQ18" s="251">
        <v>0</v>
      </c>
      <c r="CR18" s="251"/>
      <c r="CS18" s="252"/>
      <c r="CT18" s="247">
        <f t="shared" si="21"/>
        <v>4401.3856999999998</v>
      </c>
      <c r="CU18" s="248">
        <f t="shared" si="22"/>
        <v>3108.3220000000001</v>
      </c>
      <c r="CV18" s="248">
        <v>493.62569999999999</v>
      </c>
      <c r="CW18" s="248">
        <v>1997.5500000000002</v>
      </c>
      <c r="CX18" s="248">
        <v>3907.7599999999998</v>
      </c>
      <c r="CY18" s="248">
        <v>1109.472</v>
      </c>
      <c r="CZ18" s="260"/>
      <c r="DA18" s="248">
        <v>1.3</v>
      </c>
      <c r="DB18" s="248">
        <v>0</v>
      </c>
      <c r="DC18" s="248">
        <v>0</v>
      </c>
      <c r="DD18" s="248">
        <v>0</v>
      </c>
      <c r="DE18" s="253">
        <v>0</v>
      </c>
      <c r="DF18" s="254">
        <f t="shared" si="23"/>
        <v>552</v>
      </c>
      <c r="DG18" s="255">
        <f t="shared" si="24"/>
        <v>2100</v>
      </c>
      <c r="DH18" s="256">
        <v>363</v>
      </c>
      <c r="DI18" s="256">
        <v>1503</v>
      </c>
      <c r="DJ18" s="256">
        <v>187</v>
      </c>
      <c r="DK18" s="256">
        <v>405</v>
      </c>
      <c r="DL18" s="256">
        <v>2</v>
      </c>
      <c r="DM18" s="256">
        <v>161</v>
      </c>
      <c r="DN18" s="256"/>
      <c r="DO18" s="257">
        <v>31</v>
      </c>
      <c r="DP18" s="254">
        <f t="shared" si="25"/>
        <v>8066.9843590000009</v>
      </c>
      <c r="DQ18" s="255">
        <f t="shared" si="26"/>
        <v>3666.5829999999996</v>
      </c>
      <c r="DR18" s="248">
        <v>137.955229</v>
      </c>
      <c r="DS18" s="248">
        <v>909.2410000000001</v>
      </c>
      <c r="DT18" s="248">
        <v>7920.7245000000003</v>
      </c>
      <c r="DU18" s="248">
        <v>2454.2579999999998</v>
      </c>
      <c r="DV18" s="248">
        <v>2.657</v>
      </c>
      <c r="DW18" s="248">
        <v>185.29900000000001</v>
      </c>
      <c r="DX18" s="248">
        <v>5.6476299999999995</v>
      </c>
      <c r="DY18" s="253">
        <v>117.785</v>
      </c>
      <c r="DZ18" s="254">
        <f t="shared" si="27"/>
        <v>238.58509299999997</v>
      </c>
      <c r="EA18" s="255">
        <f t="shared" si="28"/>
        <v>1066.019</v>
      </c>
      <c r="EB18" s="248">
        <v>98.807092999999995</v>
      </c>
      <c r="EC18" s="248">
        <v>771.24900000000002</v>
      </c>
      <c r="ED18" s="248">
        <v>120.773</v>
      </c>
      <c r="EE18" s="248">
        <v>59.76</v>
      </c>
      <c r="EF18" s="248">
        <v>3.1320000000000001</v>
      </c>
      <c r="EG18" s="248">
        <v>192.303</v>
      </c>
      <c r="EH18" s="248">
        <v>15.872999999999999</v>
      </c>
      <c r="EI18" s="253">
        <v>42.706999999999994</v>
      </c>
      <c r="EJ18" s="254">
        <f t="shared" si="29"/>
        <v>410.44462999999996</v>
      </c>
      <c r="EK18" s="255">
        <f t="shared" si="30"/>
        <v>1217.338</v>
      </c>
      <c r="EL18" s="248">
        <v>241.79660999999999</v>
      </c>
      <c r="EM18" s="248">
        <v>782.59500000000003</v>
      </c>
      <c r="EN18" s="248">
        <v>159.77500000000001</v>
      </c>
      <c r="EO18" s="248">
        <v>195.20600000000002</v>
      </c>
      <c r="EP18" s="248">
        <v>6.0091000000000001</v>
      </c>
      <c r="EQ18" s="248">
        <v>156.61599999999999</v>
      </c>
      <c r="ER18" s="248">
        <v>2.8639200000000002</v>
      </c>
      <c r="ES18" s="253">
        <v>82.920999999999992</v>
      </c>
      <c r="ET18" s="254">
        <f t="shared" si="31"/>
        <v>158.24799999999999</v>
      </c>
      <c r="EU18" s="255">
        <f t="shared" si="32"/>
        <v>2136.9539999999997</v>
      </c>
      <c r="EV18" s="255">
        <v>77.810999999999993</v>
      </c>
      <c r="EW18" s="255">
        <v>1852.7449999999999</v>
      </c>
      <c r="EX18" s="255">
        <v>74.876000000000005</v>
      </c>
      <c r="EY18" s="255">
        <v>74.807000000000002</v>
      </c>
      <c r="EZ18" s="255">
        <v>4.492</v>
      </c>
      <c r="FA18" s="255">
        <v>209.40200000000002</v>
      </c>
      <c r="FB18" s="255">
        <v>1.069</v>
      </c>
      <c r="FC18" s="258">
        <v>0</v>
      </c>
      <c r="FD18" s="244">
        <f t="shared" si="33"/>
        <v>64821.534781999995</v>
      </c>
      <c r="FE18" s="245">
        <f t="shared" si="34"/>
        <v>134012.24</v>
      </c>
      <c r="FF18" s="245">
        <f t="shared" si="35"/>
        <v>11630.045631999998</v>
      </c>
      <c r="FG18" s="245">
        <f t="shared" si="36"/>
        <v>101467.07399999999</v>
      </c>
      <c r="FH18" s="245">
        <f t="shared" si="37"/>
        <v>48277.725499999993</v>
      </c>
      <c r="FI18" s="245">
        <f t="shared" si="38"/>
        <v>24036.396999999997</v>
      </c>
      <c r="FJ18" s="245">
        <f t="shared" si="39"/>
        <v>29.437100000000001</v>
      </c>
      <c r="FK18" s="245">
        <f t="shared" si="40"/>
        <v>1591.0949999999998</v>
      </c>
      <c r="FL18" s="245">
        <f t="shared" si="41"/>
        <v>2.2820000000000005</v>
      </c>
      <c r="FM18" s="245">
        <f t="shared" si="42"/>
        <v>16.326000000000001</v>
      </c>
      <c r="FN18" s="245">
        <f t="shared" si="43"/>
        <v>4882.0445499999987</v>
      </c>
      <c r="FO18" s="246">
        <f t="shared" si="44"/>
        <v>6901.347999999999</v>
      </c>
      <c r="FQ18" s="21"/>
    </row>
    <row r="19" spans="1:174" ht="14.25" customHeight="1" x14ac:dyDescent="0.2">
      <c r="A19" s="236" t="s">
        <v>75</v>
      </c>
      <c r="B19" s="434">
        <f t="shared" si="7"/>
        <v>31015.751999999997</v>
      </c>
      <c r="C19" s="435">
        <f t="shared" si="7"/>
        <v>56775.080999999998</v>
      </c>
      <c r="D19" s="438">
        <v>14307.884999999997</v>
      </c>
      <c r="E19" s="438">
        <v>47476.034999999996</v>
      </c>
      <c r="F19" s="438">
        <v>15666.886999999999</v>
      </c>
      <c r="G19" s="438">
        <v>7793.9520000000002</v>
      </c>
      <c r="H19" s="438">
        <v>3.1E-2</v>
      </c>
      <c r="I19" s="438">
        <v>3.3720000000000003</v>
      </c>
      <c r="J19" s="438">
        <v>1E-3</v>
      </c>
      <c r="K19" s="438">
        <v>0.39100000000000001</v>
      </c>
      <c r="L19" s="438">
        <v>1040.9479999999999</v>
      </c>
      <c r="M19" s="439">
        <v>1501.3309999999999</v>
      </c>
      <c r="N19" s="237">
        <f t="shared" si="8"/>
        <v>7461.1259999999993</v>
      </c>
      <c r="O19" s="238">
        <f t="shared" si="9"/>
        <v>41468.767999999996</v>
      </c>
      <c r="P19" s="239">
        <v>6483.2739999999994</v>
      </c>
      <c r="Q19" s="239">
        <v>37255.936999999998</v>
      </c>
      <c r="R19" s="239">
        <v>261.90699999999998</v>
      </c>
      <c r="S19" s="239">
        <v>2981.1</v>
      </c>
      <c r="T19" s="239">
        <v>1.2E-2</v>
      </c>
      <c r="U19" s="239">
        <v>5.3580000000000005</v>
      </c>
      <c r="V19" s="239">
        <v>15</v>
      </c>
      <c r="W19" s="239">
        <v>8.8680000000000003</v>
      </c>
      <c r="X19" s="239">
        <v>700.93299999999999</v>
      </c>
      <c r="Y19" s="240">
        <v>1217.5050000000003</v>
      </c>
      <c r="Z19" s="237">
        <f t="shared" si="10"/>
        <v>11276.141000000001</v>
      </c>
      <c r="AA19" s="238">
        <f t="shared" si="11"/>
        <v>43015.544000000002</v>
      </c>
      <c r="AB19" s="239">
        <v>4580.7309999999998</v>
      </c>
      <c r="AC19" s="239">
        <v>38181.991000000002</v>
      </c>
      <c r="AD19" s="239">
        <v>6234.1</v>
      </c>
      <c r="AE19" s="239">
        <v>3360.116</v>
      </c>
      <c r="AF19" s="239">
        <v>2.5460000000000003</v>
      </c>
      <c r="AG19" s="239">
        <v>118.64400000000001</v>
      </c>
      <c r="AH19" s="239">
        <v>21.822000000000003</v>
      </c>
      <c r="AI19" s="239">
        <v>64.150000000000006</v>
      </c>
      <c r="AJ19" s="239">
        <v>436.94200000000006</v>
      </c>
      <c r="AK19" s="240">
        <v>1290.6429999999998</v>
      </c>
      <c r="AL19" s="241">
        <f t="shared" si="12"/>
        <v>4922.0150000000003</v>
      </c>
      <c r="AM19" s="242">
        <f t="shared" si="13"/>
        <v>54108.553000000014</v>
      </c>
      <c r="AN19" s="243">
        <v>4170.5819999999994</v>
      </c>
      <c r="AO19" s="243">
        <v>52338.416000000012</v>
      </c>
      <c r="AP19" s="243">
        <v>79</v>
      </c>
      <c r="AQ19" s="243">
        <v>45.177999999999997</v>
      </c>
      <c r="AR19" s="243">
        <v>2.742</v>
      </c>
      <c r="AS19" s="243">
        <v>124.23800000000001</v>
      </c>
      <c r="AT19" s="243">
        <v>5.5E-2</v>
      </c>
      <c r="AU19" s="243">
        <v>28.457000000000001</v>
      </c>
      <c r="AV19" s="243">
        <v>669.63600000000008</v>
      </c>
      <c r="AW19" s="243">
        <v>1572.2639999999999</v>
      </c>
      <c r="AX19" s="241">
        <f t="shared" si="14"/>
        <v>13795.288</v>
      </c>
      <c r="AY19" s="242">
        <f t="shared" si="15"/>
        <v>60128.641999999985</v>
      </c>
      <c r="AZ19" s="243">
        <v>3610.4629999999993</v>
      </c>
      <c r="BA19" s="243">
        <v>53529.37799999999</v>
      </c>
      <c r="BB19" s="243">
        <v>9098.6749999999993</v>
      </c>
      <c r="BC19" s="243">
        <v>2626.7330000000002</v>
      </c>
      <c r="BD19" s="243">
        <v>2.0569999999999995</v>
      </c>
      <c r="BE19" s="243">
        <v>93.708000000000013</v>
      </c>
      <c r="BF19" s="243">
        <v>0.9930000000000001</v>
      </c>
      <c r="BG19" s="243">
        <v>60.603999999999999</v>
      </c>
      <c r="BH19" s="243">
        <v>1083.0999999999997</v>
      </c>
      <c r="BI19" s="243">
        <v>3818.2189999999996</v>
      </c>
      <c r="BJ19" s="244">
        <f t="shared" si="16"/>
        <v>7134.5049999999992</v>
      </c>
      <c r="BK19" s="245">
        <f t="shared" si="17"/>
        <v>49748.173999999992</v>
      </c>
      <c r="BL19" s="245">
        <v>3693.7580000000003</v>
      </c>
      <c r="BM19" s="245">
        <v>48359.751999999993</v>
      </c>
      <c r="BN19" s="245">
        <v>3051.9719999999998</v>
      </c>
      <c r="BO19" s="245">
        <v>584.14300000000003</v>
      </c>
      <c r="BP19" s="259">
        <v>6.6000000000000003E-2</v>
      </c>
      <c r="BQ19" s="245">
        <v>16.053000000000001</v>
      </c>
      <c r="BR19" s="245">
        <v>1.2999999999999999E-2</v>
      </c>
      <c r="BS19" s="245">
        <v>0.91100000000000003</v>
      </c>
      <c r="BT19" s="245">
        <v>388.69600000000003</v>
      </c>
      <c r="BU19" s="246">
        <v>787.31500000000005</v>
      </c>
      <c r="BV19" s="247">
        <f t="shared" si="18"/>
        <v>1766.0279999999998</v>
      </c>
      <c r="BW19" s="248">
        <f t="shared" si="19"/>
        <v>6113.6059999999998</v>
      </c>
      <c r="BX19" s="249">
        <v>157.01599999999999</v>
      </c>
      <c r="BY19" s="249">
        <v>3599.21</v>
      </c>
      <c r="BZ19" s="249">
        <v>822.76499999999999</v>
      </c>
      <c r="CA19" s="249">
        <v>1148.7660000000001</v>
      </c>
      <c r="CB19" s="259">
        <v>0.80399999999999994</v>
      </c>
      <c r="CC19" s="249">
        <v>46.515999999999998</v>
      </c>
      <c r="CD19" s="249">
        <v>5.0540000000000003</v>
      </c>
      <c r="CE19" s="249">
        <v>506.84800000000001</v>
      </c>
      <c r="CF19" s="249">
        <v>780.38900000000001</v>
      </c>
      <c r="CG19" s="250">
        <v>812.26599999999996</v>
      </c>
      <c r="CH19" s="247">
        <f t="shared" si="46"/>
        <v>1176.221</v>
      </c>
      <c r="CI19" s="248">
        <f t="shared" si="47"/>
        <v>3726.8220000000001</v>
      </c>
      <c r="CJ19" s="251">
        <v>517.35500000000002</v>
      </c>
      <c r="CK19" s="251">
        <v>2999.2460000000001</v>
      </c>
      <c r="CL19" s="251">
        <v>658.86599999999999</v>
      </c>
      <c r="CM19" s="251">
        <v>680.86</v>
      </c>
      <c r="CN19" s="251"/>
      <c r="CO19" s="251">
        <v>46.716000000000001</v>
      </c>
      <c r="CP19" s="251">
        <v>0</v>
      </c>
      <c r="CQ19" s="251">
        <v>0</v>
      </c>
      <c r="CR19" s="260"/>
      <c r="CS19" s="252"/>
      <c r="CT19" s="247">
        <f t="shared" si="21"/>
        <v>2394.836155</v>
      </c>
      <c r="CU19" s="248">
        <f t="shared" si="22"/>
        <v>5749.6440000000002</v>
      </c>
      <c r="CV19" s="248">
        <v>1483.1143359999999</v>
      </c>
      <c r="CW19" s="248">
        <v>4536.2759999999998</v>
      </c>
      <c r="CX19" s="248">
        <v>907.90328599999998</v>
      </c>
      <c r="CY19" s="248">
        <v>1038.1300000000001</v>
      </c>
      <c r="CZ19" s="248">
        <v>3.818533</v>
      </c>
      <c r="DA19" s="248">
        <v>173.666</v>
      </c>
      <c r="DB19" s="248">
        <v>0</v>
      </c>
      <c r="DC19" s="248">
        <v>0</v>
      </c>
      <c r="DD19" s="260"/>
      <c r="DE19" s="253">
        <v>1.5720000000000001</v>
      </c>
      <c r="DF19" s="254">
        <f t="shared" si="23"/>
        <v>0</v>
      </c>
      <c r="DG19" s="255">
        <f t="shared" si="24"/>
        <v>0</v>
      </c>
      <c r="DH19" s="256"/>
      <c r="DI19" s="256"/>
      <c r="DJ19" s="256"/>
      <c r="DK19" s="256"/>
      <c r="DL19" s="256"/>
      <c r="DM19" s="256"/>
      <c r="DN19" s="256"/>
      <c r="DO19" s="257"/>
      <c r="DP19" s="254">
        <f t="shared" si="25"/>
        <v>0</v>
      </c>
      <c r="DQ19" s="255">
        <f t="shared" si="26"/>
        <v>0</v>
      </c>
      <c r="DR19" s="248"/>
      <c r="DS19" s="248"/>
      <c r="DT19" s="248"/>
      <c r="DU19" s="248"/>
      <c r="DV19" s="261"/>
      <c r="DW19" s="248"/>
      <c r="DX19" s="248">
        <v>0</v>
      </c>
      <c r="DY19" s="253">
        <v>0</v>
      </c>
      <c r="DZ19" s="254">
        <f t="shared" si="27"/>
        <v>0</v>
      </c>
      <c r="EA19" s="255">
        <f t="shared" si="28"/>
        <v>0</v>
      </c>
      <c r="EB19" s="248"/>
      <c r="EC19" s="248"/>
      <c r="ED19" s="248"/>
      <c r="EE19" s="248"/>
      <c r="EF19" s="261"/>
      <c r="EG19" s="248"/>
      <c r="EH19" s="248">
        <v>0</v>
      </c>
      <c r="EI19" s="253">
        <v>0</v>
      </c>
      <c r="EJ19" s="254">
        <f t="shared" si="29"/>
        <v>0</v>
      </c>
      <c r="EK19" s="255">
        <f t="shared" si="30"/>
        <v>0</v>
      </c>
      <c r="EL19" s="248"/>
      <c r="EM19" s="248"/>
      <c r="EN19" s="248"/>
      <c r="EO19" s="248"/>
      <c r="EP19" s="261"/>
      <c r="EQ19" s="248"/>
      <c r="ER19" s="248">
        <v>0</v>
      </c>
      <c r="ES19" s="253">
        <v>0</v>
      </c>
      <c r="ET19" s="254">
        <f t="shared" si="31"/>
        <v>0</v>
      </c>
      <c r="EU19" s="255">
        <f t="shared" si="32"/>
        <v>627.27499999999998</v>
      </c>
      <c r="EV19" s="255"/>
      <c r="EW19" s="255"/>
      <c r="EX19" s="255"/>
      <c r="EY19" s="255"/>
      <c r="EZ19" s="262"/>
      <c r="FA19" s="255"/>
      <c r="FB19" s="255"/>
      <c r="FC19" s="258">
        <v>627.27499999999998</v>
      </c>
      <c r="FD19" s="244">
        <f t="shared" si="33"/>
        <v>80941.912154999984</v>
      </c>
      <c r="FE19" s="245">
        <f t="shared" si="34"/>
        <v>321462.109</v>
      </c>
      <c r="FF19" s="245">
        <f t="shared" si="35"/>
        <v>39004.17833599999</v>
      </c>
      <c r="FG19" s="245">
        <f t="shared" si="36"/>
        <v>288276.24099999998</v>
      </c>
      <c r="FH19" s="245">
        <f t="shared" si="37"/>
        <v>36782.075285999992</v>
      </c>
      <c r="FI19" s="245">
        <f t="shared" si="38"/>
        <v>20258.977999999999</v>
      </c>
      <c r="FJ19" s="245">
        <f t="shared" si="39"/>
        <v>12.076533</v>
      </c>
      <c r="FK19" s="245">
        <f t="shared" si="40"/>
        <v>628.27099999999996</v>
      </c>
      <c r="FL19" s="245">
        <f t="shared" si="41"/>
        <v>42.938000000000002</v>
      </c>
      <c r="FM19" s="245">
        <f t="shared" si="42"/>
        <v>670.22900000000004</v>
      </c>
      <c r="FN19" s="245">
        <f t="shared" si="43"/>
        <v>5100.6440000000002</v>
      </c>
      <c r="FO19" s="246">
        <f t="shared" si="44"/>
        <v>11628.39</v>
      </c>
      <c r="FQ19" s="21"/>
    </row>
    <row r="20" spans="1:174" ht="14.25" customHeight="1" x14ac:dyDescent="0.2">
      <c r="A20" s="236" t="s">
        <v>76</v>
      </c>
      <c r="B20" s="434">
        <f t="shared" si="7"/>
        <v>130279.88200000003</v>
      </c>
      <c r="C20" s="435">
        <f t="shared" si="7"/>
        <v>435786.90900000016</v>
      </c>
      <c r="D20" s="436">
        <v>67215.505000000019</v>
      </c>
      <c r="E20" s="436">
        <v>363175.42800000019</v>
      </c>
      <c r="F20" s="436">
        <v>57519.736000000012</v>
      </c>
      <c r="G20" s="436">
        <v>36933.310000000005</v>
      </c>
      <c r="H20" s="436">
        <v>60.244999999999997</v>
      </c>
      <c r="I20" s="436">
        <v>9645.2890000000007</v>
      </c>
      <c r="J20" s="436">
        <v>20.143999999999995</v>
      </c>
      <c r="K20" s="436">
        <v>478.18099999999998</v>
      </c>
      <c r="L20" s="436">
        <v>5464.2519999999995</v>
      </c>
      <c r="M20" s="437">
        <v>25554.700999999997</v>
      </c>
      <c r="N20" s="237">
        <f t="shared" si="8"/>
        <v>281914.61800000007</v>
      </c>
      <c r="O20" s="238">
        <f t="shared" si="9"/>
        <v>464443.22699999996</v>
      </c>
      <c r="P20" s="239">
        <v>83297.364000000045</v>
      </c>
      <c r="Q20" s="239">
        <v>319233.8679999999</v>
      </c>
      <c r="R20" s="239">
        <v>193521.70799999998</v>
      </c>
      <c r="S20" s="239">
        <v>55179.24700000001</v>
      </c>
      <c r="T20" s="239">
        <v>53.27000000000001</v>
      </c>
      <c r="U20" s="239">
        <v>6616.8350000000009</v>
      </c>
      <c r="V20" s="239">
        <v>30.401999999999997</v>
      </c>
      <c r="W20" s="239">
        <v>836.8180000000001</v>
      </c>
      <c r="X20" s="239">
        <v>5011.8740000000016</v>
      </c>
      <c r="Y20" s="240">
        <v>82576.459000000003</v>
      </c>
      <c r="Z20" s="237">
        <f t="shared" si="10"/>
        <v>154742.62099999998</v>
      </c>
      <c r="AA20" s="238">
        <f t="shared" si="11"/>
        <v>399093.00199999998</v>
      </c>
      <c r="AB20" s="239">
        <v>49533.527000000002</v>
      </c>
      <c r="AC20" s="239">
        <v>317358.91199999995</v>
      </c>
      <c r="AD20" s="239">
        <v>96033.750000000015</v>
      </c>
      <c r="AE20" s="239">
        <v>49606.402000000002</v>
      </c>
      <c r="AF20" s="239">
        <v>53.032999999999994</v>
      </c>
      <c r="AG20" s="239">
        <v>9817.4979999999996</v>
      </c>
      <c r="AH20" s="239">
        <v>20.480999999999998</v>
      </c>
      <c r="AI20" s="239">
        <v>430.33799999999997</v>
      </c>
      <c r="AJ20" s="239">
        <v>9101.8299999999981</v>
      </c>
      <c r="AK20" s="240">
        <v>21879.851999999999</v>
      </c>
      <c r="AL20" s="241">
        <f t="shared" si="12"/>
        <v>106432.02100000001</v>
      </c>
      <c r="AM20" s="242">
        <f t="shared" si="13"/>
        <v>369006.50999999995</v>
      </c>
      <c r="AN20" s="243">
        <v>56928.617000000006</v>
      </c>
      <c r="AO20" s="243">
        <v>298858.99999999994</v>
      </c>
      <c r="AP20" s="243">
        <v>44591.583999999988</v>
      </c>
      <c r="AQ20" s="243">
        <v>41387.759999999995</v>
      </c>
      <c r="AR20" s="243">
        <v>40.351000000000006</v>
      </c>
      <c r="AS20" s="243">
        <v>9358.857</v>
      </c>
      <c r="AT20" s="243">
        <v>17.638000000000002</v>
      </c>
      <c r="AU20" s="243">
        <v>226.99499999999998</v>
      </c>
      <c r="AV20" s="243">
        <v>4853.8309999999992</v>
      </c>
      <c r="AW20" s="243">
        <v>19173.898000000001</v>
      </c>
      <c r="AX20" s="241">
        <f t="shared" si="14"/>
        <v>123345.31200000008</v>
      </c>
      <c r="AY20" s="242">
        <f t="shared" si="15"/>
        <v>313350.73400000005</v>
      </c>
      <c r="AZ20" s="243">
        <v>47348.977000000057</v>
      </c>
      <c r="BA20" s="243">
        <v>249551.33100000003</v>
      </c>
      <c r="BB20" s="243">
        <v>70974.406000000017</v>
      </c>
      <c r="BC20" s="243">
        <v>38138.143000000004</v>
      </c>
      <c r="BD20" s="243">
        <v>35.340000000000003</v>
      </c>
      <c r="BE20" s="243">
        <v>8075.2229999999972</v>
      </c>
      <c r="BF20" s="243">
        <v>17.819000000000003</v>
      </c>
      <c r="BG20" s="243">
        <v>170.69</v>
      </c>
      <c r="BH20" s="243">
        <v>4968.7699999999995</v>
      </c>
      <c r="BI20" s="243">
        <v>17415.347000000002</v>
      </c>
      <c r="BJ20" s="244">
        <f t="shared" si="16"/>
        <v>132953.989</v>
      </c>
      <c r="BK20" s="245">
        <f t="shared" si="17"/>
        <v>295992.50799999997</v>
      </c>
      <c r="BL20" s="245">
        <v>51748.385999999999</v>
      </c>
      <c r="BM20" s="245">
        <v>238911.62400000001</v>
      </c>
      <c r="BN20" s="245">
        <v>73736.148000000001</v>
      </c>
      <c r="BO20" s="245">
        <v>34884.211000000003</v>
      </c>
      <c r="BP20" s="245">
        <v>34.018999999999998</v>
      </c>
      <c r="BQ20" s="245">
        <v>6985.1329999999998</v>
      </c>
      <c r="BR20" s="245">
        <v>13.087</v>
      </c>
      <c r="BS20" s="245">
        <v>252.46299999999999</v>
      </c>
      <c r="BT20" s="245">
        <v>7422.3489999999993</v>
      </c>
      <c r="BU20" s="246">
        <v>14959.076999999999</v>
      </c>
      <c r="BV20" s="247">
        <f t="shared" si="18"/>
        <v>90098.738000000129</v>
      </c>
      <c r="BW20" s="248">
        <f t="shared" si="19"/>
        <v>261590.31699999989</v>
      </c>
      <c r="BX20" s="249">
        <v>40983.649000000107</v>
      </c>
      <c r="BY20" s="249">
        <v>206994.47499999989</v>
      </c>
      <c r="BZ20" s="249">
        <v>42976.810000000005</v>
      </c>
      <c r="CA20" s="249">
        <v>30279.460999999999</v>
      </c>
      <c r="CB20" s="249">
        <v>39.637000000000008</v>
      </c>
      <c r="CC20" s="249">
        <v>7211.5599999999995</v>
      </c>
      <c r="CD20" s="249">
        <v>27.858000000000004</v>
      </c>
      <c r="CE20" s="249">
        <v>297.82599999999996</v>
      </c>
      <c r="CF20" s="249">
        <v>6070.7840000000106</v>
      </c>
      <c r="CG20" s="250">
        <v>16806.994999999999</v>
      </c>
      <c r="CH20" s="247">
        <f t="shared" si="46"/>
        <v>133631.90300000002</v>
      </c>
      <c r="CI20" s="248">
        <f t="shared" si="47"/>
        <v>247275.14899999989</v>
      </c>
      <c r="CJ20" s="251">
        <v>38296.299000000043</v>
      </c>
      <c r="CK20" s="251">
        <v>178927.6999999999</v>
      </c>
      <c r="CL20" s="251">
        <v>95294.099999999991</v>
      </c>
      <c r="CM20" s="251">
        <v>60503.532000000014</v>
      </c>
      <c r="CN20" s="251">
        <v>29.396999999999998</v>
      </c>
      <c r="CO20" s="251">
        <v>7317.4819999999982</v>
      </c>
      <c r="CP20" s="251">
        <v>8.5760000000000005</v>
      </c>
      <c r="CQ20" s="251">
        <v>106.078</v>
      </c>
      <c r="CR20" s="251">
        <v>3.5309999999999997</v>
      </c>
      <c r="CS20" s="252">
        <v>420.35700000000003</v>
      </c>
      <c r="CT20" s="247">
        <f t="shared" si="21"/>
        <v>91476.326923000015</v>
      </c>
      <c r="CU20" s="248">
        <f t="shared" si="22"/>
        <v>239239.41899999979</v>
      </c>
      <c r="CV20" s="248">
        <v>38427.067360000001</v>
      </c>
      <c r="CW20" s="248">
        <v>193426.62899999978</v>
      </c>
      <c r="CX20" s="248">
        <v>52945.645299000003</v>
      </c>
      <c r="CY20" s="248">
        <v>34494.458000000006</v>
      </c>
      <c r="CZ20" s="248">
        <v>41.887064000000002</v>
      </c>
      <c r="DA20" s="248">
        <v>10164.226000000001</v>
      </c>
      <c r="DB20" s="248">
        <v>57.838108999999996</v>
      </c>
      <c r="DC20" s="248">
        <v>786.94399999999996</v>
      </c>
      <c r="DD20" s="248">
        <v>3.8890909999999996</v>
      </c>
      <c r="DE20" s="253">
        <v>367.16200000000003</v>
      </c>
      <c r="DF20" s="254">
        <f t="shared" si="23"/>
        <v>144192</v>
      </c>
      <c r="DG20" s="255">
        <f t="shared" si="24"/>
        <v>238041</v>
      </c>
      <c r="DH20" s="256">
        <v>32473</v>
      </c>
      <c r="DI20" s="256">
        <v>174113</v>
      </c>
      <c r="DJ20" s="256">
        <v>111614</v>
      </c>
      <c r="DK20" s="256">
        <v>52839</v>
      </c>
      <c r="DL20" s="256">
        <v>60</v>
      </c>
      <c r="DM20" s="256">
        <v>10554</v>
      </c>
      <c r="DN20" s="256">
        <v>45</v>
      </c>
      <c r="DO20" s="257">
        <v>535</v>
      </c>
      <c r="DP20" s="254">
        <f t="shared" si="25"/>
        <v>111349.67200200002</v>
      </c>
      <c r="DQ20" s="255">
        <f t="shared" si="26"/>
        <v>279505.53699999995</v>
      </c>
      <c r="DR20" s="248">
        <v>34442.592415000021</v>
      </c>
      <c r="DS20" s="248">
        <v>200476.38499999998</v>
      </c>
      <c r="DT20" s="248">
        <v>76217.846931000007</v>
      </c>
      <c r="DU20" s="248">
        <v>65534.285999999993</v>
      </c>
      <c r="DV20" s="248">
        <v>93.945660000000103</v>
      </c>
      <c r="DW20" s="248">
        <v>8528.8370000000014</v>
      </c>
      <c r="DX20" s="248">
        <v>595.28699600000004</v>
      </c>
      <c r="DY20" s="253">
        <v>4966.0289999999986</v>
      </c>
      <c r="DZ20" s="254">
        <f t="shared" si="27"/>
        <v>185366.04117400001</v>
      </c>
      <c r="EA20" s="255">
        <f t="shared" si="28"/>
        <v>284677.11999999994</v>
      </c>
      <c r="EB20" s="248">
        <v>37849.59150200001</v>
      </c>
      <c r="EC20" s="248">
        <v>218356.52499999997</v>
      </c>
      <c r="ED20" s="248">
        <v>146615.66424200003</v>
      </c>
      <c r="EE20" s="248">
        <v>51519.739999999991</v>
      </c>
      <c r="EF20" s="248">
        <v>56.439807000000002</v>
      </c>
      <c r="EG20" s="248">
        <v>10135.896999999999</v>
      </c>
      <c r="EH20" s="248">
        <v>844.34562300000005</v>
      </c>
      <c r="EI20" s="253">
        <v>4664.9579999999996</v>
      </c>
      <c r="EJ20" s="254">
        <f t="shared" si="29"/>
        <v>228074.49623000002</v>
      </c>
      <c r="EK20" s="255">
        <f t="shared" si="30"/>
        <v>272835.47900000005</v>
      </c>
      <c r="EL20" s="248">
        <v>32198.242306</v>
      </c>
      <c r="EM20" s="248">
        <v>181940.98700000002</v>
      </c>
      <c r="EN20" s="248">
        <v>193639.25865</v>
      </c>
      <c r="EO20" s="248">
        <v>76153.01400000001</v>
      </c>
      <c r="EP20" s="248">
        <v>54.801111000000006</v>
      </c>
      <c r="EQ20" s="248">
        <v>9822.9409999999898</v>
      </c>
      <c r="ER20" s="248">
        <v>2182.1941630000001</v>
      </c>
      <c r="ES20" s="253">
        <v>4918.5369999999994</v>
      </c>
      <c r="ET20" s="254">
        <f t="shared" si="31"/>
        <v>137726.435</v>
      </c>
      <c r="EU20" s="255">
        <f t="shared" si="32"/>
        <v>346515.64199999999</v>
      </c>
      <c r="EV20" s="255">
        <v>43201.291000000005</v>
      </c>
      <c r="EW20" s="255">
        <v>223335.40599999999</v>
      </c>
      <c r="EX20" s="255">
        <v>94467.048999999999</v>
      </c>
      <c r="EY20" s="255">
        <v>100519.43500000001</v>
      </c>
      <c r="EZ20" s="255">
        <v>48.587000000000003</v>
      </c>
      <c r="FA20" s="255">
        <v>8803.6629999999986</v>
      </c>
      <c r="FB20" s="255">
        <v>9.5080000000000009</v>
      </c>
      <c r="FC20" s="258">
        <v>13857.137999999999</v>
      </c>
      <c r="FD20" s="244">
        <f t="shared" si="33"/>
        <v>2051584.0553290006</v>
      </c>
      <c r="FE20" s="245">
        <f t="shared" si="34"/>
        <v>4447352.5529999984</v>
      </c>
      <c r="FF20" s="245">
        <f t="shared" si="35"/>
        <v>653944.10858300026</v>
      </c>
      <c r="FG20" s="245">
        <f t="shared" si="36"/>
        <v>3364661.2699999996</v>
      </c>
      <c r="FH20" s="245">
        <f t="shared" si="37"/>
        <v>1350147.7061220002</v>
      </c>
      <c r="FI20" s="245">
        <f t="shared" si="38"/>
        <v>727971.99900000007</v>
      </c>
      <c r="FJ20" s="245">
        <f t="shared" si="39"/>
        <v>700.95264200000008</v>
      </c>
      <c r="FK20" s="245">
        <f t="shared" si="40"/>
        <v>123037.44099999999</v>
      </c>
      <c r="FL20" s="245">
        <f t="shared" si="41"/>
        <v>213.843109</v>
      </c>
      <c r="FM20" s="245">
        <f t="shared" si="42"/>
        <v>3586.3330000000001</v>
      </c>
      <c r="FN20" s="245">
        <f t="shared" si="43"/>
        <v>46577.444873000015</v>
      </c>
      <c r="FO20" s="246">
        <f t="shared" si="44"/>
        <v>228095.51</v>
      </c>
      <c r="FQ20" s="21"/>
    </row>
    <row r="21" spans="1:174" ht="14.25" customHeight="1" x14ac:dyDescent="0.2">
      <c r="A21" s="236" t="s">
        <v>77</v>
      </c>
      <c r="B21" s="434">
        <f t="shared" si="7"/>
        <v>39256.218999999997</v>
      </c>
      <c r="C21" s="435">
        <f t="shared" si="7"/>
        <v>214865.34399999998</v>
      </c>
      <c r="D21" s="436">
        <v>31092.976999999999</v>
      </c>
      <c r="E21" s="436">
        <v>155489.89899999998</v>
      </c>
      <c r="F21" s="436">
        <v>1803.4589999999998</v>
      </c>
      <c r="G21" s="436">
        <v>4386.3470000000007</v>
      </c>
      <c r="H21" s="436">
        <v>6.7189999999999994</v>
      </c>
      <c r="I21" s="436">
        <v>1534.4449999999999</v>
      </c>
      <c r="J21" s="436">
        <v>5727.85</v>
      </c>
      <c r="K21" s="436">
        <v>50493.13</v>
      </c>
      <c r="L21" s="436">
        <v>625.21399999999983</v>
      </c>
      <c r="M21" s="437">
        <v>2961.5229999999997</v>
      </c>
      <c r="N21" s="237">
        <f t="shared" si="8"/>
        <v>38955.696999999993</v>
      </c>
      <c r="O21" s="238">
        <f t="shared" si="9"/>
        <v>226384.43100000001</v>
      </c>
      <c r="P21" s="239">
        <v>27575.972999999994</v>
      </c>
      <c r="Q21" s="239">
        <v>154928.56599999999</v>
      </c>
      <c r="R21" s="239">
        <v>3793.3559999999998</v>
      </c>
      <c r="S21" s="239">
        <v>12054.777</v>
      </c>
      <c r="T21" s="239">
        <v>10.173</v>
      </c>
      <c r="U21" s="239">
        <v>2434.4449999999997</v>
      </c>
      <c r="V21" s="239">
        <v>6456.5599999999995</v>
      </c>
      <c r="W21" s="239">
        <v>54227.645000000004</v>
      </c>
      <c r="X21" s="239">
        <v>1119.635</v>
      </c>
      <c r="Y21" s="240">
        <v>2738.9979999999996</v>
      </c>
      <c r="Z21" s="237">
        <f t="shared" si="10"/>
        <v>40413.582999999999</v>
      </c>
      <c r="AA21" s="238">
        <f t="shared" si="11"/>
        <v>235712.68399999998</v>
      </c>
      <c r="AB21" s="239">
        <v>25331.101999999995</v>
      </c>
      <c r="AC21" s="239">
        <v>163296.30499999993</v>
      </c>
      <c r="AD21" s="239">
        <v>6094.4170000000004</v>
      </c>
      <c r="AE21" s="239">
        <v>17177.841</v>
      </c>
      <c r="AF21" s="239">
        <v>6.681</v>
      </c>
      <c r="AG21" s="239">
        <v>2646.0619999999999</v>
      </c>
      <c r="AH21" s="239">
        <v>6680.6989999999996</v>
      </c>
      <c r="AI21" s="239">
        <v>49566.159</v>
      </c>
      <c r="AJ21" s="239">
        <v>2300.6839999999997</v>
      </c>
      <c r="AK21" s="240">
        <v>3026.317</v>
      </c>
      <c r="AL21" s="241">
        <f t="shared" si="12"/>
        <v>42840.546000000002</v>
      </c>
      <c r="AM21" s="242">
        <f t="shared" si="13"/>
        <v>245050.80199999997</v>
      </c>
      <c r="AN21" s="243">
        <v>30851.91</v>
      </c>
      <c r="AO21" s="243">
        <v>176533.61799999999</v>
      </c>
      <c r="AP21" s="243">
        <v>2113.5360000000005</v>
      </c>
      <c r="AQ21" s="243">
        <v>15064.737000000001</v>
      </c>
      <c r="AR21" s="243">
        <v>14.805999999999997</v>
      </c>
      <c r="AS21" s="243">
        <v>2575.078</v>
      </c>
      <c r="AT21" s="243">
        <v>6774.6200000000008</v>
      </c>
      <c r="AU21" s="243">
        <v>48490.411999999997</v>
      </c>
      <c r="AV21" s="243">
        <v>3085.6739999999995</v>
      </c>
      <c r="AW21" s="243">
        <v>2386.9569999999999</v>
      </c>
      <c r="AX21" s="241">
        <f t="shared" si="14"/>
        <v>40076.800999999999</v>
      </c>
      <c r="AY21" s="242">
        <f t="shared" si="15"/>
        <v>243528.05299999996</v>
      </c>
      <c r="AZ21" s="243">
        <v>29474.823999999997</v>
      </c>
      <c r="BA21" s="243">
        <v>179177.11899999995</v>
      </c>
      <c r="BB21" s="243">
        <v>4427.5879999999997</v>
      </c>
      <c r="BC21" s="243">
        <v>19995.888000000003</v>
      </c>
      <c r="BD21" s="243">
        <v>11.746999999999998</v>
      </c>
      <c r="BE21" s="243">
        <v>991.16099999999994</v>
      </c>
      <c r="BF21" s="243">
        <v>5712.4050000000007</v>
      </c>
      <c r="BG21" s="243">
        <v>40591.839</v>
      </c>
      <c r="BH21" s="243">
        <v>450.23700000000008</v>
      </c>
      <c r="BI21" s="243">
        <v>2772.0459999999989</v>
      </c>
      <c r="BJ21" s="244">
        <f t="shared" si="16"/>
        <v>39202.517</v>
      </c>
      <c r="BK21" s="245">
        <f t="shared" si="17"/>
        <v>204949.20499999999</v>
      </c>
      <c r="BL21" s="245">
        <v>30295.983</v>
      </c>
      <c r="BM21" s="245">
        <v>170205.64499999999</v>
      </c>
      <c r="BN21" s="245">
        <v>6024.8920000000007</v>
      </c>
      <c r="BO21" s="245">
        <v>19547.976999999999</v>
      </c>
      <c r="BP21" s="245">
        <v>24.093</v>
      </c>
      <c r="BQ21" s="245">
        <v>1982.192</v>
      </c>
      <c r="BR21" s="245">
        <v>1528.4740000000002</v>
      </c>
      <c r="BS21" s="245">
        <v>11262.588</v>
      </c>
      <c r="BT21" s="245">
        <v>1329.0749999999998</v>
      </c>
      <c r="BU21" s="246">
        <v>1950.8030000000001</v>
      </c>
      <c r="BV21" s="247">
        <f t="shared" si="18"/>
        <v>36058.818000000007</v>
      </c>
      <c r="BW21" s="248">
        <f t="shared" si="19"/>
        <v>186325.473</v>
      </c>
      <c r="BX21" s="249">
        <v>22184.978999999999</v>
      </c>
      <c r="BY21" s="249">
        <v>139953</v>
      </c>
      <c r="BZ21" s="249">
        <v>10554.700999999999</v>
      </c>
      <c r="CA21" s="249">
        <v>23372.374999999996</v>
      </c>
      <c r="CB21" s="249">
        <v>4.9009999999999998</v>
      </c>
      <c r="CC21" s="249">
        <v>334.48299999999995</v>
      </c>
      <c r="CD21" s="249">
        <v>3172.8179999999998</v>
      </c>
      <c r="CE21" s="249">
        <v>22022.023999999998</v>
      </c>
      <c r="CF21" s="249">
        <v>141.41899999999998</v>
      </c>
      <c r="CG21" s="250">
        <v>643.59100000000001</v>
      </c>
      <c r="CH21" s="247">
        <f t="shared" si="46"/>
        <v>28260.913000000008</v>
      </c>
      <c r="CI21" s="248">
        <f t="shared" si="47"/>
        <v>160975.32799999998</v>
      </c>
      <c r="CJ21" s="251">
        <v>21142.816000000006</v>
      </c>
      <c r="CK21" s="251">
        <v>123397.07599999999</v>
      </c>
      <c r="CL21" s="251">
        <v>4254.6899999999996</v>
      </c>
      <c r="CM21" s="251">
        <v>16781.206999999999</v>
      </c>
      <c r="CN21" s="251">
        <v>1.2220000000000002</v>
      </c>
      <c r="CO21" s="251">
        <v>367.90500000000003</v>
      </c>
      <c r="CP21" s="251">
        <v>2861.59</v>
      </c>
      <c r="CQ21" s="251">
        <v>20375.540999999997</v>
      </c>
      <c r="CR21" s="251">
        <v>0.59499999999999997</v>
      </c>
      <c r="CS21" s="252">
        <v>53.598999999999997</v>
      </c>
      <c r="CT21" s="247">
        <f t="shared" si="21"/>
        <v>23112.086372999998</v>
      </c>
      <c r="CU21" s="248">
        <f t="shared" si="22"/>
        <v>122609.156</v>
      </c>
      <c r="CV21" s="248">
        <v>18978.155417999998</v>
      </c>
      <c r="CW21" s="248">
        <v>95575.894</v>
      </c>
      <c r="CX21" s="248">
        <v>1512.7251000000001</v>
      </c>
      <c r="CY21" s="248">
        <v>6875.6189999999997</v>
      </c>
      <c r="CZ21" s="248">
        <v>2.0318749999999999</v>
      </c>
      <c r="DA21" s="248">
        <v>227.13</v>
      </c>
      <c r="DB21" s="248">
        <v>2617.7719999999999</v>
      </c>
      <c r="DC21" s="248">
        <v>19856.187999999998</v>
      </c>
      <c r="DD21" s="248">
        <v>1.40198</v>
      </c>
      <c r="DE21" s="253">
        <v>74.325000000000003</v>
      </c>
      <c r="DF21" s="254">
        <f t="shared" si="23"/>
        <v>21975</v>
      </c>
      <c r="DG21" s="255">
        <f t="shared" si="24"/>
        <v>119033</v>
      </c>
      <c r="DH21" s="256">
        <v>18703</v>
      </c>
      <c r="DI21" s="256">
        <v>102049</v>
      </c>
      <c r="DJ21" s="256">
        <v>1373</v>
      </c>
      <c r="DK21" s="256">
        <v>1762</v>
      </c>
      <c r="DL21" s="256">
        <v>2</v>
      </c>
      <c r="DM21" s="256">
        <v>82</v>
      </c>
      <c r="DN21" s="256">
        <v>1897</v>
      </c>
      <c r="DO21" s="257">
        <v>15140</v>
      </c>
      <c r="DP21" s="254">
        <f t="shared" si="25"/>
        <v>22859.150116999997</v>
      </c>
      <c r="DQ21" s="255">
        <f t="shared" si="26"/>
        <v>109815.17300000001</v>
      </c>
      <c r="DR21" s="248">
        <v>15982.821872999999</v>
      </c>
      <c r="DS21" s="248">
        <v>89668.510000000009</v>
      </c>
      <c r="DT21" s="248">
        <v>5031.1922000000004</v>
      </c>
      <c r="DU21" s="248">
        <v>7000.3029999999999</v>
      </c>
      <c r="DV21" s="248">
        <v>1.9051200000000001</v>
      </c>
      <c r="DW21" s="248">
        <v>129.54900000000001</v>
      </c>
      <c r="DX21" s="248">
        <v>1843.230924</v>
      </c>
      <c r="DY21" s="253">
        <v>13016.811</v>
      </c>
      <c r="DZ21" s="254">
        <f t="shared" si="27"/>
        <v>22531.481613</v>
      </c>
      <c r="EA21" s="255">
        <f t="shared" si="28"/>
        <v>106099.71</v>
      </c>
      <c r="EB21" s="248">
        <v>13913.559278000001</v>
      </c>
      <c r="EC21" s="248">
        <v>87564.109000000011</v>
      </c>
      <c r="ED21" s="248">
        <v>7355.8375999999998</v>
      </c>
      <c r="EE21" s="248">
        <v>9521.7170000000006</v>
      </c>
      <c r="EF21" s="248">
        <v>2.0567600000000001</v>
      </c>
      <c r="EG21" s="248">
        <v>56.866</v>
      </c>
      <c r="EH21" s="248">
        <v>1260.027975</v>
      </c>
      <c r="EI21" s="253">
        <v>8957.018</v>
      </c>
      <c r="EJ21" s="254">
        <f t="shared" si="29"/>
        <v>41759.537559999997</v>
      </c>
      <c r="EK21" s="255">
        <f t="shared" si="30"/>
        <v>101394.04599999999</v>
      </c>
      <c r="EL21" s="248">
        <v>16320.301890000001</v>
      </c>
      <c r="EM21" s="248">
        <v>83270.088000000003</v>
      </c>
      <c r="EN21" s="248">
        <v>24546.516</v>
      </c>
      <c r="EO21" s="248">
        <v>11530.184000000001</v>
      </c>
      <c r="EP21" s="248">
        <v>1.9891599999999998</v>
      </c>
      <c r="EQ21" s="248">
        <v>118.181</v>
      </c>
      <c r="ER21" s="248">
        <v>890.73050999999998</v>
      </c>
      <c r="ES21" s="253">
        <v>6475.5929999999989</v>
      </c>
      <c r="ET21" s="254">
        <f t="shared" si="31"/>
        <v>18403.990999999998</v>
      </c>
      <c r="EU21" s="255">
        <f t="shared" si="32"/>
        <v>87510.730999999985</v>
      </c>
      <c r="EV21" s="255">
        <v>14235.9</v>
      </c>
      <c r="EW21" s="255">
        <v>78845.534999999989</v>
      </c>
      <c r="EX21" s="255">
        <v>4158.3109999999997</v>
      </c>
      <c r="EY21" s="255">
        <v>5635.9570000000003</v>
      </c>
      <c r="EZ21" s="255">
        <v>9.7799999999999994</v>
      </c>
      <c r="FA21" s="255">
        <v>667.51</v>
      </c>
      <c r="FB21" s="255"/>
      <c r="FC21" s="258">
        <v>2361.7289999999998</v>
      </c>
      <c r="FD21" s="244">
        <f t="shared" si="33"/>
        <v>455706.34066299995</v>
      </c>
      <c r="FE21" s="245">
        <f t="shared" si="34"/>
        <v>2364253.1359999999</v>
      </c>
      <c r="FF21" s="245">
        <f t="shared" si="35"/>
        <v>316084.30245899997</v>
      </c>
      <c r="FG21" s="245">
        <f t="shared" si="36"/>
        <v>1799954.3639999998</v>
      </c>
      <c r="FH21" s="245">
        <f t="shared" si="37"/>
        <v>83044.2209</v>
      </c>
      <c r="FI21" s="245">
        <f t="shared" si="38"/>
        <v>170706.929</v>
      </c>
      <c r="FJ21" s="245">
        <f t="shared" si="39"/>
        <v>100.10491499999999</v>
      </c>
      <c r="FK21" s="245">
        <f t="shared" si="40"/>
        <v>14147.007</v>
      </c>
      <c r="FL21" s="245">
        <f t="shared" si="41"/>
        <v>41532.788</v>
      </c>
      <c r="FM21" s="245">
        <f t="shared" si="42"/>
        <v>316885.52600000001</v>
      </c>
      <c r="FN21" s="245">
        <f t="shared" si="43"/>
        <v>14944.924388999998</v>
      </c>
      <c r="FO21" s="246">
        <f t="shared" si="44"/>
        <v>62559.31</v>
      </c>
      <c r="FQ21" s="21"/>
    </row>
    <row r="22" spans="1:174" ht="14.25" customHeight="1" x14ac:dyDescent="0.2">
      <c r="A22" s="236" t="s">
        <v>78</v>
      </c>
      <c r="B22" s="434">
        <f t="shared" si="7"/>
        <v>15421.585999999999</v>
      </c>
      <c r="C22" s="435">
        <f t="shared" si="7"/>
        <v>123501.60400000001</v>
      </c>
      <c r="D22" s="436">
        <v>14423.885</v>
      </c>
      <c r="E22" s="436">
        <v>118895.27800000001</v>
      </c>
      <c r="F22" s="436">
        <v>322.13299999999998</v>
      </c>
      <c r="G22" s="436">
        <v>396.39099999999996</v>
      </c>
      <c r="H22" s="436">
        <v>2.7389999999999999</v>
      </c>
      <c r="I22" s="436">
        <v>297.27700000000004</v>
      </c>
      <c r="J22" s="436">
        <v>2.3180000000000001</v>
      </c>
      <c r="K22" s="436">
        <v>85.415000000000006</v>
      </c>
      <c r="L22" s="436">
        <v>670.51099999999997</v>
      </c>
      <c r="M22" s="437">
        <v>3827.2429999999999</v>
      </c>
      <c r="N22" s="237">
        <f t="shared" si="8"/>
        <v>14564.033999999998</v>
      </c>
      <c r="O22" s="238">
        <f t="shared" si="9"/>
        <v>87948.38900000001</v>
      </c>
      <c r="P22" s="239">
        <v>13110.166999999998</v>
      </c>
      <c r="Q22" s="239">
        <v>82748.969000000012</v>
      </c>
      <c r="R22" s="239">
        <v>399.21699999999998</v>
      </c>
      <c r="S22" s="239">
        <v>402.13800000000003</v>
      </c>
      <c r="T22" s="239">
        <v>1.119</v>
      </c>
      <c r="U22" s="239">
        <v>197.06800000000001</v>
      </c>
      <c r="V22" s="239">
        <v>35.051000000000009</v>
      </c>
      <c r="W22" s="239">
        <v>209.65800000000002</v>
      </c>
      <c r="X22" s="239">
        <v>1018.4799999999999</v>
      </c>
      <c r="Y22" s="240">
        <v>4390.5560000000005</v>
      </c>
      <c r="Z22" s="237">
        <f t="shared" si="10"/>
        <v>15378.417000000001</v>
      </c>
      <c r="AA22" s="238">
        <f t="shared" si="11"/>
        <v>97812.747999999992</v>
      </c>
      <c r="AB22" s="239">
        <v>13581.232000000002</v>
      </c>
      <c r="AC22" s="239">
        <v>92836.631999999998</v>
      </c>
      <c r="AD22" s="239">
        <v>509.30099999999999</v>
      </c>
      <c r="AE22" s="239">
        <v>502.12099999999992</v>
      </c>
      <c r="AF22" s="239">
        <v>0.27799999999999997</v>
      </c>
      <c r="AG22" s="239">
        <v>39.739000000000004</v>
      </c>
      <c r="AH22" s="239">
        <v>4.68</v>
      </c>
      <c r="AI22" s="239">
        <v>77.942000000000007</v>
      </c>
      <c r="AJ22" s="239">
        <v>1282.9259999999999</v>
      </c>
      <c r="AK22" s="240">
        <v>4356.3140000000003</v>
      </c>
      <c r="AL22" s="241">
        <f t="shared" si="12"/>
        <v>12314.190000000002</v>
      </c>
      <c r="AM22" s="242">
        <f t="shared" si="13"/>
        <v>80038.119999999981</v>
      </c>
      <c r="AN22" s="243">
        <v>10970.170000000002</v>
      </c>
      <c r="AO22" s="243">
        <v>76657.443999999989</v>
      </c>
      <c r="AP22" s="243">
        <v>1099.7930000000001</v>
      </c>
      <c r="AQ22" s="243">
        <v>1026.328</v>
      </c>
      <c r="AR22" s="243">
        <v>0.63700000000000012</v>
      </c>
      <c r="AS22" s="243">
        <v>64.271999999999991</v>
      </c>
      <c r="AT22" s="243">
        <v>1.929</v>
      </c>
      <c r="AU22" s="243">
        <v>2.3039999999999998</v>
      </c>
      <c r="AV22" s="243">
        <v>241.66100000000006</v>
      </c>
      <c r="AW22" s="243">
        <v>2287.7719999999999</v>
      </c>
      <c r="AX22" s="241">
        <f t="shared" si="14"/>
        <v>13960.184000000001</v>
      </c>
      <c r="AY22" s="242">
        <f t="shared" si="15"/>
        <v>76315.849000000017</v>
      </c>
      <c r="AZ22" s="243">
        <v>12079.042000000001</v>
      </c>
      <c r="BA22" s="243">
        <v>72012.281000000017</v>
      </c>
      <c r="BB22" s="243">
        <v>512.57800000000009</v>
      </c>
      <c r="BC22" s="243">
        <v>828.75299999999993</v>
      </c>
      <c r="BD22" s="243">
        <v>0.79600000000000004</v>
      </c>
      <c r="BE22" s="243">
        <v>134.797</v>
      </c>
      <c r="BF22" s="243">
        <v>2.3100000000000005</v>
      </c>
      <c r="BG22" s="243">
        <v>313.92</v>
      </c>
      <c r="BH22" s="243">
        <v>1365.4579999999999</v>
      </c>
      <c r="BI22" s="243">
        <v>3026.098</v>
      </c>
      <c r="BJ22" s="244">
        <f t="shared" si="16"/>
        <v>9794.3849999999984</v>
      </c>
      <c r="BK22" s="245">
        <f t="shared" si="17"/>
        <v>59353.872000000003</v>
      </c>
      <c r="BL22" s="245">
        <v>8570.6699999999983</v>
      </c>
      <c r="BM22" s="245">
        <v>56116.557000000001</v>
      </c>
      <c r="BN22" s="245">
        <v>874.79500000000007</v>
      </c>
      <c r="BO22" s="245">
        <v>810.72799999999995</v>
      </c>
      <c r="BP22" s="245">
        <v>0.65400000000000003</v>
      </c>
      <c r="BQ22" s="245">
        <v>107.337</v>
      </c>
      <c r="BR22" s="245">
        <v>109.773</v>
      </c>
      <c r="BS22" s="245">
        <v>822.38099999999997</v>
      </c>
      <c r="BT22" s="245">
        <v>238.49299999999999</v>
      </c>
      <c r="BU22" s="246">
        <v>1496.8689999999999</v>
      </c>
      <c r="BV22" s="247">
        <f t="shared" si="18"/>
        <v>9302.2569999999996</v>
      </c>
      <c r="BW22" s="248">
        <f t="shared" si="19"/>
        <v>45295.627000000008</v>
      </c>
      <c r="BX22" s="249">
        <v>7501.6329999999998</v>
      </c>
      <c r="BY22" s="249">
        <v>43562.075000000004</v>
      </c>
      <c r="BZ22" s="249">
        <v>806.67600000000004</v>
      </c>
      <c r="CA22" s="249">
        <v>688.13300000000004</v>
      </c>
      <c r="CB22" s="249">
        <v>11.102</v>
      </c>
      <c r="CC22" s="249">
        <v>137.64400000000001</v>
      </c>
      <c r="CD22" s="249">
        <v>18.978000000000002</v>
      </c>
      <c r="CE22" s="249">
        <v>16.68</v>
      </c>
      <c r="CF22" s="249">
        <v>963.86800000000005</v>
      </c>
      <c r="CG22" s="250">
        <v>891.09500000000003</v>
      </c>
      <c r="CH22" s="247">
        <f t="shared" si="46"/>
        <v>9613.3509999999987</v>
      </c>
      <c r="CI22" s="248">
        <f t="shared" si="47"/>
        <v>43144.721000000012</v>
      </c>
      <c r="CJ22" s="251">
        <v>8646.4939999999988</v>
      </c>
      <c r="CK22" s="251">
        <v>42115.972000000009</v>
      </c>
      <c r="CL22" s="251">
        <v>933.65200000000004</v>
      </c>
      <c r="CM22" s="251">
        <v>847.98000000000013</v>
      </c>
      <c r="CN22" s="251">
        <v>33.205000000000005</v>
      </c>
      <c r="CO22" s="251">
        <v>180.76899999999998</v>
      </c>
      <c r="CP22" s="251">
        <v>0</v>
      </c>
      <c r="CQ22" s="251">
        <v>0</v>
      </c>
      <c r="CR22" s="260"/>
      <c r="CS22" s="252"/>
      <c r="CT22" s="247">
        <f t="shared" si="21"/>
        <v>9380.4386149999991</v>
      </c>
      <c r="CU22" s="248">
        <f t="shared" si="22"/>
        <v>41581.846999999994</v>
      </c>
      <c r="CV22" s="248">
        <v>8967.0219769999985</v>
      </c>
      <c r="CW22" s="248">
        <v>40930.333999999995</v>
      </c>
      <c r="CX22" s="248">
        <v>283.79296499999998</v>
      </c>
      <c r="CY22" s="248">
        <v>239.41699999999997</v>
      </c>
      <c r="CZ22" s="248">
        <v>101.638381</v>
      </c>
      <c r="DA22" s="248">
        <v>380.71199999999999</v>
      </c>
      <c r="DB22" s="248">
        <v>27.985292000000001</v>
      </c>
      <c r="DC22" s="248">
        <v>29.561</v>
      </c>
      <c r="DD22" s="260"/>
      <c r="DE22" s="253">
        <v>1.823</v>
      </c>
      <c r="DF22" s="254">
        <f t="shared" si="23"/>
        <v>7465</v>
      </c>
      <c r="DG22" s="255">
        <f t="shared" si="24"/>
        <v>35118</v>
      </c>
      <c r="DH22" s="256">
        <v>7111</v>
      </c>
      <c r="DI22" s="256">
        <v>34486</v>
      </c>
      <c r="DJ22" s="256">
        <v>229</v>
      </c>
      <c r="DK22" s="256">
        <v>201</v>
      </c>
      <c r="DL22" s="256">
        <v>78</v>
      </c>
      <c r="DM22" s="256">
        <v>296</v>
      </c>
      <c r="DN22" s="256">
        <v>47</v>
      </c>
      <c r="DO22" s="257">
        <v>135</v>
      </c>
      <c r="DP22" s="254">
        <f t="shared" si="25"/>
        <v>8012.1015579999994</v>
      </c>
      <c r="DQ22" s="255">
        <f t="shared" si="26"/>
        <v>36069.865999999995</v>
      </c>
      <c r="DR22" s="248">
        <v>7809.4816549999996</v>
      </c>
      <c r="DS22" s="248">
        <v>35107.146999999997</v>
      </c>
      <c r="DT22" s="248">
        <v>91.41</v>
      </c>
      <c r="DU22" s="248">
        <v>181.07999999999998</v>
      </c>
      <c r="DV22" s="248">
        <v>12.894440999999999</v>
      </c>
      <c r="DW22" s="248">
        <v>80.52</v>
      </c>
      <c r="DX22" s="248">
        <v>98.315461999999997</v>
      </c>
      <c r="DY22" s="253">
        <v>701.11900000000003</v>
      </c>
      <c r="DZ22" s="254">
        <f t="shared" si="27"/>
        <v>10371.878314000001</v>
      </c>
      <c r="EA22" s="255">
        <f t="shared" si="28"/>
        <v>29943.466999999993</v>
      </c>
      <c r="EB22" s="248">
        <v>10126.092776</v>
      </c>
      <c r="EC22" s="248">
        <v>29503.596999999994</v>
      </c>
      <c r="ED22" s="248">
        <v>64.513000000000005</v>
      </c>
      <c r="EE22" s="248">
        <v>65.584000000000003</v>
      </c>
      <c r="EF22" s="248">
        <v>0.12313800000000001</v>
      </c>
      <c r="EG22" s="248">
        <v>4.0520000000000005</v>
      </c>
      <c r="EH22" s="248">
        <v>181.14939999999999</v>
      </c>
      <c r="EI22" s="253">
        <v>370.23400000000004</v>
      </c>
      <c r="EJ22" s="254">
        <f t="shared" si="29"/>
        <v>5515.0127799999991</v>
      </c>
      <c r="EK22" s="255">
        <f t="shared" si="30"/>
        <v>24889.768999999997</v>
      </c>
      <c r="EL22" s="248">
        <v>5220.2574099999993</v>
      </c>
      <c r="EM22" s="248">
        <v>23420.150999999998</v>
      </c>
      <c r="EN22" s="248">
        <v>26.419170000000001</v>
      </c>
      <c r="EO22" s="248">
        <v>98.206999999999994</v>
      </c>
      <c r="EP22" s="248">
        <v>0.55184</v>
      </c>
      <c r="EQ22" s="248">
        <v>60.487000000000002</v>
      </c>
      <c r="ER22" s="248">
        <v>267.78435999999999</v>
      </c>
      <c r="ES22" s="253">
        <v>1310.924</v>
      </c>
      <c r="ET22" s="254">
        <f t="shared" si="31"/>
        <v>5020.1289999999999</v>
      </c>
      <c r="EU22" s="255">
        <f t="shared" si="32"/>
        <v>29480.104999999996</v>
      </c>
      <c r="EV22" s="255">
        <v>4986.1529999999993</v>
      </c>
      <c r="EW22" s="255">
        <v>27741.717999999997</v>
      </c>
      <c r="EX22" s="255">
        <v>27.381</v>
      </c>
      <c r="EY22" s="255">
        <v>44.017000000000003</v>
      </c>
      <c r="EZ22" s="255">
        <v>6.5949999999999998</v>
      </c>
      <c r="FA22" s="255">
        <v>1087.028</v>
      </c>
      <c r="FB22" s="255"/>
      <c r="FC22" s="258">
        <v>607.34199999999998</v>
      </c>
      <c r="FD22" s="244">
        <f t="shared" si="33"/>
        <v>146112.96426700003</v>
      </c>
      <c r="FE22" s="245">
        <f t="shared" si="34"/>
        <v>810493.98400000017</v>
      </c>
      <c r="FF22" s="245">
        <f t="shared" si="35"/>
        <v>133103.29981800003</v>
      </c>
      <c r="FG22" s="245">
        <f t="shared" si="36"/>
        <v>776134.15500000014</v>
      </c>
      <c r="FH22" s="245">
        <f t="shared" si="37"/>
        <v>6180.6611350000003</v>
      </c>
      <c r="FI22" s="245">
        <f t="shared" si="38"/>
        <v>6331.8770000000004</v>
      </c>
      <c r="FJ22" s="245">
        <f t="shared" si="39"/>
        <v>250.33279999999999</v>
      </c>
      <c r="FK22" s="245">
        <f t="shared" si="40"/>
        <v>3067.7020000000002</v>
      </c>
      <c r="FL22" s="245">
        <f t="shared" si="41"/>
        <v>203.02429200000003</v>
      </c>
      <c r="FM22" s="245">
        <f t="shared" si="42"/>
        <v>1557.8609999999999</v>
      </c>
      <c r="FN22" s="245">
        <f t="shared" si="43"/>
        <v>6375.6462219999994</v>
      </c>
      <c r="FO22" s="246">
        <f t="shared" si="44"/>
        <v>23402.388999999999</v>
      </c>
      <c r="FQ22" s="21"/>
    </row>
    <row r="23" spans="1:174" ht="14.25" customHeight="1" x14ac:dyDescent="0.2">
      <c r="A23" s="236" t="s">
        <v>46</v>
      </c>
      <c r="B23" s="434">
        <f t="shared" si="7"/>
        <v>19619722.535999995</v>
      </c>
      <c r="C23" s="435">
        <f t="shared" si="7"/>
        <v>27299823.058000013</v>
      </c>
      <c r="D23" s="436">
        <v>15298924.023999993</v>
      </c>
      <c r="E23" s="436">
        <v>22213394.996000011</v>
      </c>
      <c r="F23" s="436">
        <v>1797846.7600000002</v>
      </c>
      <c r="G23" s="436">
        <v>1190089.6360000002</v>
      </c>
      <c r="H23" s="436">
        <v>3841.2229999999995</v>
      </c>
      <c r="I23" s="436">
        <v>83692.442999999985</v>
      </c>
      <c r="J23" s="436">
        <v>517620.62799999979</v>
      </c>
      <c r="K23" s="436">
        <v>228929.28400000004</v>
      </c>
      <c r="L23" s="436">
        <v>2001489.9009999998</v>
      </c>
      <c r="M23" s="437">
        <v>3583716.6990000005</v>
      </c>
      <c r="N23" s="237">
        <f t="shared" si="8"/>
        <v>18345388.76000002</v>
      </c>
      <c r="O23" s="238">
        <f t="shared" si="9"/>
        <v>22089346.27099999</v>
      </c>
      <c r="P23" s="239">
        <v>14030968.973000022</v>
      </c>
      <c r="Q23" s="239">
        <v>18796808.505999994</v>
      </c>
      <c r="R23" s="239">
        <v>1820620.3769999989</v>
      </c>
      <c r="S23" s="239">
        <v>857943.41499999992</v>
      </c>
      <c r="T23" s="239">
        <v>4065.7119999999986</v>
      </c>
      <c r="U23" s="239">
        <v>72739.026000000013</v>
      </c>
      <c r="V23" s="239">
        <v>468336.44299999985</v>
      </c>
      <c r="W23" s="239">
        <v>139528.31899999999</v>
      </c>
      <c r="X23" s="239">
        <v>2021397.2550000006</v>
      </c>
      <c r="Y23" s="240">
        <v>2222327.0050000004</v>
      </c>
      <c r="Z23" s="237">
        <f t="shared" si="10"/>
        <v>18474866.300999999</v>
      </c>
      <c r="AA23" s="238">
        <f t="shared" si="11"/>
        <v>24405981.416999996</v>
      </c>
      <c r="AB23" s="239">
        <v>13988489.293000001</v>
      </c>
      <c r="AC23" s="239">
        <v>20416774.923999995</v>
      </c>
      <c r="AD23" s="239">
        <v>1892737.6110000003</v>
      </c>
      <c r="AE23" s="239">
        <v>1119768.9990000001</v>
      </c>
      <c r="AF23" s="239">
        <v>4036.6090000000004</v>
      </c>
      <c r="AG23" s="239">
        <v>80453.42200000002</v>
      </c>
      <c r="AH23" s="239">
        <v>509096.5070000001</v>
      </c>
      <c r="AI23" s="239">
        <v>200333.09399999998</v>
      </c>
      <c r="AJ23" s="239">
        <v>2080506.281</v>
      </c>
      <c r="AK23" s="240">
        <v>2588650.9779999997</v>
      </c>
      <c r="AL23" s="241">
        <f t="shared" si="12"/>
        <v>19136176.926000003</v>
      </c>
      <c r="AM23" s="242">
        <f t="shared" si="13"/>
        <v>23689608.019000009</v>
      </c>
      <c r="AN23" s="243">
        <v>13696699.232000005</v>
      </c>
      <c r="AO23" s="243">
        <v>19750076.517000008</v>
      </c>
      <c r="AP23" s="243">
        <v>1827869.2359999996</v>
      </c>
      <c r="AQ23" s="243">
        <v>1054668.9099999999</v>
      </c>
      <c r="AR23" s="243">
        <v>3944.7909999999997</v>
      </c>
      <c r="AS23" s="243">
        <v>80792.446000000011</v>
      </c>
      <c r="AT23" s="243">
        <v>258114.09400000001</v>
      </c>
      <c r="AU23" s="243">
        <v>185751.04799999998</v>
      </c>
      <c r="AV23" s="243">
        <v>3349549.5729999999</v>
      </c>
      <c r="AW23" s="243">
        <v>2618319.0980000002</v>
      </c>
      <c r="AX23" s="241">
        <f t="shared" si="14"/>
        <v>19608527.901000116</v>
      </c>
      <c r="AY23" s="242">
        <f t="shared" si="15"/>
        <v>22452638.682000034</v>
      </c>
      <c r="AZ23" s="243">
        <v>13425813.067000112</v>
      </c>
      <c r="BA23" s="243">
        <v>18340719.09400003</v>
      </c>
      <c r="BB23" s="243">
        <v>2018308.4799999995</v>
      </c>
      <c r="BC23" s="243">
        <v>1042057.4960000002</v>
      </c>
      <c r="BD23" s="243">
        <v>3115.1509999999953</v>
      </c>
      <c r="BE23" s="243">
        <v>71395.21000000005</v>
      </c>
      <c r="BF23" s="243">
        <v>273641.73999999993</v>
      </c>
      <c r="BG23" s="243">
        <v>172480.85700000005</v>
      </c>
      <c r="BH23" s="243">
        <v>3887649.4630000037</v>
      </c>
      <c r="BI23" s="243">
        <v>2825986.0250000004</v>
      </c>
      <c r="BJ23" s="244">
        <f t="shared" si="16"/>
        <v>18861124.123000003</v>
      </c>
      <c r="BK23" s="245">
        <f t="shared" si="17"/>
        <v>20175985.598999999</v>
      </c>
      <c r="BL23" s="245">
        <v>12816959.514</v>
      </c>
      <c r="BM23" s="245">
        <v>16570817.787</v>
      </c>
      <c r="BN23" s="245">
        <v>1575214.5250000001</v>
      </c>
      <c r="BO23" s="245">
        <v>902216.48100000003</v>
      </c>
      <c r="BP23" s="245">
        <v>2224.8000000000002</v>
      </c>
      <c r="BQ23" s="245">
        <v>64023.088000000003</v>
      </c>
      <c r="BR23" s="245">
        <v>615727.34400000004</v>
      </c>
      <c r="BS23" s="245">
        <v>183130.348</v>
      </c>
      <c r="BT23" s="245">
        <v>3850997.94</v>
      </c>
      <c r="BU23" s="246">
        <v>2455797.895</v>
      </c>
      <c r="BV23" s="247">
        <f t="shared" si="18"/>
        <v>18634566.18400006</v>
      </c>
      <c r="BW23" s="248">
        <f t="shared" si="19"/>
        <v>19917057.236000016</v>
      </c>
      <c r="BX23" s="249">
        <v>12743348.519000059</v>
      </c>
      <c r="BY23" s="249">
        <v>15942631.682000019</v>
      </c>
      <c r="BZ23" s="249">
        <v>1645923.9880000008</v>
      </c>
      <c r="CA23" s="249">
        <v>1047526.645</v>
      </c>
      <c r="CB23" s="249">
        <v>1689.2819999999901</v>
      </c>
      <c r="CC23" s="249">
        <v>56234.538999999997</v>
      </c>
      <c r="CD23" s="249">
        <v>419624.38999999996</v>
      </c>
      <c r="CE23" s="249">
        <v>200820.21100000001</v>
      </c>
      <c r="CF23" s="249">
        <v>3823980.0050000004</v>
      </c>
      <c r="CG23" s="250">
        <v>2669844.159</v>
      </c>
      <c r="CH23" s="247">
        <f t="shared" si="46"/>
        <v>17386379.605000127</v>
      </c>
      <c r="CI23" s="248">
        <f t="shared" si="47"/>
        <v>17408279.506999973</v>
      </c>
      <c r="CJ23" s="251">
        <v>12910290.387000127</v>
      </c>
      <c r="CK23" s="251">
        <v>14982658.466999972</v>
      </c>
      <c r="CL23" s="251">
        <v>1837201.2390000001</v>
      </c>
      <c r="CM23" s="251">
        <v>1162592.3609999998</v>
      </c>
      <c r="CN23" s="251">
        <v>1277.0939999999973</v>
      </c>
      <c r="CO23" s="251">
        <v>52710.731000000014</v>
      </c>
      <c r="CP23" s="251">
        <v>378241.07299999997</v>
      </c>
      <c r="CQ23" s="251">
        <v>208757.11700000014</v>
      </c>
      <c r="CR23" s="251">
        <v>2259369.8119999981</v>
      </c>
      <c r="CS23" s="252">
        <v>1001560.8310000002</v>
      </c>
      <c r="CT23" s="247">
        <f t="shared" si="21"/>
        <v>16079098.77964001</v>
      </c>
      <c r="CU23" s="248">
        <f t="shared" si="22"/>
        <v>16799572.055000041</v>
      </c>
      <c r="CV23" s="248">
        <v>11153998.72014901</v>
      </c>
      <c r="CW23" s="248">
        <v>14389329.98000004</v>
      </c>
      <c r="CX23" s="248">
        <v>2510106.9146029986</v>
      </c>
      <c r="CY23" s="248">
        <v>1196388.3069999998</v>
      </c>
      <c r="CZ23" s="248">
        <v>1312.9975260000001</v>
      </c>
      <c r="DA23" s="248">
        <v>44380.887999999992</v>
      </c>
      <c r="DB23" s="248">
        <v>351352.19129900006</v>
      </c>
      <c r="DC23" s="248">
        <v>230710.85700000002</v>
      </c>
      <c r="DD23" s="248">
        <v>2062327.9560629998</v>
      </c>
      <c r="DE23" s="253">
        <v>938762.02300000004</v>
      </c>
      <c r="DF23" s="254">
        <f t="shared" si="23"/>
        <v>15144444</v>
      </c>
      <c r="DG23" s="255">
        <f t="shared" si="24"/>
        <v>16412148</v>
      </c>
      <c r="DH23" s="256">
        <v>10796797</v>
      </c>
      <c r="DI23" s="256">
        <v>13988321</v>
      </c>
      <c r="DJ23" s="256">
        <v>2456522</v>
      </c>
      <c r="DK23" s="256">
        <v>1364565</v>
      </c>
      <c r="DL23" s="256">
        <v>1437</v>
      </c>
      <c r="DM23" s="256">
        <v>47906</v>
      </c>
      <c r="DN23" s="256">
        <v>1889688</v>
      </c>
      <c r="DO23" s="257">
        <v>1011356</v>
      </c>
      <c r="DP23" s="254">
        <f t="shared" si="25"/>
        <v>14477917.960890029</v>
      </c>
      <c r="DQ23" s="255">
        <f t="shared" si="26"/>
        <v>16314955.663999997</v>
      </c>
      <c r="DR23" s="248">
        <v>10463604.60210003</v>
      </c>
      <c r="DS23" s="248">
        <v>13816575.239999998</v>
      </c>
      <c r="DT23" s="248">
        <v>2110643.9302079999</v>
      </c>
      <c r="DU23" s="248">
        <v>1301284.6719999991</v>
      </c>
      <c r="DV23" s="248">
        <v>1783.6604790000001</v>
      </c>
      <c r="DW23" s="248">
        <v>46360.623999999989</v>
      </c>
      <c r="DX23" s="248">
        <v>1901885.7681029995</v>
      </c>
      <c r="DY23" s="253">
        <v>1150735.128</v>
      </c>
      <c r="DZ23" s="254">
        <f t="shared" si="27"/>
        <v>14315384.889262013</v>
      </c>
      <c r="EA23" s="255">
        <f t="shared" si="28"/>
        <v>15542708.609999973</v>
      </c>
      <c r="EB23" s="248">
        <v>10393262.738396011</v>
      </c>
      <c r="EC23" s="248">
        <v>13593852.199999973</v>
      </c>
      <c r="ED23" s="248">
        <v>1554065.8703440011</v>
      </c>
      <c r="EE23" s="248">
        <v>727761.12600000005</v>
      </c>
      <c r="EF23" s="248">
        <v>3391.0575180000096</v>
      </c>
      <c r="EG23" s="248">
        <v>65443.055000000008</v>
      </c>
      <c r="EH23" s="248">
        <v>2364665.2230039993</v>
      </c>
      <c r="EI23" s="253">
        <v>1155652.2290000001</v>
      </c>
      <c r="EJ23" s="254">
        <f t="shared" si="29"/>
        <v>13214731.96538901</v>
      </c>
      <c r="EK23" s="255">
        <f t="shared" si="30"/>
        <v>14721651.477999955</v>
      </c>
      <c r="EL23" s="248">
        <v>9890558.7450140119</v>
      </c>
      <c r="EM23" s="248">
        <v>12751883.033999957</v>
      </c>
      <c r="EN23" s="248">
        <v>1118450.0204859998</v>
      </c>
      <c r="EO23" s="248">
        <v>514653.38099999999</v>
      </c>
      <c r="EP23" s="248">
        <v>1975.0014549999999</v>
      </c>
      <c r="EQ23" s="248">
        <v>56417.483</v>
      </c>
      <c r="ER23" s="248">
        <v>2203748.1984339999</v>
      </c>
      <c r="ES23" s="253">
        <v>1398697.5799999996</v>
      </c>
      <c r="ET23" s="254">
        <f t="shared" si="31"/>
        <v>13482671.761000028</v>
      </c>
      <c r="EU23" s="255">
        <f t="shared" si="32"/>
        <v>17695968.464000016</v>
      </c>
      <c r="EV23" s="255">
        <v>10040535.919000028</v>
      </c>
      <c r="EW23" s="255">
        <v>14415581.734000018</v>
      </c>
      <c r="EX23" s="255">
        <v>952696.64899999998</v>
      </c>
      <c r="EY23" s="255">
        <v>672107.51</v>
      </c>
      <c r="EZ23" s="255">
        <v>2389.9310000000005</v>
      </c>
      <c r="FA23" s="255">
        <v>53841.701000000015</v>
      </c>
      <c r="FB23" s="255">
        <v>2487049.2620000001</v>
      </c>
      <c r="FC23" s="258">
        <v>2554437.5190000013</v>
      </c>
      <c r="FD23" s="244">
        <f t="shared" si="33"/>
        <v>236781001.69218144</v>
      </c>
      <c r="FE23" s="245">
        <f t="shared" si="34"/>
        <v>274925724.06</v>
      </c>
      <c r="FF23" s="245">
        <f t="shared" si="35"/>
        <v>171650250.73365942</v>
      </c>
      <c r="FG23" s="245">
        <f t="shared" si="36"/>
        <v>229969425.16100001</v>
      </c>
      <c r="FH23" s="245">
        <f t="shared" si="37"/>
        <v>25118207.600641005</v>
      </c>
      <c r="FI23" s="245">
        <f t="shared" si="38"/>
        <v>14153623.938999997</v>
      </c>
      <c r="FJ23" s="245">
        <f t="shared" si="39"/>
        <v>36484.309977999997</v>
      </c>
      <c r="FK23" s="245">
        <f t="shared" si="40"/>
        <v>876390.65600000019</v>
      </c>
      <c r="FL23" s="245">
        <f t="shared" si="41"/>
        <v>3791754.4102990003</v>
      </c>
      <c r="FM23" s="245">
        <f t="shared" si="42"/>
        <v>1750441.1350000002</v>
      </c>
      <c r="FN23" s="245">
        <f t="shared" si="43"/>
        <v>36184304.637603998</v>
      </c>
      <c r="FO23" s="246">
        <f t="shared" si="44"/>
        <v>28175843.169000003</v>
      </c>
      <c r="FQ23" s="21"/>
    </row>
    <row r="24" spans="1:174" ht="14.25" customHeight="1" x14ac:dyDescent="0.2">
      <c r="A24" s="236" t="s">
        <v>79</v>
      </c>
      <c r="B24" s="434">
        <f t="shared" si="7"/>
        <v>57450.333000000006</v>
      </c>
      <c r="C24" s="435">
        <f t="shared" si="7"/>
        <v>38270.209999999992</v>
      </c>
      <c r="D24" s="436">
        <v>14974.913000000004</v>
      </c>
      <c r="E24" s="436">
        <v>18428.879999999994</v>
      </c>
      <c r="F24" s="436">
        <v>39927.211000000003</v>
      </c>
      <c r="G24" s="436">
        <v>14387.248</v>
      </c>
      <c r="H24" s="436">
        <v>5.8160000000000007</v>
      </c>
      <c r="I24" s="436">
        <v>648.30800000000011</v>
      </c>
      <c r="J24" s="436">
        <v>35.125999999999991</v>
      </c>
      <c r="K24" s="436">
        <v>282.05700000000002</v>
      </c>
      <c r="L24" s="436">
        <v>2507.2670000000007</v>
      </c>
      <c r="M24" s="437">
        <v>4523.7169999999996</v>
      </c>
      <c r="N24" s="237">
        <f t="shared" si="8"/>
        <v>24053.857999999993</v>
      </c>
      <c r="O24" s="238">
        <f t="shared" si="9"/>
        <v>23412.593999999997</v>
      </c>
      <c r="P24" s="239">
        <v>7452.2809999999972</v>
      </c>
      <c r="Q24" s="239">
        <v>12951.163</v>
      </c>
      <c r="R24" s="239">
        <v>13412.513999999997</v>
      </c>
      <c r="S24" s="239">
        <v>6537.7799999999988</v>
      </c>
      <c r="T24" s="239">
        <v>34.849000000000004</v>
      </c>
      <c r="U24" s="239">
        <v>161.43499999999997</v>
      </c>
      <c r="V24" s="239">
        <v>40.611000000000004</v>
      </c>
      <c r="W24" s="239">
        <v>299.13599999999997</v>
      </c>
      <c r="X24" s="239">
        <v>3113.6029999999992</v>
      </c>
      <c r="Y24" s="240">
        <v>3463.08</v>
      </c>
      <c r="Z24" s="237">
        <f t="shared" si="10"/>
        <v>30170.731000000003</v>
      </c>
      <c r="AA24" s="238">
        <f t="shared" si="11"/>
        <v>27393.258999999998</v>
      </c>
      <c r="AB24" s="239">
        <v>11756.812000000004</v>
      </c>
      <c r="AC24" s="239">
        <v>15405.562999999996</v>
      </c>
      <c r="AD24" s="239">
        <v>12587.082000000002</v>
      </c>
      <c r="AE24" s="239">
        <v>6896.2620000000006</v>
      </c>
      <c r="AF24" s="239">
        <v>45.637</v>
      </c>
      <c r="AG24" s="239">
        <v>181.68700000000001</v>
      </c>
      <c r="AH24" s="239">
        <v>0.50900000000000001</v>
      </c>
      <c r="AI24" s="239">
        <v>150.22699999999998</v>
      </c>
      <c r="AJ24" s="239">
        <v>5780.6909999999989</v>
      </c>
      <c r="AK24" s="240">
        <v>4759.5200000000004</v>
      </c>
      <c r="AL24" s="241">
        <f t="shared" si="12"/>
        <v>32615.213000000007</v>
      </c>
      <c r="AM24" s="242">
        <f t="shared" si="13"/>
        <v>30218.338</v>
      </c>
      <c r="AN24" s="243">
        <v>14003.659000000001</v>
      </c>
      <c r="AO24" s="243">
        <v>16091.499000000002</v>
      </c>
      <c r="AP24" s="243">
        <v>17911.441000000003</v>
      </c>
      <c r="AQ24" s="243">
        <v>11193.146999999999</v>
      </c>
      <c r="AR24" s="243">
        <v>0.93500000000000005</v>
      </c>
      <c r="AS24" s="243">
        <v>30.427999999999997</v>
      </c>
      <c r="AT24" s="243">
        <v>0.309</v>
      </c>
      <c r="AU24" s="243">
        <v>87.610000000000014</v>
      </c>
      <c r="AV24" s="243">
        <v>698.86900000000014</v>
      </c>
      <c r="AW24" s="243">
        <v>2815.654</v>
      </c>
      <c r="AX24" s="241">
        <f t="shared" si="14"/>
        <v>56786.516000000003</v>
      </c>
      <c r="AY24" s="242">
        <f t="shared" si="15"/>
        <v>28739.071</v>
      </c>
      <c r="AZ24" s="243">
        <v>12858.202000000005</v>
      </c>
      <c r="BA24" s="243">
        <v>15621.798000000001</v>
      </c>
      <c r="BB24" s="243">
        <v>41280.076999999997</v>
      </c>
      <c r="BC24" s="243">
        <v>11517.822</v>
      </c>
      <c r="BD24" s="243">
        <v>0.33200000000000007</v>
      </c>
      <c r="BE24" s="243">
        <v>93.55</v>
      </c>
      <c r="BF24" s="243">
        <v>5.2569999999999997</v>
      </c>
      <c r="BG24" s="243">
        <v>18.28</v>
      </c>
      <c r="BH24" s="243">
        <v>2642.6480000000001</v>
      </c>
      <c r="BI24" s="243">
        <v>1487.6210000000003</v>
      </c>
      <c r="BJ24" s="244">
        <f t="shared" si="16"/>
        <v>22297.788</v>
      </c>
      <c r="BK24" s="245">
        <f t="shared" si="17"/>
        <v>24650.523000000001</v>
      </c>
      <c r="BL24" s="245">
        <v>14902.853999999999</v>
      </c>
      <c r="BM24" s="245">
        <v>19957.645</v>
      </c>
      <c r="BN24" s="245">
        <v>6385.6590000000006</v>
      </c>
      <c r="BO24" s="245">
        <v>3404.4479999999999</v>
      </c>
      <c r="BP24" s="259">
        <v>0.221</v>
      </c>
      <c r="BQ24" s="245">
        <v>36.86</v>
      </c>
      <c r="BR24" s="245">
        <v>1.083</v>
      </c>
      <c r="BS24" s="245">
        <v>10.781000000000001</v>
      </c>
      <c r="BT24" s="245">
        <v>1007.9709999999999</v>
      </c>
      <c r="BU24" s="246">
        <v>1240.789</v>
      </c>
      <c r="BV24" s="247">
        <f t="shared" si="18"/>
        <v>48131.053</v>
      </c>
      <c r="BW24" s="248">
        <f t="shared" si="19"/>
        <v>23163.926999999996</v>
      </c>
      <c r="BX24" s="249">
        <v>17936.928999999996</v>
      </c>
      <c r="BY24" s="249">
        <v>14753.330999999998</v>
      </c>
      <c r="BZ24" s="249">
        <v>28974.286000000004</v>
      </c>
      <c r="CA24" s="249">
        <v>6943.5519999999997</v>
      </c>
      <c r="CB24" s="259">
        <v>0.22999999999999998</v>
      </c>
      <c r="CC24" s="249">
        <v>25.012999999999998</v>
      </c>
      <c r="CD24" s="249">
        <v>26.783000000000001</v>
      </c>
      <c r="CE24" s="249">
        <v>19.776999999999997</v>
      </c>
      <c r="CF24" s="249">
        <v>1192.825</v>
      </c>
      <c r="CG24" s="250">
        <v>1422.2539999999999</v>
      </c>
      <c r="CH24" s="247">
        <f t="shared" si="46"/>
        <v>10201.691000000004</v>
      </c>
      <c r="CI24" s="248">
        <f t="shared" si="47"/>
        <v>13977.581999999999</v>
      </c>
      <c r="CJ24" s="251">
        <v>8544.3080000000045</v>
      </c>
      <c r="CK24" s="251">
        <v>12090.165999999997</v>
      </c>
      <c r="CL24" s="251">
        <v>1655.4930000000002</v>
      </c>
      <c r="CM24" s="251">
        <v>1822.019</v>
      </c>
      <c r="CN24" s="251"/>
      <c r="CO24" s="251">
        <v>14.492999999999999</v>
      </c>
      <c r="CP24" s="251">
        <v>1.8900000000000001</v>
      </c>
      <c r="CQ24" s="251">
        <v>50.904000000000003</v>
      </c>
      <c r="CR24" s="260"/>
      <c r="CS24" s="252"/>
      <c r="CT24" s="247">
        <f t="shared" si="21"/>
        <v>13462.749296</v>
      </c>
      <c r="CU24" s="248">
        <f t="shared" si="22"/>
        <v>27411.985999999997</v>
      </c>
      <c r="CV24" s="248">
        <v>8142.6547270000001</v>
      </c>
      <c r="CW24" s="248">
        <v>15056.040999999999</v>
      </c>
      <c r="CX24" s="248">
        <v>5293.3506040000002</v>
      </c>
      <c r="CY24" s="248">
        <v>2158.3899999999994</v>
      </c>
      <c r="CZ24" s="248">
        <v>3.3999649999999999</v>
      </c>
      <c r="DA24" s="248">
        <v>10138.252</v>
      </c>
      <c r="DB24" s="248">
        <v>23.344000000000001</v>
      </c>
      <c r="DC24" s="248">
        <v>50.520999999999994</v>
      </c>
      <c r="DD24" s="260"/>
      <c r="DE24" s="253">
        <v>8.782</v>
      </c>
      <c r="DF24" s="254">
        <f t="shared" si="23"/>
        <v>13990</v>
      </c>
      <c r="DG24" s="255">
        <f t="shared" si="24"/>
        <v>11903</v>
      </c>
      <c r="DH24" s="256">
        <v>7957</v>
      </c>
      <c r="DI24" s="256">
        <v>8928</v>
      </c>
      <c r="DJ24" s="256">
        <v>5690</v>
      </c>
      <c r="DK24" s="256">
        <v>2552</v>
      </c>
      <c r="DL24" s="256"/>
      <c r="DM24" s="256">
        <v>123</v>
      </c>
      <c r="DN24" s="256">
        <v>343</v>
      </c>
      <c r="DO24" s="257">
        <v>300</v>
      </c>
      <c r="DP24" s="254">
        <f t="shared" si="25"/>
        <v>12473.109807999999</v>
      </c>
      <c r="DQ24" s="255">
        <f t="shared" si="26"/>
        <v>6815.4780000000001</v>
      </c>
      <c r="DR24" s="248">
        <v>2548.5085490000001</v>
      </c>
      <c r="DS24" s="248">
        <v>2975.884</v>
      </c>
      <c r="DT24" s="248">
        <v>9820.0835000000006</v>
      </c>
      <c r="DU24" s="248">
        <v>3572.2760000000003</v>
      </c>
      <c r="DV24" s="261">
        <v>0.58375900000000003</v>
      </c>
      <c r="DW24" s="248">
        <v>147.25200000000001</v>
      </c>
      <c r="DX24" s="248">
        <v>103.934</v>
      </c>
      <c r="DY24" s="253">
        <v>120.066</v>
      </c>
      <c r="DZ24" s="254">
        <f t="shared" si="27"/>
        <v>13325.284361</v>
      </c>
      <c r="EA24" s="255">
        <f t="shared" si="28"/>
        <v>7622.2970000000014</v>
      </c>
      <c r="EB24" s="248">
        <v>2901.135276</v>
      </c>
      <c r="EC24" s="248">
        <v>3886.5000000000005</v>
      </c>
      <c r="ED24" s="248">
        <v>10395.396738000001</v>
      </c>
      <c r="EE24" s="248">
        <v>3633.03</v>
      </c>
      <c r="EF24" s="261">
        <v>0.24982699999999999</v>
      </c>
      <c r="EG24" s="248">
        <v>15.032999999999999</v>
      </c>
      <c r="EH24" s="248">
        <v>28.502520000000001</v>
      </c>
      <c r="EI24" s="253">
        <v>87.733999999999995</v>
      </c>
      <c r="EJ24" s="254">
        <f t="shared" si="29"/>
        <v>21901.71992</v>
      </c>
      <c r="EK24" s="255">
        <f t="shared" si="30"/>
        <v>9313.5499999999975</v>
      </c>
      <c r="EL24" s="248">
        <v>3049.5704000000001</v>
      </c>
      <c r="EM24" s="248">
        <v>5951.155999999999</v>
      </c>
      <c r="EN24" s="248">
        <v>18790.241419999998</v>
      </c>
      <c r="EO24" s="248">
        <v>3204.4949999999999</v>
      </c>
      <c r="EP24" s="261"/>
      <c r="EQ24" s="248">
        <v>7.8010000000000002</v>
      </c>
      <c r="ER24" s="248">
        <v>61.90809999999999</v>
      </c>
      <c r="ES24" s="253">
        <v>150.09800000000001</v>
      </c>
      <c r="ET24" s="254">
        <f t="shared" si="31"/>
        <v>28500.480000000003</v>
      </c>
      <c r="EU24" s="255">
        <f t="shared" si="32"/>
        <v>15508.555999999999</v>
      </c>
      <c r="EV24" s="255">
        <v>4343.2339999999995</v>
      </c>
      <c r="EW24" s="255">
        <v>9672.0639999999985</v>
      </c>
      <c r="EX24" s="255">
        <v>24157.246000000003</v>
      </c>
      <c r="EY24" s="255">
        <v>5455.0390000000007</v>
      </c>
      <c r="EZ24" s="262"/>
      <c r="FA24" s="255">
        <v>9.9509999999999987</v>
      </c>
      <c r="FB24" s="255"/>
      <c r="FC24" s="258">
        <v>371.50200000000007</v>
      </c>
      <c r="FD24" s="244">
        <f t="shared" si="33"/>
        <v>385360.52638500003</v>
      </c>
      <c r="FE24" s="245">
        <f t="shared" si="34"/>
        <v>288400.37099999998</v>
      </c>
      <c r="FF24" s="245">
        <f t="shared" si="35"/>
        <v>131372.06095200003</v>
      </c>
      <c r="FG24" s="245">
        <f t="shared" si="36"/>
        <v>171769.69</v>
      </c>
      <c r="FH24" s="245">
        <f t="shared" si="37"/>
        <v>236280.08126200002</v>
      </c>
      <c r="FI24" s="245">
        <f t="shared" si="38"/>
        <v>83277.508000000002</v>
      </c>
      <c r="FJ24" s="245">
        <f t="shared" si="39"/>
        <v>92.253551000000016</v>
      </c>
      <c r="FK24" s="245">
        <f t="shared" si="40"/>
        <v>11633.062999999998</v>
      </c>
      <c r="FL24" s="245">
        <f t="shared" si="41"/>
        <v>134.91199999999998</v>
      </c>
      <c r="FM24" s="245">
        <f t="shared" si="42"/>
        <v>969.29300000000001</v>
      </c>
      <c r="FN24" s="245">
        <f t="shared" si="43"/>
        <v>17481.21862</v>
      </c>
      <c r="FO24" s="246">
        <f t="shared" si="44"/>
        <v>20750.816999999999</v>
      </c>
      <c r="FQ24" s="21"/>
    </row>
    <row r="25" spans="1:174" ht="14.25" customHeight="1" x14ac:dyDescent="0.2">
      <c r="A25" s="236" t="s">
        <v>80</v>
      </c>
      <c r="B25" s="434">
        <f t="shared" si="7"/>
        <v>172801.83</v>
      </c>
      <c r="C25" s="435">
        <f t="shared" si="7"/>
        <v>231190.31700000004</v>
      </c>
      <c r="D25" s="436">
        <v>79227.389999999985</v>
      </c>
      <c r="E25" s="436">
        <v>154457.674</v>
      </c>
      <c r="F25" s="436">
        <v>87872.061999999991</v>
      </c>
      <c r="G25" s="436">
        <v>61483.738000000005</v>
      </c>
      <c r="H25" s="436">
        <v>67.221999999999994</v>
      </c>
      <c r="I25" s="436">
        <v>4315.4120000000003</v>
      </c>
      <c r="J25" s="436">
        <v>128.45400000000001</v>
      </c>
      <c r="K25" s="436">
        <v>104.496</v>
      </c>
      <c r="L25" s="436">
        <v>5506.7019999999993</v>
      </c>
      <c r="M25" s="437">
        <v>10828.996999999999</v>
      </c>
      <c r="N25" s="237">
        <f t="shared" si="8"/>
        <v>164004.72700000001</v>
      </c>
      <c r="O25" s="238">
        <f t="shared" si="9"/>
        <v>175161.18099999998</v>
      </c>
      <c r="P25" s="239">
        <v>60234.575000000012</v>
      </c>
      <c r="Q25" s="239">
        <v>112168.80900000002</v>
      </c>
      <c r="R25" s="239">
        <v>99002.506999999983</v>
      </c>
      <c r="S25" s="239">
        <v>50595.968999999975</v>
      </c>
      <c r="T25" s="239">
        <v>66.462000000000003</v>
      </c>
      <c r="U25" s="239">
        <v>2636.2449999999994</v>
      </c>
      <c r="V25" s="239">
        <v>0.40400000000000003</v>
      </c>
      <c r="W25" s="239">
        <v>14.558</v>
      </c>
      <c r="X25" s="239">
        <v>4700.7789999999986</v>
      </c>
      <c r="Y25" s="240">
        <v>9745.6</v>
      </c>
      <c r="Z25" s="237">
        <f t="shared" si="10"/>
        <v>236350.94999999998</v>
      </c>
      <c r="AA25" s="238">
        <f t="shared" si="11"/>
        <v>219791.37800000003</v>
      </c>
      <c r="AB25" s="239">
        <v>72566.368000000002</v>
      </c>
      <c r="AC25" s="239">
        <v>139457.49100000004</v>
      </c>
      <c r="AD25" s="239">
        <v>158431.85699999999</v>
      </c>
      <c r="AE25" s="239">
        <v>63414.052999999993</v>
      </c>
      <c r="AF25" s="239">
        <v>59.381999999999991</v>
      </c>
      <c r="AG25" s="239">
        <v>5352.5029999999997</v>
      </c>
      <c r="AH25" s="239">
        <v>21.02</v>
      </c>
      <c r="AI25" s="239">
        <v>32.942999999999998</v>
      </c>
      <c r="AJ25" s="239">
        <v>5272.3230000000003</v>
      </c>
      <c r="AK25" s="240">
        <v>11534.387999999999</v>
      </c>
      <c r="AL25" s="241">
        <f t="shared" si="12"/>
        <v>134706.34900000002</v>
      </c>
      <c r="AM25" s="242">
        <f t="shared" si="13"/>
        <v>197497.69399999999</v>
      </c>
      <c r="AN25" s="243">
        <v>64351.632000000027</v>
      </c>
      <c r="AO25" s="243">
        <v>133928.19899999999</v>
      </c>
      <c r="AP25" s="243">
        <v>65405.870999999992</v>
      </c>
      <c r="AQ25" s="243">
        <v>44747.958000000006</v>
      </c>
      <c r="AR25" s="243">
        <v>95.653999999999996</v>
      </c>
      <c r="AS25" s="243">
        <v>11549.692999999997</v>
      </c>
      <c r="AT25" s="243">
        <v>1.819</v>
      </c>
      <c r="AU25" s="243">
        <v>55.530999999999999</v>
      </c>
      <c r="AV25" s="243">
        <v>4851.3730000000005</v>
      </c>
      <c r="AW25" s="243">
        <v>7216.3129999999992</v>
      </c>
      <c r="AX25" s="241">
        <f t="shared" si="14"/>
        <v>143960.07099999988</v>
      </c>
      <c r="AY25" s="242">
        <f t="shared" si="15"/>
        <v>202223.10799999998</v>
      </c>
      <c r="AZ25" s="243">
        <v>65916.896999999895</v>
      </c>
      <c r="BA25" s="243">
        <v>128941.307</v>
      </c>
      <c r="BB25" s="243">
        <v>70630.972999999998</v>
      </c>
      <c r="BC25" s="243">
        <v>49909.883999999991</v>
      </c>
      <c r="BD25" s="243">
        <v>104.99500000000003</v>
      </c>
      <c r="BE25" s="243">
        <v>12783.250000000004</v>
      </c>
      <c r="BF25" s="243">
        <v>0.24200000000000002</v>
      </c>
      <c r="BG25" s="243">
        <v>24.286000000000001</v>
      </c>
      <c r="BH25" s="243">
        <v>7306.9640000000009</v>
      </c>
      <c r="BI25" s="243">
        <v>10564.380999999996</v>
      </c>
      <c r="BJ25" s="244">
        <f t="shared" si="16"/>
        <v>141319.943</v>
      </c>
      <c r="BK25" s="245">
        <f t="shared" si="17"/>
        <v>153810.11099999998</v>
      </c>
      <c r="BL25" s="245">
        <v>65200.759000000013</v>
      </c>
      <c r="BM25" s="245">
        <v>109277.806</v>
      </c>
      <c r="BN25" s="245">
        <v>69988.630999999994</v>
      </c>
      <c r="BO25" s="245">
        <v>30177.433000000001</v>
      </c>
      <c r="BP25" s="245">
        <v>55.837000000000003</v>
      </c>
      <c r="BQ25" s="245">
        <v>1969.759</v>
      </c>
      <c r="BR25" s="245">
        <v>679.952</v>
      </c>
      <c r="BS25" s="245">
        <v>4528.7430000000004</v>
      </c>
      <c r="BT25" s="245">
        <v>5394.7640000000001</v>
      </c>
      <c r="BU25" s="246">
        <v>7856.37</v>
      </c>
      <c r="BV25" s="247">
        <f t="shared" si="18"/>
        <v>144823.5</v>
      </c>
      <c r="BW25" s="248">
        <f t="shared" si="19"/>
        <v>165583.408</v>
      </c>
      <c r="BX25" s="249">
        <v>54756.156000000003</v>
      </c>
      <c r="BY25" s="249">
        <v>110837.16100000001</v>
      </c>
      <c r="BZ25" s="249">
        <v>84070.971000000005</v>
      </c>
      <c r="CA25" s="249">
        <v>42402.47</v>
      </c>
      <c r="CB25" s="249">
        <v>43.391999999999996</v>
      </c>
      <c r="CC25" s="249">
        <v>1695.2550000000001</v>
      </c>
      <c r="CD25" s="249">
        <v>548.86</v>
      </c>
      <c r="CE25" s="249">
        <v>4279.723</v>
      </c>
      <c r="CF25" s="249">
        <v>5404.1210000000001</v>
      </c>
      <c r="CG25" s="250">
        <v>6368.799</v>
      </c>
      <c r="CH25" s="247">
        <f t="shared" si="46"/>
        <v>157216.63900000005</v>
      </c>
      <c r="CI25" s="248">
        <f t="shared" si="47"/>
        <v>149960.86299999998</v>
      </c>
      <c r="CJ25" s="251">
        <v>47978.916000000056</v>
      </c>
      <c r="CK25" s="251">
        <v>99069.940999999963</v>
      </c>
      <c r="CL25" s="251">
        <v>108702.18199999999</v>
      </c>
      <c r="CM25" s="251">
        <v>43835.790000000015</v>
      </c>
      <c r="CN25" s="251">
        <v>39.106000000000009</v>
      </c>
      <c r="CO25" s="251">
        <v>2235.8449999999998</v>
      </c>
      <c r="CP25" s="251">
        <v>495.80499999999995</v>
      </c>
      <c r="CQ25" s="251">
        <v>4569.1929999999993</v>
      </c>
      <c r="CR25" s="260">
        <v>0.63000000000000012</v>
      </c>
      <c r="CS25" s="252">
        <v>250.09399999999999</v>
      </c>
      <c r="CT25" s="247">
        <f t="shared" si="21"/>
        <v>128755.00363700003</v>
      </c>
      <c r="CU25" s="248">
        <f t="shared" si="22"/>
        <v>126451.01399999997</v>
      </c>
      <c r="CV25" s="248">
        <v>30275.344087000012</v>
      </c>
      <c r="CW25" s="248">
        <v>71528.446999999986</v>
      </c>
      <c r="CX25" s="248">
        <v>98104.967912000007</v>
      </c>
      <c r="CY25" s="248">
        <v>49580.756999999998</v>
      </c>
      <c r="CZ25" s="248">
        <v>29.822597999999999</v>
      </c>
      <c r="DA25" s="248">
        <v>2084.04</v>
      </c>
      <c r="DB25" s="248">
        <v>344.86903999999998</v>
      </c>
      <c r="DC25" s="248">
        <v>2987.4229999999998</v>
      </c>
      <c r="DD25" s="260"/>
      <c r="DE25" s="253">
        <v>270.34700000000004</v>
      </c>
      <c r="DF25" s="254">
        <f t="shared" si="23"/>
        <v>129919</v>
      </c>
      <c r="DG25" s="255">
        <f t="shared" si="24"/>
        <v>137754</v>
      </c>
      <c r="DH25" s="256">
        <v>44817</v>
      </c>
      <c r="DI25" s="256">
        <v>92635</v>
      </c>
      <c r="DJ25" s="256">
        <v>84581</v>
      </c>
      <c r="DK25" s="256">
        <v>39804</v>
      </c>
      <c r="DL25" s="256">
        <v>207</v>
      </c>
      <c r="DM25" s="256">
        <v>2882</v>
      </c>
      <c r="DN25" s="256">
        <v>314</v>
      </c>
      <c r="DO25" s="257">
        <v>2433</v>
      </c>
      <c r="DP25" s="254">
        <f t="shared" si="25"/>
        <v>122590.14797000001</v>
      </c>
      <c r="DQ25" s="255">
        <f t="shared" si="26"/>
        <v>130730.28200000001</v>
      </c>
      <c r="DR25" s="248">
        <v>34496.478842000011</v>
      </c>
      <c r="DS25" s="248">
        <v>80792.954000000012</v>
      </c>
      <c r="DT25" s="248">
        <v>86918.327245000008</v>
      </c>
      <c r="DU25" s="248">
        <v>44401.328000000001</v>
      </c>
      <c r="DV25" s="248">
        <v>31.880268000000001</v>
      </c>
      <c r="DW25" s="248">
        <v>1860.2629999999999</v>
      </c>
      <c r="DX25" s="248">
        <v>1143.4616149999999</v>
      </c>
      <c r="DY25" s="253">
        <v>3675.7370000000001</v>
      </c>
      <c r="DZ25" s="254">
        <f t="shared" si="27"/>
        <v>131659.86297099997</v>
      </c>
      <c r="EA25" s="255">
        <f t="shared" si="28"/>
        <v>145456.79</v>
      </c>
      <c r="EB25" s="248">
        <v>36419.830503999983</v>
      </c>
      <c r="EC25" s="248">
        <v>92707.436000000002</v>
      </c>
      <c r="ED25" s="248">
        <v>94544.841332000011</v>
      </c>
      <c r="EE25" s="248">
        <v>47856.892000000007</v>
      </c>
      <c r="EF25" s="248">
        <v>127.51605499999999</v>
      </c>
      <c r="EG25" s="248">
        <v>2032.3919999999998</v>
      </c>
      <c r="EH25" s="248">
        <v>567.67507999999998</v>
      </c>
      <c r="EI25" s="253">
        <v>2860.07</v>
      </c>
      <c r="EJ25" s="254">
        <f t="shared" si="29"/>
        <v>136633.58595399998</v>
      </c>
      <c r="EK25" s="255">
        <f t="shared" si="30"/>
        <v>370604.89500000002</v>
      </c>
      <c r="EL25" s="248">
        <v>48818.232214000003</v>
      </c>
      <c r="EM25" s="248">
        <v>153442.57</v>
      </c>
      <c r="EN25" s="248">
        <v>86891.29555000001</v>
      </c>
      <c r="EO25" s="248">
        <v>209005.19799999997</v>
      </c>
      <c r="EP25" s="248">
        <v>194.65789999999998</v>
      </c>
      <c r="EQ25" s="248">
        <v>3388.4430000000002</v>
      </c>
      <c r="ER25" s="248">
        <v>729.40028999999993</v>
      </c>
      <c r="ES25" s="253">
        <v>4768.6839999999993</v>
      </c>
      <c r="ET25" s="254">
        <f t="shared" si="31"/>
        <v>108096.37100000003</v>
      </c>
      <c r="EU25" s="255">
        <f t="shared" si="32"/>
        <v>332890.30200000008</v>
      </c>
      <c r="EV25" s="255">
        <v>37009.968000000001</v>
      </c>
      <c r="EW25" s="255">
        <v>262687.91600000003</v>
      </c>
      <c r="EX25" s="255">
        <v>70268.196000000025</v>
      </c>
      <c r="EY25" s="255">
        <v>48270.755000000005</v>
      </c>
      <c r="EZ25" s="255">
        <v>228.85700000000008</v>
      </c>
      <c r="FA25" s="255">
        <v>6849.0190000000002</v>
      </c>
      <c r="FB25" s="255">
        <v>589.35</v>
      </c>
      <c r="FC25" s="258">
        <v>15082.611999999999</v>
      </c>
      <c r="FD25" s="244">
        <f t="shared" si="33"/>
        <v>2052837.9805319996</v>
      </c>
      <c r="FE25" s="245">
        <f t="shared" si="34"/>
        <v>2739105.3429999999</v>
      </c>
      <c r="FF25" s="245">
        <f t="shared" si="35"/>
        <v>742069.54664700001</v>
      </c>
      <c r="FG25" s="245">
        <f t="shared" si="36"/>
        <v>1741932.7110000001</v>
      </c>
      <c r="FH25" s="245">
        <f t="shared" si="37"/>
        <v>1265413.6820389999</v>
      </c>
      <c r="FI25" s="245">
        <f t="shared" si="38"/>
        <v>825486.22499999986</v>
      </c>
      <c r="FJ25" s="245">
        <f t="shared" si="39"/>
        <v>1351.7838210000002</v>
      </c>
      <c r="FK25" s="245">
        <f t="shared" si="40"/>
        <v>61634.119000000006</v>
      </c>
      <c r="FL25" s="245">
        <f t="shared" si="41"/>
        <v>2221.4250400000001</v>
      </c>
      <c r="FM25" s="245">
        <f t="shared" si="42"/>
        <v>16596.895999999997</v>
      </c>
      <c r="FN25" s="245">
        <f t="shared" si="43"/>
        <v>41781.542985</v>
      </c>
      <c r="FO25" s="246">
        <f t="shared" si="44"/>
        <v>93455.392000000007</v>
      </c>
      <c r="FQ25" s="21"/>
    </row>
    <row r="26" spans="1:174" ht="14.25" customHeight="1" x14ac:dyDescent="0.2">
      <c r="A26" s="236" t="s">
        <v>47</v>
      </c>
      <c r="B26" s="434">
        <f t="shared" si="7"/>
        <v>2644470.2510000002</v>
      </c>
      <c r="C26" s="435">
        <f t="shared" si="7"/>
        <v>5575532.2849999992</v>
      </c>
      <c r="D26" s="436">
        <v>1301415.2260000003</v>
      </c>
      <c r="E26" s="436">
        <v>3968221.9799999991</v>
      </c>
      <c r="F26" s="436">
        <v>1117288.827</v>
      </c>
      <c r="G26" s="436">
        <v>445115.20500000002</v>
      </c>
      <c r="H26" s="436">
        <v>1185.4110000000003</v>
      </c>
      <c r="I26" s="436">
        <v>214216.14200000005</v>
      </c>
      <c r="J26" s="436">
        <v>10627.116000000002</v>
      </c>
      <c r="K26" s="436">
        <v>13461.103999999999</v>
      </c>
      <c r="L26" s="436">
        <v>213953.671</v>
      </c>
      <c r="M26" s="437">
        <v>934517.85400000017</v>
      </c>
      <c r="N26" s="237">
        <f t="shared" si="8"/>
        <v>2540447.3479999988</v>
      </c>
      <c r="O26" s="238">
        <f t="shared" si="9"/>
        <v>5086142.5540000014</v>
      </c>
      <c r="P26" s="239">
        <v>1244495.405999999</v>
      </c>
      <c r="Q26" s="239">
        <v>3597781.2970000012</v>
      </c>
      <c r="R26" s="239">
        <v>1084626.5909999995</v>
      </c>
      <c r="S26" s="239">
        <v>330585.40399999998</v>
      </c>
      <c r="T26" s="239">
        <v>1005.0119999999998</v>
      </c>
      <c r="U26" s="239">
        <v>213979.91899999999</v>
      </c>
      <c r="V26" s="239">
        <v>14772.461000000001</v>
      </c>
      <c r="W26" s="239">
        <v>12005.892</v>
      </c>
      <c r="X26" s="239">
        <v>195547.878</v>
      </c>
      <c r="Y26" s="240">
        <v>931790.04200000002</v>
      </c>
      <c r="Z26" s="237">
        <f t="shared" si="10"/>
        <v>2652965.859999998</v>
      </c>
      <c r="AA26" s="238">
        <f t="shared" si="11"/>
        <v>7851079.2580000013</v>
      </c>
      <c r="AB26" s="239">
        <v>1341017.3699999982</v>
      </c>
      <c r="AC26" s="239">
        <v>4272078.1230000006</v>
      </c>
      <c r="AD26" s="239">
        <v>958854.92699999979</v>
      </c>
      <c r="AE26" s="239">
        <v>356086.71799999994</v>
      </c>
      <c r="AF26" s="239">
        <v>997.72499999999991</v>
      </c>
      <c r="AG26" s="239">
        <v>372304.93199999991</v>
      </c>
      <c r="AH26" s="239">
        <v>21893.390000000007</v>
      </c>
      <c r="AI26" s="239">
        <v>16236.375000000002</v>
      </c>
      <c r="AJ26" s="239">
        <v>330202.44799999986</v>
      </c>
      <c r="AK26" s="240">
        <v>2834373.11</v>
      </c>
      <c r="AL26" s="241">
        <f t="shared" si="12"/>
        <v>2890902.7049999996</v>
      </c>
      <c r="AM26" s="242">
        <f t="shared" si="13"/>
        <v>5752540.0910000009</v>
      </c>
      <c r="AN26" s="243">
        <v>1409899.1539999999</v>
      </c>
      <c r="AO26" s="243">
        <v>4296745.9090000009</v>
      </c>
      <c r="AP26" s="243">
        <v>1050127.5319999997</v>
      </c>
      <c r="AQ26" s="243">
        <v>338630.72000000003</v>
      </c>
      <c r="AR26" s="243">
        <v>930.83</v>
      </c>
      <c r="AS26" s="243">
        <v>452148.88900000002</v>
      </c>
      <c r="AT26" s="243">
        <v>11874.337</v>
      </c>
      <c r="AU26" s="243">
        <v>12305.213999999998</v>
      </c>
      <c r="AV26" s="243">
        <v>418070.85199999984</v>
      </c>
      <c r="AW26" s="243">
        <v>652709.35900000005</v>
      </c>
      <c r="AX26" s="241">
        <f t="shared" si="14"/>
        <v>2714148.0589999845</v>
      </c>
      <c r="AY26" s="242">
        <f t="shared" si="15"/>
        <v>5105078.3620000016</v>
      </c>
      <c r="AZ26" s="243">
        <v>1385203.5099999849</v>
      </c>
      <c r="BA26" s="243">
        <v>4033796.4360000021</v>
      </c>
      <c r="BB26" s="243">
        <v>1022585.015</v>
      </c>
      <c r="BC26" s="243">
        <v>321752.82199999999</v>
      </c>
      <c r="BD26" s="243">
        <v>829.65699999999867</v>
      </c>
      <c r="BE26" s="243">
        <v>281945.56100000016</v>
      </c>
      <c r="BF26" s="243">
        <v>21308.657999999999</v>
      </c>
      <c r="BG26" s="243">
        <v>17532.61</v>
      </c>
      <c r="BH26" s="243">
        <v>284221.21899999969</v>
      </c>
      <c r="BI26" s="243">
        <v>450050.93299999973</v>
      </c>
      <c r="BJ26" s="244">
        <f t="shared" si="16"/>
        <v>2555244.62</v>
      </c>
      <c r="BK26" s="245">
        <f t="shared" si="17"/>
        <v>4730112.8139999993</v>
      </c>
      <c r="BL26" s="245">
        <v>1336496.1579999998</v>
      </c>
      <c r="BM26" s="245">
        <v>3857750.7579999999</v>
      </c>
      <c r="BN26" s="245">
        <v>908658.99000000011</v>
      </c>
      <c r="BO26" s="245">
        <v>266966.22100000002</v>
      </c>
      <c r="BP26" s="245">
        <v>786.72799999999995</v>
      </c>
      <c r="BQ26" s="245">
        <v>228611.13200000001</v>
      </c>
      <c r="BR26" s="245">
        <v>7008.3159999999998</v>
      </c>
      <c r="BS26" s="245">
        <v>8572.9490000000005</v>
      </c>
      <c r="BT26" s="245">
        <v>302294.42800000001</v>
      </c>
      <c r="BU26" s="246">
        <v>368211.75400000002</v>
      </c>
      <c r="BV26" s="247">
        <f t="shared" si="18"/>
        <v>2651841.9049999928</v>
      </c>
      <c r="BW26" s="248">
        <f t="shared" si="19"/>
        <v>4459218.2200000025</v>
      </c>
      <c r="BX26" s="249">
        <v>1252716.1899999927</v>
      </c>
      <c r="BY26" s="249">
        <v>3556862.8540000021</v>
      </c>
      <c r="BZ26" s="249">
        <v>1122390.5489999999</v>
      </c>
      <c r="CA26" s="249">
        <v>360784.20599999995</v>
      </c>
      <c r="CB26" s="249">
        <v>644.71699999999896</v>
      </c>
      <c r="CC26" s="249">
        <v>197507.09400000001</v>
      </c>
      <c r="CD26" s="249">
        <v>16377.933999999999</v>
      </c>
      <c r="CE26" s="249">
        <v>11482.898999999999</v>
      </c>
      <c r="CF26" s="249">
        <v>259712.51500000001</v>
      </c>
      <c r="CG26" s="250">
        <v>332581.16699999996</v>
      </c>
      <c r="CH26" s="247">
        <f t="shared" si="46"/>
        <v>2404355.1249999888</v>
      </c>
      <c r="CI26" s="248">
        <f t="shared" si="47"/>
        <v>3856894.3860000027</v>
      </c>
      <c r="CJ26" s="251">
        <v>1157596.1709999889</v>
      </c>
      <c r="CK26" s="251">
        <v>3271706.4980000025</v>
      </c>
      <c r="CL26" s="251">
        <v>1236099.264</v>
      </c>
      <c r="CM26" s="251">
        <v>387422.99499999988</v>
      </c>
      <c r="CN26" s="251">
        <v>536.03399999999976</v>
      </c>
      <c r="CO26" s="251">
        <v>180943.01799999995</v>
      </c>
      <c r="CP26" s="251">
        <v>9987.1629999999968</v>
      </c>
      <c r="CQ26" s="251">
        <v>10888.539000000004</v>
      </c>
      <c r="CR26" s="251">
        <v>136.49299999999999</v>
      </c>
      <c r="CS26" s="252">
        <v>5933.336000000003</v>
      </c>
      <c r="CT26" s="247">
        <f t="shared" si="21"/>
        <v>2183770.184622997</v>
      </c>
      <c r="CU26" s="248">
        <f t="shared" si="22"/>
        <v>3610762.6800000025</v>
      </c>
      <c r="CV26" s="248">
        <v>1113421.1636399971</v>
      </c>
      <c r="CW26" s="248">
        <v>3122968.3270000028</v>
      </c>
      <c r="CX26" s="248">
        <v>1061732.3187739998</v>
      </c>
      <c r="CY26" s="248">
        <v>341053.59600000002</v>
      </c>
      <c r="CZ26" s="248">
        <v>739.1912490000002</v>
      </c>
      <c r="DA26" s="248">
        <v>133278.34899999999</v>
      </c>
      <c r="DB26" s="248">
        <v>7809.1069210000005</v>
      </c>
      <c r="DC26" s="248">
        <v>8161.5710000000008</v>
      </c>
      <c r="DD26" s="248">
        <v>68.404039000000012</v>
      </c>
      <c r="DE26" s="253">
        <v>5300.8369999999995</v>
      </c>
      <c r="DF26" s="254">
        <f t="shared" si="23"/>
        <v>2219430</v>
      </c>
      <c r="DG26" s="255">
        <f t="shared" si="24"/>
        <v>3524760</v>
      </c>
      <c r="DH26" s="256">
        <v>1134320</v>
      </c>
      <c r="DI26" s="256">
        <v>3009526</v>
      </c>
      <c r="DJ26" s="256">
        <v>1074066</v>
      </c>
      <c r="DK26" s="256">
        <v>333487</v>
      </c>
      <c r="DL26" s="256">
        <v>980</v>
      </c>
      <c r="DM26" s="256">
        <v>111656</v>
      </c>
      <c r="DN26" s="256">
        <v>10064</v>
      </c>
      <c r="DO26" s="257">
        <v>70091</v>
      </c>
      <c r="DP26" s="254">
        <f t="shared" si="25"/>
        <v>2128461.0225380003</v>
      </c>
      <c r="DQ26" s="255">
        <f t="shared" si="26"/>
        <v>3625937.8360000015</v>
      </c>
      <c r="DR26" s="248">
        <v>1133916.2240730003</v>
      </c>
      <c r="DS26" s="248">
        <v>3159127.6290000016</v>
      </c>
      <c r="DT26" s="248">
        <v>962858.43151999998</v>
      </c>
      <c r="DU26" s="248">
        <v>306397.01800000004</v>
      </c>
      <c r="DV26" s="248">
        <v>843.20052699999997</v>
      </c>
      <c r="DW26" s="248">
        <v>109993.681</v>
      </c>
      <c r="DX26" s="248">
        <v>30843.166418000012</v>
      </c>
      <c r="DY26" s="253">
        <v>50419.508000000002</v>
      </c>
      <c r="DZ26" s="254">
        <f t="shared" si="27"/>
        <v>2681438.8333369996</v>
      </c>
      <c r="EA26" s="255">
        <f t="shared" si="28"/>
        <v>3768961.2630000012</v>
      </c>
      <c r="EB26" s="248">
        <v>1227615.1505509997</v>
      </c>
      <c r="EC26" s="248">
        <v>3250314.2850000011</v>
      </c>
      <c r="ED26" s="248">
        <v>1416659.1491080001</v>
      </c>
      <c r="EE26" s="248">
        <v>336214.17</v>
      </c>
      <c r="EF26" s="248">
        <v>780.26272099999892</v>
      </c>
      <c r="EG26" s="248">
        <v>108513.05099999998</v>
      </c>
      <c r="EH26" s="248">
        <v>36384.270957000008</v>
      </c>
      <c r="EI26" s="253">
        <v>73919.757000000012</v>
      </c>
      <c r="EJ26" s="254">
        <f t="shared" si="29"/>
        <v>2806858.1780669992</v>
      </c>
      <c r="EK26" s="255">
        <f t="shared" si="30"/>
        <v>3928186.2539999885</v>
      </c>
      <c r="EL26" s="248">
        <v>1279701.5397849991</v>
      </c>
      <c r="EM26" s="248">
        <v>3208321.6579999891</v>
      </c>
      <c r="EN26" s="248">
        <v>1477035.55155</v>
      </c>
      <c r="EO26" s="248">
        <v>333952.60700000002</v>
      </c>
      <c r="EP26" s="248">
        <v>968.54670699999917</v>
      </c>
      <c r="EQ26" s="248">
        <v>187478.59</v>
      </c>
      <c r="ER26" s="248">
        <v>49152.540025000002</v>
      </c>
      <c r="ES26" s="253">
        <v>198433.39899999995</v>
      </c>
      <c r="ET26" s="254">
        <f t="shared" si="31"/>
        <v>2345631.4029999999</v>
      </c>
      <c r="EU26" s="255">
        <f t="shared" si="32"/>
        <v>4885668.2669999963</v>
      </c>
      <c r="EV26" s="255">
        <v>1314433.78</v>
      </c>
      <c r="EW26" s="255">
        <v>3578700.6979999961</v>
      </c>
      <c r="EX26" s="255">
        <v>1002268.388</v>
      </c>
      <c r="EY26" s="255">
        <v>686243.60800000001</v>
      </c>
      <c r="EZ26" s="255">
        <v>704.90799999999797</v>
      </c>
      <c r="FA26" s="255">
        <v>155692.065</v>
      </c>
      <c r="FB26" s="255">
        <v>28224.326999999997</v>
      </c>
      <c r="FC26" s="258">
        <v>465031.89600000007</v>
      </c>
      <c r="FD26" s="244">
        <f t="shared" si="33"/>
        <v>35419965.494564958</v>
      </c>
      <c r="FE26" s="245">
        <f t="shared" si="34"/>
        <v>65760874.269999996</v>
      </c>
      <c r="FF26" s="245">
        <f t="shared" si="35"/>
        <v>17632247.043048959</v>
      </c>
      <c r="FG26" s="245">
        <f t="shared" si="36"/>
        <v>50183902.452</v>
      </c>
      <c r="FH26" s="245">
        <f t="shared" si="37"/>
        <v>15495251.533951998</v>
      </c>
      <c r="FI26" s="245">
        <f t="shared" si="38"/>
        <v>5144692.29</v>
      </c>
      <c r="FJ26" s="245">
        <f t="shared" si="39"/>
        <v>11932.223203999996</v>
      </c>
      <c r="FK26" s="245">
        <f t="shared" si="40"/>
        <v>2948268.4230000004</v>
      </c>
      <c r="FL26" s="245">
        <f t="shared" si="41"/>
        <v>121658.481921</v>
      </c>
      <c r="FM26" s="245">
        <f t="shared" si="42"/>
        <v>110647.15299999999</v>
      </c>
      <c r="FN26" s="245">
        <f t="shared" si="43"/>
        <v>2158876.2124389997</v>
      </c>
      <c r="FO26" s="246">
        <f t="shared" si="44"/>
        <v>7373363.9520000005</v>
      </c>
      <c r="FQ26" s="21"/>
    </row>
    <row r="27" spans="1:174" ht="14.25" customHeight="1" x14ac:dyDescent="0.2">
      <c r="A27" s="236" t="s">
        <v>81</v>
      </c>
      <c r="B27" s="434">
        <f t="shared" si="7"/>
        <v>49972.332999999999</v>
      </c>
      <c r="C27" s="435">
        <f t="shared" si="7"/>
        <v>169032.77299999999</v>
      </c>
      <c r="D27" s="436">
        <v>30561.804999999993</v>
      </c>
      <c r="E27" s="436">
        <v>104132.95299999999</v>
      </c>
      <c r="F27" s="436">
        <v>16524.947999999997</v>
      </c>
      <c r="G27" s="436">
        <v>56366.96</v>
      </c>
      <c r="H27" s="436">
        <v>1.4060000000000004</v>
      </c>
      <c r="I27" s="436">
        <v>540.822</v>
      </c>
      <c r="J27" s="436">
        <v>0.14099999999999999</v>
      </c>
      <c r="K27" s="436">
        <v>40.332000000000001</v>
      </c>
      <c r="L27" s="436">
        <v>2884.0329999999999</v>
      </c>
      <c r="M27" s="437">
        <v>7951.7059999999983</v>
      </c>
      <c r="N27" s="237">
        <f t="shared" si="8"/>
        <v>39459.750000000007</v>
      </c>
      <c r="O27" s="238">
        <f t="shared" si="9"/>
        <v>118837.25100000002</v>
      </c>
      <c r="P27" s="239">
        <v>25089.641000000007</v>
      </c>
      <c r="Q27" s="239">
        <v>92725.744000000021</v>
      </c>
      <c r="R27" s="239">
        <v>12380.183999999999</v>
      </c>
      <c r="S27" s="239">
        <v>18657.505000000001</v>
      </c>
      <c r="T27" s="239">
        <v>2.6790000000000003</v>
      </c>
      <c r="U27" s="239">
        <v>305.19300000000004</v>
      </c>
      <c r="V27" s="239">
        <v>1.5350000000000001</v>
      </c>
      <c r="W27" s="239">
        <v>38.305999999999997</v>
      </c>
      <c r="X27" s="239">
        <v>1985.711</v>
      </c>
      <c r="Y27" s="240">
        <v>7110.5029999999988</v>
      </c>
      <c r="Z27" s="237">
        <f t="shared" si="10"/>
        <v>47193.622000000003</v>
      </c>
      <c r="AA27" s="238">
        <f t="shared" si="11"/>
        <v>145868.36799999999</v>
      </c>
      <c r="AB27" s="239">
        <v>29229.919000000005</v>
      </c>
      <c r="AC27" s="239">
        <v>121445.91099999999</v>
      </c>
      <c r="AD27" s="239">
        <v>14594.131999999994</v>
      </c>
      <c r="AE27" s="239">
        <v>16045.657999999999</v>
      </c>
      <c r="AF27" s="239">
        <v>1.173</v>
      </c>
      <c r="AG27" s="239">
        <v>173.46100000000001</v>
      </c>
      <c r="AH27" s="239">
        <v>0.13099999999999998</v>
      </c>
      <c r="AI27" s="239">
        <v>39.44</v>
      </c>
      <c r="AJ27" s="239">
        <v>3368.2669999999998</v>
      </c>
      <c r="AK27" s="240">
        <v>8163.8979999999983</v>
      </c>
      <c r="AL27" s="241">
        <f t="shared" si="12"/>
        <v>52918.439000000013</v>
      </c>
      <c r="AM27" s="242">
        <f t="shared" si="13"/>
        <v>170119.37299999999</v>
      </c>
      <c r="AN27" s="243">
        <v>31809.631000000005</v>
      </c>
      <c r="AO27" s="243">
        <v>140786.25099999999</v>
      </c>
      <c r="AP27" s="243">
        <v>14396.236000000003</v>
      </c>
      <c r="AQ27" s="243">
        <v>18369.001999999997</v>
      </c>
      <c r="AR27" s="243">
        <v>12.449</v>
      </c>
      <c r="AS27" s="243">
        <v>193.01900000000001</v>
      </c>
      <c r="AT27" s="243">
        <v>126.23099999999998</v>
      </c>
      <c r="AU27" s="243">
        <v>527.56900000000007</v>
      </c>
      <c r="AV27" s="243">
        <v>6573.8920000000035</v>
      </c>
      <c r="AW27" s="243">
        <v>10243.531999999997</v>
      </c>
      <c r="AX27" s="241">
        <f t="shared" si="14"/>
        <v>38727.56700000001</v>
      </c>
      <c r="AY27" s="242">
        <f t="shared" si="15"/>
        <v>131672.57</v>
      </c>
      <c r="AZ27" s="243">
        <v>25509.90700000001</v>
      </c>
      <c r="BA27" s="243">
        <v>103953.644</v>
      </c>
      <c r="BB27" s="243">
        <v>10922.213999999996</v>
      </c>
      <c r="BC27" s="243">
        <v>17211.958000000002</v>
      </c>
      <c r="BD27" s="243">
        <v>2.2710000000000004</v>
      </c>
      <c r="BE27" s="243">
        <v>384.00099999999992</v>
      </c>
      <c r="BF27" s="243">
        <v>18.416999999999998</v>
      </c>
      <c r="BG27" s="243">
        <v>129.833</v>
      </c>
      <c r="BH27" s="243">
        <v>2274.7580000000003</v>
      </c>
      <c r="BI27" s="243">
        <v>9993.1340000000037</v>
      </c>
      <c r="BJ27" s="244">
        <f t="shared" si="16"/>
        <v>48248.281999999999</v>
      </c>
      <c r="BK27" s="245">
        <f t="shared" si="17"/>
        <v>146133.986</v>
      </c>
      <c r="BL27" s="245">
        <v>25213.353999999999</v>
      </c>
      <c r="BM27" s="245">
        <v>111344.379</v>
      </c>
      <c r="BN27" s="245">
        <v>20355.543000000001</v>
      </c>
      <c r="BO27" s="245">
        <v>22130.264999999999</v>
      </c>
      <c r="BP27" s="245">
        <v>12.123999999999999</v>
      </c>
      <c r="BQ27" s="245">
        <v>548.32799999999997</v>
      </c>
      <c r="BR27" s="245">
        <v>10.119</v>
      </c>
      <c r="BS27" s="245">
        <v>146.571</v>
      </c>
      <c r="BT27" s="245">
        <v>2657.1419999999998</v>
      </c>
      <c r="BU27" s="246">
        <v>11964.442999999999</v>
      </c>
      <c r="BV27" s="247">
        <f t="shared" si="18"/>
        <v>53915.440999999999</v>
      </c>
      <c r="BW27" s="248">
        <f t="shared" si="19"/>
        <v>126468.70900000002</v>
      </c>
      <c r="BX27" s="249">
        <v>29147.058000000012</v>
      </c>
      <c r="BY27" s="249">
        <v>97225.788000000015</v>
      </c>
      <c r="BZ27" s="249">
        <v>22350.954999999998</v>
      </c>
      <c r="CA27" s="249">
        <v>22239.955000000002</v>
      </c>
      <c r="CB27" s="249">
        <v>19.164000000000001</v>
      </c>
      <c r="CC27" s="249">
        <v>184.922</v>
      </c>
      <c r="CD27" s="249">
        <v>4.3000000000000003E-2</v>
      </c>
      <c r="CE27" s="249">
        <v>2.1430000000000002</v>
      </c>
      <c r="CF27" s="249">
        <v>2398.221</v>
      </c>
      <c r="CG27" s="250">
        <v>6815.9009999999998</v>
      </c>
      <c r="CH27" s="247">
        <f t="shared" si="46"/>
        <v>60815.624000000011</v>
      </c>
      <c r="CI27" s="248">
        <f t="shared" si="47"/>
        <v>107567.62899999997</v>
      </c>
      <c r="CJ27" s="251">
        <v>25030.056000000011</v>
      </c>
      <c r="CK27" s="251">
        <v>86768.850999999995</v>
      </c>
      <c r="CL27" s="251">
        <v>35780.51</v>
      </c>
      <c r="CM27" s="251">
        <v>20626.027999999998</v>
      </c>
      <c r="CN27" s="251">
        <v>1.8199999999999974</v>
      </c>
      <c r="CO27" s="251">
        <v>92.677000000000007</v>
      </c>
      <c r="CP27" s="251">
        <v>3.238</v>
      </c>
      <c r="CQ27" s="251">
        <v>75.715000000000003</v>
      </c>
      <c r="CR27" s="260"/>
      <c r="CS27" s="252">
        <v>4.3580000000000005</v>
      </c>
      <c r="CT27" s="247">
        <f t="shared" si="21"/>
        <v>56119.378949999998</v>
      </c>
      <c r="CU27" s="248">
        <f t="shared" si="22"/>
        <v>115549.96799999999</v>
      </c>
      <c r="CV27" s="248">
        <v>28370.502122999998</v>
      </c>
      <c r="CW27" s="248">
        <v>82290.337</v>
      </c>
      <c r="CX27" s="248">
        <v>27720.691440000002</v>
      </c>
      <c r="CY27" s="248">
        <v>32801.650999999998</v>
      </c>
      <c r="CZ27" s="248">
        <v>6.7451370000000006</v>
      </c>
      <c r="DA27" s="248">
        <v>223.37899999999999</v>
      </c>
      <c r="DB27" s="248">
        <v>21.440249999999999</v>
      </c>
      <c r="DC27" s="248">
        <v>227.71799999999999</v>
      </c>
      <c r="DD27" s="260"/>
      <c r="DE27" s="253">
        <v>6.883</v>
      </c>
      <c r="DF27" s="254">
        <f t="shared" si="23"/>
        <v>49347</v>
      </c>
      <c r="DG27" s="255">
        <f t="shared" si="24"/>
        <v>109773</v>
      </c>
      <c r="DH27" s="256">
        <v>32368</v>
      </c>
      <c r="DI27" s="256">
        <v>87007</v>
      </c>
      <c r="DJ27" s="256">
        <v>16955</v>
      </c>
      <c r="DK27" s="256">
        <v>22512</v>
      </c>
      <c r="DL27" s="256">
        <v>22</v>
      </c>
      <c r="DM27" s="256">
        <v>200</v>
      </c>
      <c r="DN27" s="256">
        <v>2</v>
      </c>
      <c r="DO27" s="257">
        <v>54</v>
      </c>
      <c r="DP27" s="254">
        <f t="shared" si="25"/>
        <v>48118.551899000013</v>
      </c>
      <c r="DQ27" s="255">
        <f t="shared" si="26"/>
        <v>111435.443</v>
      </c>
      <c r="DR27" s="248">
        <v>35457.170662000011</v>
      </c>
      <c r="DS27" s="248">
        <v>85818.131000000008</v>
      </c>
      <c r="DT27" s="248">
        <v>12207.657177000001</v>
      </c>
      <c r="DU27" s="248">
        <v>23240.839</v>
      </c>
      <c r="DV27" s="248">
        <v>9.0088950000000008</v>
      </c>
      <c r="DW27" s="248">
        <v>1101.2220000000002</v>
      </c>
      <c r="DX27" s="248">
        <v>444.71516500000001</v>
      </c>
      <c r="DY27" s="253">
        <v>1275.251</v>
      </c>
      <c r="DZ27" s="254">
        <f t="shared" si="27"/>
        <v>34480.605930999998</v>
      </c>
      <c r="EA27" s="255">
        <f t="shared" si="28"/>
        <v>88064.097999999984</v>
      </c>
      <c r="EB27" s="248">
        <v>24045.460641000009</v>
      </c>
      <c r="EC27" s="248">
        <v>67553.130999999994</v>
      </c>
      <c r="ED27" s="248">
        <v>10019.403906</v>
      </c>
      <c r="EE27" s="248">
        <v>17135.008999999995</v>
      </c>
      <c r="EF27" s="248">
        <v>16.076999000000001</v>
      </c>
      <c r="EG27" s="248">
        <v>1876.723</v>
      </c>
      <c r="EH27" s="248">
        <v>399.66438500000004</v>
      </c>
      <c r="EI27" s="253">
        <v>1499.2350000000001</v>
      </c>
      <c r="EJ27" s="254">
        <f t="shared" si="29"/>
        <v>77715.946029999992</v>
      </c>
      <c r="EK27" s="255">
        <f t="shared" si="30"/>
        <v>95622.275999999998</v>
      </c>
      <c r="EL27" s="248">
        <v>23245.94949000001</v>
      </c>
      <c r="EM27" s="248">
        <v>60784.257999999994</v>
      </c>
      <c r="EN27" s="248">
        <v>54098.964379999998</v>
      </c>
      <c r="EO27" s="248">
        <v>31766.259000000002</v>
      </c>
      <c r="EP27" s="248">
        <v>24.287290000000002</v>
      </c>
      <c r="EQ27" s="248">
        <v>1854.3610000000001</v>
      </c>
      <c r="ER27" s="248">
        <v>346.74487000000005</v>
      </c>
      <c r="ES27" s="253">
        <v>1217.3980000000001</v>
      </c>
      <c r="ET27" s="254">
        <f t="shared" si="31"/>
        <v>47865.142000000007</v>
      </c>
      <c r="EU27" s="255">
        <f t="shared" si="32"/>
        <v>105780.76700000002</v>
      </c>
      <c r="EV27" s="255">
        <v>26465.098000000002</v>
      </c>
      <c r="EW27" s="255">
        <v>64509.111000000004</v>
      </c>
      <c r="EX27" s="255">
        <v>21386.531999999999</v>
      </c>
      <c r="EY27" s="255">
        <v>35689.025000000009</v>
      </c>
      <c r="EZ27" s="255">
        <v>12.94</v>
      </c>
      <c r="FA27" s="255">
        <v>1566.83</v>
      </c>
      <c r="FB27" s="255">
        <v>0.57200000000000006</v>
      </c>
      <c r="FC27" s="258">
        <v>4015.8009999999999</v>
      </c>
      <c r="FD27" s="244">
        <f t="shared" si="33"/>
        <v>704897.68281000003</v>
      </c>
      <c r="FE27" s="245">
        <f t="shared" si="34"/>
        <v>1741926.2110000004</v>
      </c>
      <c r="FF27" s="245">
        <f t="shared" si="35"/>
        <v>391543.55191600008</v>
      </c>
      <c r="FG27" s="245">
        <f t="shared" si="36"/>
        <v>1306345.4890000001</v>
      </c>
      <c r="FH27" s="245">
        <f t="shared" si="37"/>
        <v>289692.97090299998</v>
      </c>
      <c r="FI27" s="245">
        <f t="shared" si="38"/>
        <v>354792.114</v>
      </c>
      <c r="FJ27" s="245">
        <f t="shared" si="39"/>
        <v>144.14432100000002</v>
      </c>
      <c r="FK27" s="245">
        <f t="shared" si="40"/>
        <v>9244.9379999999983</v>
      </c>
      <c r="FL27" s="245">
        <f t="shared" si="41"/>
        <v>181.29524999999998</v>
      </c>
      <c r="FM27" s="245">
        <f t="shared" si="42"/>
        <v>1227.6270000000002</v>
      </c>
      <c r="FN27" s="245">
        <f t="shared" si="43"/>
        <v>23335.720420000001</v>
      </c>
      <c r="FO27" s="246">
        <f t="shared" si="44"/>
        <v>70316.043000000005</v>
      </c>
      <c r="FQ27" s="21"/>
    </row>
    <row r="28" spans="1:174" ht="14.25" customHeight="1" x14ac:dyDescent="0.2">
      <c r="A28" s="236" t="s">
        <v>82</v>
      </c>
      <c r="B28" s="434">
        <f t="shared" si="7"/>
        <v>66668.942999999999</v>
      </c>
      <c r="C28" s="435">
        <f t="shared" si="7"/>
        <v>570265.24199999997</v>
      </c>
      <c r="D28" s="436">
        <v>47746.713000000003</v>
      </c>
      <c r="E28" s="436">
        <v>496243.28399999999</v>
      </c>
      <c r="F28" s="436">
        <v>16441.319999999996</v>
      </c>
      <c r="G28" s="436">
        <v>49253.13</v>
      </c>
      <c r="H28" s="436">
        <v>25.827999999999996</v>
      </c>
      <c r="I28" s="436">
        <v>13265.752999999999</v>
      </c>
      <c r="J28" s="436">
        <v>6.5159999999999991</v>
      </c>
      <c r="K28" s="436">
        <v>68.027000000000001</v>
      </c>
      <c r="L28" s="436">
        <v>2448.5660000000003</v>
      </c>
      <c r="M28" s="437">
        <v>11435.047999999999</v>
      </c>
      <c r="N28" s="237">
        <f t="shared" si="8"/>
        <v>80447.485000000001</v>
      </c>
      <c r="O28" s="238">
        <f t="shared" si="9"/>
        <v>468176.32299999997</v>
      </c>
      <c r="P28" s="239">
        <v>40481.803999999989</v>
      </c>
      <c r="Q28" s="239">
        <v>406780.77899999998</v>
      </c>
      <c r="R28" s="239">
        <v>38606.427000000003</v>
      </c>
      <c r="S28" s="239">
        <v>35308.572999999997</v>
      </c>
      <c r="T28" s="239">
        <v>233.44699999999997</v>
      </c>
      <c r="U28" s="239">
        <v>15020.570000000005</v>
      </c>
      <c r="V28" s="239">
        <v>9.7990000000000013</v>
      </c>
      <c r="W28" s="239">
        <v>21.802999999999997</v>
      </c>
      <c r="X28" s="239">
        <v>1116.0079999999998</v>
      </c>
      <c r="Y28" s="240">
        <v>11044.597999999998</v>
      </c>
      <c r="Z28" s="237">
        <f t="shared" si="10"/>
        <v>61509.677000000011</v>
      </c>
      <c r="AA28" s="238">
        <f t="shared" si="11"/>
        <v>553177.03899999999</v>
      </c>
      <c r="AB28" s="239">
        <v>47975.792000000009</v>
      </c>
      <c r="AC28" s="239">
        <v>497221.897</v>
      </c>
      <c r="AD28" s="239">
        <v>11388.549000000001</v>
      </c>
      <c r="AE28" s="239">
        <v>29346.824000000001</v>
      </c>
      <c r="AF28" s="239">
        <v>25.942</v>
      </c>
      <c r="AG28" s="239">
        <v>11016.960000000001</v>
      </c>
      <c r="AH28" s="239">
        <v>52.951000000000001</v>
      </c>
      <c r="AI28" s="239">
        <v>60.208000000000006</v>
      </c>
      <c r="AJ28" s="239">
        <v>2066.4429999999998</v>
      </c>
      <c r="AK28" s="240">
        <v>15531.149999999998</v>
      </c>
      <c r="AL28" s="241">
        <f t="shared" si="12"/>
        <v>55847.628999999994</v>
      </c>
      <c r="AM28" s="242">
        <f t="shared" si="13"/>
        <v>458674.14499999984</v>
      </c>
      <c r="AN28" s="243">
        <v>44025.115999999995</v>
      </c>
      <c r="AO28" s="243">
        <v>396565.92299999989</v>
      </c>
      <c r="AP28" s="243">
        <v>10709.242</v>
      </c>
      <c r="AQ28" s="243">
        <v>36984.771999999997</v>
      </c>
      <c r="AR28" s="243">
        <v>48.378999999999998</v>
      </c>
      <c r="AS28" s="243">
        <v>12353.746000000001</v>
      </c>
      <c r="AT28" s="243">
        <v>1.339</v>
      </c>
      <c r="AU28" s="243">
        <v>33.445999999999998</v>
      </c>
      <c r="AV28" s="243">
        <v>1063.5530000000001</v>
      </c>
      <c r="AW28" s="243">
        <v>12736.257999999998</v>
      </c>
      <c r="AX28" s="241">
        <f t="shared" si="14"/>
        <v>47281.097999999991</v>
      </c>
      <c r="AY28" s="242">
        <f t="shared" si="15"/>
        <v>391519.37299999991</v>
      </c>
      <c r="AZ28" s="243">
        <v>36861.243999999999</v>
      </c>
      <c r="BA28" s="243">
        <v>330632.49699999992</v>
      </c>
      <c r="BB28" s="243">
        <v>9370.2350000000006</v>
      </c>
      <c r="BC28" s="243">
        <v>34528.26</v>
      </c>
      <c r="BD28" s="243">
        <v>42.466999999999999</v>
      </c>
      <c r="BE28" s="243">
        <v>13246.619000000001</v>
      </c>
      <c r="BF28" s="243">
        <v>3.306</v>
      </c>
      <c r="BG28" s="243">
        <v>614.31600000000014</v>
      </c>
      <c r="BH28" s="243">
        <v>1003.846</v>
      </c>
      <c r="BI28" s="243">
        <v>12497.681000000004</v>
      </c>
      <c r="BJ28" s="244">
        <f t="shared" si="16"/>
        <v>43394.857000000011</v>
      </c>
      <c r="BK28" s="245">
        <f t="shared" si="17"/>
        <v>329875.8569999999</v>
      </c>
      <c r="BL28" s="245">
        <v>34691.647000000004</v>
      </c>
      <c r="BM28" s="245">
        <v>287221.79499999998</v>
      </c>
      <c r="BN28" s="245">
        <v>6809.8789999999999</v>
      </c>
      <c r="BO28" s="245">
        <v>20267.762999999999</v>
      </c>
      <c r="BP28" s="245">
        <v>37.515999999999998</v>
      </c>
      <c r="BQ28" s="245">
        <v>12120.496999999999</v>
      </c>
      <c r="BR28" s="245">
        <v>53.497</v>
      </c>
      <c r="BS28" s="245">
        <v>202.023</v>
      </c>
      <c r="BT28" s="245">
        <v>1802.318</v>
      </c>
      <c r="BU28" s="246">
        <v>10063.779</v>
      </c>
      <c r="BV28" s="247">
        <f t="shared" si="18"/>
        <v>77001.879000000015</v>
      </c>
      <c r="BW28" s="248">
        <f t="shared" si="19"/>
        <v>267175.52000000008</v>
      </c>
      <c r="BX28" s="249">
        <v>33003.45900000001</v>
      </c>
      <c r="BY28" s="249">
        <v>223565.51200000008</v>
      </c>
      <c r="BZ28" s="249">
        <v>43334.323000000004</v>
      </c>
      <c r="CA28" s="249">
        <v>26204.566999999995</v>
      </c>
      <c r="CB28" s="249">
        <v>46.831000000000003</v>
      </c>
      <c r="CC28" s="249">
        <v>9787.9790000000012</v>
      </c>
      <c r="CD28" s="249">
        <v>0.68700000000000006</v>
      </c>
      <c r="CE28" s="249">
        <v>6.4329999999999998</v>
      </c>
      <c r="CF28" s="249">
        <v>616.57899999999995</v>
      </c>
      <c r="CG28" s="250">
        <v>7611.0290000000005</v>
      </c>
      <c r="CH28" s="247">
        <f t="shared" si="46"/>
        <v>29568.660000000014</v>
      </c>
      <c r="CI28" s="248">
        <f t="shared" si="47"/>
        <v>238957.6399999999</v>
      </c>
      <c r="CJ28" s="251">
        <v>25618.262000000013</v>
      </c>
      <c r="CK28" s="251">
        <v>214072.58099999992</v>
      </c>
      <c r="CL28" s="251">
        <v>3854.0650000000001</v>
      </c>
      <c r="CM28" s="251">
        <v>16121.938000000002</v>
      </c>
      <c r="CN28" s="251">
        <v>68.328000000000003</v>
      </c>
      <c r="CO28" s="251">
        <v>8693.2629999999972</v>
      </c>
      <c r="CP28" s="251">
        <v>28.004999999999999</v>
      </c>
      <c r="CQ28" s="251">
        <v>57.326999999999998</v>
      </c>
      <c r="CR28" s="260"/>
      <c r="CS28" s="252">
        <v>12.530999999999999</v>
      </c>
      <c r="CT28" s="247">
        <f t="shared" si="21"/>
        <v>25811.582091999997</v>
      </c>
      <c r="CU28" s="248">
        <f t="shared" si="22"/>
        <v>204366.465</v>
      </c>
      <c r="CV28" s="248">
        <v>24003.944871</v>
      </c>
      <c r="CW28" s="248">
        <v>192249.40400000001</v>
      </c>
      <c r="CX28" s="248">
        <v>1730.0016400000002</v>
      </c>
      <c r="CY28" s="248">
        <v>3918.864</v>
      </c>
      <c r="CZ28" s="248">
        <v>47.715180999999994</v>
      </c>
      <c r="DA28" s="248">
        <v>8154.3909999999996</v>
      </c>
      <c r="DB28" s="248">
        <v>29.920400000000001</v>
      </c>
      <c r="DC28" s="248">
        <v>40.739999999999995</v>
      </c>
      <c r="DD28" s="260"/>
      <c r="DE28" s="253">
        <v>3.0659999999999998</v>
      </c>
      <c r="DF28" s="254">
        <f t="shared" si="23"/>
        <v>39862</v>
      </c>
      <c r="DG28" s="255">
        <f t="shared" si="24"/>
        <v>234309</v>
      </c>
      <c r="DH28" s="256">
        <v>24679</v>
      </c>
      <c r="DI28" s="256">
        <v>222708</v>
      </c>
      <c r="DJ28" s="256">
        <v>15116</v>
      </c>
      <c r="DK28" s="256">
        <v>3535</v>
      </c>
      <c r="DL28" s="256">
        <v>43</v>
      </c>
      <c r="DM28" s="256">
        <v>7975</v>
      </c>
      <c r="DN28" s="256">
        <v>24</v>
      </c>
      <c r="DO28" s="257">
        <v>91</v>
      </c>
      <c r="DP28" s="254">
        <f t="shared" si="25"/>
        <v>26858.797656999999</v>
      </c>
      <c r="DQ28" s="255">
        <f t="shared" si="26"/>
        <v>224431.08900000001</v>
      </c>
      <c r="DR28" s="248">
        <v>26483.132428999998</v>
      </c>
      <c r="DS28" s="248">
        <v>219956.644</v>
      </c>
      <c r="DT28" s="248">
        <v>247.50737999999998</v>
      </c>
      <c r="DU28" s="248">
        <v>134.46600000000001</v>
      </c>
      <c r="DV28" s="248">
        <v>11.804787000000001</v>
      </c>
      <c r="DW28" s="248">
        <v>3344.7900000000004</v>
      </c>
      <c r="DX28" s="248">
        <v>116.35306100000001</v>
      </c>
      <c r="DY28" s="253">
        <v>995.18900000000008</v>
      </c>
      <c r="DZ28" s="254">
        <f t="shared" si="27"/>
        <v>25640.881927999995</v>
      </c>
      <c r="EA28" s="255">
        <f t="shared" si="28"/>
        <v>263935.20600000001</v>
      </c>
      <c r="EB28" s="248">
        <v>24951.407069999997</v>
      </c>
      <c r="EC28" s="248">
        <v>259489.33100000003</v>
      </c>
      <c r="ED28" s="248">
        <v>4.0709999999999997</v>
      </c>
      <c r="EE28" s="248">
        <v>10.563000000000001</v>
      </c>
      <c r="EF28" s="248">
        <v>23.477678000000001</v>
      </c>
      <c r="EG28" s="248">
        <v>1973.1789999999999</v>
      </c>
      <c r="EH28" s="248">
        <v>661.92617999999993</v>
      </c>
      <c r="EI28" s="253">
        <v>2462.1329999999998</v>
      </c>
      <c r="EJ28" s="254">
        <f t="shared" si="29"/>
        <v>56945.676671000008</v>
      </c>
      <c r="EK28" s="255">
        <f t="shared" si="30"/>
        <v>234464.79999999996</v>
      </c>
      <c r="EL28" s="248">
        <v>22948.504483999997</v>
      </c>
      <c r="EM28" s="248">
        <v>226737.86299999998</v>
      </c>
      <c r="EN28" s="248">
        <v>33785.035000000011</v>
      </c>
      <c r="EO28" s="248">
        <v>4976.8450000000003</v>
      </c>
      <c r="EP28" s="248">
        <v>21.348296999999999</v>
      </c>
      <c r="EQ28" s="248">
        <v>2428.857</v>
      </c>
      <c r="ER28" s="248">
        <v>190.78889000000001</v>
      </c>
      <c r="ES28" s="253">
        <v>321.23500000000001</v>
      </c>
      <c r="ET28" s="254">
        <f t="shared" si="31"/>
        <v>49330.985999999997</v>
      </c>
      <c r="EU28" s="255">
        <f t="shared" si="32"/>
        <v>234060.236</v>
      </c>
      <c r="EV28" s="255">
        <v>23231.577000000001</v>
      </c>
      <c r="EW28" s="255">
        <v>225900.70699999999</v>
      </c>
      <c r="EX28" s="255">
        <v>26078.529000000002</v>
      </c>
      <c r="EY28" s="255">
        <v>5054.49</v>
      </c>
      <c r="EZ28" s="255">
        <v>20.88</v>
      </c>
      <c r="FA28" s="255">
        <v>2220.8629999999998</v>
      </c>
      <c r="FB28" s="255"/>
      <c r="FC28" s="258">
        <v>884.17600000000004</v>
      </c>
      <c r="FD28" s="244">
        <f t="shared" si="33"/>
        <v>686170.15234799997</v>
      </c>
      <c r="FE28" s="245">
        <f t="shared" si="34"/>
        <v>4673387.9349999996</v>
      </c>
      <c r="FF28" s="245">
        <f t="shared" si="35"/>
        <v>456701.602854</v>
      </c>
      <c r="FG28" s="245">
        <f t="shared" si="36"/>
        <v>4199346.2170000002</v>
      </c>
      <c r="FH28" s="245">
        <f t="shared" si="37"/>
        <v>217475.18402000002</v>
      </c>
      <c r="FI28" s="245">
        <f t="shared" si="38"/>
        <v>265646.05499999999</v>
      </c>
      <c r="FJ28" s="245">
        <f t="shared" si="39"/>
        <v>696.96394299999997</v>
      </c>
      <c r="FK28" s="245">
        <f t="shared" si="40"/>
        <v>121602.467</v>
      </c>
      <c r="FL28" s="245">
        <f t="shared" si="41"/>
        <v>186.0204</v>
      </c>
      <c r="FM28" s="245">
        <f t="shared" si="42"/>
        <v>1104.3230000000003</v>
      </c>
      <c r="FN28" s="245">
        <f t="shared" si="43"/>
        <v>11110.381131</v>
      </c>
      <c r="FO28" s="246">
        <f t="shared" si="44"/>
        <v>85688.872999999992</v>
      </c>
      <c r="FQ28" s="21"/>
    </row>
    <row r="29" spans="1:174" ht="14.25" customHeight="1" x14ac:dyDescent="0.2">
      <c r="A29" s="236" t="s">
        <v>83</v>
      </c>
      <c r="B29" s="434">
        <f t="shared" si="7"/>
        <v>167483.329</v>
      </c>
      <c r="C29" s="435">
        <f t="shared" si="7"/>
        <v>802315.24800000002</v>
      </c>
      <c r="D29" s="436">
        <v>23991.603000000006</v>
      </c>
      <c r="E29" s="436">
        <v>645421.67800000007</v>
      </c>
      <c r="F29" s="436">
        <v>138755.823</v>
      </c>
      <c r="G29" s="436">
        <v>67391.349000000002</v>
      </c>
      <c r="H29" s="436">
        <v>54.767000000000003</v>
      </c>
      <c r="I29" s="436">
        <v>69718.401000000013</v>
      </c>
      <c r="J29" s="436">
        <v>2.7050000000000001</v>
      </c>
      <c r="K29" s="436">
        <v>33.173000000000002</v>
      </c>
      <c r="L29" s="436">
        <v>4678.4310000000005</v>
      </c>
      <c r="M29" s="437">
        <v>19750.646999999997</v>
      </c>
      <c r="N29" s="237">
        <f t="shared" si="8"/>
        <v>128043.76799999998</v>
      </c>
      <c r="O29" s="238">
        <f t="shared" si="9"/>
        <v>467633.06599999982</v>
      </c>
      <c r="P29" s="239">
        <v>20645.34599999999</v>
      </c>
      <c r="Q29" s="239">
        <v>365512.55599999981</v>
      </c>
      <c r="R29" s="239">
        <v>104420.736</v>
      </c>
      <c r="S29" s="239">
        <v>32013.205999999998</v>
      </c>
      <c r="T29" s="239">
        <v>453.13900000000001</v>
      </c>
      <c r="U29" s="239">
        <v>56590.553999999982</v>
      </c>
      <c r="V29" s="239">
        <v>8.9120000000000008</v>
      </c>
      <c r="W29" s="239">
        <v>124.96300000000001</v>
      </c>
      <c r="X29" s="239">
        <v>2515.6350000000002</v>
      </c>
      <c r="Y29" s="240">
        <v>13391.786999999997</v>
      </c>
      <c r="Z29" s="237">
        <f t="shared" si="10"/>
        <v>161594.899</v>
      </c>
      <c r="AA29" s="238">
        <f t="shared" si="11"/>
        <v>524004.78300000005</v>
      </c>
      <c r="AB29" s="239">
        <v>27153.323</v>
      </c>
      <c r="AC29" s="239">
        <v>387720.35600000003</v>
      </c>
      <c r="AD29" s="239">
        <v>132206.035</v>
      </c>
      <c r="AE29" s="239">
        <v>51783.748999999996</v>
      </c>
      <c r="AF29" s="239">
        <v>116.625</v>
      </c>
      <c r="AG29" s="239">
        <v>19257.604000000003</v>
      </c>
      <c r="AH29" s="239">
        <v>54.978999999999999</v>
      </c>
      <c r="AI29" s="239">
        <v>324.61199999999997</v>
      </c>
      <c r="AJ29" s="239">
        <v>2063.9369999999999</v>
      </c>
      <c r="AK29" s="240">
        <v>64918.462000000007</v>
      </c>
      <c r="AL29" s="241">
        <f t="shared" si="12"/>
        <v>189820.554</v>
      </c>
      <c r="AM29" s="242">
        <f t="shared" si="13"/>
        <v>480011.31300000014</v>
      </c>
      <c r="AN29" s="243">
        <v>17253.714</v>
      </c>
      <c r="AO29" s="243">
        <v>394840.31800000014</v>
      </c>
      <c r="AP29" s="243">
        <v>169476.96099999998</v>
      </c>
      <c r="AQ29" s="243">
        <v>62031.087999999996</v>
      </c>
      <c r="AR29" s="243">
        <v>92.283000000000001</v>
      </c>
      <c r="AS29" s="243">
        <v>12204.991000000002</v>
      </c>
      <c r="AT29" s="243">
        <v>83.664999999999992</v>
      </c>
      <c r="AU29" s="243">
        <v>187.44300000000001</v>
      </c>
      <c r="AV29" s="243">
        <v>2913.9310000000005</v>
      </c>
      <c r="AW29" s="243">
        <v>10747.473</v>
      </c>
      <c r="AX29" s="241">
        <f t="shared" si="14"/>
        <v>181248.37599999996</v>
      </c>
      <c r="AY29" s="242">
        <f t="shared" si="15"/>
        <v>463787.43099999975</v>
      </c>
      <c r="AZ29" s="243">
        <v>17994.516999999996</v>
      </c>
      <c r="BA29" s="243">
        <v>384368.87299999973</v>
      </c>
      <c r="BB29" s="243">
        <v>160896.22599999997</v>
      </c>
      <c r="BC29" s="243">
        <v>55205.689999999981</v>
      </c>
      <c r="BD29" s="243">
        <v>69.103000000000051</v>
      </c>
      <c r="BE29" s="243">
        <v>10444.946</v>
      </c>
      <c r="BF29" s="243">
        <v>0.127</v>
      </c>
      <c r="BG29" s="243">
        <v>14.928000000000001</v>
      </c>
      <c r="BH29" s="243">
        <v>2288.4029999999989</v>
      </c>
      <c r="BI29" s="243">
        <v>13752.993999999999</v>
      </c>
      <c r="BJ29" s="244">
        <f t="shared" si="16"/>
        <v>166520.43199999997</v>
      </c>
      <c r="BK29" s="245">
        <f t="shared" si="17"/>
        <v>534431.16300000006</v>
      </c>
      <c r="BL29" s="245">
        <v>18111.527999999998</v>
      </c>
      <c r="BM29" s="245">
        <v>449472.85800000001</v>
      </c>
      <c r="BN29" s="245">
        <v>146256.94399999999</v>
      </c>
      <c r="BO29" s="245">
        <v>38813.709000000003</v>
      </c>
      <c r="BP29" s="245">
        <v>79.697000000000003</v>
      </c>
      <c r="BQ29" s="245">
        <v>11055.967000000001</v>
      </c>
      <c r="BR29" s="245">
        <v>0.47</v>
      </c>
      <c r="BS29" s="245">
        <v>25.03</v>
      </c>
      <c r="BT29" s="245">
        <v>2071.7930000000001</v>
      </c>
      <c r="BU29" s="246">
        <v>35063.599000000002</v>
      </c>
      <c r="BV29" s="247">
        <f t="shared" si="18"/>
        <v>120962.99300000002</v>
      </c>
      <c r="BW29" s="248">
        <f t="shared" si="19"/>
        <v>508804.04399999994</v>
      </c>
      <c r="BX29" s="249">
        <v>21475.222000000027</v>
      </c>
      <c r="BY29" s="249">
        <v>461195.75099999993</v>
      </c>
      <c r="BZ29" s="249">
        <v>98077.709999999992</v>
      </c>
      <c r="CA29" s="249">
        <v>27646.526999999998</v>
      </c>
      <c r="CB29" s="249">
        <v>69.772999999999996</v>
      </c>
      <c r="CC29" s="249">
        <v>10625.23900000001</v>
      </c>
      <c r="CD29" s="249">
        <v>2.2959999999999998</v>
      </c>
      <c r="CE29" s="249">
        <v>86.113</v>
      </c>
      <c r="CF29" s="249">
        <v>1337.992</v>
      </c>
      <c r="CG29" s="250">
        <v>9250.4140000000007</v>
      </c>
      <c r="CH29" s="247">
        <f t="shared" si="46"/>
        <v>171592.52500000002</v>
      </c>
      <c r="CI29" s="248">
        <f t="shared" si="47"/>
        <v>602147.11999999976</v>
      </c>
      <c r="CJ29" s="251">
        <v>27713.243000000017</v>
      </c>
      <c r="CK29" s="251">
        <v>478156.37799999979</v>
      </c>
      <c r="CL29" s="251">
        <v>143814.51699999999</v>
      </c>
      <c r="CM29" s="251">
        <v>50836.339</v>
      </c>
      <c r="CN29" s="251">
        <v>62.69</v>
      </c>
      <c r="CO29" s="251">
        <v>72877.336999999956</v>
      </c>
      <c r="CP29" s="251">
        <v>2.0749999999999997</v>
      </c>
      <c r="CQ29" s="251">
        <v>24.597000000000001</v>
      </c>
      <c r="CR29" s="260"/>
      <c r="CS29" s="252">
        <v>252.46899999999999</v>
      </c>
      <c r="CT29" s="247">
        <f t="shared" si="21"/>
        <v>151627.10120599999</v>
      </c>
      <c r="CU29" s="248">
        <f t="shared" si="22"/>
        <v>538713.98199999996</v>
      </c>
      <c r="CV29" s="248">
        <v>34239.869553000011</v>
      </c>
      <c r="CW29" s="248">
        <v>400049.61000000004</v>
      </c>
      <c r="CX29" s="248">
        <v>117312.39244399998</v>
      </c>
      <c r="CY29" s="248">
        <v>44665.042000000009</v>
      </c>
      <c r="CZ29" s="248">
        <v>73.395209000000008</v>
      </c>
      <c r="DA29" s="248">
        <v>93470.206000000006</v>
      </c>
      <c r="DB29" s="248">
        <v>1.444</v>
      </c>
      <c r="DC29" s="248">
        <v>12.641999999999999</v>
      </c>
      <c r="DD29" s="260"/>
      <c r="DE29" s="253">
        <v>516.48200000000008</v>
      </c>
      <c r="DF29" s="254">
        <f t="shared" si="23"/>
        <v>187970</v>
      </c>
      <c r="DG29" s="255">
        <f t="shared" si="24"/>
        <v>537793</v>
      </c>
      <c r="DH29" s="256">
        <v>41075</v>
      </c>
      <c r="DI29" s="256">
        <v>389764</v>
      </c>
      <c r="DJ29" s="256">
        <v>146799</v>
      </c>
      <c r="DK29" s="256">
        <v>57452</v>
      </c>
      <c r="DL29" s="256">
        <v>95</v>
      </c>
      <c r="DM29" s="256">
        <v>90021</v>
      </c>
      <c r="DN29" s="256">
        <v>1</v>
      </c>
      <c r="DO29" s="257">
        <v>556</v>
      </c>
      <c r="DP29" s="254">
        <f t="shared" si="25"/>
        <v>127669.03823999999</v>
      </c>
      <c r="DQ29" s="255">
        <f t="shared" si="26"/>
        <v>525140.625</v>
      </c>
      <c r="DR29" s="248">
        <v>22041.085711</v>
      </c>
      <c r="DS29" s="248">
        <v>378699.25199999998</v>
      </c>
      <c r="DT29" s="248">
        <v>105436.27760299999</v>
      </c>
      <c r="DU29" s="248">
        <v>37543.999000000003</v>
      </c>
      <c r="DV29" s="248">
        <v>127.607646</v>
      </c>
      <c r="DW29" s="248">
        <v>108234.70499999999</v>
      </c>
      <c r="DX29" s="248">
        <v>64.067280000000011</v>
      </c>
      <c r="DY29" s="253">
        <v>662.66899999999998</v>
      </c>
      <c r="DZ29" s="254">
        <f t="shared" si="27"/>
        <v>123407.31031100001</v>
      </c>
      <c r="EA29" s="255">
        <f t="shared" si="28"/>
        <v>503144.09699999995</v>
      </c>
      <c r="EB29" s="248">
        <v>26740.050203999999</v>
      </c>
      <c r="EC29" s="248">
        <v>345475.27599999995</v>
      </c>
      <c r="ED29" s="248">
        <v>95945.326828000005</v>
      </c>
      <c r="EE29" s="248">
        <v>32594.662</v>
      </c>
      <c r="EF29" s="248">
        <v>75.110785000000021</v>
      </c>
      <c r="EG29" s="248">
        <v>124043.409</v>
      </c>
      <c r="EH29" s="248">
        <v>646.82249400000001</v>
      </c>
      <c r="EI29" s="253">
        <v>1030.75</v>
      </c>
      <c r="EJ29" s="254">
        <f t="shared" si="29"/>
        <v>209247.19510100002</v>
      </c>
      <c r="EK29" s="255">
        <f t="shared" si="30"/>
        <v>487470.30600000004</v>
      </c>
      <c r="EL29" s="248">
        <v>48139.200625000005</v>
      </c>
      <c r="EM29" s="248">
        <v>353946.14300000004</v>
      </c>
      <c r="EN29" s="248">
        <v>160341.59849</v>
      </c>
      <c r="EO29" s="248">
        <v>37760.602999999996</v>
      </c>
      <c r="EP29" s="248">
        <v>116.38104</v>
      </c>
      <c r="EQ29" s="248">
        <v>93407.538</v>
      </c>
      <c r="ER29" s="248">
        <v>650.01494600000001</v>
      </c>
      <c r="ES29" s="253">
        <v>2356.0219999999999</v>
      </c>
      <c r="ET29" s="254">
        <f t="shared" si="31"/>
        <v>227872.38400000002</v>
      </c>
      <c r="EU29" s="255">
        <f t="shared" si="32"/>
        <v>570013.43500000006</v>
      </c>
      <c r="EV29" s="255">
        <v>22952.217999999997</v>
      </c>
      <c r="EW29" s="255">
        <v>356874.78900000005</v>
      </c>
      <c r="EX29" s="255">
        <v>204753.03900000002</v>
      </c>
      <c r="EY29" s="255">
        <v>68616.075999999986</v>
      </c>
      <c r="EZ29" s="255">
        <v>42.617000000000004</v>
      </c>
      <c r="FA29" s="255">
        <v>79681.875</v>
      </c>
      <c r="FB29" s="255">
        <v>124.51</v>
      </c>
      <c r="FC29" s="258">
        <v>64840.694999999992</v>
      </c>
      <c r="FD29" s="244">
        <f t="shared" si="33"/>
        <v>2315059.9048580001</v>
      </c>
      <c r="FE29" s="245">
        <f t="shared" si="34"/>
        <v>7545409.6129999999</v>
      </c>
      <c r="FF29" s="245">
        <f t="shared" si="35"/>
        <v>369525.92009300005</v>
      </c>
      <c r="FG29" s="245">
        <f t="shared" si="36"/>
        <v>5791497.8379999995</v>
      </c>
      <c r="FH29" s="245">
        <f t="shared" si="37"/>
        <v>1924492.5863649999</v>
      </c>
      <c r="FI29" s="245">
        <f t="shared" si="38"/>
        <v>664354.03899999999</v>
      </c>
      <c r="FJ29" s="245">
        <f t="shared" si="39"/>
        <v>1528.18868</v>
      </c>
      <c r="FK29" s="245">
        <f t="shared" si="40"/>
        <v>851633.77200000011</v>
      </c>
      <c r="FL29" s="245">
        <f t="shared" si="41"/>
        <v>156.673</v>
      </c>
      <c r="FM29" s="245">
        <f t="shared" si="42"/>
        <v>833.50099999999998</v>
      </c>
      <c r="FN29" s="245">
        <f t="shared" si="43"/>
        <v>19356.536719999996</v>
      </c>
      <c r="FO29" s="246">
        <f t="shared" si="44"/>
        <v>237090.46299999999</v>
      </c>
      <c r="FQ29" s="21"/>
    </row>
    <row r="30" spans="1:174" ht="14.25" customHeight="1" x14ac:dyDescent="0.2">
      <c r="A30" s="236" t="s">
        <v>84</v>
      </c>
      <c r="B30" s="434">
        <f t="shared" si="7"/>
        <v>865991.19099999999</v>
      </c>
      <c r="C30" s="435">
        <f t="shared" si="7"/>
        <v>4281213.4549999991</v>
      </c>
      <c r="D30" s="436">
        <v>689410.62800000003</v>
      </c>
      <c r="E30" s="436">
        <v>3599979.9179999996</v>
      </c>
      <c r="F30" s="436">
        <v>85241.081000000006</v>
      </c>
      <c r="G30" s="436">
        <v>170604.193</v>
      </c>
      <c r="H30" s="436">
        <v>397.39400000000006</v>
      </c>
      <c r="I30" s="436">
        <v>42696.092999999993</v>
      </c>
      <c r="J30" s="436">
        <v>1298.7419999999995</v>
      </c>
      <c r="K30" s="436">
        <v>4632.607</v>
      </c>
      <c r="L30" s="436">
        <v>89643.346000000005</v>
      </c>
      <c r="M30" s="437">
        <v>463300.64399999985</v>
      </c>
      <c r="N30" s="237">
        <f t="shared" si="8"/>
        <v>779490.98999999929</v>
      </c>
      <c r="O30" s="238">
        <f t="shared" si="9"/>
        <v>3551362.0080000013</v>
      </c>
      <c r="P30" s="239">
        <v>616860.98999999941</v>
      </c>
      <c r="Q30" s="239">
        <v>3003067.5020000013</v>
      </c>
      <c r="R30" s="239">
        <v>81318.698000000019</v>
      </c>
      <c r="S30" s="239">
        <v>149562.80900000004</v>
      </c>
      <c r="T30" s="239">
        <v>368.67100000000016</v>
      </c>
      <c r="U30" s="239">
        <v>35795.217999999993</v>
      </c>
      <c r="V30" s="239">
        <v>2415.0069999999996</v>
      </c>
      <c r="W30" s="239">
        <v>4388.235999999999</v>
      </c>
      <c r="X30" s="239">
        <v>78527.623999999996</v>
      </c>
      <c r="Y30" s="240">
        <v>358548.24300000019</v>
      </c>
      <c r="Z30" s="237">
        <f t="shared" si="10"/>
        <v>915372.94000000018</v>
      </c>
      <c r="AA30" s="238">
        <f t="shared" si="11"/>
        <v>4109341.2669999991</v>
      </c>
      <c r="AB30" s="239">
        <v>672109.55400000012</v>
      </c>
      <c r="AC30" s="239">
        <v>3428328.3389999992</v>
      </c>
      <c r="AD30" s="239">
        <v>145247.29699999999</v>
      </c>
      <c r="AE30" s="239">
        <v>228999.77600000001</v>
      </c>
      <c r="AF30" s="239">
        <v>489.07299999999998</v>
      </c>
      <c r="AG30" s="239">
        <v>38835.188999999984</v>
      </c>
      <c r="AH30" s="239">
        <v>8793.6940000000013</v>
      </c>
      <c r="AI30" s="239">
        <v>11568.596000000003</v>
      </c>
      <c r="AJ30" s="239">
        <v>88733.321999999986</v>
      </c>
      <c r="AK30" s="240">
        <v>401609.36700000014</v>
      </c>
      <c r="AL30" s="241">
        <f t="shared" si="12"/>
        <v>911918.05099999963</v>
      </c>
      <c r="AM30" s="242">
        <f t="shared" si="13"/>
        <v>4045360.2919999976</v>
      </c>
      <c r="AN30" s="243">
        <v>668329.30099999963</v>
      </c>
      <c r="AO30" s="243">
        <v>3344158.3249999974</v>
      </c>
      <c r="AP30" s="243">
        <v>163010.53100000002</v>
      </c>
      <c r="AQ30" s="243">
        <v>276716.27899999998</v>
      </c>
      <c r="AR30" s="243">
        <v>378.38400000000019</v>
      </c>
      <c r="AS30" s="243">
        <v>32592.634000000013</v>
      </c>
      <c r="AT30" s="243">
        <v>1813.4110000000001</v>
      </c>
      <c r="AU30" s="243">
        <v>6849.4310000000005</v>
      </c>
      <c r="AV30" s="243">
        <v>78386.423999999985</v>
      </c>
      <c r="AW30" s="243">
        <v>385043.62300000002</v>
      </c>
      <c r="AX30" s="241">
        <f t="shared" si="14"/>
        <v>895175.82399999618</v>
      </c>
      <c r="AY30" s="242">
        <f t="shared" si="15"/>
        <v>3771299.5070000058</v>
      </c>
      <c r="AZ30" s="243">
        <v>608132.55699999619</v>
      </c>
      <c r="BA30" s="243">
        <v>3097709.1130000059</v>
      </c>
      <c r="BB30" s="243">
        <v>214334.06599999996</v>
      </c>
      <c r="BC30" s="243">
        <v>280995.51000000007</v>
      </c>
      <c r="BD30" s="243">
        <v>5794.9850000000069</v>
      </c>
      <c r="BE30" s="243">
        <v>38218.081000000013</v>
      </c>
      <c r="BF30" s="243">
        <v>2042.9879999999994</v>
      </c>
      <c r="BG30" s="243">
        <v>7504.139000000001</v>
      </c>
      <c r="BH30" s="243">
        <v>64871.227999999988</v>
      </c>
      <c r="BI30" s="243">
        <v>346872.66399999958</v>
      </c>
      <c r="BJ30" s="244">
        <f t="shared" si="16"/>
        <v>799855.08299999998</v>
      </c>
      <c r="BK30" s="245">
        <f t="shared" si="17"/>
        <v>3358143.855</v>
      </c>
      <c r="BL30" s="245">
        <v>548571.15500000003</v>
      </c>
      <c r="BM30" s="245">
        <v>2762659.8149999999</v>
      </c>
      <c r="BN30" s="245">
        <v>182739.85400000002</v>
      </c>
      <c r="BO30" s="245">
        <v>219364.7</v>
      </c>
      <c r="BP30" s="245">
        <v>627.19799999999998</v>
      </c>
      <c r="BQ30" s="245">
        <v>31418.850999999999</v>
      </c>
      <c r="BR30" s="245">
        <v>1912.7739999999999</v>
      </c>
      <c r="BS30" s="245">
        <v>6505.2030000000004</v>
      </c>
      <c r="BT30" s="245">
        <v>66004.101999999999</v>
      </c>
      <c r="BU30" s="246">
        <v>338195.28599999996</v>
      </c>
      <c r="BV30" s="247">
        <f t="shared" si="18"/>
        <v>752954.97999999812</v>
      </c>
      <c r="BW30" s="248">
        <f t="shared" si="19"/>
        <v>3262794.3130000033</v>
      </c>
      <c r="BX30" s="249">
        <v>530543.33899999817</v>
      </c>
      <c r="BY30" s="249">
        <v>2691392.7180000031</v>
      </c>
      <c r="BZ30" s="249">
        <v>161056.40299999999</v>
      </c>
      <c r="CA30" s="249">
        <v>205022.53700000001</v>
      </c>
      <c r="CB30" s="249">
        <v>412.17699999999996</v>
      </c>
      <c r="CC30" s="249">
        <v>28769.661</v>
      </c>
      <c r="CD30" s="249">
        <v>1376.4760000000001</v>
      </c>
      <c r="CE30" s="249">
        <v>5551.4299999999994</v>
      </c>
      <c r="CF30" s="249">
        <v>59566.584999999897</v>
      </c>
      <c r="CG30" s="250">
        <v>332057.967</v>
      </c>
      <c r="CH30" s="247">
        <f t="shared" si="46"/>
        <v>659987.01099999738</v>
      </c>
      <c r="CI30" s="248">
        <f t="shared" si="47"/>
        <v>2740097.2359999958</v>
      </c>
      <c r="CJ30" s="251">
        <v>518057.05299999734</v>
      </c>
      <c r="CK30" s="251">
        <v>2539016.5569999958</v>
      </c>
      <c r="CL30" s="251">
        <v>140254.57500000001</v>
      </c>
      <c r="CM30" s="251">
        <v>161356.08000000002</v>
      </c>
      <c r="CN30" s="251">
        <v>362.99500000000069</v>
      </c>
      <c r="CO30" s="251">
        <v>29956.153000000002</v>
      </c>
      <c r="CP30" s="251">
        <v>1286.4389999999999</v>
      </c>
      <c r="CQ30" s="251">
        <v>6034.8790000000008</v>
      </c>
      <c r="CR30" s="251">
        <v>25.948999999999987</v>
      </c>
      <c r="CS30" s="252">
        <v>3733.5669999999996</v>
      </c>
      <c r="CT30" s="247">
        <f t="shared" si="21"/>
        <v>671874.93405700009</v>
      </c>
      <c r="CU30" s="248">
        <f t="shared" si="22"/>
        <v>2659860.5580000002</v>
      </c>
      <c r="CV30" s="248">
        <v>481779.49369700003</v>
      </c>
      <c r="CW30" s="248">
        <v>2435193.9350000005</v>
      </c>
      <c r="CX30" s="248">
        <v>188944.09547399997</v>
      </c>
      <c r="CY30" s="248">
        <v>179262.45499999999</v>
      </c>
      <c r="CZ30" s="248">
        <v>556.27222000000006</v>
      </c>
      <c r="DA30" s="248">
        <v>32096.064000000006</v>
      </c>
      <c r="DB30" s="248">
        <v>548.5542190000001</v>
      </c>
      <c r="DC30" s="248">
        <v>3159.6280000000002</v>
      </c>
      <c r="DD30" s="248">
        <v>46.518447000000009</v>
      </c>
      <c r="DE30" s="253">
        <v>10148.476000000001</v>
      </c>
      <c r="DF30" s="254">
        <f t="shared" si="23"/>
        <v>748290</v>
      </c>
      <c r="DG30" s="255">
        <f t="shared" si="24"/>
        <v>2709609</v>
      </c>
      <c r="DH30" s="256">
        <v>498312</v>
      </c>
      <c r="DI30" s="256">
        <v>2468000</v>
      </c>
      <c r="DJ30" s="256">
        <v>248676</v>
      </c>
      <c r="DK30" s="256">
        <v>201186</v>
      </c>
      <c r="DL30" s="256">
        <v>358</v>
      </c>
      <c r="DM30" s="256">
        <v>31687</v>
      </c>
      <c r="DN30" s="256">
        <v>944</v>
      </c>
      <c r="DO30" s="257">
        <v>8736</v>
      </c>
      <c r="DP30" s="254">
        <f t="shared" si="25"/>
        <v>737041.80646200012</v>
      </c>
      <c r="DQ30" s="255">
        <f t="shared" si="26"/>
        <v>2743572.9220000035</v>
      </c>
      <c r="DR30" s="248">
        <v>465000.65813599998</v>
      </c>
      <c r="DS30" s="248">
        <v>2322332.6890000035</v>
      </c>
      <c r="DT30" s="248">
        <v>258824.28256100003</v>
      </c>
      <c r="DU30" s="248">
        <v>301233.09299999999</v>
      </c>
      <c r="DV30" s="248">
        <v>454.82253599999905</v>
      </c>
      <c r="DW30" s="248">
        <v>34348.720000000001</v>
      </c>
      <c r="DX30" s="248">
        <v>12762.04322900001</v>
      </c>
      <c r="DY30" s="253">
        <v>85658.42</v>
      </c>
      <c r="DZ30" s="254">
        <f t="shared" si="27"/>
        <v>799686.87374199985</v>
      </c>
      <c r="EA30" s="255">
        <f t="shared" si="28"/>
        <v>2612430.3230000017</v>
      </c>
      <c r="EB30" s="248">
        <v>485403.56547599996</v>
      </c>
      <c r="EC30" s="248">
        <v>2212371.7260000017</v>
      </c>
      <c r="ED30" s="248">
        <v>300120.56108199991</v>
      </c>
      <c r="EE30" s="248">
        <v>290056.55000000005</v>
      </c>
      <c r="EF30" s="248">
        <v>531.37158499999998</v>
      </c>
      <c r="EG30" s="248">
        <v>33493.921000000002</v>
      </c>
      <c r="EH30" s="248">
        <v>13631.375599000019</v>
      </c>
      <c r="EI30" s="253">
        <v>76508.126000000004</v>
      </c>
      <c r="EJ30" s="254">
        <f t="shared" si="29"/>
        <v>714481.48938699905</v>
      </c>
      <c r="EK30" s="255">
        <f t="shared" si="30"/>
        <v>2466051.4819999966</v>
      </c>
      <c r="EL30" s="248">
        <v>515485.20511299901</v>
      </c>
      <c r="EM30" s="248">
        <v>2170454.6549999965</v>
      </c>
      <c r="EN30" s="248">
        <v>166693.57956000001</v>
      </c>
      <c r="EO30" s="248">
        <v>173234.397</v>
      </c>
      <c r="EP30" s="248">
        <v>528.48269099999902</v>
      </c>
      <c r="EQ30" s="248">
        <v>32985.76400000001</v>
      </c>
      <c r="ER30" s="248">
        <v>31774.222023000024</v>
      </c>
      <c r="ES30" s="253">
        <v>89376.666000000012</v>
      </c>
      <c r="ET30" s="254">
        <f t="shared" si="31"/>
        <v>809813.13999999908</v>
      </c>
      <c r="EU30" s="255">
        <f t="shared" si="32"/>
        <v>3002197.1010000007</v>
      </c>
      <c r="EV30" s="255">
        <v>536593.52499999909</v>
      </c>
      <c r="EW30" s="255">
        <v>2435840.8950000005</v>
      </c>
      <c r="EX30" s="255">
        <v>270747.42399999994</v>
      </c>
      <c r="EY30" s="255">
        <v>302179.78700000001</v>
      </c>
      <c r="EZ30" s="255">
        <v>673.43699999999887</v>
      </c>
      <c r="FA30" s="255">
        <v>35664.302000000003</v>
      </c>
      <c r="FB30" s="255">
        <v>1798.753999999999</v>
      </c>
      <c r="FC30" s="258">
        <v>228512.11700000011</v>
      </c>
      <c r="FD30" s="244">
        <f t="shared" si="33"/>
        <v>11061934.313647989</v>
      </c>
      <c r="FE30" s="245">
        <f t="shared" si="34"/>
        <v>45313333.318999998</v>
      </c>
      <c r="FF30" s="245">
        <f t="shared" si="35"/>
        <v>7834589.0244219899</v>
      </c>
      <c r="FG30" s="245">
        <f t="shared" si="36"/>
        <v>38510506.186999999</v>
      </c>
      <c r="FH30" s="245">
        <f t="shared" si="37"/>
        <v>2607208.4476769995</v>
      </c>
      <c r="FI30" s="245">
        <f t="shared" si="38"/>
        <v>3139774.1659999997</v>
      </c>
      <c r="FJ30" s="245">
        <f t="shared" si="39"/>
        <v>11933.263032000006</v>
      </c>
      <c r="FK30" s="245">
        <f t="shared" si="40"/>
        <v>478557.65100000007</v>
      </c>
      <c r="FL30" s="245">
        <f t="shared" si="41"/>
        <v>21488.085219000001</v>
      </c>
      <c r="FM30" s="245">
        <f t="shared" si="42"/>
        <v>56194.149000000005</v>
      </c>
      <c r="FN30" s="245">
        <f t="shared" si="43"/>
        <v>586715.49329799996</v>
      </c>
      <c r="FO30" s="246">
        <f t="shared" si="44"/>
        <v>3128301.1659999997</v>
      </c>
      <c r="FQ30" s="21"/>
    </row>
    <row r="31" spans="1:174" ht="14.25" customHeight="1" x14ac:dyDescent="0.2">
      <c r="A31" s="236" t="s">
        <v>85</v>
      </c>
      <c r="B31" s="434">
        <f t="shared" si="7"/>
        <v>27637.517</v>
      </c>
      <c r="C31" s="435">
        <f t="shared" si="7"/>
        <v>22337.550999999999</v>
      </c>
      <c r="D31" s="436">
        <v>4973.6519999999991</v>
      </c>
      <c r="E31" s="436">
        <v>15589.405000000001</v>
      </c>
      <c r="F31" s="436">
        <v>21370.9</v>
      </c>
      <c r="G31" s="436">
        <v>5261.4709999999995</v>
      </c>
      <c r="H31" s="436">
        <v>15.641999999999999</v>
      </c>
      <c r="I31" s="436">
        <v>272.28800000000001</v>
      </c>
      <c r="J31" s="436">
        <v>1E-3</v>
      </c>
      <c r="K31" s="436">
        <v>0.17599999999999999</v>
      </c>
      <c r="L31" s="436">
        <v>1277.3220000000001</v>
      </c>
      <c r="M31" s="437">
        <v>1214.2110000000002</v>
      </c>
      <c r="N31" s="237">
        <f t="shared" si="8"/>
        <v>44984.00499999999</v>
      </c>
      <c r="O31" s="238">
        <f t="shared" si="9"/>
        <v>23584.896000000008</v>
      </c>
      <c r="P31" s="239">
        <v>2785.107</v>
      </c>
      <c r="Q31" s="239">
        <v>14211.560000000005</v>
      </c>
      <c r="R31" s="239">
        <v>41141.582000000002</v>
      </c>
      <c r="S31" s="239">
        <v>8385.5210000000006</v>
      </c>
      <c r="T31" s="239">
        <v>2.5940000000000003</v>
      </c>
      <c r="U31" s="239">
        <v>322.65099999999995</v>
      </c>
      <c r="V31" s="239">
        <v>6.2E-2</v>
      </c>
      <c r="W31" s="239">
        <v>10.079000000000001</v>
      </c>
      <c r="X31" s="239">
        <v>1054.6599999999999</v>
      </c>
      <c r="Y31" s="240">
        <v>655.08500000000004</v>
      </c>
      <c r="Z31" s="237">
        <f t="shared" si="10"/>
        <v>53013.471999999994</v>
      </c>
      <c r="AA31" s="238">
        <f t="shared" si="11"/>
        <v>18351.929</v>
      </c>
      <c r="AB31" s="239">
        <v>2338.788</v>
      </c>
      <c r="AC31" s="239">
        <v>7062.9469999999992</v>
      </c>
      <c r="AD31" s="239">
        <v>50110.261999999995</v>
      </c>
      <c r="AE31" s="239">
        <v>9230.0010000000002</v>
      </c>
      <c r="AF31" s="239">
        <v>0.95399999999999996</v>
      </c>
      <c r="AG31" s="239">
        <v>931.846</v>
      </c>
      <c r="AH31" s="239">
        <v>3.2000000000000001E-2</v>
      </c>
      <c r="AI31" s="239">
        <v>7.8840000000000003</v>
      </c>
      <c r="AJ31" s="239">
        <v>563.43600000000004</v>
      </c>
      <c r="AK31" s="240">
        <v>1119.2510000000002</v>
      </c>
      <c r="AL31" s="241">
        <f t="shared" si="12"/>
        <v>12325.137000000002</v>
      </c>
      <c r="AM31" s="242">
        <f t="shared" si="13"/>
        <v>8812.4129999999986</v>
      </c>
      <c r="AN31" s="243">
        <v>2288.4079999999999</v>
      </c>
      <c r="AO31" s="243">
        <v>4957.6229999999987</v>
      </c>
      <c r="AP31" s="243">
        <v>9299.5460000000021</v>
      </c>
      <c r="AQ31" s="243">
        <v>2685.9859999999999</v>
      </c>
      <c r="AR31" s="243">
        <v>0.53700000000000003</v>
      </c>
      <c r="AS31" s="243">
        <v>135.89000000000001</v>
      </c>
      <c r="AT31" s="243">
        <v>7.0999999999999994E-2</v>
      </c>
      <c r="AU31" s="243">
        <v>9.593</v>
      </c>
      <c r="AV31" s="243">
        <v>736.57499999999993</v>
      </c>
      <c r="AW31" s="243">
        <v>1023.3209999999998</v>
      </c>
      <c r="AX31" s="241">
        <f t="shared" si="14"/>
        <v>26984.501</v>
      </c>
      <c r="AY31" s="242">
        <f t="shared" si="15"/>
        <v>14560.014000000001</v>
      </c>
      <c r="AZ31" s="243">
        <v>7797.7900000000018</v>
      </c>
      <c r="BA31" s="243">
        <v>6932.5819999999994</v>
      </c>
      <c r="BB31" s="243">
        <v>18358.879000000001</v>
      </c>
      <c r="BC31" s="243">
        <v>5433.8680000000004</v>
      </c>
      <c r="BD31" s="243">
        <v>1.4590000000000001</v>
      </c>
      <c r="BE31" s="243">
        <v>41.180999999999997</v>
      </c>
      <c r="BF31" s="243">
        <v>0.02</v>
      </c>
      <c r="BG31" s="243">
        <v>0.73599999999999999</v>
      </c>
      <c r="BH31" s="243">
        <v>826.35299999999995</v>
      </c>
      <c r="BI31" s="243">
        <v>2151.6469999999995</v>
      </c>
      <c r="BJ31" s="244">
        <f t="shared" si="16"/>
        <v>35316.825000000012</v>
      </c>
      <c r="BK31" s="245">
        <f t="shared" si="17"/>
        <v>12396.725</v>
      </c>
      <c r="BL31" s="245">
        <v>8434.8349999999991</v>
      </c>
      <c r="BM31" s="245">
        <v>6579.7110000000002</v>
      </c>
      <c r="BN31" s="245">
        <v>26049.679000000004</v>
      </c>
      <c r="BO31" s="245">
        <v>4975.9579999999996</v>
      </c>
      <c r="BP31" s="245">
        <v>1.2639999999999998</v>
      </c>
      <c r="BQ31" s="245">
        <v>99.010999999999996</v>
      </c>
      <c r="BR31" s="259">
        <v>0.22999999999999998</v>
      </c>
      <c r="BS31" s="259">
        <v>2.0219999999999998</v>
      </c>
      <c r="BT31" s="245">
        <v>830.81700000000001</v>
      </c>
      <c r="BU31" s="246">
        <v>740.02300000000002</v>
      </c>
      <c r="BV31" s="247">
        <f t="shared" si="18"/>
        <v>38520.969000000005</v>
      </c>
      <c r="BW31" s="248">
        <f t="shared" si="19"/>
        <v>14645.552</v>
      </c>
      <c r="BX31" s="249">
        <v>2454.2920000000004</v>
      </c>
      <c r="BY31" s="249">
        <v>5290.415</v>
      </c>
      <c r="BZ31" s="249">
        <v>35746.080000000002</v>
      </c>
      <c r="CA31" s="249">
        <v>8970.8870000000006</v>
      </c>
      <c r="CB31" s="249">
        <v>0.35</v>
      </c>
      <c r="CC31" s="249">
        <v>125.45499999999998</v>
      </c>
      <c r="CD31" s="259">
        <v>0</v>
      </c>
      <c r="CE31" s="259">
        <v>0</v>
      </c>
      <c r="CF31" s="249">
        <v>320.24700000000001</v>
      </c>
      <c r="CG31" s="250">
        <v>258.79500000000002</v>
      </c>
      <c r="CH31" s="247">
        <f t="shared" si="46"/>
        <v>9080.6180000000004</v>
      </c>
      <c r="CI31" s="248">
        <f t="shared" si="47"/>
        <v>5377.2610000000004</v>
      </c>
      <c r="CJ31" s="251">
        <v>2782.7280000000001</v>
      </c>
      <c r="CK31" s="251">
        <v>3040.0120000000002</v>
      </c>
      <c r="CL31" s="251">
        <v>6296.7640000000001</v>
      </c>
      <c r="CM31" s="251">
        <v>2003.2540000000001</v>
      </c>
      <c r="CN31" s="251">
        <v>1.1259999999999999</v>
      </c>
      <c r="CO31" s="251">
        <v>332.74799999999999</v>
      </c>
      <c r="CP31" s="251"/>
      <c r="CQ31" s="251"/>
      <c r="CR31" s="260"/>
      <c r="CS31" s="252">
        <v>1.2470000000000001</v>
      </c>
      <c r="CT31" s="247">
        <f t="shared" si="21"/>
        <v>2244.1117100000006</v>
      </c>
      <c r="CU31" s="248">
        <f t="shared" si="22"/>
        <v>3999.5790000000002</v>
      </c>
      <c r="CV31" s="248">
        <v>2067.2730130000004</v>
      </c>
      <c r="CW31" s="248">
        <v>3337.4369999999999</v>
      </c>
      <c r="CX31" s="248">
        <v>175.99842999999998</v>
      </c>
      <c r="CY31" s="248">
        <v>166.20400000000001</v>
      </c>
      <c r="CZ31" s="248">
        <v>0.84026699999999999</v>
      </c>
      <c r="DA31" s="248">
        <v>493.17700000000002</v>
      </c>
      <c r="DB31" s="248">
        <v>0</v>
      </c>
      <c r="DC31" s="248">
        <v>0</v>
      </c>
      <c r="DD31" s="260"/>
      <c r="DE31" s="253">
        <v>2.7610000000000001</v>
      </c>
      <c r="DF31" s="254">
        <f t="shared" si="23"/>
        <v>18264</v>
      </c>
      <c r="DG31" s="255">
        <f t="shared" si="24"/>
        <v>15031</v>
      </c>
      <c r="DH31" s="256">
        <v>1231</v>
      </c>
      <c r="DI31" s="256">
        <v>9752</v>
      </c>
      <c r="DJ31" s="256">
        <v>17032</v>
      </c>
      <c r="DK31" s="256">
        <v>4645</v>
      </c>
      <c r="DL31" s="256">
        <v>1</v>
      </c>
      <c r="DM31" s="256">
        <v>634</v>
      </c>
      <c r="DN31" s="256">
        <v>0</v>
      </c>
      <c r="DO31" s="257">
        <v>0</v>
      </c>
      <c r="DP31" s="254">
        <f t="shared" si="25"/>
        <v>1965.780309</v>
      </c>
      <c r="DQ31" s="255">
        <f t="shared" si="26"/>
        <v>2612.846</v>
      </c>
      <c r="DR31" s="248">
        <v>800.71280899999999</v>
      </c>
      <c r="DS31" s="248">
        <v>896.52700000000004</v>
      </c>
      <c r="DT31" s="248">
        <v>1157.077</v>
      </c>
      <c r="DU31" s="248">
        <v>1675.5170000000001</v>
      </c>
      <c r="DV31" s="261"/>
      <c r="DW31" s="261"/>
      <c r="DX31" s="248">
        <v>7.9905000000000008</v>
      </c>
      <c r="DY31" s="253">
        <v>40.802</v>
      </c>
      <c r="DZ31" s="254">
        <f t="shared" si="27"/>
        <v>11055.26951</v>
      </c>
      <c r="EA31" s="255">
        <f t="shared" si="28"/>
        <v>3234.2640000000001</v>
      </c>
      <c r="EB31" s="248">
        <v>2325.6915100000001</v>
      </c>
      <c r="EC31" s="248">
        <v>1525.6869999999999</v>
      </c>
      <c r="ED31" s="248">
        <v>8729.5759999999991</v>
      </c>
      <c r="EE31" s="248">
        <v>1708.1680000000001</v>
      </c>
      <c r="EF31" s="261">
        <v>0</v>
      </c>
      <c r="EG31" s="248">
        <v>0</v>
      </c>
      <c r="EH31" s="248">
        <v>2E-3</v>
      </c>
      <c r="EI31" s="253">
        <v>0.40899999999999997</v>
      </c>
      <c r="EJ31" s="254">
        <f t="shared" si="29"/>
        <v>18276.495280000003</v>
      </c>
      <c r="EK31" s="255">
        <f t="shared" si="30"/>
        <v>3849.7289999999998</v>
      </c>
      <c r="EL31" s="248">
        <v>1173.1629600000001</v>
      </c>
      <c r="EM31" s="248">
        <v>1158.2080000000001</v>
      </c>
      <c r="EN31" s="248">
        <v>17094.594000000001</v>
      </c>
      <c r="EO31" s="248">
        <v>2442.848</v>
      </c>
      <c r="EP31" s="261"/>
      <c r="EQ31" s="248">
        <v>20.986000000000001</v>
      </c>
      <c r="ER31" s="248">
        <v>8.7383199999999999</v>
      </c>
      <c r="ES31" s="253">
        <v>227.68700000000001</v>
      </c>
      <c r="ET31" s="254">
        <f t="shared" si="31"/>
        <v>2394.7279999999996</v>
      </c>
      <c r="EU31" s="255">
        <f t="shared" si="32"/>
        <v>3366.768</v>
      </c>
      <c r="EV31" s="255">
        <v>1593.3469999999998</v>
      </c>
      <c r="EW31" s="255">
        <v>2767.1779999999999</v>
      </c>
      <c r="EX31" s="255">
        <v>801.38099999999997</v>
      </c>
      <c r="EY31" s="255">
        <v>568.44799999999998</v>
      </c>
      <c r="EZ31" s="262"/>
      <c r="FA31" s="255">
        <v>26.637</v>
      </c>
      <c r="FB31" s="255">
        <v>0</v>
      </c>
      <c r="FC31" s="258">
        <v>4.5049999999999999</v>
      </c>
      <c r="FD31" s="244">
        <f t="shared" si="33"/>
        <v>302063.428809</v>
      </c>
      <c r="FE31" s="245">
        <f t="shared" si="34"/>
        <v>152160.527</v>
      </c>
      <c r="FF31" s="245">
        <f t="shared" si="35"/>
        <v>43046.787292000008</v>
      </c>
      <c r="FG31" s="245">
        <f t="shared" si="36"/>
        <v>83101.292000000001</v>
      </c>
      <c r="FH31" s="245">
        <f t="shared" si="37"/>
        <v>253364.31842999998</v>
      </c>
      <c r="FI31" s="245">
        <f t="shared" si="38"/>
        <v>58153.130999999994</v>
      </c>
      <c r="FJ31" s="245">
        <f t="shared" si="39"/>
        <v>25.766266999999999</v>
      </c>
      <c r="FK31" s="245">
        <f t="shared" si="40"/>
        <v>3435.87</v>
      </c>
      <c r="FL31" s="245">
        <f t="shared" si="41"/>
        <v>0.41599999999999998</v>
      </c>
      <c r="FM31" s="245">
        <f t="shared" si="42"/>
        <v>30.49</v>
      </c>
      <c r="FN31" s="245">
        <f t="shared" si="43"/>
        <v>5626.1408199999996</v>
      </c>
      <c r="FO31" s="246">
        <f t="shared" si="44"/>
        <v>7439.7439999999997</v>
      </c>
      <c r="FQ31" s="21"/>
    </row>
    <row r="32" spans="1:174" ht="14.25" customHeight="1" x14ac:dyDescent="0.2">
      <c r="A32" s="236" t="s">
        <v>86</v>
      </c>
      <c r="B32" s="434">
        <f t="shared" si="7"/>
        <v>79133.01400000001</v>
      </c>
      <c r="C32" s="435">
        <f t="shared" si="7"/>
        <v>83129.03</v>
      </c>
      <c r="D32" s="436">
        <v>20924.521999999997</v>
      </c>
      <c r="E32" s="436">
        <v>45979.186999999998</v>
      </c>
      <c r="F32" s="436">
        <v>53189.833000000006</v>
      </c>
      <c r="G32" s="436">
        <v>27278.821</v>
      </c>
      <c r="H32" s="436">
        <v>9.2289999999999992</v>
      </c>
      <c r="I32" s="436">
        <v>703.13699999999994</v>
      </c>
      <c r="J32" s="436">
        <v>0.94199999999999995</v>
      </c>
      <c r="K32" s="436">
        <v>53.174999999999997</v>
      </c>
      <c r="L32" s="436">
        <v>5008.4880000000003</v>
      </c>
      <c r="M32" s="437">
        <v>9114.7099999999991</v>
      </c>
      <c r="N32" s="237">
        <f t="shared" si="8"/>
        <v>58613.874000000011</v>
      </c>
      <c r="O32" s="238">
        <f t="shared" si="9"/>
        <v>52976.647999999986</v>
      </c>
      <c r="P32" s="239">
        <v>13851.581</v>
      </c>
      <c r="Q32" s="239">
        <v>27852.602999999992</v>
      </c>
      <c r="R32" s="239">
        <v>41177.305000000008</v>
      </c>
      <c r="S32" s="239">
        <v>20320.915999999997</v>
      </c>
      <c r="T32" s="239">
        <v>15.462000000000002</v>
      </c>
      <c r="U32" s="239">
        <v>1249.789</v>
      </c>
      <c r="V32" s="239">
        <v>0.45500000000000002</v>
      </c>
      <c r="W32" s="239">
        <v>136.5</v>
      </c>
      <c r="X32" s="239">
        <v>3569.0710000000008</v>
      </c>
      <c r="Y32" s="240">
        <v>3416.84</v>
      </c>
      <c r="Z32" s="237">
        <f t="shared" si="10"/>
        <v>116902.905</v>
      </c>
      <c r="AA32" s="238">
        <f t="shared" si="11"/>
        <v>81174.5</v>
      </c>
      <c r="AB32" s="239">
        <v>27129.195999999996</v>
      </c>
      <c r="AC32" s="239">
        <v>30092.981</v>
      </c>
      <c r="AD32" s="239">
        <v>88954.604000000007</v>
      </c>
      <c r="AE32" s="239">
        <v>46012.932999999997</v>
      </c>
      <c r="AF32" s="239">
        <v>12.696000000000002</v>
      </c>
      <c r="AG32" s="239">
        <v>859.78200000000004</v>
      </c>
      <c r="AH32" s="239">
        <v>0.56099999999999994</v>
      </c>
      <c r="AI32" s="239">
        <v>152.65299999999999</v>
      </c>
      <c r="AJ32" s="239">
        <v>805.84799999999996</v>
      </c>
      <c r="AK32" s="240">
        <v>4056.1509999999998</v>
      </c>
      <c r="AL32" s="241">
        <f t="shared" si="12"/>
        <v>72541.354000000007</v>
      </c>
      <c r="AM32" s="242">
        <f t="shared" si="13"/>
        <v>67858.137999999992</v>
      </c>
      <c r="AN32" s="243">
        <v>20929.967000000001</v>
      </c>
      <c r="AO32" s="243">
        <v>30381.309999999994</v>
      </c>
      <c r="AP32" s="243">
        <v>51122.436000000002</v>
      </c>
      <c r="AQ32" s="243">
        <v>34023.748</v>
      </c>
      <c r="AR32" s="243">
        <v>5.8329999999999993</v>
      </c>
      <c r="AS32" s="243">
        <v>671.08700000000022</v>
      </c>
      <c r="AT32" s="243">
        <v>2.121</v>
      </c>
      <c r="AU32" s="243">
        <v>38.86</v>
      </c>
      <c r="AV32" s="243">
        <v>480.99700000000007</v>
      </c>
      <c r="AW32" s="243">
        <v>2743.1329999999994</v>
      </c>
      <c r="AX32" s="241">
        <f t="shared" si="14"/>
        <v>118993.86499999998</v>
      </c>
      <c r="AY32" s="242">
        <f t="shared" si="15"/>
        <v>67547.846999999994</v>
      </c>
      <c r="AZ32" s="243">
        <v>52453.952999999987</v>
      </c>
      <c r="BA32" s="243">
        <v>36990.273000000001</v>
      </c>
      <c r="BB32" s="243">
        <v>66043.793999999994</v>
      </c>
      <c r="BC32" s="243">
        <v>26673.185000000001</v>
      </c>
      <c r="BD32" s="243">
        <v>14.830999999999998</v>
      </c>
      <c r="BE32" s="243">
        <v>1601.2030000000004</v>
      </c>
      <c r="BF32" s="243">
        <v>0</v>
      </c>
      <c r="BG32" s="243">
        <v>0</v>
      </c>
      <c r="BH32" s="243">
        <v>481.28699999999998</v>
      </c>
      <c r="BI32" s="243">
        <v>2283.1860000000001</v>
      </c>
      <c r="BJ32" s="244">
        <f t="shared" si="16"/>
        <v>102824.76500000001</v>
      </c>
      <c r="BK32" s="245">
        <f t="shared" si="17"/>
        <v>63183.108</v>
      </c>
      <c r="BL32" s="245">
        <v>21468.990999999998</v>
      </c>
      <c r="BM32" s="245">
        <v>29240.445</v>
      </c>
      <c r="BN32" s="245">
        <v>79030.438000000009</v>
      </c>
      <c r="BO32" s="245">
        <v>28573.207999999999</v>
      </c>
      <c r="BP32" s="245">
        <v>25.259</v>
      </c>
      <c r="BQ32" s="245">
        <v>1831.8</v>
      </c>
      <c r="BR32" s="245">
        <v>492.07199999999995</v>
      </c>
      <c r="BS32" s="245">
        <v>501.101</v>
      </c>
      <c r="BT32" s="245">
        <v>1808.0049999999999</v>
      </c>
      <c r="BU32" s="246">
        <v>3036.5539999999996</v>
      </c>
      <c r="BV32" s="247">
        <f t="shared" si="18"/>
        <v>69539.873000000007</v>
      </c>
      <c r="BW32" s="248">
        <f t="shared" si="19"/>
        <v>70182.618999999992</v>
      </c>
      <c r="BX32" s="249">
        <v>23899.528000000002</v>
      </c>
      <c r="BY32" s="249">
        <v>33815.811999999998</v>
      </c>
      <c r="BZ32" s="249">
        <v>44152.132000000005</v>
      </c>
      <c r="CA32" s="249">
        <v>30798.309000000001</v>
      </c>
      <c r="CB32" s="249">
        <v>31.260999999999996</v>
      </c>
      <c r="CC32" s="249">
        <v>2438.9059999999999</v>
      </c>
      <c r="CD32" s="249">
        <v>2.0659999999999998</v>
      </c>
      <c r="CE32" s="249">
        <v>10.411999999999999</v>
      </c>
      <c r="CF32" s="249">
        <v>1454.886</v>
      </c>
      <c r="CG32" s="250">
        <v>3119.18</v>
      </c>
      <c r="CH32" s="247">
        <f t="shared" si="46"/>
        <v>53425.442999999999</v>
      </c>
      <c r="CI32" s="248">
        <f t="shared" si="47"/>
        <v>65287.735999999997</v>
      </c>
      <c r="CJ32" s="251">
        <v>26071.289999999997</v>
      </c>
      <c r="CK32" s="251">
        <v>40569.192999999999</v>
      </c>
      <c r="CL32" s="251">
        <v>27285.969999999998</v>
      </c>
      <c r="CM32" s="251">
        <v>21318.798999999999</v>
      </c>
      <c r="CN32" s="251">
        <v>32.014000000000003</v>
      </c>
      <c r="CO32" s="251">
        <v>3275.3969999999995</v>
      </c>
      <c r="CP32" s="251">
        <v>36.169000000000004</v>
      </c>
      <c r="CQ32" s="251">
        <v>120.79900000000001</v>
      </c>
      <c r="CR32" s="260"/>
      <c r="CS32" s="252">
        <v>3.548</v>
      </c>
      <c r="CT32" s="247">
        <f t="shared" si="21"/>
        <v>34203.250104999999</v>
      </c>
      <c r="CU32" s="248">
        <f t="shared" si="22"/>
        <v>52453.648000000001</v>
      </c>
      <c r="CV32" s="248">
        <v>15598.193232</v>
      </c>
      <c r="CW32" s="248">
        <v>33031.620000000003</v>
      </c>
      <c r="CX32" s="248">
        <v>18597.500434999998</v>
      </c>
      <c r="CY32" s="248">
        <v>18892.812999999998</v>
      </c>
      <c r="CZ32" s="248">
        <v>4.2504380000000008</v>
      </c>
      <c r="DA32" s="248">
        <v>502.16999999999996</v>
      </c>
      <c r="DB32" s="248">
        <v>3.306</v>
      </c>
      <c r="DC32" s="248">
        <v>22.756999999999998</v>
      </c>
      <c r="DD32" s="260"/>
      <c r="DE32" s="253">
        <v>4.2880000000000003</v>
      </c>
      <c r="DF32" s="254">
        <f t="shared" si="23"/>
        <v>27955</v>
      </c>
      <c r="DG32" s="255">
        <f t="shared" si="24"/>
        <v>45130</v>
      </c>
      <c r="DH32" s="256">
        <v>13012</v>
      </c>
      <c r="DI32" s="256">
        <v>26461</v>
      </c>
      <c r="DJ32" s="256">
        <v>14884</v>
      </c>
      <c r="DK32" s="256">
        <v>18358</v>
      </c>
      <c r="DL32" s="256">
        <v>1</v>
      </c>
      <c r="DM32" s="256">
        <v>302</v>
      </c>
      <c r="DN32" s="256">
        <v>58</v>
      </c>
      <c r="DO32" s="257">
        <v>9</v>
      </c>
      <c r="DP32" s="254">
        <f t="shared" si="25"/>
        <v>64413.548906000011</v>
      </c>
      <c r="DQ32" s="255">
        <f t="shared" si="26"/>
        <v>54385.140000000007</v>
      </c>
      <c r="DR32" s="248">
        <v>6496.6973059999991</v>
      </c>
      <c r="DS32" s="248">
        <v>13654.441999999999</v>
      </c>
      <c r="DT32" s="248">
        <v>57837.623000000007</v>
      </c>
      <c r="DU32" s="248">
        <v>40138.737000000001</v>
      </c>
      <c r="DV32" s="248">
        <v>9.6442999999999994</v>
      </c>
      <c r="DW32" s="248">
        <v>477.74099999999999</v>
      </c>
      <c r="DX32" s="248">
        <v>69.584299999999999</v>
      </c>
      <c r="DY32" s="253">
        <v>114.22</v>
      </c>
      <c r="DZ32" s="254">
        <f t="shared" si="27"/>
        <v>19864.738054999998</v>
      </c>
      <c r="EA32" s="255">
        <f t="shared" si="28"/>
        <v>25493.762999999999</v>
      </c>
      <c r="EB32" s="248">
        <v>8926.5975249999992</v>
      </c>
      <c r="EC32" s="248">
        <v>16743.251</v>
      </c>
      <c r="ED32" s="248">
        <v>10517.956</v>
      </c>
      <c r="EE32" s="248">
        <v>8198.7129999999997</v>
      </c>
      <c r="EF32" s="248">
        <v>0.13625000000000001</v>
      </c>
      <c r="EG32" s="248">
        <v>4.8879999999999999</v>
      </c>
      <c r="EH32" s="248">
        <v>420.04827999999998</v>
      </c>
      <c r="EI32" s="253">
        <v>546.91099999999994</v>
      </c>
      <c r="EJ32" s="254">
        <f t="shared" si="29"/>
        <v>86694.686189999993</v>
      </c>
      <c r="EK32" s="255">
        <f t="shared" si="30"/>
        <v>38538.167000000001</v>
      </c>
      <c r="EL32" s="248">
        <v>8157.4219400000011</v>
      </c>
      <c r="EM32" s="248">
        <v>12700.57</v>
      </c>
      <c r="EN32" s="248">
        <v>78534.01384</v>
      </c>
      <c r="EO32" s="248">
        <v>25655.025000000005</v>
      </c>
      <c r="EP32" s="248">
        <v>3.25041</v>
      </c>
      <c r="EQ32" s="248">
        <v>164.738</v>
      </c>
      <c r="ER32" s="248">
        <v>0</v>
      </c>
      <c r="ES32" s="253">
        <v>17.834</v>
      </c>
      <c r="ET32" s="254">
        <f t="shared" si="31"/>
        <v>16808.837</v>
      </c>
      <c r="EU32" s="255">
        <f t="shared" si="32"/>
        <v>24094.977999999999</v>
      </c>
      <c r="EV32" s="255">
        <v>5946.4520000000002</v>
      </c>
      <c r="EW32" s="255">
        <v>13830.673000000001</v>
      </c>
      <c r="EX32" s="255">
        <v>10861.638000000001</v>
      </c>
      <c r="EY32" s="255">
        <v>9760.3610000000008</v>
      </c>
      <c r="EZ32" s="255">
        <v>0.747</v>
      </c>
      <c r="FA32" s="255">
        <v>135.99599999999998</v>
      </c>
      <c r="FB32" s="255"/>
      <c r="FC32" s="258">
        <v>367.94800000000004</v>
      </c>
      <c r="FD32" s="244">
        <f t="shared" si="33"/>
        <v>921915.15325600002</v>
      </c>
      <c r="FE32" s="245">
        <f t="shared" si="34"/>
        <v>791435.32199999981</v>
      </c>
      <c r="FF32" s="245">
        <f t="shared" si="35"/>
        <v>264866.39000299992</v>
      </c>
      <c r="FG32" s="245">
        <f t="shared" si="36"/>
        <v>391343.35999999993</v>
      </c>
      <c r="FH32" s="245">
        <f t="shared" si="37"/>
        <v>642189.24327500002</v>
      </c>
      <c r="FI32" s="245">
        <f t="shared" si="38"/>
        <v>356003.56799999997</v>
      </c>
      <c r="FJ32" s="245">
        <f t="shared" si="39"/>
        <v>165.61339800000002</v>
      </c>
      <c r="FK32" s="245">
        <f t="shared" si="40"/>
        <v>14218.634</v>
      </c>
      <c r="FL32" s="245">
        <f t="shared" si="41"/>
        <v>537.69200000000001</v>
      </c>
      <c r="FM32" s="245">
        <f t="shared" si="42"/>
        <v>1036.2570000000001</v>
      </c>
      <c r="FN32" s="245">
        <f t="shared" si="43"/>
        <v>14156.21458</v>
      </c>
      <c r="FO32" s="246">
        <f t="shared" si="44"/>
        <v>28833.503000000001</v>
      </c>
      <c r="FQ32" s="21"/>
    </row>
    <row r="33" spans="1:196" ht="14.25" customHeight="1" x14ac:dyDescent="0.2">
      <c r="A33" s="236" t="s">
        <v>50</v>
      </c>
      <c r="B33" s="434">
        <f t="shared" si="7"/>
        <v>25704.764000000003</v>
      </c>
      <c r="C33" s="435">
        <f t="shared" si="7"/>
        <v>82433.125</v>
      </c>
      <c r="D33" s="436">
        <v>22453.206000000002</v>
      </c>
      <c r="E33" s="436">
        <v>68751.448000000004</v>
      </c>
      <c r="F33" s="436">
        <v>153.32799999999997</v>
      </c>
      <c r="G33" s="436">
        <v>3880.8739999999998</v>
      </c>
      <c r="H33" s="436">
        <v>6.1630000000000011</v>
      </c>
      <c r="I33" s="436">
        <v>498.85500000000008</v>
      </c>
      <c r="J33" s="436">
        <v>1380.2510000000004</v>
      </c>
      <c r="K33" s="436">
        <v>1662.2820000000002</v>
      </c>
      <c r="L33" s="436">
        <v>1711.816</v>
      </c>
      <c r="M33" s="437">
        <v>7639.6660000000002</v>
      </c>
      <c r="N33" s="237">
        <f t="shared" si="8"/>
        <v>31253.072999999997</v>
      </c>
      <c r="O33" s="238">
        <f t="shared" si="9"/>
        <v>71905.81299999998</v>
      </c>
      <c r="P33" s="239">
        <v>24687.469999999998</v>
      </c>
      <c r="Q33" s="239">
        <v>62396.939999999988</v>
      </c>
      <c r="R33" s="239">
        <v>959.72700000000009</v>
      </c>
      <c r="S33" s="239">
        <v>2026.452</v>
      </c>
      <c r="T33" s="239">
        <v>2.8420000000000005</v>
      </c>
      <c r="U33" s="239">
        <v>600.90599999999995</v>
      </c>
      <c r="V33" s="239">
        <v>1457.096</v>
      </c>
      <c r="W33" s="239">
        <v>982.13</v>
      </c>
      <c r="X33" s="239">
        <v>4145.9380000000001</v>
      </c>
      <c r="Y33" s="240">
        <v>5899.3849999999993</v>
      </c>
      <c r="Z33" s="237">
        <f t="shared" si="10"/>
        <v>33490.522999999994</v>
      </c>
      <c r="AA33" s="238">
        <f t="shared" si="11"/>
        <v>77558.609000000011</v>
      </c>
      <c r="AB33" s="239">
        <v>22416.629999999994</v>
      </c>
      <c r="AC33" s="239">
        <v>67639.090000000011</v>
      </c>
      <c r="AD33" s="239">
        <v>7009.5600000000013</v>
      </c>
      <c r="AE33" s="239">
        <v>5023.8580000000002</v>
      </c>
      <c r="AF33" s="239">
        <v>9.1080000000000005</v>
      </c>
      <c r="AG33" s="239">
        <v>466.99299999999999</v>
      </c>
      <c r="AH33" s="239">
        <v>1194.095</v>
      </c>
      <c r="AI33" s="239">
        <v>993.69799999999998</v>
      </c>
      <c r="AJ33" s="239">
        <v>2861.13</v>
      </c>
      <c r="AK33" s="240">
        <v>3434.9700000000007</v>
      </c>
      <c r="AL33" s="241">
        <f t="shared" si="12"/>
        <v>26719.257000000001</v>
      </c>
      <c r="AM33" s="242">
        <f t="shared" si="13"/>
        <v>79024.10500000001</v>
      </c>
      <c r="AN33" s="243">
        <v>22205.553</v>
      </c>
      <c r="AO33" s="243">
        <v>73174.76400000001</v>
      </c>
      <c r="AP33" s="243">
        <v>2533.2779999999998</v>
      </c>
      <c r="AQ33" s="243">
        <v>2031.2420000000002</v>
      </c>
      <c r="AR33" s="243">
        <v>6.0940000000000003</v>
      </c>
      <c r="AS33" s="243">
        <v>576.66100000000006</v>
      </c>
      <c r="AT33" s="243">
        <v>1364.307</v>
      </c>
      <c r="AU33" s="243">
        <v>1057.537</v>
      </c>
      <c r="AV33" s="243">
        <v>610.02499999999998</v>
      </c>
      <c r="AW33" s="243">
        <v>2183.9010000000003</v>
      </c>
      <c r="AX33" s="241">
        <f t="shared" si="14"/>
        <v>28626.596999999994</v>
      </c>
      <c r="AY33" s="242">
        <f t="shared" si="15"/>
        <v>95519.742000000042</v>
      </c>
      <c r="AZ33" s="243">
        <v>22949.667999999994</v>
      </c>
      <c r="BA33" s="243">
        <v>86580.940000000031</v>
      </c>
      <c r="BB33" s="243">
        <v>3056.998</v>
      </c>
      <c r="BC33" s="243">
        <v>3345.05</v>
      </c>
      <c r="BD33" s="243">
        <v>6.6260000000000021</v>
      </c>
      <c r="BE33" s="243">
        <v>532.06499999999994</v>
      </c>
      <c r="BF33" s="243">
        <v>616.4670000000001</v>
      </c>
      <c r="BG33" s="243">
        <v>476.35199999999998</v>
      </c>
      <c r="BH33" s="243">
        <v>1996.8379999999993</v>
      </c>
      <c r="BI33" s="243">
        <v>4585.335</v>
      </c>
      <c r="BJ33" s="244">
        <f t="shared" si="16"/>
        <v>24755.536999999997</v>
      </c>
      <c r="BK33" s="245">
        <f t="shared" si="17"/>
        <v>105274.31399999998</v>
      </c>
      <c r="BL33" s="245">
        <v>17383.482999999997</v>
      </c>
      <c r="BM33" s="245">
        <v>96582.601999999999</v>
      </c>
      <c r="BN33" s="245">
        <v>3809.9050000000002</v>
      </c>
      <c r="BO33" s="245">
        <v>1965.4</v>
      </c>
      <c r="BP33" s="245">
        <v>16.548000000000002</v>
      </c>
      <c r="BQ33" s="245">
        <v>1986.825</v>
      </c>
      <c r="BR33" s="245">
        <v>2508.0239999999999</v>
      </c>
      <c r="BS33" s="245">
        <v>1559.173</v>
      </c>
      <c r="BT33" s="245">
        <v>1037.577</v>
      </c>
      <c r="BU33" s="246">
        <v>3180.3139999999999</v>
      </c>
      <c r="BV33" s="247">
        <f t="shared" si="18"/>
        <v>22704.397000000001</v>
      </c>
      <c r="BW33" s="248">
        <f t="shared" si="19"/>
        <v>116989.73700000011</v>
      </c>
      <c r="BX33" s="249">
        <v>14248.021999999999</v>
      </c>
      <c r="BY33" s="249">
        <v>102281.29300000009</v>
      </c>
      <c r="BZ33" s="249">
        <v>4511.3730000000005</v>
      </c>
      <c r="CA33" s="249">
        <v>7224.0400000000009</v>
      </c>
      <c r="CB33" s="249">
        <v>14.418000000000001</v>
      </c>
      <c r="CC33" s="249">
        <v>3008.7060000000001</v>
      </c>
      <c r="CD33" s="249">
        <v>3270.7629999999999</v>
      </c>
      <c r="CE33" s="249">
        <v>2080.009</v>
      </c>
      <c r="CF33" s="249">
        <v>659.82100000000003</v>
      </c>
      <c r="CG33" s="250">
        <v>2395.6889999999999</v>
      </c>
      <c r="CH33" s="247">
        <f t="shared" si="46"/>
        <v>24268.311000000005</v>
      </c>
      <c r="CI33" s="248">
        <f t="shared" si="47"/>
        <v>106382.46599999999</v>
      </c>
      <c r="CJ33" s="251">
        <v>12978.55700000001</v>
      </c>
      <c r="CK33" s="251">
        <v>98084.166999999987</v>
      </c>
      <c r="CL33" s="251">
        <v>10237.510999999999</v>
      </c>
      <c r="CM33" s="251">
        <v>6601.4390000000003</v>
      </c>
      <c r="CN33" s="251">
        <v>8.3839999999999986</v>
      </c>
      <c r="CO33" s="251">
        <v>985.64099999999996</v>
      </c>
      <c r="CP33" s="251">
        <v>1043.8589999999999</v>
      </c>
      <c r="CQ33" s="251">
        <v>709.86700000000008</v>
      </c>
      <c r="CR33" s="260"/>
      <c r="CS33" s="252">
        <v>1.3519999999999999</v>
      </c>
      <c r="CT33" s="247">
        <f t="shared" si="21"/>
        <v>26494.112125</v>
      </c>
      <c r="CU33" s="248">
        <f t="shared" si="22"/>
        <v>78306.733999999982</v>
      </c>
      <c r="CV33" s="248">
        <v>18419.523054000001</v>
      </c>
      <c r="CW33" s="248">
        <v>71335.481</v>
      </c>
      <c r="CX33" s="248">
        <v>6532.1217829999996</v>
      </c>
      <c r="CY33" s="248">
        <v>4440.9040000000005</v>
      </c>
      <c r="CZ33" s="248">
        <v>8.5323770000000003</v>
      </c>
      <c r="DA33" s="248">
        <v>1354.2570000000001</v>
      </c>
      <c r="DB33" s="248">
        <v>1533.9349110000001</v>
      </c>
      <c r="DC33" s="248">
        <v>1174.6769999999999</v>
      </c>
      <c r="DD33" s="260"/>
      <c r="DE33" s="253">
        <v>1.415</v>
      </c>
      <c r="DF33" s="254">
        <f t="shared" si="23"/>
        <v>19613</v>
      </c>
      <c r="DG33" s="255">
        <f t="shared" si="24"/>
        <v>78533</v>
      </c>
      <c r="DH33" s="256">
        <v>12271</v>
      </c>
      <c r="DI33" s="256">
        <v>67400</v>
      </c>
      <c r="DJ33" s="256">
        <v>5626</v>
      </c>
      <c r="DK33" s="256">
        <v>4330</v>
      </c>
      <c r="DL33" s="256">
        <v>14</v>
      </c>
      <c r="DM33" s="256">
        <v>5405</v>
      </c>
      <c r="DN33" s="256">
        <v>1702</v>
      </c>
      <c r="DO33" s="257">
        <v>1398</v>
      </c>
      <c r="DP33" s="254">
        <f t="shared" si="25"/>
        <v>18088.992809000003</v>
      </c>
      <c r="DQ33" s="255">
        <f t="shared" si="26"/>
        <v>54708.234000000004</v>
      </c>
      <c r="DR33" s="248">
        <v>14256.884880000001</v>
      </c>
      <c r="DS33" s="248">
        <v>51128.483999999997</v>
      </c>
      <c r="DT33" s="248">
        <v>2929.4720000000002</v>
      </c>
      <c r="DU33" s="248">
        <v>2139.8720000000003</v>
      </c>
      <c r="DV33" s="248">
        <v>6.3156460000000001</v>
      </c>
      <c r="DW33" s="248">
        <v>665.57799999999997</v>
      </c>
      <c r="DX33" s="248">
        <v>896.32028300000002</v>
      </c>
      <c r="DY33" s="253">
        <v>774.3</v>
      </c>
      <c r="DZ33" s="254">
        <f t="shared" si="27"/>
        <v>25205.341198000002</v>
      </c>
      <c r="EA33" s="255">
        <f t="shared" si="28"/>
        <v>43648.484000000004</v>
      </c>
      <c r="EB33" s="248">
        <v>16216.782533000001</v>
      </c>
      <c r="EC33" s="248">
        <v>36385.921000000002</v>
      </c>
      <c r="ED33" s="248">
        <v>8576.2011000000002</v>
      </c>
      <c r="EE33" s="248">
        <v>6152.7820000000002</v>
      </c>
      <c r="EF33" s="248">
        <v>7.7957250000000009</v>
      </c>
      <c r="EG33" s="248">
        <v>677.5150000000001</v>
      </c>
      <c r="EH33" s="248">
        <v>404.56184000000002</v>
      </c>
      <c r="EI33" s="253">
        <v>432.26600000000008</v>
      </c>
      <c r="EJ33" s="254">
        <f t="shared" si="29"/>
        <v>17116.407067</v>
      </c>
      <c r="EK33" s="255">
        <f t="shared" si="30"/>
        <v>92102.186000000002</v>
      </c>
      <c r="EL33" s="248">
        <v>14187.545849999999</v>
      </c>
      <c r="EM33" s="248">
        <v>88028.90800000001</v>
      </c>
      <c r="EN33" s="248">
        <v>2357.3709999999996</v>
      </c>
      <c r="EO33" s="248">
        <v>1705.3340000000001</v>
      </c>
      <c r="EP33" s="248">
        <v>8.3193469999999987</v>
      </c>
      <c r="EQ33" s="248">
        <v>1764.2939999999999</v>
      </c>
      <c r="ER33" s="248">
        <v>563.17087000000004</v>
      </c>
      <c r="ES33" s="253">
        <v>603.64999999999986</v>
      </c>
      <c r="ET33" s="254">
        <f t="shared" si="31"/>
        <v>30848.716999999993</v>
      </c>
      <c r="EU33" s="255">
        <f t="shared" si="32"/>
        <v>172172.08099999995</v>
      </c>
      <c r="EV33" s="255">
        <v>19092.934999999994</v>
      </c>
      <c r="EW33" s="255">
        <v>161172.73499999999</v>
      </c>
      <c r="EX33" s="255">
        <v>11745.351000000001</v>
      </c>
      <c r="EY33" s="255">
        <v>7777.9549999999999</v>
      </c>
      <c r="EZ33" s="255">
        <v>10.430999999999999</v>
      </c>
      <c r="FA33" s="255">
        <v>1664.2810000000002</v>
      </c>
      <c r="FB33" s="255"/>
      <c r="FC33" s="258">
        <v>1557.11</v>
      </c>
      <c r="FD33" s="244">
        <f t="shared" si="33"/>
        <v>354889.02919899998</v>
      </c>
      <c r="FE33" s="245">
        <f t="shared" si="34"/>
        <v>1254558.6300000004</v>
      </c>
      <c r="FF33" s="245">
        <f t="shared" si="35"/>
        <v>253767.26031700001</v>
      </c>
      <c r="FG33" s="245">
        <f t="shared" si="36"/>
        <v>1130942.7730000003</v>
      </c>
      <c r="FH33" s="245">
        <f t="shared" si="37"/>
        <v>70038.196882999997</v>
      </c>
      <c r="FI33" s="245">
        <f t="shared" si="38"/>
        <v>58645.202000000005</v>
      </c>
      <c r="FJ33" s="245">
        <f t="shared" si="39"/>
        <v>125.577095</v>
      </c>
      <c r="FK33" s="245">
        <f t="shared" si="40"/>
        <v>20187.576999999997</v>
      </c>
      <c r="FL33" s="245">
        <f t="shared" si="41"/>
        <v>14368.796910999999</v>
      </c>
      <c r="FM33" s="245">
        <f t="shared" si="42"/>
        <v>10695.724999999999</v>
      </c>
      <c r="FN33" s="245">
        <f t="shared" si="43"/>
        <v>16589.197993000002</v>
      </c>
      <c r="FO33" s="246">
        <f t="shared" si="44"/>
        <v>34087.353000000003</v>
      </c>
      <c r="FQ33" s="21"/>
    </row>
    <row r="34" spans="1:196" ht="14.25" customHeight="1" x14ac:dyDescent="0.2">
      <c r="A34" s="236" t="s">
        <v>87</v>
      </c>
      <c r="B34" s="434">
        <f t="shared" si="7"/>
        <v>2235.884</v>
      </c>
      <c r="C34" s="435">
        <f t="shared" si="7"/>
        <v>49587.758999999991</v>
      </c>
      <c r="D34" s="436">
        <v>1167.4689999999998</v>
      </c>
      <c r="E34" s="436">
        <v>44567.458999999995</v>
      </c>
      <c r="F34" s="436">
        <v>740.529</v>
      </c>
      <c r="G34" s="436">
        <v>1779.4069999999999</v>
      </c>
      <c r="H34" s="436">
        <v>0.63300000000000001</v>
      </c>
      <c r="I34" s="436">
        <v>43.394999999999989</v>
      </c>
      <c r="J34" s="436">
        <v>0</v>
      </c>
      <c r="K34" s="436">
        <v>0</v>
      </c>
      <c r="L34" s="436">
        <v>327.25299999999993</v>
      </c>
      <c r="M34" s="437">
        <v>3197.4979999999996</v>
      </c>
      <c r="N34" s="237">
        <f t="shared" si="8"/>
        <v>1690.3010000000002</v>
      </c>
      <c r="O34" s="238">
        <f t="shared" si="9"/>
        <v>35494.692999999999</v>
      </c>
      <c r="P34" s="239">
        <v>1080.989</v>
      </c>
      <c r="Q34" s="239">
        <v>33616.565999999999</v>
      </c>
      <c r="R34" s="239">
        <v>437.048</v>
      </c>
      <c r="S34" s="239">
        <v>724.47399999999993</v>
      </c>
      <c r="T34" s="239">
        <v>0.37200000000000005</v>
      </c>
      <c r="U34" s="239">
        <v>123.39999999999999</v>
      </c>
      <c r="V34" s="239">
        <v>0</v>
      </c>
      <c r="W34" s="239">
        <v>0</v>
      </c>
      <c r="X34" s="239">
        <v>171.89200000000002</v>
      </c>
      <c r="Y34" s="240">
        <v>1030.2529999999997</v>
      </c>
      <c r="Z34" s="237">
        <f t="shared" si="10"/>
        <v>52137.920000000006</v>
      </c>
      <c r="AA34" s="238">
        <f t="shared" si="11"/>
        <v>34962.350999999995</v>
      </c>
      <c r="AB34" s="239">
        <v>15646.707000000002</v>
      </c>
      <c r="AC34" s="239">
        <v>21256.07</v>
      </c>
      <c r="AD34" s="239">
        <v>35363.544999999998</v>
      </c>
      <c r="AE34" s="239">
        <v>11199.551000000001</v>
      </c>
      <c r="AF34" s="239">
        <v>0.27900000000000003</v>
      </c>
      <c r="AG34" s="239">
        <v>101.17400000000001</v>
      </c>
      <c r="AH34" s="239">
        <v>1.002</v>
      </c>
      <c r="AI34" s="239">
        <v>15.800999999999998</v>
      </c>
      <c r="AJ34" s="239">
        <v>1126.3869999999999</v>
      </c>
      <c r="AK34" s="240">
        <v>2389.7550000000001</v>
      </c>
      <c r="AL34" s="241">
        <f t="shared" si="12"/>
        <v>2489.357</v>
      </c>
      <c r="AM34" s="242">
        <f t="shared" si="13"/>
        <v>19970.307000000001</v>
      </c>
      <c r="AN34" s="243">
        <v>838.25</v>
      </c>
      <c r="AO34" s="243">
        <v>17823.692000000003</v>
      </c>
      <c r="AP34" s="243">
        <v>1312.6599999999999</v>
      </c>
      <c r="AQ34" s="243">
        <v>1090.3500000000001</v>
      </c>
      <c r="AR34" s="243">
        <v>0.82299999999999995</v>
      </c>
      <c r="AS34" s="243">
        <v>161.41400000000002</v>
      </c>
      <c r="AT34" s="243">
        <v>0</v>
      </c>
      <c r="AU34" s="243">
        <v>0</v>
      </c>
      <c r="AV34" s="243">
        <v>337.62400000000002</v>
      </c>
      <c r="AW34" s="243">
        <v>894.851</v>
      </c>
      <c r="AX34" s="241">
        <f t="shared" si="14"/>
        <v>923.58699999999988</v>
      </c>
      <c r="AY34" s="242">
        <f t="shared" si="15"/>
        <v>19919.256000000012</v>
      </c>
      <c r="AZ34" s="243">
        <v>791.20899999999983</v>
      </c>
      <c r="BA34" s="243">
        <v>19160.188000000009</v>
      </c>
      <c r="BB34" s="243">
        <v>68.960999999999999</v>
      </c>
      <c r="BC34" s="243">
        <v>411.70099999999996</v>
      </c>
      <c r="BD34" s="243">
        <v>0.68499999999999994</v>
      </c>
      <c r="BE34" s="243">
        <v>223.74799999999999</v>
      </c>
      <c r="BF34" s="243">
        <v>5.9170000000000007</v>
      </c>
      <c r="BG34" s="243">
        <v>44.290999999999997</v>
      </c>
      <c r="BH34" s="243">
        <v>56.815000000000005</v>
      </c>
      <c r="BI34" s="243">
        <v>79.328000000000017</v>
      </c>
      <c r="BJ34" s="244">
        <f t="shared" si="16"/>
        <v>2899.5720000000001</v>
      </c>
      <c r="BK34" s="245">
        <f t="shared" si="17"/>
        <v>17795.573</v>
      </c>
      <c r="BL34" s="245">
        <v>701.13</v>
      </c>
      <c r="BM34" s="245">
        <v>12899.575000000001</v>
      </c>
      <c r="BN34" s="245">
        <v>1949.7919999999999</v>
      </c>
      <c r="BO34" s="245">
        <v>2263.085</v>
      </c>
      <c r="BP34" s="245">
        <v>1.895</v>
      </c>
      <c r="BQ34" s="245">
        <v>155.70599999999999</v>
      </c>
      <c r="BR34" s="259">
        <v>0</v>
      </c>
      <c r="BS34" s="259">
        <v>0</v>
      </c>
      <c r="BT34" s="245">
        <v>246.75499999999997</v>
      </c>
      <c r="BU34" s="246">
        <v>2477.2069999999999</v>
      </c>
      <c r="BV34" s="247">
        <f t="shared" si="18"/>
        <v>3548.0860000000007</v>
      </c>
      <c r="BW34" s="248">
        <f t="shared" si="19"/>
        <v>16728.823</v>
      </c>
      <c r="BX34" s="249">
        <v>588.42200000000003</v>
      </c>
      <c r="BY34" s="249">
        <v>12758.007</v>
      </c>
      <c r="BZ34" s="249">
        <v>1942.5040000000001</v>
      </c>
      <c r="CA34" s="249">
        <v>2159.3500000000004</v>
      </c>
      <c r="CB34" s="249">
        <v>0.26400000000000001</v>
      </c>
      <c r="CC34" s="249">
        <v>201.78800000000001</v>
      </c>
      <c r="CD34" s="259">
        <v>4.6929999999999996</v>
      </c>
      <c r="CE34" s="259">
        <v>23.277000000000001</v>
      </c>
      <c r="CF34" s="249">
        <v>1012.203</v>
      </c>
      <c r="CG34" s="250">
        <v>1586.4009999999998</v>
      </c>
      <c r="CH34" s="247">
        <f t="shared" si="46"/>
        <v>12256.144999999999</v>
      </c>
      <c r="CI34" s="248">
        <f t="shared" si="47"/>
        <v>19030.537</v>
      </c>
      <c r="CJ34" s="251">
        <v>4699.0139999999992</v>
      </c>
      <c r="CK34" s="251">
        <v>18153.135000000002</v>
      </c>
      <c r="CL34" s="251">
        <v>7551.8869999999997</v>
      </c>
      <c r="CM34" s="251">
        <v>778.97299999999996</v>
      </c>
      <c r="CN34" s="251">
        <v>5.2439999999999998</v>
      </c>
      <c r="CO34" s="251">
        <v>97.736000000000004</v>
      </c>
      <c r="CP34" s="260"/>
      <c r="CQ34" s="251"/>
      <c r="CR34" s="251"/>
      <c r="CS34" s="252">
        <v>0.69300000000000006</v>
      </c>
      <c r="CT34" s="247">
        <f t="shared" si="21"/>
        <v>24883.587169000002</v>
      </c>
      <c r="CU34" s="248">
        <f t="shared" si="22"/>
        <v>21617.343000000001</v>
      </c>
      <c r="CV34" s="248">
        <v>5015.9822349999995</v>
      </c>
      <c r="CW34" s="248">
        <v>20210.759000000002</v>
      </c>
      <c r="CX34" s="248">
        <v>19867.090840000001</v>
      </c>
      <c r="CY34" s="248">
        <v>1304.4459999999999</v>
      </c>
      <c r="CZ34" s="248">
        <v>0.51283400000000001</v>
      </c>
      <c r="DA34" s="248">
        <v>86.158000000000001</v>
      </c>
      <c r="DB34" s="260"/>
      <c r="DC34" s="248">
        <v>15.73</v>
      </c>
      <c r="DD34" s="248">
        <v>1.2600000000000001E-3</v>
      </c>
      <c r="DE34" s="253">
        <v>0.25</v>
      </c>
      <c r="DF34" s="254">
        <f t="shared" si="23"/>
        <v>14714</v>
      </c>
      <c r="DG34" s="255">
        <f t="shared" si="24"/>
        <v>20579</v>
      </c>
      <c r="DH34" s="256">
        <v>2784</v>
      </c>
      <c r="DI34" s="256">
        <v>19009</v>
      </c>
      <c r="DJ34" s="256">
        <v>11930</v>
      </c>
      <c r="DK34" s="256">
        <v>1328</v>
      </c>
      <c r="DL34" s="256"/>
      <c r="DM34" s="256">
        <v>239</v>
      </c>
      <c r="DN34" s="256"/>
      <c r="DO34" s="257">
        <v>3</v>
      </c>
      <c r="DP34" s="254">
        <f t="shared" si="25"/>
        <v>8147.3747830000011</v>
      </c>
      <c r="DQ34" s="255">
        <f t="shared" si="26"/>
        <v>18689.709000000003</v>
      </c>
      <c r="DR34" s="248">
        <v>8105.7771160000011</v>
      </c>
      <c r="DS34" s="248">
        <v>17685.908000000003</v>
      </c>
      <c r="DT34" s="248">
        <v>25</v>
      </c>
      <c r="DU34" s="248">
        <v>15</v>
      </c>
      <c r="DV34" s="248">
        <v>1.1124669999999999</v>
      </c>
      <c r="DW34" s="248">
        <v>515.28</v>
      </c>
      <c r="DX34" s="248">
        <v>15.485199999999999</v>
      </c>
      <c r="DY34" s="253">
        <v>473.52100000000002</v>
      </c>
      <c r="DZ34" s="254">
        <f t="shared" si="27"/>
        <v>1925.6532359999999</v>
      </c>
      <c r="EA34" s="255">
        <f t="shared" si="28"/>
        <v>21447.226999999999</v>
      </c>
      <c r="EB34" s="248">
        <v>1900.7650269999999</v>
      </c>
      <c r="EC34" s="248">
        <v>20861.292999999998</v>
      </c>
      <c r="ED34" s="248">
        <v>21.413999999999998</v>
      </c>
      <c r="EE34" s="248">
        <v>51.076999999999998</v>
      </c>
      <c r="EF34" s="248">
        <v>3.439209</v>
      </c>
      <c r="EG34" s="248">
        <v>534.21600000000001</v>
      </c>
      <c r="EH34" s="248">
        <v>3.5000000000000003E-2</v>
      </c>
      <c r="EI34" s="253">
        <v>0.64100000000000001</v>
      </c>
      <c r="EJ34" s="254">
        <f t="shared" si="29"/>
        <v>434.92367000000002</v>
      </c>
      <c r="EK34" s="255">
        <f t="shared" si="30"/>
        <v>12375.475</v>
      </c>
      <c r="EL34" s="248">
        <v>342.07844999999998</v>
      </c>
      <c r="EM34" s="248">
        <v>12119.168</v>
      </c>
      <c r="EN34" s="248">
        <v>72.621210000000005</v>
      </c>
      <c r="EO34" s="248">
        <v>47.93</v>
      </c>
      <c r="EP34" s="248">
        <v>1.49451</v>
      </c>
      <c r="EQ34" s="248">
        <v>206.09200000000001</v>
      </c>
      <c r="ER34" s="248">
        <v>18.729500000000002</v>
      </c>
      <c r="ES34" s="253">
        <v>2.2850000000000001</v>
      </c>
      <c r="ET34" s="254">
        <f t="shared" si="31"/>
        <v>170.97800000000001</v>
      </c>
      <c r="EU34" s="255">
        <f t="shared" si="32"/>
        <v>4323.4339999999993</v>
      </c>
      <c r="EV34" s="255">
        <v>164.78900000000002</v>
      </c>
      <c r="EW34" s="255">
        <v>3095.915</v>
      </c>
      <c r="EX34" s="255">
        <v>0</v>
      </c>
      <c r="EY34" s="255">
        <v>0</v>
      </c>
      <c r="EZ34" s="255">
        <v>6.1890000000000001</v>
      </c>
      <c r="FA34" s="255">
        <v>1193.731</v>
      </c>
      <c r="FB34" s="255"/>
      <c r="FC34" s="258">
        <v>33.787999999999997</v>
      </c>
      <c r="FD34" s="244">
        <f t="shared" si="33"/>
        <v>128457.36885799999</v>
      </c>
      <c r="FE34" s="245">
        <f t="shared" si="34"/>
        <v>312521.48700000002</v>
      </c>
      <c r="FF34" s="245">
        <f t="shared" si="35"/>
        <v>43826.581828000009</v>
      </c>
      <c r="FG34" s="245">
        <f t="shared" si="36"/>
        <v>273216.73500000004</v>
      </c>
      <c r="FH34" s="245">
        <f t="shared" si="37"/>
        <v>81283.052049999984</v>
      </c>
      <c r="FI34" s="245">
        <f t="shared" si="38"/>
        <v>23153.344000000001</v>
      </c>
      <c r="FJ34" s="245">
        <f t="shared" si="39"/>
        <v>22.943019999999997</v>
      </c>
      <c r="FK34" s="245">
        <f t="shared" si="40"/>
        <v>3882.8380000000006</v>
      </c>
      <c r="FL34" s="245">
        <f t="shared" si="41"/>
        <v>11.612</v>
      </c>
      <c r="FM34" s="245">
        <f t="shared" si="42"/>
        <v>99.099000000000004</v>
      </c>
      <c r="FN34" s="245">
        <f t="shared" si="43"/>
        <v>3313.1799599999995</v>
      </c>
      <c r="FO34" s="246">
        <f t="shared" si="44"/>
        <v>12169.470999999998</v>
      </c>
      <c r="FQ34" s="21"/>
    </row>
    <row r="35" spans="1:196" ht="14.25" customHeight="1" x14ac:dyDescent="0.2">
      <c r="A35" s="236" t="s">
        <v>88</v>
      </c>
      <c r="B35" s="434">
        <f t="shared" si="7"/>
        <v>1692123.0679999997</v>
      </c>
      <c r="C35" s="435">
        <f t="shared" si="7"/>
        <v>4434795.5159999998</v>
      </c>
      <c r="D35" s="436">
        <v>665253.28200000012</v>
      </c>
      <c r="E35" s="436">
        <v>3186881.4460000005</v>
      </c>
      <c r="F35" s="436">
        <v>862530.04099999962</v>
      </c>
      <c r="G35" s="436">
        <v>789738.05699999968</v>
      </c>
      <c r="H35" s="436">
        <v>590.99</v>
      </c>
      <c r="I35" s="436">
        <v>110674.772</v>
      </c>
      <c r="J35" s="436">
        <v>39840.896000000008</v>
      </c>
      <c r="K35" s="436">
        <v>35081.307999999997</v>
      </c>
      <c r="L35" s="436">
        <v>123907.85900000003</v>
      </c>
      <c r="M35" s="437">
        <v>312419.93300000008</v>
      </c>
      <c r="N35" s="237">
        <f t="shared" si="8"/>
        <v>1649469.9629999998</v>
      </c>
      <c r="O35" s="238">
        <f t="shared" si="9"/>
        <v>3766565.4460000005</v>
      </c>
      <c r="P35" s="239">
        <v>680216.9869999995</v>
      </c>
      <c r="Q35" s="239">
        <v>2686101.4759999998</v>
      </c>
      <c r="R35" s="239">
        <v>823853.70300000033</v>
      </c>
      <c r="S35" s="239">
        <v>616744.26000000047</v>
      </c>
      <c r="T35" s="239">
        <v>736.50100000000009</v>
      </c>
      <c r="U35" s="239">
        <v>108166.37299999999</v>
      </c>
      <c r="V35" s="239">
        <v>50659.544999999984</v>
      </c>
      <c r="W35" s="239">
        <v>39339.488000000005</v>
      </c>
      <c r="X35" s="239">
        <v>94003.227000000014</v>
      </c>
      <c r="Y35" s="240">
        <v>316213.84900000005</v>
      </c>
      <c r="Z35" s="237">
        <f t="shared" si="10"/>
        <v>1683692.6229999994</v>
      </c>
      <c r="AA35" s="238">
        <f t="shared" si="11"/>
        <v>3255607.8179999995</v>
      </c>
      <c r="AB35" s="239">
        <v>638416.598</v>
      </c>
      <c r="AC35" s="239">
        <v>2815309.3499999996</v>
      </c>
      <c r="AD35" s="239">
        <v>914903.22099999944</v>
      </c>
      <c r="AE35" s="239">
        <v>0</v>
      </c>
      <c r="AF35" s="239">
        <v>1386.4319999999998</v>
      </c>
      <c r="AG35" s="239">
        <v>125745.09000000001</v>
      </c>
      <c r="AH35" s="239">
        <v>47899.070999999996</v>
      </c>
      <c r="AI35" s="239">
        <v>40310.574000000001</v>
      </c>
      <c r="AJ35" s="239">
        <v>81087.301000000021</v>
      </c>
      <c r="AK35" s="240">
        <v>274242.80399999995</v>
      </c>
      <c r="AL35" s="241">
        <f t="shared" si="12"/>
        <v>1863384.2709999997</v>
      </c>
      <c r="AM35" s="242">
        <f t="shared" si="13"/>
        <v>3974041.4640000006</v>
      </c>
      <c r="AN35" s="243">
        <v>611575.25699999998</v>
      </c>
      <c r="AO35" s="243">
        <v>2794264.7230000002</v>
      </c>
      <c r="AP35" s="243">
        <v>1103616.1829999997</v>
      </c>
      <c r="AQ35" s="243">
        <v>756821.65700000001</v>
      </c>
      <c r="AR35" s="243">
        <v>849.03600000000017</v>
      </c>
      <c r="AS35" s="243">
        <v>124797.88700000002</v>
      </c>
      <c r="AT35" s="243">
        <v>47213.145999999993</v>
      </c>
      <c r="AU35" s="243">
        <v>41265.686999999998</v>
      </c>
      <c r="AV35" s="243">
        <v>100130.649</v>
      </c>
      <c r="AW35" s="243">
        <v>256891.51</v>
      </c>
      <c r="AX35" s="241">
        <f t="shared" si="14"/>
        <v>1713795.0409999976</v>
      </c>
      <c r="AY35" s="242">
        <f t="shared" si="15"/>
        <v>3734570.3640000005</v>
      </c>
      <c r="AZ35" s="243">
        <v>671642.01599999797</v>
      </c>
      <c r="BA35" s="243">
        <v>2650001.7070000013</v>
      </c>
      <c r="BB35" s="243">
        <v>942074.16499999957</v>
      </c>
      <c r="BC35" s="243">
        <v>714763.08799999952</v>
      </c>
      <c r="BD35" s="243">
        <v>918.51199999999972</v>
      </c>
      <c r="BE35" s="243">
        <v>110573.29599999999</v>
      </c>
      <c r="BF35" s="243">
        <v>37211.165000000015</v>
      </c>
      <c r="BG35" s="243">
        <v>33207.773999999998</v>
      </c>
      <c r="BH35" s="243">
        <v>61949.183000000019</v>
      </c>
      <c r="BI35" s="243">
        <v>226024.49899999952</v>
      </c>
      <c r="BJ35" s="244">
        <f t="shared" si="16"/>
        <v>1535837.6010000003</v>
      </c>
      <c r="BK35" s="245">
        <f t="shared" si="17"/>
        <v>3122251.5860000001</v>
      </c>
      <c r="BL35" s="245">
        <v>545830.26699999999</v>
      </c>
      <c r="BM35" s="245">
        <v>2211663.5819999999</v>
      </c>
      <c r="BN35" s="245">
        <v>889180.33000000007</v>
      </c>
      <c r="BO35" s="245">
        <v>605156.04</v>
      </c>
      <c r="BP35" s="245">
        <v>864.71799999999996</v>
      </c>
      <c r="BQ35" s="245">
        <v>99481.566000000006</v>
      </c>
      <c r="BR35" s="245">
        <v>18896.784</v>
      </c>
      <c r="BS35" s="245">
        <v>23300.605</v>
      </c>
      <c r="BT35" s="245">
        <v>81065.502000000008</v>
      </c>
      <c r="BU35" s="246">
        <v>182649.79300000001</v>
      </c>
      <c r="BV35" s="247">
        <f t="shared" si="18"/>
        <v>1473841.6339999991</v>
      </c>
      <c r="BW35" s="248">
        <f t="shared" si="19"/>
        <v>3079996.0019999989</v>
      </c>
      <c r="BX35" s="249">
        <v>469489.63199999899</v>
      </c>
      <c r="BY35" s="249">
        <v>2099593.8029999989</v>
      </c>
      <c r="BZ35" s="249">
        <v>929896.00499999989</v>
      </c>
      <c r="CA35" s="249">
        <v>695086.745</v>
      </c>
      <c r="CB35" s="249">
        <v>764.92899999999997</v>
      </c>
      <c r="CC35" s="249">
        <v>98454.202000000092</v>
      </c>
      <c r="CD35" s="249">
        <v>19967.756999999998</v>
      </c>
      <c r="CE35" s="249">
        <v>25092.812000000002</v>
      </c>
      <c r="CF35" s="249">
        <v>53723.311000000103</v>
      </c>
      <c r="CG35" s="250">
        <v>161768.43999999997</v>
      </c>
      <c r="CH35" s="247">
        <f t="shared" si="46"/>
        <v>1412151.9729999977</v>
      </c>
      <c r="CI35" s="248">
        <f t="shared" si="47"/>
        <v>2853950.0820000009</v>
      </c>
      <c r="CJ35" s="251">
        <v>487723.96299999766</v>
      </c>
      <c r="CK35" s="251">
        <v>1924516.8050000013</v>
      </c>
      <c r="CL35" s="251">
        <v>897715.77999999991</v>
      </c>
      <c r="CM35" s="251">
        <v>773470.24299999967</v>
      </c>
      <c r="CN35" s="251">
        <v>1051.7249999999988</v>
      </c>
      <c r="CO35" s="251">
        <v>112842.16300000002</v>
      </c>
      <c r="CP35" s="251">
        <v>25109.037000000015</v>
      </c>
      <c r="CQ35" s="251">
        <v>31948.109999999982</v>
      </c>
      <c r="CR35" s="251">
        <v>551.46799999999996</v>
      </c>
      <c r="CS35" s="252">
        <v>11172.761</v>
      </c>
      <c r="CT35" s="247">
        <f t="shared" si="21"/>
        <v>1509804.043955999</v>
      </c>
      <c r="CU35" s="248">
        <f t="shared" si="22"/>
        <v>2709685.2340000048</v>
      </c>
      <c r="CV35" s="248">
        <v>538785.21645999909</v>
      </c>
      <c r="CW35" s="248">
        <v>1803654.7780000048</v>
      </c>
      <c r="CX35" s="248">
        <v>954575.89773199987</v>
      </c>
      <c r="CY35" s="248">
        <v>784346.83400000003</v>
      </c>
      <c r="CZ35" s="248">
        <v>916.75577399999906</v>
      </c>
      <c r="DA35" s="248">
        <v>94794.151999999987</v>
      </c>
      <c r="DB35" s="248">
        <v>15395.462628000001</v>
      </c>
      <c r="DC35" s="248">
        <v>26098.078000000001</v>
      </c>
      <c r="DD35" s="248">
        <v>130.71136199999998</v>
      </c>
      <c r="DE35" s="253">
        <v>791.39199999999994</v>
      </c>
      <c r="DF35" s="254">
        <f t="shared" si="23"/>
        <v>1418452</v>
      </c>
      <c r="DG35" s="255">
        <f t="shared" si="24"/>
        <v>2570601</v>
      </c>
      <c r="DH35" s="256">
        <v>484359</v>
      </c>
      <c r="DI35" s="256">
        <v>1682676</v>
      </c>
      <c r="DJ35" s="256">
        <v>921254</v>
      </c>
      <c r="DK35" s="256">
        <v>749780</v>
      </c>
      <c r="DL35" s="256">
        <v>1171</v>
      </c>
      <c r="DM35" s="256">
        <v>114714</v>
      </c>
      <c r="DN35" s="256">
        <v>11668</v>
      </c>
      <c r="DO35" s="257">
        <v>23431</v>
      </c>
      <c r="DP35" s="254">
        <f t="shared" si="25"/>
        <v>1394060.5626759997</v>
      </c>
      <c r="DQ35" s="255">
        <f t="shared" si="26"/>
        <v>2508779.7130000023</v>
      </c>
      <c r="DR35" s="248">
        <v>405759.923694</v>
      </c>
      <c r="DS35" s="248">
        <v>1563505.5850000023</v>
      </c>
      <c r="DT35" s="248">
        <v>975125.10744299996</v>
      </c>
      <c r="DU35" s="248">
        <v>767689.79499999993</v>
      </c>
      <c r="DV35" s="248">
        <v>1673.6231589999979</v>
      </c>
      <c r="DW35" s="248">
        <v>126760.113</v>
      </c>
      <c r="DX35" s="248">
        <v>11501.908380000023</v>
      </c>
      <c r="DY35" s="253">
        <v>50824.22</v>
      </c>
      <c r="DZ35" s="254">
        <f t="shared" si="27"/>
        <v>1454139.762937</v>
      </c>
      <c r="EA35" s="255">
        <f t="shared" si="28"/>
        <v>2491206.4470000011</v>
      </c>
      <c r="EB35" s="248">
        <v>402957.12014700001</v>
      </c>
      <c r="EC35" s="248">
        <v>1577503.935000001</v>
      </c>
      <c r="ED35" s="248">
        <v>1037692.2360200001</v>
      </c>
      <c r="EE35" s="248">
        <v>724242.82400000002</v>
      </c>
      <c r="EF35" s="248">
        <v>5553.9708250000103</v>
      </c>
      <c r="EG35" s="248">
        <v>158320.234</v>
      </c>
      <c r="EH35" s="248">
        <v>7936.4359450000011</v>
      </c>
      <c r="EI35" s="253">
        <v>31139.454000000005</v>
      </c>
      <c r="EJ35" s="254">
        <f t="shared" si="29"/>
        <v>1457532.8029079982</v>
      </c>
      <c r="EK35" s="255">
        <f t="shared" si="30"/>
        <v>2495329.2170000002</v>
      </c>
      <c r="EL35" s="248">
        <v>442101.17431299819</v>
      </c>
      <c r="EM35" s="248">
        <v>1600664.1310000003</v>
      </c>
      <c r="EN35" s="248">
        <v>979896.11794000003</v>
      </c>
      <c r="EO35" s="248">
        <v>587109.179</v>
      </c>
      <c r="EP35" s="248">
        <v>3663.9607250000104</v>
      </c>
      <c r="EQ35" s="248">
        <v>147976.68299999993</v>
      </c>
      <c r="ER35" s="248">
        <v>31871.549929999997</v>
      </c>
      <c r="ES35" s="253">
        <v>159579.22399999999</v>
      </c>
      <c r="ET35" s="254">
        <f t="shared" si="31"/>
        <v>1212452.0829999992</v>
      </c>
      <c r="EU35" s="255">
        <f t="shared" si="32"/>
        <v>2695526.0209999997</v>
      </c>
      <c r="EV35" s="255">
        <v>402283.93299999891</v>
      </c>
      <c r="EW35" s="255">
        <v>1695195.0359999996</v>
      </c>
      <c r="EX35" s="255">
        <v>806861.99</v>
      </c>
      <c r="EY35" s="255">
        <v>725516.0469999999</v>
      </c>
      <c r="EZ35" s="255">
        <v>2835.654</v>
      </c>
      <c r="FA35" s="255">
        <v>180915.68399999998</v>
      </c>
      <c r="FB35" s="255">
        <v>470.50599999999997</v>
      </c>
      <c r="FC35" s="258">
        <v>93899.254000000001</v>
      </c>
      <c r="FD35" s="244">
        <f t="shared" si="33"/>
        <v>21470737.429476988</v>
      </c>
      <c r="FE35" s="245">
        <f t="shared" si="34"/>
        <v>43692905.910000004</v>
      </c>
      <c r="FF35" s="245">
        <f t="shared" si="35"/>
        <v>7446394.3696139921</v>
      </c>
      <c r="FG35" s="245">
        <f t="shared" si="36"/>
        <v>30291532.357000008</v>
      </c>
      <c r="FH35" s="245">
        <f t="shared" si="37"/>
        <v>13039174.777134998</v>
      </c>
      <c r="FI35" s="245">
        <f t="shared" si="38"/>
        <v>9290464.7689999994</v>
      </c>
      <c r="FJ35" s="245">
        <f t="shared" si="39"/>
        <v>22977.807483000019</v>
      </c>
      <c r="FK35" s="245">
        <f t="shared" si="40"/>
        <v>1714216.2149999999</v>
      </c>
      <c r="FL35" s="245">
        <f t="shared" si="41"/>
        <v>302192.86362800002</v>
      </c>
      <c r="FM35" s="245">
        <f t="shared" si="42"/>
        <v>295644.43599999999</v>
      </c>
      <c r="FN35" s="245">
        <f t="shared" si="43"/>
        <v>659997.61161700019</v>
      </c>
      <c r="FO35" s="246">
        <f t="shared" si="44"/>
        <v>2101048.1329999994</v>
      </c>
      <c r="FQ35" s="21"/>
    </row>
    <row r="36" spans="1:196" ht="14.25" customHeight="1" x14ac:dyDescent="0.2">
      <c r="A36" s="236" t="s">
        <v>89</v>
      </c>
      <c r="B36" s="434">
        <f t="shared" si="7"/>
        <v>350313.78600000002</v>
      </c>
      <c r="C36" s="435">
        <f t="shared" si="7"/>
        <v>1510691.0790000006</v>
      </c>
      <c r="D36" s="436">
        <v>203665.58400000003</v>
      </c>
      <c r="E36" s="436">
        <v>1342544.9570000004</v>
      </c>
      <c r="F36" s="436">
        <v>122821.72999999997</v>
      </c>
      <c r="G36" s="436">
        <v>73853.601999999999</v>
      </c>
      <c r="H36" s="436">
        <v>233.67900000000003</v>
      </c>
      <c r="I36" s="436">
        <v>26772.151000000002</v>
      </c>
      <c r="J36" s="436">
        <v>117.07400000000001</v>
      </c>
      <c r="K36" s="436">
        <v>688.08</v>
      </c>
      <c r="L36" s="436">
        <v>23475.718999999997</v>
      </c>
      <c r="M36" s="437">
        <v>66832.289000000004</v>
      </c>
      <c r="N36" s="237">
        <f t="shared" si="8"/>
        <v>314859.83399999997</v>
      </c>
      <c r="O36" s="238">
        <f t="shared" si="9"/>
        <v>1119782.5759999999</v>
      </c>
      <c r="P36" s="239">
        <v>193998.41900000005</v>
      </c>
      <c r="Q36" s="239">
        <v>982134.022</v>
      </c>
      <c r="R36" s="239">
        <v>102136.25799999993</v>
      </c>
      <c r="S36" s="239">
        <v>70305.384000000005</v>
      </c>
      <c r="T36" s="239">
        <v>158.27800000000002</v>
      </c>
      <c r="U36" s="239">
        <v>15282.219999999998</v>
      </c>
      <c r="V36" s="239">
        <v>107.423</v>
      </c>
      <c r="W36" s="239">
        <v>630.12300000000005</v>
      </c>
      <c r="X36" s="239">
        <v>18459.455999999998</v>
      </c>
      <c r="Y36" s="240">
        <v>51430.826999999997</v>
      </c>
      <c r="Z36" s="237">
        <f t="shared" si="10"/>
        <v>237079.36699999997</v>
      </c>
      <c r="AA36" s="238">
        <f t="shared" si="11"/>
        <v>1014946.1579999998</v>
      </c>
      <c r="AB36" s="239">
        <v>177512.84899999996</v>
      </c>
      <c r="AC36" s="239">
        <v>872712.79399999988</v>
      </c>
      <c r="AD36" s="239">
        <v>44231.401000000005</v>
      </c>
      <c r="AE36" s="239">
        <v>67446.001999999993</v>
      </c>
      <c r="AF36" s="239">
        <v>120.10200000000002</v>
      </c>
      <c r="AG36" s="239">
        <v>15658.650000000001</v>
      </c>
      <c r="AH36" s="239">
        <v>23.801999999999996</v>
      </c>
      <c r="AI36" s="239">
        <v>219.553</v>
      </c>
      <c r="AJ36" s="239">
        <v>15191.212999999998</v>
      </c>
      <c r="AK36" s="240">
        <v>58909.159000000014</v>
      </c>
      <c r="AL36" s="241">
        <f t="shared" si="12"/>
        <v>221691.49700000006</v>
      </c>
      <c r="AM36" s="242">
        <f t="shared" si="13"/>
        <v>884651.0410000002</v>
      </c>
      <c r="AN36" s="243">
        <v>167023.59500000003</v>
      </c>
      <c r="AO36" s="243">
        <v>783014.8280000001</v>
      </c>
      <c r="AP36" s="243">
        <v>41752.958000000006</v>
      </c>
      <c r="AQ36" s="243">
        <v>50654.566999999995</v>
      </c>
      <c r="AR36" s="243">
        <v>76.543999999999983</v>
      </c>
      <c r="AS36" s="243">
        <v>12006.152</v>
      </c>
      <c r="AT36" s="243">
        <v>242.34400000000002</v>
      </c>
      <c r="AU36" s="243">
        <v>833.35099999999977</v>
      </c>
      <c r="AV36" s="243">
        <v>12596.055999999999</v>
      </c>
      <c r="AW36" s="243">
        <v>38142.143000000011</v>
      </c>
      <c r="AX36" s="241">
        <f t="shared" si="14"/>
        <v>259777.85699999984</v>
      </c>
      <c r="AY36" s="242">
        <f t="shared" si="15"/>
        <v>843403.80899999931</v>
      </c>
      <c r="AZ36" s="243">
        <v>175451.58199999988</v>
      </c>
      <c r="BA36" s="243">
        <v>749263.34099999932</v>
      </c>
      <c r="BB36" s="243">
        <v>74592.291999999987</v>
      </c>
      <c r="BC36" s="243">
        <v>54133.484000000011</v>
      </c>
      <c r="BD36" s="243">
        <v>27.715</v>
      </c>
      <c r="BE36" s="243">
        <v>9307.473</v>
      </c>
      <c r="BF36" s="243">
        <v>365.03000000000003</v>
      </c>
      <c r="BG36" s="243">
        <v>1022.956</v>
      </c>
      <c r="BH36" s="243">
        <v>9341.2379999999939</v>
      </c>
      <c r="BI36" s="243">
        <v>29676.554999999989</v>
      </c>
      <c r="BJ36" s="244">
        <f t="shared" si="16"/>
        <v>272260.61699999997</v>
      </c>
      <c r="BK36" s="245">
        <f t="shared" si="17"/>
        <v>727581.19299999997</v>
      </c>
      <c r="BL36" s="245">
        <v>152877.77100000001</v>
      </c>
      <c r="BM36" s="245">
        <v>648435.41200000001</v>
      </c>
      <c r="BN36" s="245">
        <v>112380.83199999999</v>
      </c>
      <c r="BO36" s="245">
        <v>49377.915999999997</v>
      </c>
      <c r="BP36" s="245">
        <v>15.685</v>
      </c>
      <c r="BQ36" s="245">
        <v>9974.5470000000005</v>
      </c>
      <c r="BR36" s="245">
        <v>112.453</v>
      </c>
      <c r="BS36" s="245">
        <v>526.11300000000006</v>
      </c>
      <c r="BT36" s="245">
        <v>6873.8760000000002</v>
      </c>
      <c r="BU36" s="246">
        <v>19267.205000000002</v>
      </c>
      <c r="BV36" s="247">
        <f t="shared" si="18"/>
        <v>200925.56999999986</v>
      </c>
      <c r="BW36" s="248">
        <f t="shared" si="19"/>
        <v>585507.71100000001</v>
      </c>
      <c r="BX36" s="249">
        <v>135271.41799999989</v>
      </c>
      <c r="BY36" s="249">
        <v>532934.99100000004</v>
      </c>
      <c r="BZ36" s="249">
        <v>59466.652999999998</v>
      </c>
      <c r="CA36" s="249">
        <v>20856.214</v>
      </c>
      <c r="CB36" s="249">
        <v>8.4250000000000007</v>
      </c>
      <c r="CC36" s="249">
        <v>7163.7790000000005</v>
      </c>
      <c r="CD36" s="249">
        <v>556.27199999999993</v>
      </c>
      <c r="CE36" s="249">
        <v>2096.8790000000004</v>
      </c>
      <c r="CF36" s="249">
        <v>5622.8019999999997</v>
      </c>
      <c r="CG36" s="250">
        <v>22455.848000000002</v>
      </c>
      <c r="CH36" s="247">
        <f t="shared" si="46"/>
        <v>190886.32999999984</v>
      </c>
      <c r="CI36" s="248">
        <f t="shared" si="47"/>
        <v>513724.75299999997</v>
      </c>
      <c r="CJ36" s="251">
        <v>131178.47599999985</v>
      </c>
      <c r="CK36" s="251">
        <v>482671.84299999994</v>
      </c>
      <c r="CL36" s="251">
        <v>58971.073000000004</v>
      </c>
      <c r="CM36" s="251">
        <v>22421.579999999998</v>
      </c>
      <c r="CN36" s="251">
        <v>17.606000000000002</v>
      </c>
      <c r="CO36" s="251">
        <v>5365.7209999999995</v>
      </c>
      <c r="CP36" s="251">
        <v>717.24800000000005</v>
      </c>
      <c r="CQ36" s="251">
        <v>3102.2849999999989</v>
      </c>
      <c r="CR36" s="251">
        <v>1.927</v>
      </c>
      <c r="CS36" s="252">
        <v>163.32399999999998</v>
      </c>
      <c r="CT36" s="247">
        <f t="shared" si="21"/>
        <v>115866.14461000003</v>
      </c>
      <c r="CU36" s="248">
        <f t="shared" si="22"/>
        <v>424051.49100000004</v>
      </c>
      <c r="CV36" s="248">
        <v>105988.23588000002</v>
      </c>
      <c r="CW36" s="248">
        <v>411855.34600000002</v>
      </c>
      <c r="CX36" s="248">
        <v>9731.6587560000007</v>
      </c>
      <c r="CY36" s="248">
        <v>8937.7469999999994</v>
      </c>
      <c r="CZ36" s="248">
        <v>62.109253000000002</v>
      </c>
      <c r="DA36" s="248">
        <v>2892.4010000000003</v>
      </c>
      <c r="DB36" s="248">
        <v>69.04513</v>
      </c>
      <c r="DC36" s="248">
        <v>191.184</v>
      </c>
      <c r="DD36" s="248">
        <v>15.095591000000001</v>
      </c>
      <c r="DE36" s="253">
        <v>174.81299999999999</v>
      </c>
      <c r="DF36" s="254">
        <f t="shared" si="23"/>
        <v>140129</v>
      </c>
      <c r="DG36" s="255">
        <f t="shared" si="24"/>
        <v>402339</v>
      </c>
      <c r="DH36" s="256">
        <v>94696</v>
      </c>
      <c r="DI36" s="256">
        <v>384303</v>
      </c>
      <c r="DJ36" s="256">
        <v>45302</v>
      </c>
      <c r="DK36" s="256">
        <v>14709</v>
      </c>
      <c r="DL36" s="256">
        <v>18</v>
      </c>
      <c r="DM36" s="256">
        <v>2965</v>
      </c>
      <c r="DN36" s="256">
        <v>113</v>
      </c>
      <c r="DO36" s="257">
        <v>362</v>
      </c>
      <c r="DP36" s="254">
        <f t="shared" si="25"/>
        <v>98137.894902</v>
      </c>
      <c r="DQ36" s="255">
        <f t="shared" si="26"/>
        <v>372556.24199999997</v>
      </c>
      <c r="DR36" s="248">
        <v>87227.152403</v>
      </c>
      <c r="DS36" s="248">
        <v>356400.08299999998</v>
      </c>
      <c r="DT36" s="248">
        <v>8768.2768500000002</v>
      </c>
      <c r="DU36" s="248">
        <v>8396.19</v>
      </c>
      <c r="DV36" s="248">
        <v>12.719834000000001</v>
      </c>
      <c r="DW36" s="248">
        <v>3065.1330000000003</v>
      </c>
      <c r="DX36" s="248">
        <v>2129.7458150000002</v>
      </c>
      <c r="DY36" s="253">
        <v>4694.8360000000002</v>
      </c>
      <c r="DZ36" s="254">
        <f t="shared" si="27"/>
        <v>121155.22901799997</v>
      </c>
      <c r="EA36" s="255">
        <f t="shared" si="28"/>
        <v>340654.951</v>
      </c>
      <c r="EB36" s="248">
        <v>87324.082965999973</v>
      </c>
      <c r="EC36" s="248">
        <v>325968.22499999998</v>
      </c>
      <c r="ED36" s="248">
        <v>33411.788860000001</v>
      </c>
      <c r="EE36" s="248">
        <v>10735.943999999998</v>
      </c>
      <c r="EF36" s="248">
        <v>8.2625580000000003</v>
      </c>
      <c r="EG36" s="248">
        <v>2377.951</v>
      </c>
      <c r="EH36" s="248">
        <v>411.09463399999999</v>
      </c>
      <c r="EI36" s="253">
        <v>1572.8309999999997</v>
      </c>
      <c r="EJ36" s="254">
        <f t="shared" si="29"/>
        <v>101867.43578500001</v>
      </c>
      <c r="EK36" s="255">
        <f t="shared" si="30"/>
        <v>296760.58600000001</v>
      </c>
      <c r="EL36" s="248">
        <v>69752.441925000006</v>
      </c>
      <c r="EM36" s="248">
        <v>285571.69400000002</v>
      </c>
      <c r="EN36" s="248">
        <v>31500.962400000004</v>
      </c>
      <c r="EO36" s="248">
        <v>8773.7189999999991</v>
      </c>
      <c r="EP36" s="248">
        <v>4.3910800000000005</v>
      </c>
      <c r="EQ36" s="248">
        <v>1308.799</v>
      </c>
      <c r="ER36" s="248">
        <v>609.64037999999994</v>
      </c>
      <c r="ES36" s="253">
        <v>1106.3739999999998</v>
      </c>
      <c r="ET36" s="254">
        <f t="shared" si="31"/>
        <v>109937.042</v>
      </c>
      <c r="EU36" s="255">
        <f t="shared" si="32"/>
        <v>288097.41499999998</v>
      </c>
      <c r="EV36" s="255">
        <v>60722.39</v>
      </c>
      <c r="EW36" s="255">
        <v>258367.147</v>
      </c>
      <c r="EX36" s="255">
        <v>49204.601999999999</v>
      </c>
      <c r="EY36" s="255">
        <v>25453.928</v>
      </c>
      <c r="EZ36" s="255">
        <v>5.5809999999999995</v>
      </c>
      <c r="FA36" s="255">
        <v>788.93100000000015</v>
      </c>
      <c r="FB36" s="255">
        <v>4.4690000000000003</v>
      </c>
      <c r="FC36" s="258">
        <v>3487.4089999999997</v>
      </c>
      <c r="FD36" s="244">
        <f t="shared" si="33"/>
        <v>2734887.6043149997</v>
      </c>
      <c r="FE36" s="245">
        <f t="shared" si="34"/>
        <v>9324748.004999999</v>
      </c>
      <c r="FF36" s="245">
        <f t="shared" si="35"/>
        <v>1842689.9971739997</v>
      </c>
      <c r="FG36" s="245">
        <f t="shared" si="36"/>
        <v>8416177.6829999983</v>
      </c>
      <c r="FH36" s="245">
        <f t="shared" si="37"/>
        <v>794272.48586599983</v>
      </c>
      <c r="FI36" s="245">
        <f t="shared" si="38"/>
        <v>486055.277</v>
      </c>
      <c r="FJ36" s="245">
        <f t="shared" si="39"/>
        <v>769.09772500000008</v>
      </c>
      <c r="FK36" s="245">
        <f t="shared" si="40"/>
        <v>114928.908</v>
      </c>
      <c r="FL36" s="245">
        <f t="shared" si="41"/>
        <v>2310.6911299999997</v>
      </c>
      <c r="FM36" s="245">
        <f t="shared" si="42"/>
        <v>9310.5239999999994</v>
      </c>
      <c r="FN36" s="245">
        <f t="shared" si="43"/>
        <v>94845.332419999977</v>
      </c>
      <c r="FO36" s="246">
        <f t="shared" si="44"/>
        <v>298275.61300000001</v>
      </c>
      <c r="FQ36" s="21"/>
    </row>
    <row r="37" spans="1:196" ht="14.25" customHeight="1" x14ac:dyDescent="0.2">
      <c r="A37" s="236" t="s">
        <v>90</v>
      </c>
      <c r="B37" s="434">
        <f t="shared" si="7"/>
        <v>482262.98099999997</v>
      </c>
      <c r="C37" s="435">
        <f t="shared" si="7"/>
        <v>329790.05200000003</v>
      </c>
      <c r="D37" s="436">
        <v>153483.20500000002</v>
      </c>
      <c r="E37" s="436">
        <v>253114.07200000001</v>
      </c>
      <c r="F37" s="436">
        <v>317069.67899999995</v>
      </c>
      <c r="G37" s="436">
        <v>66198.364000000001</v>
      </c>
      <c r="H37" s="436">
        <v>16.521000000000001</v>
      </c>
      <c r="I37" s="436">
        <v>400.74799999999999</v>
      </c>
      <c r="J37" s="436">
        <v>245.56299999999999</v>
      </c>
      <c r="K37" s="436">
        <v>243.04199999999997</v>
      </c>
      <c r="L37" s="436">
        <v>11448.013000000001</v>
      </c>
      <c r="M37" s="437">
        <v>9833.8260000000009</v>
      </c>
      <c r="N37" s="237">
        <f t="shared" si="8"/>
        <v>297503.68200000003</v>
      </c>
      <c r="O37" s="238">
        <f t="shared" si="9"/>
        <v>240915.61299999995</v>
      </c>
      <c r="P37" s="239">
        <v>162324.674</v>
      </c>
      <c r="Q37" s="239">
        <v>205835.96699999995</v>
      </c>
      <c r="R37" s="239">
        <v>129069.95799999998</v>
      </c>
      <c r="S37" s="239">
        <v>28125.947000000004</v>
      </c>
      <c r="T37" s="239">
        <v>26.826000000000011</v>
      </c>
      <c r="U37" s="239">
        <v>1438.7160000000001</v>
      </c>
      <c r="V37" s="239">
        <v>49.942999999999998</v>
      </c>
      <c r="W37" s="239">
        <v>178.51900000000001</v>
      </c>
      <c r="X37" s="239">
        <v>6032.2810000000009</v>
      </c>
      <c r="Y37" s="240">
        <v>5336.4639999999999</v>
      </c>
      <c r="Z37" s="237">
        <f t="shared" si="10"/>
        <v>369540.34200000006</v>
      </c>
      <c r="AA37" s="238">
        <f t="shared" si="11"/>
        <v>238874.34599999996</v>
      </c>
      <c r="AB37" s="239">
        <v>194133.44000000006</v>
      </c>
      <c r="AC37" s="239">
        <v>185938.93299999996</v>
      </c>
      <c r="AD37" s="239">
        <v>172821.40400000001</v>
      </c>
      <c r="AE37" s="239">
        <v>46999.510999999999</v>
      </c>
      <c r="AF37" s="239">
        <v>10.804000000000002</v>
      </c>
      <c r="AG37" s="239">
        <v>1178.105</v>
      </c>
      <c r="AH37" s="239">
        <v>2.3370000000000002</v>
      </c>
      <c r="AI37" s="239">
        <v>28.364999999999998</v>
      </c>
      <c r="AJ37" s="239">
        <v>2572.3570000000004</v>
      </c>
      <c r="AK37" s="240">
        <v>4729.4319999999998</v>
      </c>
      <c r="AL37" s="241">
        <f t="shared" si="12"/>
        <v>360131.5959999999</v>
      </c>
      <c r="AM37" s="242">
        <f t="shared" si="13"/>
        <v>230230.71199999997</v>
      </c>
      <c r="AN37" s="243">
        <v>20827.29800000001</v>
      </c>
      <c r="AO37" s="243">
        <v>120423.55499999998</v>
      </c>
      <c r="AP37" s="243">
        <v>337864.14199999993</v>
      </c>
      <c r="AQ37" s="243">
        <v>106024.90399999999</v>
      </c>
      <c r="AR37" s="243">
        <v>9.7779999999999987</v>
      </c>
      <c r="AS37" s="243">
        <v>512.19500000000016</v>
      </c>
      <c r="AT37" s="243">
        <v>2.9000000000000001E-2</v>
      </c>
      <c r="AU37" s="243">
        <v>8.7099999999999991</v>
      </c>
      <c r="AV37" s="243">
        <v>1430.3490000000004</v>
      </c>
      <c r="AW37" s="243">
        <v>3261.3479999999995</v>
      </c>
      <c r="AX37" s="241">
        <f t="shared" si="14"/>
        <v>298760.54800000001</v>
      </c>
      <c r="AY37" s="242">
        <f t="shared" si="15"/>
        <v>187743.39</v>
      </c>
      <c r="AZ37" s="243">
        <v>17081.373</v>
      </c>
      <c r="BA37" s="243">
        <v>90572.156999999977</v>
      </c>
      <c r="BB37" s="243">
        <v>280141.837</v>
      </c>
      <c r="BC37" s="243">
        <v>93340.550000000017</v>
      </c>
      <c r="BD37" s="243">
        <v>6.9889999999999981</v>
      </c>
      <c r="BE37" s="243">
        <v>644.45800000000008</v>
      </c>
      <c r="BF37" s="243">
        <v>5.4139999999999997</v>
      </c>
      <c r="BG37" s="243">
        <v>27.538</v>
      </c>
      <c r="BH37" s="243">
        <v>1524.9350000000002</v>
      </c>
      <c r="BI37" s="243">
        <v>3158.6869999999985</v>
      </c>
      <c r="BJ37" s="244">
        <f t="shared" si="16"/>
        <v>222873.37399999998</v>
      </c>
      <c r="BK37" s="245">
        <f t="shared" si="17"/>
        <v>123617.383</v>
      </c>
      <c r="BL37" s="245">
        <v>14401.14</v>
      </c>
      <c r="BM37" s="245">
        <v>64158.815000000002</v>
      </c>
      <c r="BN37" s="245">
        <v>205279.90800000002</v>
      </c>
      <c r="BO37" s="245">
        <v>52504.949000000001</v>
      </c>
      <c r="BP37" s="245">
        <v>4.8109999999999999</v>
      </c>
      <c r="BQ37" s="245">
        <v>866.70100000000002</v>
      </c>
      <c r="BR37" s="245">
        <v>52.370000000000005</v>
      </c>
      <c r="BS37" s="245">
        <v>47.826999999999998</v>
      </c>
      <c r="BT37" s="245">
        <v>3135.1450000000004</v>
      </c>
      <c r="BU37" s="246">
        <v>6039.0909999999994</v>
      </c>
      <c r="BV37" s="247">
        <f t="shared" si="18"/>
        <v>310863.74599999998</v>
      </c>
      <c r="BW37" s="248">
        <f t="shared" si="19"/>
        <v>130410.111</v>
      </c>
      <c r="BX37" s="249">
        <v>11380.293000000001</v>
      </c>
      <c r="BY37" s="249">
        <v>45185.337</v>
      </c>
      <c r="BZ37" s="249">
        <v>297495.55599999998</v>
      </c>
      <c r="CA37" s="249">
        <v>81229.244999999995</v>
      </c>
      <c r="CB37" s="249">
        <v>2.3719999999999999</v>
      </c>
      <c r="CC37" s="249">
        <v>203.48599999999999</v>
      </c>
      <c r="CD37" s="249">
        <v>0</v>
      </c>
      <c r="CE37" s="249">
        <v>0</v>
      </c>
      <c r="CF37" s="249">
        <v>1985.5250000000001</v>
      </c>
      <c r="CG37" s="250">
        <v>3792.0430000000001</v>
      </c>
      <c r="CH37" s="247">
        <f t="shared" si="46"/>
        <v>223822.36899999998</v>
      </c>
      <c r="CI37" s="248">
        <f t="shared" si="47"/>
        <v>122458.652</v>
      </c>
      <c r="CJ37" s="251">
        <v>22963.731999999996</v>
      </c>
      <c r="CK37" s="251">
        <v>59472.402999999998</v>
      </c>
      <c r="CL37" s="251">
        <v>198673.56199999998</v>
      </c>
      <c r="CM37" s="251">
        <v>59965.970999999998</v>
      </c>
      <c r="CN37" s="251">
        <v>10.360999999999997</v>
      </c>
      <c r="CO37" s="251">
        <v>585.1339999999999</v>
      </c>
      <c r="CP37" s="251">
        <v>2174.7139999999999</v>
      </c>
      <c r="CQ37" s="251">
        <v>2426.4969999999998</v>
      </c>
      <c r="CR37" s="251"/>
      <c r="CS37" s="252">
        <v>8.6470000000000002</v>
      </c>
      <c r="CT37" s="247">
        <f t="shared" si="21"/>
        <v>199994.79559199998</v>
      </c>
      <c r="CU37" s="248">
        <f t="shared" si="22"/>
        <v>122027.76099999998</v>
      </c>
      <c r="CV37" s="248">
        <v>17459.271171</v>
      </c>
      <c r="CW37" s="248">
        <v>58536.719999999987</v>
      </c>
      <c r="CX37" s="248">
        <v>182525.63474199999</v>
      </c>
      <c r="CY37" s="248">
        <v>62820.300999999999</v>
      </c>
      <c r="CZ37" s="248">
        <v>3.0990940000000005</v>
      </c>
      <c r="DA37" s="248">
        <v>471.89900000000011</v>
      </c>
      <c r="DB37" s="248">
        <v>6.7785849999999996</v>
      </c>
      <c r="DC37" s="248">
        <v>198.62400000000002</v>
      </c>
      <c r="DD37" s="248">
        <v>1.2E-2</v>
      </c>
      <c r="DE37" s="253">
        <v>0.217</v>
      </c>
      <c r="DF37" s="254">
        <f t="shared" si="23"/>
        <v>151025</v>
      </c>
      <c r="DG37" s="255">
        <f t="shared" si="24"/>
        <v>120494</v>
      </c>
      <c r="DH37" s="256">
        <v>12445</v>
      </c>
      <c r="DI37" s="256">
        <v>62315</v>
      </c>
      <c r="DJ37" s="256">
        <v>138575</v>
      </c>
      <c r="DK37" s="256">
        <v>57619</v>
      </c>
      <c r="DL37" s="256">
        <v>5</v>
      </c>
      <c r="DM37" s="256">
        <v>560</v>
      </c>
      <c r="DN37" s="256">
        <v>0</v>
      </c>
      <c r="DO37" s="257">
        <v>0</v>
      </c>
      <c r="DP37" s="254">
        <f t="shared" si="25"/>
        <v>108505.73113899998</v>
      </c>
      <c r="DQ37" s="255">
        <f t="shared" si="26"/>
        <v>103805.21199999998</v>
      </c>
      <c r="DR37" s="248">
        <v>48790.755678999994</v>
      </c>
      <c r="DS37" s="248">
        <v>85650.573999999993</v>
      </c>
      <c r="DT37" s="248">
        <v>59696.392</v>
      </c>
      <c r="DU37" s="248">
        <v>17547.898999999998</v>
      </c>
      <c r="DV37" s="248">
        <v>3.83161</v>
      </c>
      <c r="DW37" s="248">
        <v>478.05499999999995</v>
      </c>
      <c r="DX37" s="248">
        <v>14.751850000000001</v>
      </c>
      <c r="DY37" s="253">
        <v>128.684</v>
      </c>
      <c r="DZ37" s="254">
        <f t="shared" si="27"/>
        <v>92832.444009999992</v>
      </c>
      <c r="EA37" s="255">
        <f t="shared" si="28"/>
        <v>345587.32800000004</v>
      </c>
      <c r="EB37" s="248">
        <v>77018.775900000008</v>
      </c>
      <c r="EC37" s="248">
        <v>242379.22700000007</v>
      </c>
      <c r="ED37" s="248">
        <v>12849.727800000001</v>
      </c>
      <c r="EE37" s="248">
        <v>82355.491999999998</v>
      </c>
      <c r="EF37" s="248">
        <v>10.633004999999999</v>
      </c>
      <c r="EG37" s="248">
        <v>995.60400000000016</v>
      </c>
      <c r="EH37" s="248">
        <v>2953.3073050000003</v>
      </c>
      <c r="EI37" s="253">
        <v>19857.005000000001</v>
      </c>
      <c r="EJ37" s="254">
        <f t="shared" si="29"/>
        <v>81005.974818000017</v>
      </c>
      <c r="EK37" s="255">
        <f t="shared" si="30"/>
        <v>258682.42200000002</v>
      </c>
      <c r="EL37" s="248">
        <v>46779.665008000004</v>
      </c>
      <c r="EM37" s="248">
        <v>184224.39800000002</v>
      </c>
      <c r="EN37" s="248">
        <v>26490.641889999999</v>
      </c>
      <c r="EO37" s="248">
        <v>51677.453999999998</v>
      </c>
      <c r="EP37" s="248">
        <v>10.646370000000001</v>
      </c>
      <c r="EQ37" s="248">
        <v>1022.0530000000001</v>
      </c>
      <c r="ER37" s="248">
        <v>7725.0215499999995</v>
      </c>
      <c r="ES37" s="253">
        <v>21758.517</v>
      </c>
      <c r="ET37" s="254">
        <f t="shared" si="31"/>
        <v>111011.93200000002</v>
      </c>
      <c r="EU37" s="255">
        <f t="shared" si="32"/>
        <v>98346.435999999987</v>
      </c>
      <c r="EV37" s="255">
        <v>20416.415000000001</v>
      </c>
      <c r="EW37" s="255">
        <v>55934.885999999991</v>
      </c>
      <c r="EX37" s="255">
        <v>90458.217000000004</v>
      </c>
      <c r="EY37" s="255">
        <v>40726.139000000003</v>
      </c>
      <c r="EZ37" s="255">
        <v>9.1809999999999992</v>
      </c>
      <c r="FA37" s="255">
        <v>455.904</v>
      </c>
      <c r="FB37" s="255">
        <v>128.119</v>
      </c>
      <c r="FC37" s="258">
        <v>1229.5069999999998</v>
      </c>
      <c r="FD37" s="244">
        <f t="shared" si="33"/>
        <v>3310134.5155590004</v>
      </c>
      <c r="FE37" s="245">
        <f t="shared" si="34"/>
        <v>2652983.4179999996</v>
      </c>
      <c r="FF37" s="245">
        <f t="shared" si="35"/>
        <v>819505.0377580002</v>
      </c>
      <c r="FG37" s="245">
        <f t="shared" si="36"/>
        <v>1713742.0439999998</v>
      </c>
      <c r="FH37" s="245">
        <f t="shared" si="37"/>
        <v>2449011.659432</v>
      </c>
      <c r="FI37" s="245">
        <f t="shared" si="38"/>
        <v>847135.72600000002</v>
      </c>
      <c r="FJ37" s="245">
        <f t="shared" si="39"/>
        <v>130.85307899999998</v>
      </c>
      <c r="FK37" s="245">
        <f t="shared" si="40"/>
        <v>9813.0580000000009</v>
      </c>
      <c r="FL37" s="245">
        <f t="shared" si="41"/>
        <v>2537.1485850000004</v>
      </c>
      <c r="FM37" s="245">
        <f t="shared" si="42"/>
        <v>3159.1219999999998</v>
      </c>
      <c r="FN37" s="245">
        <f t="shared" si="43"/>
        <v>38949.816704999997</v>
      </c>
      <c r="FO37" s="246">
        <f t="shared" si="44"/>
        <v>79133.467999999993</v>
      </c>
      <c r="FQ37" s="21"/>
    </row>
    <row r="38" spans="1:196" ht="14.25" customHeight="1" x14ac:dyDescent="0.2">
      <c r="A38" s="468" t="s">
        <v>91</v>
      </c>
      <c r="B38" s="440">
        <f t="shared" si="7"/>
        <v>332738.24099999998</v>
      </c>
      <c r="C38" s="441">
        <f t="shared" si="7"/>
        <v>841102.33400000015</v>
      </c>
      <c r="D38" s="469">
        <v>120009.05099999999</v>
      </c>
      <c r="E38" s="469">
        <v>630562.62000000011</v>
      </c>
      <c r="F38" s="469">
        <v>202697.30899999998</v>
      </c>
      <c r="G38" s="469">
        <v>168006.91799999998</v>
      </c>
      <c r="H38" s="469">
        <v>202.45800000000003</v>
      </c>
      <c r="I38" s="469">
        <v>12990.094000000001</v>
      </c>
      <c r="J38" s="469">
        <v>1679.9169999999999</v>
      </c>
      <c r="K38" s="469">
        <v>1660.4540000000002</v>
      </c>
      <c r="L38" s="469">
        <v>8149.5059999999985</v>
      </c>
      <c r="M38" s="470">
        <v>27882.248000000003</v>
      </c>
      <c r="N38" s="275">
        <f t="shared" si="8"/>
        <v>357298.75200000009</v>
      </c>
      <c r="O38" s="276">
        <f t="shared" si="9"/>
        <v>722127.29200000002</v>
      </c>
      <c r="P38" s="471">
        <v>93772.650000000009</v>
      </c>
      <c r="Q38" s="471">
        <v>505438.59299999994</v>
      </c>
      <c r="R38" s="471">
        <v>251472.99700000006</v>
      </c>
      <c r="S38" s="471">
        <v>181430.46300000002</v>
      </c>
      <c r="T38" s="471">
        <v>208.74799999999999</v>
      </c>
      <c r="U38" s="471">
        <v>12276.245999999997</v>
      </c>
      <c r="V38" s="471">
        <v>4398.0280000000002</v>
      </c>
      <c r="W38" s="471">
        <v>3210.1899999999996</v>
      </c>
      <c r="X38" s="471">
        <v>7446.3289999999997</v>
      </c>
      <c r="Y38" s="472">
        <v>19771.799999999996</v>
      </c>
      <c r="Z38" s="275">
        <f t="shared" si="10"/>
        <v>382425.48700000002</v>
      </c>
      <c r="AA38" s="276">
        <f t="shared" si="11"/>
        <v>708368.66499999992</v>
      </c>
      <c r="AB38" s="471">
        <v>179558.07800000001</v>
      </c>
      <c r="AC38" s="471">
        <v>501935.63199999998</v>
      </c>
      <c r="AD38" s="471">
        <v>191041.894</v>
      </c>
      <c r="AE38" s="471">
        <v>168646.58</v>
      </c>
      <c r="AF38" s="471">
        <v>168.95700000000002</v>
      </c>
      <c r="AG38" s="471">
        <v>10337.998</v>
      </c>
      <c r="AH38" s="471">
        <v>2664.8679999999999</v>
      </c>
      <c r="AI38" s="471">
        <v>1764.7809999999999</v>
      </c>
      <c r="AJ38" s="471">
        <v>8991.69</v>
      </c>
      <c r="AK38" s="472">
        <v>25683.673999999999</v>
      </c>
      <c r="AL38" s="277">
        <f t="shared" si="12"/>
        <v>328519.84700000001</v>
      </c>
      <c r="AM38" s="278">
        <f t="shared" si="13"/>
        <v>705744.89100000018</v>
      </c>
      <c r="AN38" s="279">
        <v>109537.66299999999</v>
      </c>
      <c r="AO38" s="279">
        <v>503970.43200000009</v>
      </c>
      <c r="AP38" s="279">
        <v>213451.69999999998</v>
      </c>
      <c r="AQ38" s="279">
        <v>175715.38400000002</v>
      </c>
      <c r="AR38" s="279">
        <v>112.19299999999998</v>
      </c>
      <c r="AS38" s="279">
        <v>7272.3729999999996</v>
      </c>
      <c r="AT38" s="279">
        <v>257.83100000000002</v>
      </c>
      <c r="AU38" s="279">
        <v>316.584</v>
      </c>
      <c r="AV38" s="279">
        <v>5160.4600000000019</v>
      </c>
      <c r="AW38" s="279">
        <v>18470.118000000006</v>
      </c>
      <c r="AX38" s="277">
        <f t="shared" si="14"/>
        <v>320915.22000000009</v>
      </c>
      <c r="AY38" s="278">
        <f t="shared" si="15"/>
        <v>654820.17799999984</v>
      </c>
      <c r="AZ38" s="279">
        <v>121476.83500000009</v>
      </c>
      <c r="BA38" s="279">
        <v>474328.55799999984</v>
      </c>
      <c r="BB38" s="279">
        <v>190094.06499999997</v>
      </c>
      <c r="BC38" s="279">
        <v>148092.13099999996</v>
      </c>
      <c r="BD38" s="279">
        <v>168.87900000000016</v>
      </c>
      <c r="BE38" s="279">
        <v>9929.8560000000034</v>
      </c>
      <c r="BF38" s="279">
        <v>656.34299999999996</v>
      </c>
      <c r="BG38" s="279">
        <v>1208.5559999999998</v>
      </c>
      <c r="BH38" s="279">
        <v>8519.0980000000054</v>
      </c>
      <c r="BI38" s="280">
        <v>21261.077000000012</v>
      </c>
      <c r="BJ38" s="281">
        <f t="shared" si="16"/>
        <v>432331.16300000006</v>
      </c>
      <c r="BK38" s="282">
        <f t="shared" si="17"/>
        <v>677532.92400000012</v>
      </c>
      <c r="BL38" s="282">
        <v>173284.9</v>
      </c>
      <c r="BM38" s="282">
        <v>482042.31599999999</v>
      </c>
      <c r="BN38" s="282">
        <v>248307.696</v>
      </c>
      <c r="BO38" s="282">
        <v>170371.133</v>
      </c>
      <c r="BP38" s="282">
        <v>333.483</v>
      </c>
      <c r="BQ38" s="282">
        <v>9015.6360000000004</v>
      </c>
      <c r="BR38" s="282">
        <v>508.41199999999998</v>
      </c>
      <c r="BS38" s="282">
        <v>447.52300000000002</v>
      </c>
      <c r="BT38" s="282">
        <v>9896.6720000000005</v>
      </c>
      <c r="BU38" s="283">
        <v>15656.315999999999</v>
      </c>
      <c r="BV38" s="284">
        <f t="shared" si="18"/>
        <v>294913.74599999993</v>
      </c>
      <c r="BW38" s="285">
        <f t="shared" si="19"/>
        <v>645162.55599999998</v>
      </c>
      <c r="BX38" s="286">
        <v>132310.17799999993</v>
      </c>
      <c r="BY38" s="286">
        <v>490129.13499999989</v>
      </c>
      <c r="BZ38" s="286">
        <v>137169.89199999999</v>
      </c>
      <c r="CA38" s="286">
        <v>122433.60600000001</v>
      </c>
      <c r="CB38" s="286">
        <v>353.72500000000002</v>
      </c>
      <c r="CC38" s="286">
        <v>11789.825999999999</v>
      </c>
      <c r="CD38" s="286">
        <v>363.93900000000002</v>
      </c>
      <c r="CE38" s="286">
        <v>538.95699999999999</v>
      </c>
      <c r="CF38" s="286">
        <v>24716.011999999999</v>
      </c>
      <c r="CG38" s="287">
        <v>20271.031999999999</v>
      </c>
      <c r="CH38" s="284">
        <f t="shared" si="46"/>
        <v>321235.64799999935</v>
      </c>
      <c r="CI38" s="285">
        <f t="shared" si="47"/>
        <v>643161.98200000019</v>
      </c>
      <c r="CJ38" s="288">
        <v>147971.21399999937</v>
      </c>
      <c r="CK38" s="288">
        <v>520997.20200000016</v>
      </c>
      <c r="CL38" s="288">
        <v>172286.11300000001</v>
      </c>
      <c r="CM38" s="288">
        <v>110794.26300000001</v>
      </c>
      <c r="CN38" s="288">
        <v>204.88799999999998</v>
      </c>
      <c r="CO38" s="288">
        <v>10593.358999999997</v>
      </c>
      <c r="CP38" s="288">
        <v>771.43399999999997</v>
      </c>
      <c r="CQ38" s="288">
        <v>553.75699999999995</v>
      </c>
      <c r="CR38" s="288">
        <v>1.998999999999999</v>
      </c>
      <c r="CS38" s="289">
        <v>223.40099999999998</v>
      </c>
      <c r="CT38" s="284">
        <f t="shared" si="21"/>
        <v>267609.6369779997</v>
      </c>
      <c r="CU38" s="285">
        <f t="shared" si="22"/>
        <v>533461.30500000005</v>
      </c>
      <c r="CV38" s="285">
        <v>133287.63722699971</v>
      </c>
      <c r="CW38" s="285">
        <v>441987.18900000007</v>
      </c>
      <c r="CX38" s="285">
        <v>131291.34834300002</v>
      </c>
      <c r="CY38" s="285">
        <v>79124.68799999998</v>
      </c>
      <c r="CZ38" s="285">
        <v>280.843411</v>
      </c>
      <c r="DA38" s="285">
        <v>9596.0359999999982</v>
      </c>
      <c r="DB38" s="285">
        <v>2748.2754100000002</v>
      </c>
      <c r="DC38" s="285">
        <v>2424.4740000000002</v>
      </c>
      <c r="DD38" s="285">
        <v>1.5325870000000001</v>
      </c>
      <c r="DE38" s="290">
        <v>328.91799999999995</v>
      </c>
      <c r="DF38" s="291">
        <f t="shared" si="23"/>
        <v>199096</v>
      </c>
      <c r="DG38" s="292">
        <f t="shared" si="24"/>
        <v>545571</v>
      </c>
      <c r="DH38" s="293">
        <v>128330</v>
      </c>
      <c r="DI38" s="293">
        <v>469376</v>
      </c>
      <c r="DJ38" s="293">
        <v>69871</v>
      </c>
      <c r="DK38" s="293">
        <v>60358</v>
      </c>
      <c r="DL38" s="293">
        <v>183</v>
      </c>
      <c r="DM38" s="293">
        <v>14808</v>
      </c>
      <c r="DN38" s="293">
        <v>712</v>
      </c>
      <c r="DO38" s="294">
        <v>1029</v>
      </c>
      <c r="DP38" s="291">
        <f t="shared" si="25"/>
        <v>164076.83737800003</v>
      </c>
      <c r="DQ38" s="292">
        <f t="shared" si="26"/>
        <v>581732.10399999993</v>
      </c>
      <c r="DR38" s="285">
        <v>109888.43649000002</v>
      </c>
      <c r="DS38" s="285">
        <v>504292.26699999999</v>
      </c>
      <c r="DT38" s="285">
        <v>51791.858694000002</v>
      </c>
      <c r="DU38" s="285">
        <v>58432.868999999992</v>
      </c>
      <c r="DV38" s="285">
        <v>140.27471399999999</v>
      </c>
      <c r="DW38" s="285">
        <v>14974.828000000001</v>
      </c>
      <c r="DX38" s="285">
        <v>2256.2674799999995</v>
      </c>
      <c r="DY38" s="290">
        <v>4032.1399999999994</v>
      </c>
      <c r="DZ38" s="291">
        <f t="shared" si="27"/>
        <v>179466.81699799999</v>
      </c>
      <c r="EA38" s="292">
        <f t="shared" si="28"/>
        <v>561141.33299999987</v>
      </c>
      <c r="EB38" s="285">
        <v>93674.416012999995</v>
      </c>
      <c r="EC38" s="285">
        <v>470303.51699999999</v>
      </c>
      <c r="ED38" s="285">
        <v>83510.812285999986</v>
      </c>
      <c r="EE38" s="285">
        <v>68214.473999999987</v>
      </c>
      <c r="EF38" s="285">
        <v>135.755066</v>
      </c>
      <c r="EG38" s="285">
        <v>18288.620000000003</v>
      </c>
      <c r="EH38" s="285">
        <v>2145.8336330000002</v>
      </c>
      <c r="EI38" s="290">
        <v>4334.7219999999998</v>
      </c>
      <c r="EJ38" s="291">
        <f t="shared" si="29"/>
        <v>291643.39183700003</v>
      </c>
      <c r="EK38" s="292">
        <f t="shared" si="30"/>
        <v>522500.10700000002</v>
      </c>
      <c r="EL38" s="285">
        <v>88300.946350000013</v>
      </c>
      <c r="EM38" s="285">
        <v>401186.37700000004</v>
      </c>
      <c r="EN38" s="285">
        <v>200339.32373999999</v>
      </c>
      <c r="EO38" s="285">
        <v>97009.036999999997</v>
      </c>
      <c r="EP38" s="285">
        <v>169.82003699999999</v>
      </c>
      <c r="EQ38" s="285">
        <v>18409.746999999999</v>
      </c>
      <c r="ER38" s="285">
        <v>2833.3017099999997</v>
      </c>
      <c r="ES38" s="290">
        <v>5894.9459999999999</v>
      </c>
      <c r="ET38" s="291">
        <f t="shared" si="31"/>
        <v>243010.69800000012</v>
      </c>
      <c r="EU38" s="292">
        <f t="shared" si="32"/>
        <v>747368.41700000013</v>
      </c>
      <c r="EV38" s="292">
        <v>112347.85400000012</v>
      </c>
      <c r="EW38" s="292">
        <v>614651.45400000014</v>
      </c>
      <c r="EX38" s="292">
        <v>129651.74</v>
      </c>
      <c r="EY38" s="292">
        <v>87410.258000000002</v>
      </c>
      <c r="EZ38" s="292">
        <v>198.88099999999997</v>
      </c>
      <c r="FA38" s="292">
        <v>35928.397000000004</v>
      </c>
      <c r="FB38" s="292">
        <v>812.22299999999893</v>
      </c>
      <c r="FC38" s="295">
        <v>9378.3080000000009</v>
      </c>
      <c r="FD38" s="281">
        <f t="shared" si="33"/>
        <v>4115281.4851909992</v>
      </c>
      <c r="FE38" s="282">
        <f t="shared" si="34"/>
        <v>9089795.0880000014</v>
      </c>
      <c r="FF38" s="282">
        <f t="shared" si="35"/>
        <v>1743749.8590799992</v>
      </c>
      <c r="FG38" s="282">
        <f t="shared" si="36"/>
        <v>7011201.2920000013</v>
      </c>
      <c r="FH38" s="282">
        <f t="shared" si="37"/>
        <v>2272977.7490629996</v>
      </c>
      <c r="FI38" s="282">
        <f t="shared" si="38"/>
        <v>1696039.804</v>
      </c>
      <c r="FJ38" s="282">
        <f t="shared" si="39"/>
        <v>2861.9052280000001</v>
      </c>
      <c r="FK38" s="282">
        <f t="shared" si="40"/>
        <v>196211.016</v>
      </c>
      <c r="FL38" s="282">
        <f t="shared" si="41"/>
        <v>14049.047409999999</v>
      </c>
      <c r="FM38" s="282">
        <f t="shared" si="42"/>
        <v>12125.276</v>
      </c>
      <c r="FN38" s="282">
        <f t="shared" si="43"/>
        <v>81642.924410000007</v>
      </c>
      <c r="FO38" s="283">
        <f>AW38+BI38+BU38+CG38+CS38+DE38+DO38+DY38+EI38+ES38+FC38+AK38+Y38+M38</f>
        <v>174217.7</v>
      </c>
      <c r="FQ38" s="21"/>
    </row>
    <row r="39" spans="1:196" x14ac:dyDescent="0.2">
      <c r="A39" s="116" t="s">
        <v>124</v>
      </c>
      <c r="B39" s="211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2"/>
      <c r="AM39" s="212"/>
      <c r="AN39" s="21"/>
      <c r="AO39" s="21"/>
      <c r="AP39" s="21"/>
      <c r="AQ39" s="21"/>
      <c r="AR39" s="21"/>
      <c r="AS39" s="21"/>
      <c r="AT39" s="212"/>
      <c r="AU39" s="212"/>
      <c r="ED39" s="21"/>
      <c r="EE39" s="21"/>
      <c r="EP39" s="21"/>
      <c r="EQ39" s="21"/>
      <c r="ER39" s="21"/>
      <c r="ES39" s="21"/>
    </row>
    <row r="40" spans="1:196" x14ac:dyDescent="0.2">
      <c r="A40" s="211"/>
      <c r="B40" s="211"/>
      <c r="C40" s="211"/>
      <c r="D40" s="211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1"/>
      <c r="Z40" s="211"/>
      <c r="AA40" s="211"/>
      <c r="AB40" s="211"/>
      <c r="AC40" s="211"/>
      <c r="AD40" s="211"/>
      <c r="AE40" s="211"/>
      <c r="AF40" s="211"/>
      <c r="AG40" s="211"/>
      <c r="AH40" s="211"/>
      <c r="AI40" s="211"/>
      <c r="AJ40" s="211"/>
      <c r="AK40" s="211"/>
      <c r="AL40" s="212"/>
      <c r="AM40" s="212"/>
      <c r="AN40" s="21"/>
      <c r="AO40" s="21"/>
      <c r="AP40" s="21"/>
      <c r="AQ40" s="21"/>
      <c r="AR40" s="21"/>
      <c r="AS40" s="21"/>
      <c r="AT40" s="212"/>
      <c r="AU40" s="212"/>
      <c r="ED40" s="21"/>
      <c r="EE40" s="21"/>
      <c r="EP40" s="21"/>
      <c r="EQ40" s="21"/>
      <c r="ER40" s="21"/>
      <c r="ES40" s="21"/>
    </row>
    <row r="41" spans="1:196" x14ac:dyDescent="0.2">
      <c r="R41" s="6" t="s">
        <v>137</v>
      </c>
      <c r="T41" s="211"/>
      <c r="U41" s="211"/>
      <c r="V41" s="211"/>
      <c r="W41" s="211"/>
      <c r="X41" s="211"/>
      <c r="Y41" s="211"/>
      <c r="Z41" s="211"/>
      <c r="AA41" s="21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</row>
    <row r="42" spans="1:196" ht="12.6" x14ac:dyDescent="0.2">
      <c r="A42" s="419" t="s">
        <v>187</v>
      </c>
      <c r="B42" s="484"/>
      <c r="C42" s="484"/>
      <c r="D42" s="484"/>
      <c r="E42" s="484"/>
      <c r="F42" s="484"/>
      <c r="G42" s="484"/>
      <c r="H42" s="484"/>
      <c r="I42" s="419" t="s">
        <v>204</v>
      </c>
      <c r="J42" s="52"/>
      <c r="K42" s="52"/>
      <c r="L42" s="52"/>
      <c r="M42" s="52"/>
      <c r="P42" s="419"/>
      <c r="Q42" s="296"/>
      <c r="R42" s="296"/>
      <c r="S42" s="296"/>
      <c r="T42" s="211"/>
      <c r="U42" s="211"/>
      <c r="V42" s="211"/>
      <c r="W42" s="211"/>
      <c r="X42" s="211"/>
      <c r="Y42" s="211"/>
      <c r="Z42" s="211"/>
      <c r="AA42" s="211"/>
      <c r="AB42" s="211"/>
      <c r="AC42" s="211"/>
      <c r="AD42" s="211"/>
      <c r="AE42" s="211"/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  <c r="BI42" s="211"/>
      <c r="BJ42" s="211"/>
      <c r="BK42" s="211"/>
      <c r="BL42" s="211"/>
      <c r="BM42" s="211"/>
      <c r="BN42" s="211"/>
      <c r="BO42" s="211"/>
      <c r="BP42" s="211"/>
      <c r="BQ42" s="211"/>
      <c r="BR42" s="211"/>
      <c r="BS42" s="211"/>
      <c r="BT42" s="211"/>
      <c r="BU42" s="211"/>
      <c r="BV42" s="211"/>
      <c r="BW42" s="211"/>
      <c r="BX42" s="211"/>
      <c r="BY42" s="211"/>
      <c r="BZ42" s="211"/>
      <c r="CA42" s="211"/>
      <c r="CB42" s="211"/>
      <c r="CC42" s="21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</row>
    <row r="43" spans="1:196" ht="11.4" x14ac:dyDescent="0.2">
      <c r="A43" s="419"/>
      <c r="B43" s="419"/>
      <c r="C43" s="419"/>
      <c r="D43" s="419"/>
      <c r="E43" s="419"/>
      <c r="F43" s="419"/>
      <c r="G43" s="419"/>
      <c r="H43" s="419"/>
      <c r="I43" s="419"/>
      <c r="J43" s="52"/>
      <c r="K43" s="52"/>
      <c r="L43" s="52"/>
      <c r="P43" s="419"/>
      <c r="Q43" s="296"/>
      <c r="R43" s="296"/>
      <c r="S43" s="296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1"/>
      <c r="BP43" s="211"/>
      <c r="BQ43" s="211"/>
      <c r="BR43" s="211"/>
      <c r="BS43" s="211"/>
      <c r="BT43" s="211"/>
      <c r="BU43" s="211"/>
      <c r="BV43" s="211"/>
      <c r="BW43" s="211"/>
      <c r="BX43" s="211"/>
      <c r="BY43" s="211"/>
      <c r="BZ43" s="211"/>
      <c r="CA43" s="211"/>
      <c r="CB43" s="211"/>
      <c r="CC43" s="21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</row>
    <row r="44" spans="1:196" ht="11.4" x14ac:dyDescent="0.2">
      <c r="A44" s="419"/>
      <c r="B44" s="419"/>
      <c r="C44" s="419"/>
      <c r="D44" s="419">
        <v>2021</v>
      </c>
      <c r="E44" s="296"/>
      <c r="F44" s="296"/>
      <c r="G44" s="296"/>
      <c r="H44" s="419"/>
      <c r="I44" s="419"/>
      <c r="J44" s="52"/>
      <c r="K44" s="52"/>
      <c r="L44" s="53">
        <v>2021</v>
      </c>
      <c r="P44" s="419"/>
      <c r="Q44" s="296"/>
      <c r="R44" s="296"/>
      <c r="S44" s="296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  <c r="BI44" s="211"/>
      <c r="BJ44" s="211"/>
      <c r="BK44" s="211"/>
      <c r="BL44" s="211"/>
      <c r="BM44" s="211"/>
      <c r="BN44" s="211"/>
      <c r="BO44" s="211"/>
      <c r="BP44" s="211"/>
      <c r="BQ44" s="211"/>
      <c r="BR44" s="211"/>
      <c r="BS44" s="211"/>
      <c r="BT44" s="211"/>
      <c r="BU44" s="211"/>
      <c r="BV44" s="211"/>
      <c r="BW44" s="211"/>
      <c r="BX44" s="211"/>
      <c r="BY44" s="211"/>
      <c r="BZ44" s="211"/>
      <c r="CA44" s="211"/>
      <c r="CB44" s="211"/>
      <c r="CC44" s="21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</row>
    <row r="45" spans="1:196" ht="24" customHeight="1" x14ac:dyDescent="0.2">
      <c r="A45" s="154" t="s">
        <v>106</v>
      </c>
      <c r="B45" s="155" t="s">
        <v>2</v>
      </c>
      <c r="C45" s="155" t="s">
        <v>3</v>
      </c>
      <c r="D45" s="155" t="s">
        <v>4</v>
      </c>
      <c r="E45" s="155" t="s">
        <v>5</v>
      </c>
      <c r="F45" s="155" t="s">
        <v>100</v>
      </c>
      <c r="G45" s="156" t="s">
        <v>101</v>
      </c>
      <c r="H45" s="419"/>
      <c r="I45" s="154" t="s">
        <v>106</v>
      </c>
      <c r="J45" s="155" t="s">
        <v>2</v>
      </c>
      <c r="K45" s="155" t="s">
        <v>3</v>
      </c>
      <c r="L45" s="155" t="s">
        <v>4</v>
      </c>
      <c r="M45" s="155" t="s">
        <v>5</v>
      </c>
      <c r="N45" s="155" t="s">
        <v>100</v>
      </c>
      <c r="O45" s="156" t="s">
        <v>101</v>
      </c>
      <c r="P45" s="419"/>
      <c r="Q45" s="296"/>
      <c r="R45" s="296"/>
      <c r="S45" s="296"/>
      <c r="T45" s="211"/>
      <c r="U45" s="211"/>
      <c r="V45" s="211"/>
      <c r="W45" s="211"/>
      <c r="X45" s="211"/>
      <c r="Y45" s="211"/>
      <c r="Z45" s="211"/>
      <c r="AA45" s="21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</row>
    <row r="46" spans="1:196" ht="19.95" customHeight="1" x14ac:dyDescent="0.2">
      <c r="A46" s="297" t="s">
        <v>116</v>
      </c>
      <c r="B46" s="298">
        <f>SUM(B47:B51)</f>
        <v>26897387.667999994</v>
      </c>
      <c r="C46" s="298">
        <f>SUM(C47:C51)</f>
        <v>19215101.561999995</v>
      </c>
      <c r="D46" s="298">
        <f t="shared" ref="D46:F46" si="48">SUM(D47:D51)</f>
        <v>4549310.4820000008</v>
      </c>
      <c r="E46" s="298">
        <f t="shared" si="48"/>
        <v>9878.9629999999997</v>
      </c>
      <c r="F46" s="298">
        <f t="shared" si="48"/>
        <v>573816.03699999978</v>
      </c>
      <c r="G46" s="299">
        <f>SUM(G47:G51)</f>
        <v>2549280.6239999998</v>
      </c>
      <c r="H46" s="419"/>
      <c r="I46" s="297" t="s">
        <v>116</v>
      </c>
      <c r="J46" s="298">
        <f>SUM(J47:J51)</f>
        <v>51915812.46100001</v>
      </c>
      <c r="K46" s="298">
        <f t="shared" ref="K46:N46" si="49">SUM(K47:K51)</f>
        <v>41819283.083000004</v>
      </c>
      <c r="L46" s="298">
        <f t="shared" si="49"/>
        <v>3006444.5260000001</v>
      </c>
      <c r="M46" s="298">
        <f t="shared" si="49"/>
        <v>706738.027</v>
      </c>
      <c r="N46" s="298">
        <f t="shared" si="49"/>
        <v>291013.08500000008</v>
      </c>
      <c r="O46" s="299">
        <f>SUM(O47:O51)</f>
        <v>6092333.7400000002</v>
      </c>
      <c r="P46" s="419"/>
      <c r="Q46" s="296"/>
      <c r="R46" s="296"/>
      <c r="S46" s="296"/>
      <c r="T46" s="211"/>
      <c r="U46" s="211"/>
      <c r="V46" s="211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1"/>
      <c r="BP46" s="211"/>
      <c r="BQ46" s="211"/>
      <c r="BR46" s="211"/>
      <c r="BS46" s="211"/>
      <c r="BT46" s="211"/>
      <c r="BU46" s="211"/>
      <c r="BV46" s="211"/>
      <c r="BW46" s="211"/>
      <c r="BX46" s="211"/>
      <c r="BY46" s="211"/>
      <c r="BZ46" s="211"/>
      <c r="CA46" s="211"/>
      <c r="CB46" s="211"/>
      <c r="CC46" s="21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</row>
    <row r="47" spans="1:196" ht="19.95" customHeight="1" x14ac:dyDescent="0.2">
      <c r="A47" s="459" t="s">
        <v>46</v>
      </c>
      <c r="B47" s="449">
        <f>C47+D47+E47+F47+G47</f>
        <v>19619722.535999995</v>
      </c>
      <c r="C47" s="110">
        <v>15298924.023999993</v>
      </c>
      <c r="D47" s="110">
        <v>1797846.7600000002</v>
      </c>
      <c r="E47" s="110">
        <v>3841.2229999999995</v>
      </c>
      <c r="F47" s="110">
        <v>517620.62799999979</v>
      </c>
      <c r="G47" s="111">
        <v>2001489.9009999998</v>
      </c>
      <c r="H47" s="419"/>
      <c r="I47" s="459" t="s">
        <v>46</v>
      </c>
      <c r="J47" s="449">
        <f>K47+L47+M47+N47+O47</f>
        <v>27299823.058000013</v>
      </c>
      <c r="K47" s="110">
        <v>22213394.996000011</v>
      </c>
      <c r="L47" s="110">
        <v>1190089.6360000002</v>
      </c>
      <c r="M47" s="110">
        <v>83692.442999999985</v>
      </c>
      <c r="N47" s="110">
        <v>228929.28400000004</v>
      </c>
      <c r="O47" s="111">
        <v>3583716.6990000005</v>
      </c>
      <c r="P47" s="419"/>
      <c r="Q47" s="296"/>
      <c r="R47" s="296"/>
      <c r="S47" s="296"/>
      <c r="T47" s="211"/>
      <c r="U47" s="211"/>
      <c r="V47" s="211"/>
      <c r="W47" s="211"/>
      <c r="X47" s="211"/>
      <c r="Y47" s="211"/>
      <c r="Z47" s="211"/>
      <c r="AA47" s="21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</row>
    <row r="48" spans="1:196" ht="19.95" customHeight="1" x14ac:dyDescent="0.2">
      <c r="A48" s="459" t="s">
        <v>47</v>
      </c>
      <c r="B48" s="449">
        <f t="shared" ref="B48:B50" si="50">C48+D48+E48+F48+G48</f>
        <v>2644470.2510000002</v>
      </c>
      <c r="C48" s="110">
        <v>1301415.2260000003</v>
      </c>
      <c r="D48" s="110">
        <v>1117288.827</v>
      </c>
      <c r="E48" s="110">
        <v>1185.4110000000003</v>
      </c>
      <c r="F48" s="110">
        <v>10627.116000000002</v>
      </c>
      <c r="G48" s="111">
        <v>213953.671</v>
      </c>
      <c r="H48" s="419"/>
      <c r="I48" s="459" t="s">
        <v>49</v>
      </c>
      <c r="J48" s="449">
        <f t="shared" ref="J48:J50" si="51">K48+L48+M48+N48+O48</f>
        <v>10324448.146999996</v>
      </c>
      <c r="K48" s="110">
        <v>8850804.742999997</v>
      </c>
      <c r="L48" s="110">
        <v>410897.435</v>
      </c>
      <c r="M48" s="110">
        <v>255458.57699999996</v>
      </c>
      <c r="N48" s="110">
        <v>8908.7819999999992</v>
      </c>
      <c r="O48" s="111">
        <v>798378.60999999975</v>
      </c>
      <c r="P48" s="419"/>
      <c r="Q48" s="296"/>
      <c r="R48" s="296"/>
      <c r="S48" s="296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1"/>
      <c r="BN48" s="211"/>
      <c r="BO48" s="211"/>
      <c r="BP48" s="211"/>
      <c r="BQ48" s="211"/>
      <c r="BR48" s="211"/>
      <c r="BS48" s="211"/>
      <c r="BT48" s="211"/>
      <c r="BU48" s="211"/>
      <c r="BV48" s="211"/>
      <c r="BW48" s="211"/>
      <c r="BX48" s="211"/>
      <c r="BY48" s="211"/>
      <c r="BZ48" s="211"/>
      <c r="CA48" s="211"/>
      <c r="CB48" s="211"/>
      <c r="CC48" s="21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</row>
    <row r="49" spans="1:196" ht="19.95" customHeight="1" x14ac:dyDescent="0.2">
      <c r="A49" s="459" t="s">
        <v>49</v>
      </c>
      <c r="B49" s="449">
        <f t="shared" si="50"/>
        <v>1991517.5720000004</v>
      </c>
      <c r="C49" s="110">
        <v>1501074.5330000001</v>
      </c>
      <c r="D49" s="110">
        <v>326289.17800000007</v>
      </c>
      <c r="E49" s="110">
        <v>3345.7719999999995</v>
      </c>
      <c r="F49" s="110">
        <v>2962.4720000000007</v>
      </c>
      <c r="G49" s="111">
        <v>157845.61700000003</v>
      </c>
      <c r="H49" s="419"/>
      <c r="I49" s="459" t="s">
        <v>47</v>
      </c>
      <c r="J49" s="449">
        <f t="shared" si="51"/>
        <v>5575532.2849999992</v>
      </c>
      <c r="K49" s="110">
        <v>3968221.9799999991</v>
      </c>
      <c r="L49" s="110">
        <v>445115.20500000002</v>
      </c>
      <c r="M49" s="110">
        <v>214216.14200000005</v>
      </c>
      <c r="N49" s="110">
        <v>13461.103999999999</v>
      </c>
      <c r="O49" s="111">
        <v>934517.85400000017</v>
      </c>
      <c r="P49" s="419"/>
      <c r="Q49" s="296"/>
      <c r="R49" s="296"/>
      <c r="S49" s="296"/>
      <c r="T49" s="211"/>
      <c r="U49" s="211"/>
      <c r="V49" s="211"/>
      <c r="W49" s="211"/>
      <c r="X49" s="211"/>
      <c r="Y49" s="211"/>
      <c r="Z49" s="211"/>
      <c r="AA49" s="21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</row>
    <row r="50" spans="1:196" ht="19.95" customHeight="1" x14ac:dyDescent="0.2">
      <c r="A50" s="459" t="s">
        <v>88</v>
      </c>
      <c r="B50" s="449">
        <f t="shared" si="50"/>
        <v>1692123.0679999997</v>
      </c>
      <c r="C50" s="110">
        <v>665253.28200000012</v>
      </c>
      <c r="D50" s="110">
        <v>862530.04099999962</v>
      </c>
      <c r="E50" s="110">
        <v>590.99</v>
      </c>
      <c r="F50" s="110">
        <v>39840.896000000008</v>
      </c>
      <c r="G50" s="111">
        <v>123907.85900000003</v>
      </c>
      <c r="H50" s="419"/>
      <c r="I50" s="459" t="s">
        <v>88</v>
      </c>
      <c r="J50" s="449">
        <f t="shared" si="51"/>
        <v>4434795.5159999998</v>
      </c>
      <c r="K50" s="110">
        <v>3186881.4460000005</v>
      </c>
      <c r="L50" s="110">
        <v>789738.05699999968</v>
      </c>
      <c r="M50" s="110">
        <v>110674.772</v>
      </c>
      <c r="N50" s="110">
        <v>35081.307999999997</v>
      </c>
      <c r="O50" s="111">
        <v>312419.93300000008</v>
      </c>
      <c r="P50" s="419"/>
      <c r="Q50" s="296"/>
      <c r="R50" s="296"/>
      <c r="S50" s="296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  <c r="BI50" s="211"/>
      <c r="BJ50" s="211"/>
      <c r="BK50" s="211"/>
      <c r="BL50" s="211"/>
      <c r="BM50" s="211"/>
      <c r="BN50" s="211"/>
      <c r="BO50" s="211"/>
      <c r="BP50" s="211"/>
      <c r="BQ50" s="211"/>
      <c r="BR50" s="211"/>
      <c r="BS50" s="211"/>
      <c r="BT50" s="211"/>
      <c r="BU50" s="211"/>
      <c r="BV50" s="211"/>
      <c r="BW50" s="211"/>
      <c r="BX50" s="211"/>
      <c r="BY50" s="211"/>
      <c r="BZ50" s="211"/>
      <c r="CA50" s="211"/>
      <c r="CB50" s="211"/>
      <c r="CC50" s="211"/>
      <c r="DS50" s="13"/>
      <c r="DT50" s="300"/>
      <c r="DU50" s="300"/>
      <c r="DV50" s="300"/>
      <c r="DW50" s="300"/>
      <c r="DX50" s="300"/>
      <c r="DY50" s="300"/>
      <c r="DZ50" s="300"/>
      <c r="EA50" s="300"/>
      <c r="EB50" s="300"/>
      <c r="EC50" s="300"/>
      <c r="ED50" s="300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</row>
    <row r="51" spans="1:196" ht="19.95" customHeight="1" x14ac:dyDescent="0.2">
      <c r="A51" s="460" t="s">
        <v>72</v>
      </c>
      <c r="B51" s="453">
        <f>C51+D51+E51+F51+G51</f>
        <v>949554.24100000004</v>
      </c>
      <c r="C51" s="461">
        <v>448434.49699999992</v>
      </c>
      <c r="D51" s="461">
        <v>445355.67599999998</v>
      </c>
      <c r="E51" s="461">
        <v>915.56700000000012</v>
      </c>
      <c r="F51" s="461">
        <v>2764.9249999999997</v>
      </c>
      <c r="G51" s="462">
        <v>52083.575999999986</v>
      </c>
      <c r="H51" s="419"/>
      <c r="I51" s="460" t="s">
        <v>84</v>
      </c>
      <c r="J51" s="453">
        <f>K51+L51+M51+N51+O51</f>
        <v>4281213.4549999991</v>
      </c>
      <c r="K51" s="461">
        <v>3599979.9179999996</v>
      </c>
      <c r="L51" s="461">
        <v>170604.193</v>
      </c>
      <c r="M51" s="461">
        <v>42696.092999999993</v>
      </c>
      <c r="N51" s="461">
        <v>4632.607</v>
      </c>
      <c r="O51" s="462">
        <v>463300.64399999985</v>
      </c>
      <c r="P51" s="419"/>
      <c r="Q51" s="296"/>
      <c r="R51" s="296"/>
      <c r="S51" s="296"/>
      <c r="T51" s="211"/>
      <c r="U51" s="211"/>
      <c r="V51" s="211"/>
      <c r="W51" s="211"/>
      <c r="X51" s="211"/>
      <c r="Y51" s="211"/>
      <c r="Z51" s="211"/>
      <c r="AA51" s="211"/>
      <c r="DS51" s="13"/>
      <c r="DT51" s="300"/>
      <c r="DU51" s="300"/>
      <c r="DV51" s="300"/>
      <c r="DW51" s="300"/>
      <c r="DX51" s="300"/>
      <c r="DY51" s="300"/>
      <c r="DZ51" s="300"/>
      <c r="EA51" s="300"/>
      <c r="EB51" s="300"/>
      <c r="EC51" s="300"/>
      <c r="ED51" s="300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</row>
    <row r="52" spans="1:196" ht="11.4" x14ac:dyDescent="0.2">
      <c r="H52" s="419"/>
      <c r="I52" s="419"/>
      <c r="J52" s="419"/>
      <c r="K52" s="419"/>
      <c r="L52" s="419"/>
      <c r="M52" s="419"/>
      <c r="N52" s="419"/>
      <c r="O52" s="419"/>
      <c r="P52" s="419"/>
      <c r="Q52" s="296"/>
      <c r="R52" s="296"/>
      <c r="S52" s="296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  <c r="BI52" s="211"/>
      <c r="BJ52" s="211"/>
      <c r="BK52" s="211"/>
      <c r="BL52" s="211"/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  <c r="BZ52" s="211"/>
      <c r="CA52" s="211"/>
      <c r="CB52" s="211"/>
      <c r="CC52" s="21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</row>
    <row r="53" spans="1:196" ht="11.4" x14ac:dyDescent="0.2">
      <c r="H53" s="419"/>
      <c r="I53" s="419"/>
      <c r="J53" s="419"/>
      <c r="K53" s="419"/>
      <c r="L53" s="419"/>
      <c r="M53" s="419"/>
      <c r="N53" s="419"/>
      <c r="O53" s="419"/>
      <c r="P53" s="419"/>
      <c r="Q53" s="296"/>
      <c r="R53" s="296"/>
      <c r="S53" s="296"/>
      <c r="T53" s="211"/>
      <c r="U53" s="211"/>
      <c r="V53" s="211"/>
      <c r="W53" s="211"/>
      <c r="X53" s="211"/>
      <c r="Y53" s="211"/>
      <c r="Z53" s="211"/>
      <c r="AA53" s="21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</row>
    <row r="54" spans="1:196" x14ac:dyDescent="0.2"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  <c r="BI54" s="211"/>
      <c r="BJ54" s="211"/>
      <c r="BK54" s="211"/>
      <c r="BL54" s="211"/>
      <c r="BM54" s="211"/>
      <c r="BN54" s="211"/>
      <c r="BO54" s="211"/>
      <c r="BP54" s="211"/>
      <c r="BQ54" s="211"/>
      <c r="BR54" s="211"/>
      <c r="BS54" s="211"/>
      <c r="BT54" s="211"/>
      <c r="BU54" s="211"/>
      <c r="BV54" s="211"/>
      <c r="BW54" s="211"/>
      <c r="BX54" s="211"/>
      <c r="BY54" s="211"/>
      <c r="BZ54" s="211"/>
      <c r="CA54" s="211"/>
      <c r="CB54" s="211"/>
      <c r="CC54" s="21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</row>
    <row r="55" spans="1:196" x14ac:dyDescent="0.2">
      <c r="T55" s="211"/>
      <c r="U55" s="211"/>
      <c r="V55" s="211"/>
      <c r="W55" s="211"/>
      <c r="X55" s="211"/>
      <c r="Y55" s="211"/>
      <c r="Z55" s="211"/>
      <c r="AA55" s="21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</row>
    <row r="56" spans="1:196" x14ac:dyDescent="0.2">
      <c r="T56" s="211"/>
      <c r="U56" s="211"/>
      <c r="V56" s="211"/>
      <c r="W56" s="211"/>
      <c r="X56" s="211"/>
      <c r="Y56" s="211"/>
      <c r="Z56" s="211"/>
      <c r="AA56" s="21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</row>
    <row r="57" spans="1:196" x14ac:dyDescent="0.2">
      <c r="T57" s="211"/>
      <c r="U57" s="211"/>
      <c r="V57" s="211"/>
      <c r="W57" s="211"/>
      <c r="X57" s="211"/>
      <c r="Y57" s="211"/>
      <c r="Z57" s="211"/>
      <c r="AA57" s="21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</row>
    <row r="58" spans="1:196" x14ac:dyDescent="0.2"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</row>
    <row r="59" spans="1:196" x14ac:dyDescent="0.2"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</row>
    <row r="60" spans="1:196" x14ac:dyDescent="0.2"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</row>
    <row r="61" spans="1:196" x14ac:dyDescent="0.2"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</row>
    <row r="62" spans="1:196" x14ac:dyDescent="0.2"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</row>
    <row r="63" spans="1:196" x14ac:dyDescent="0.2"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</row>
    <row r="64" spans="1:196" x14ac:dyDescent="0.2"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</row>
    <row r="65" spans="124:196" x14ac:dyDescent="0.2"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</row>
    <row r="66" spans="124:196" x14ac:dyDescent="0.2"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</row>
    <row r="67" spans="124:196" x14ac:dyDescent="0.2"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</row>
    <row r="68" spans="124:196" x14ac:dyDescent="0.2"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</row>
    <row r="69" spans="124:196" x14ac:dyDescent="0.2"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</row>
    <row r="70" spans="124:196" x14ac:dyDescent="0.2"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</row>
    <row r="71" spans="124:196" x14ac:dyDescent="0.2"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</row>
    <row r="72" spans="124:196" x14ac:dyDescent="0.2"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</row>
    <row r="73" spans="124:196" x14ac:dyDescent="0.2"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</row>
    <row r="74" spans="124:196" x14ac:dyDescent="0.2">
      <c r="DT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</row>
    <row r="75" spans="124:196" x14ac:dyDescent="0.2">
      <c r="DT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</row>
    <row r="76" spans="124:196" x14ac:dyDescent="0.2">
      <c r="DT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</row>
    <row r="77" spans="124:196" x14ac:dyDescent="0.2">
      <c r="DT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</row>
    <row r="78" spans="124:196" x14ac:dyDescent="0.2">
      <c r="DT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</row>
    <row r="79" spans="124:196" x14ac:dyDescent="0.2">
      <c r="DT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</row>
    <row r="80" spans="124:196" x14ac:dyDescent="0.2">
      <c r="DT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</row>
    <row r="81" spans="124:171" x14ac:dyDescent="0.2">
      <c r="DT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</row>
    <row r="82" spans="124:171" x14ac:dyDescent="0.2">
      <c r="DT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</row>
    <row r="83" spans="124:171" x14ac:dyDescent="0.2">
      <c r="DT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</row>
    <row r="84" spans="124:171" x14ac:dyDescent="0.2">
      <c r="DT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</row>
    <row r="85" spans="124:171" x14ac:dyDescent="0.2">
      <c r="DT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</row>
    <row r="86" spans="124:171" x14ac:dyDescent="0.2">
      <c r="DT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</row>
    <row r="87" spans="124:171" x14ac:dyDescent="0.2">
      <c r="DT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</row>
    <row r="88" spans="124:171" x14ac:dyDescent="0.2">
      <c r="DT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</row>
    <row r="89" spans="124:171" x14ac:dyDescent="0.2">
      <c r="DT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</row>
    <row r="90" spans="124:171" x14ac:dyDescent="0.2">
      <c r="DT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</row>
    <row r="91" spans="124:171" x14ac:dyDescent="0.2">
      <c r="DT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</row>
    <row r="92" spans="124:171" x14ac:dyDescent="0.2">
      <c r="DT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</row>
    <row r="93" spans="124:171" x14ac:dyDescent="0.2">
      <c r="DT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</row>
    <row r="94" spans="124:171" x14ac:dyDescent="0.2">
      <c r="DT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</row>
    <row r="95" spans="124:171" x14ac:dyDescent="0.2">
      <c r="DT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</row>
    <row r="96" spans="124:171" x14ac:dyDescent="0.2">
      <c r="DT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</row>
    <row r="97" spans="124:171" x14ac:dyDescent="0.2">
      <c r="DT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</row>
    <row r="98" spans="124:171" x14ac:dyDescent="0.2">
      <c r="DT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</row>
    <row r="99" spans="124:171" x14ac:dyDescent="0.2">
      <c r="DT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</row>
    <row r="100" spans="124:171" x14ac:dyDescent="0.2">
      <c r="DT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</row>
    <row r="101" spans="124:171" x14ac:dyDescent="0.2">
      <c r="DT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</row>
    <row r="102" spans="124:171" x14ac:dyDescent="0.2">
      <c r="DT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</row>
    <row r="103" spans="124:171" x14ac:dyDescent="0.2">
      <c r="DT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</row>
    <row r="104" spans="124:171" x14ac:dyDescent="0.2">
      <c r="DT104" s="21"/>
      <c r="ED104" s="21"/>
      <c r="EE104" s="21"/>
      <c r="EF104" s="21"/>
    </row>
    <row r="105" spans="124:171" x14ac:dyDescent="0.2">
      <c r="DT105" s="21"/>
      <c r="ED105" s="21"/>
      <c r="EF105" s="21"/>
    </row>
    <row r="106" spans="124:171" x14ac:dyDescent="0.2">
      <c r="DT106" s="21"/>
      <c r="ED106" s="21"/>
      <c r="EF106" s="21"/>
    </row>
    <row r="107" spans="124:171" x14ac:dyDescent="0.2">
      <c r="DT107" s="21"/>
      <c r="ED107" s="21"/>
      <c r="EF107" s="21"/>
    </row>
    <row r="108" spans="124:171" x14ac:dyDescent="0.2">
      <c r="DT108" s="21"/>
      <c r="ED108" s="21"/>
      <c r="EF108" s="21"/>
    </row>
    <row r="109" spans="124:171" x14ac:dyDescent="0.2">
      <c r="DT109" s="21"/>
      <c r="ED109" s="21"/>
      <c r="EF109" s="21"/>
    </row>
    <row r="110" spans="124:171" x14ac:dyDescent="0.2">
      <c r="DT110" s="21"/>
      <c r="ED110" s="21"/>
      <c r="EF110" s="21"/>
    </row>
    <row r="111" spans="124:171" x14ac:dyDescent="0.2">
      <c r="DT111" s="21"/>
      <c r="ED111" s="21"/>
    </row>
    <row r="112" spans="124:171" x14ac:dyDescent="0.2">
      <c r="DT112" s="21"/>
      <c r="ED112" s="21"/>
    </row>
    <row r="113" spans="124:134" x14ac:dyDescent="0.2">
      <c r="DT113" s="21"/>
      <c r="ED113" s="21"/>
    </row>
    <row r="114" spans="124:134" x14ac:dyDescent="0.2">
      <c r="DT114" s="21"/>
    </row>
    <row r="115" spans="124:134" x14ac:dyDescent="0.2">
      <c r="DT115" s="21"/>
    </row>
    <row r="116" spans="124:134" x14ac:dyDescent="0.2">
      <c r="DT116" s="21"/>
    </row>
    <row r="117" spans="124:134" x14ac:dyDescent="0.2">
      <c r="DT117" s="21"/>
    </row>
    <row r="118" spans="124:134" x14ac:dyDescent="0.2">
      <c r="DT118" s="21"/>
    </row>
    <row r="119" spans="124:134" x14ac:dyDescent="0.2">
      <c r="DT119" s="21"/>
    </row>
    <row r="120" spans="124:134" x14ac:dyDescent="0.2">
      <c r="DT120" s="21"/>
    </row>
    <row r="121" spans="124:134" x14ac:dyDescent="0.2">
      <c r="DT121" s="21"/>
    </row>
    <row r="122" spans="124:134" x14ac:dyDescent="0.2">
      <c r="DT122" s="21"/>
    </row>
    <row r="123" spans="124:134" x14ac:dyDescent="0.2">
      <c r="DT123" s="21"/>
    </row>
    <row r="124" spans="124:134" x14ac:dyDescent="0.2">
      <c r="DT124" s="21"/>
    </row>
    <row r="125" spans="124:134" x14ac:dyDescent="0.2">
      <c r="DT125" s="21"/>
    </row>
    <row r="126" spans="124:134" x14ac:dyDescent="0.2">
      <c r="DT126" s="21"/>
    </row>
    <row r="127" spans="124:134" x14ac:dyDescent="0.2">
      <c r="DT127" s="21"/>
    </row>
  </sheetData>
  <mergeCells count="102">
    <mergeCell ref="AH10:AI10"/>
    <mergeCell ref="X10:Y10"/>
    <mergeCell ref="N10:O10"/>
    <mergeCell ref="P10:Q10"/>
    <mergeCell ref="R10:S10"/>
    <mergeCell ref="T10:U10"/>
    <mergeCell ref="V10:W10"/>
    <mergeCell ref="B10:C10"/>
    <mergeCell ref="D10:E10"/>
    <mergeCell ref="F10:G10"/>
    <mergeCell ref="H10:I10"/>
    <mergeCell ref="J10:K10"/>
    <mergeCell ref="L10:M10"/>
    <mergeCell ref="FD9:FO9"/>
    <mergeCell ref="FD10:FE10"/>
    <mergeCell ref="FF10:FG10"/>
    <mergeCell ref="FH10:FI10"/>
    <mergeCell ref="FJ10:FK10"/>
    <mergeCell ref="FL10:FM10"/>
    <mergeCell ref="FN10:FO10"/>
    <mergeCell ref="ET9:FC9"/>
    <mergeCell ref="ET10:EU10"/>
    <mergeCell ref="EV10:EW10"/>
    <mergeCell ref="EX10:EY10"/>
    <mergeCell ref="EZ10:FA10"/>
    <mergeCell ref="FB10:FC10"/>
    <mergeCell ref="EJ9:ES9"/>
    <mergeCell ref="EJ10:EK10"/>
    <mergeCell ref="EL10:EM10"/>
    <mergeCell ref="EN10:EO10"/>
    <mergeCell ref="EP10:EQ10"/>
    <mergeCell ref="ER10:ES10"/>
    <mergeCell ref="DZ9:EI9"/>
    <mergeCell ref="DZ10:EA10"/>
    <mergeCell ref="EB10:EC10"/>
    <mergeCell ref="ED10:EE10"/>
    <mergeCell ref="EF10:EG10"/>
    <mergeCell ref="EH10:EI10"/>
    <mergeCell ref="DP9:DY9"/>
    <mergeCell ref="DP10:DQ10"/>
    <mergeCell ref="DR10:DS10"/>
    <mergeCell ref="DT10:DU10"/>
    <mergeCell ref="DV10:DW10"/>
    <mergeCell ref="DX10:DY10"/>
    <mergeCell ref="DF9:DO9"/>
    <mergeCell ref="DF10:DG10"/>
    <mergeCell ref="DH10:DI10"/>
    <mergeCell ref="DJ10:DK10"/>
    <mergeCell ref="DL10:DM10"/>
    <mergeCell ref="DN10:DO10"/>
    <mergeCell ref="CT9:DE9"/>
    <mergeCell ref="CT10:CU10"/>
    <mergeCell ref="CV10:CW10"/>
    <mergeCell ref="CX10:CY10"/>
    <mergeCell ref="CZ10:DA10"/>
    <mergeCell ref="DB10:DC10"/>
    <mergeCell ref="DD10:DE10"/>
    <mergeCell ref="CH9:CS9"/>
    <mergeCell ref="CH10:CI10"/>
    <mergeCell ref="CJ10:CK10"/>
    <mergeCell ref="CL10:CM10"/>
    <mergeCell ref="CN10:CO10"/>
    <mergeCell ref="CP10:CQ10"/>
    <mergeCell ref="CR10:CS10"/>
    <mergeCell ref="BV9:CG9"/>
    <mergeCell ref="BV10:BW10"/>
    <mergeCell ref="BX10:BY10"/>
    <mergeCell ref="BZ10:CA10"/>
    <mergeCell ref="CB10:CC10"/>
    <mergeCell ref="CD10:CE10"/>
    <mergeCell ref="CF10:CG10"/>
    <mergeCell ref="BJ9:BU9"/>
    <mergeCell ref="BJ10:BK10"/>
    <mergeCell ref="BL10:BM10"/>
    <mergeCell ref="BN10:BO10"/>
    <mergeCell ref="BP10:BQ10"/>
    <mergeCell ref="BR10:BS10"/>
    <mergeCell ref="BT10:BU10"/>
    <mergeCell ref="A7:AX7"/>
    <mergeCell ref="A10:A11"/>
    <mergeCell ref="AL10:AM10"/>
    <mergeCell ref="AN10:AO10"/>
    <mergeCell ref="AP10:AQ10"/>
    <mergeCell ref="AR10:AS10"/>
    <mergeCell ref="AX9:BI9"/>
    <mergeCell ref="AX10:AY10"/>
    <mergeCell ref="AZ10:BA10"/>
    <mergeCell ref="BB10:BC10"/>
    <mergeCell ref="BD10:BE10"/>
    <mergeCell ref="BF10:BG10"/>
    <mergeCell ref="BH10:BI10"/>
    <mergeCell ref="Z10:AA10"/>
    <mergeCell ref="Z9:AK9"/>
    <mergeCell ref="AJ10:AK10"/>
    <mergeCell ref="B9:M9"/>
    <mergeCell ref="N9:Y9"/>
    <mergeCell ref="AL9:AW9"/>
    <mergeCell ref="AV10:AW10"/>
    <mergeCell ref="AT10:AU10"/>
    <mergeCell ref="AB10:AC10"/>
    <mergeCell ref="AD10:AE10"/>
    <mergeCell ref="AF10:AG10"/>
  </mergeCells>
  <pageMargins left="0.31496062992125984" right="0.31496062992125984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P103"/>
  <sheetViews>
    <sheetView showGridLines="0" zoomScaleNormal="100" workbookViewId="0"/>
  </sheetViews>
  <sheetFormatPr defaultColWidth="11" defaultRowHeight="10.199999999999999" x14ac:dyDescent="0.2"/>
  <cols>
    <col min="1" max="171" width="14.88671875" style="6" customWidth="1"/>
    <col min="172" max="16384" width="11" style="6"/>
  </cols>
  <sheetData>
    <row r="1" spans="1:172" ht="14.25" customHeight="1" x14ac:dyDescent="0.2"/>
    <row r="2" spans="1:172" ht="14.25" customHeight="1" x14ac:dyDescent="0.2"/>
    <row r="3" spans="1:172" ht="14.25" customHeight="1" x14ac:dyDescent="0.2"/>
    <row r="4" spans="1:172" ht="14.25" customHeight="1" x14ac:dyDescent="0.2"/>
    <row r="5" spans="1:172" s="53" customFormat="1" ht="14.25" customHeight="1" x14ac:dyDescent="0.2">
      <c r="A5" s="53" t="s">
        <v>191</v>
      </c>
    </row>
    <row r="6" spans="1:172" s="53" customFormat="1" ht="14.25" customHeight="1" x14ac:dyDescent="0.2">
      <c r="A6" s="53" t="s">
        <v>113</v>
      </c>
    </row>
    <row r="7" spans="1:172" s="53" customFormat="1" ht="14.25" customHeight="1" x14ac:dyDescent="0.2">
      <c r="A7" s="676" t="s">
        <v>184</v>
      </c>
      <c r="B7" s="676"/>
      <c r="C7" s="676"/>
      <c r="D7" s="676"/>
      <c r="E7" s="676"/>
      <c r="F7" s="676"/>
      <c r="G7" s="676"/>
      <c r="H7" s="676"/>
      <c r="I7" s="676"/>
      <c r="J7" s="676"/>
      <c r="K7" s="676"/>
      <c r="L7" s="676"/>
      <c r="M7" s="676"/>
      <c r="N7" s="676"/>
      <c r="O7" s="676"/>
      <c r="P7" s="676"/>
      <c r="Q7" s="676"/>
      <c r="R7" s="676"/>
      <c r="S7" s="676"/>
      <c r="T7" s="676"/>
      <c r="U7" s="676"/>
      <c r="V7" s="676"/>
      <c r="W7" s="676"/>
      <c r="X7" s="676"/>
      <c r="Y7" s="676"/>
      <c r="Z7" s="676"/>
      <c r="AA7" s="676"/>
      <c r="AB7" s="676"/>
      <c r="AC7" s="676"/>
      <c r="AD7" s="676"/>
      <c r="AE7" s="676"/>
      <c r="AF7" s="676"/>
      <c r="AG7" s="676"/>
      <c r="AH7" s="676"/>
      <c r="AI7" s="676"/>
      <c r="AJ7" s="676"/>
      <c r="AK7" s="676"/>
      <c r="AL7" s="676"/>
      <c r="AM7" s="676"/>
      <c r="AN7" s="676"/>
      <c r="AO7" s="676"/>
      <c r="AP7" s="676"/>
      <c r="AQ7" s="676"/>
      <c r="AR7" s="676"/>
      <c r="AS7" s="676"/>
      <c r="AT7" s="676"/>
      <c r="AU7" s="676"/>
      <c r="AV7" s="676"/>
      <c r="AW7" s="676"/>
      <c r="AX7" s="676"/>
      <c r="AY7" s="612"/>
      <c r="AZ7" s="612"/>
      <c r="BA7" s="612"/>
      <c r="BB7" s="613"/>
      <c r="BC7" s="613"/>
      <c r="BD7" s="613"/>
      <c r="BE7" s="613"/>
      <c r="BF7" s="614"/>
      <c r="BG7" s="614"/>
      <c r="BH7" s="615"/>
      <c r="BI7" s="612"/>
      <c r="BJ7" s="612"/>
      <c r="BK7" s="612"/>
      <c r="BL7" s="613"/>
      <c r="BM7" s="613"/>
      <c r="BN7" s="613"/>
      <c r="BO7" s="613"/>
      <c r="BP7" s="614"/>
      <c r="BQ7" s="614"/>
      <c r="BR7" s="615"/>
      <c r="BS7" s="612"/>
      <c r="BT7" s="612"/>
      <c r="BU7" s="612"/>
      <c r="BV7" s="613"/>
      <c r="BW7" s="613"/>
      <c r="BX7" s="613"/>
      <c r="BY7" s="613"/>
      <c r="BZ7" s="614"/>
      <c r="CA7" s="614"/>
      <c r="CB7" s="616"/>
      <c r="CC7" s="616"/>
      <c r="CD7" s="616"/>
      <c r="CE7" s="616"/>
      <c r="CF7" s="616"/>
      <c r="CG7" s="616"/>
      <c r="CH7" s="616"/>
      <c r="CI7" s="616"/>
      <c r="CJ7" s="613"/>
      <c r="CK7" s="613"/>
      <c r="CL7" s="613"/>
      <c r="CM7" s="613"/>
      <c r="CN7" s="613"/>
      <c r="CO7" s="613"/>
      <c r="CP7" s="613"/>
      <c r="CQ7" s="613"/>
      <c r="CR7" s="613"/>
      <c r="CS7" s="613"/>
      <c r="CT7" s="613"/>
      <c r="CU7" s="613"/>
      <c r="CV7" s="613"/>
      <c r="CW7" s="613"/>
      <c r="CX7" s="617"/>
      <c r="CY7" s="617"/>
      <c r="CZ7" s="617"/>
      <c r="DA7" s="617"/>
      <c r="DB7" s="617"/>
      <c r="DC7" s="617"/>
      <c r="DD7" s="617"/>
      <c r="DE7" s="617"/>
      <c r="DF7" s="617"/>
      <c r="DG7" s="617"/>
      <c r="DH7" s="613"/>
      <c r="DI7" s="613"/>
      <c r="DJ7" s="613"/>
      <c r="DK7" s="613"/>
      <c r="DL7" s="613"/>
      <c r="DM7" s="613"/>
      <c r="DN7" s="613"/>
      <c r="DO7" s="613"/>
      <c r="DP7" s="613"/>
      <c r="DQ7" s="613"/>
      <c r="DR7" s="613"/>
      <c r="DS7" s="613"/>
      <c r="DT7" s="613"/>
      <c r="DU7" s="613"/>
      <c r="DV7" s="613"/>
      <c r="DW7" s="613"/>
      <c r="DX7" s="613"/>
      <c r="DY7" s="613"/>
      <c r="DZ7" s="613"/>
      <c r="EA7" s="613"/>
      <c r="EB7" s="613"/>
      <c r="EC7" s="613"/>
      <c r="ED7" s="613"/>
      <c r="EE7" s="613"/>
      <c r="EF7" s="613"/>
      <c r="EG7" s="613"/>
      <c r="EH7" s="613"/>
      <c r="EI7" s="613"/>
      <c r="EJ7" s="613"/>
      <c r="EK7" s="613"/>
      <c r="EL7" s="613"/>
      <c r="EM7" s="613"/>
      <c r="EN7" s="613"/>
      <c r="EO7" s="613"/>
      <c r="EP7" s="613"/>
      <c r="EQ7" s="613"/>
      <c r="ER7" s="613"/>
      <c r="ES7" s="613"/>
      <c r="ET7" s="613"/>
      <c r="EU7" s="613"/>
      <c r="EV7" s="613"/>
      <c r="EW7" s="613"/>
      <c r="EX7" s="613"/>
      <c r="EY7" s="613"/>
      <c r="EZ7" s="613"/>
      <c r="FA7" s="613"/>
      <c r="FB7" s="613"/>
      <c r="FC7" s="613"/>
      <c r="FD7" s="613"/>
      <c r="FE7" s="613"/>
      <c r="FF7" s="613"/>
      <c r="FG7" s="613"/>
      <c r="FH7" s="613"/>
      <c r="FI7" s="613"/>
      <c r="FJ7" s="613"/>
      <c r="FK7" s="613"/>
      <c r="FL7" s="613"/>
      <c r="FM7" s="613"/>
      <c r="FN7" s="613"/>
      <c r="FO7" s="613"/>
      <c r="FP7" s="613"/>
    </row>
    <row r="8" spans="1:172" ht="14.25" customHeight="1" x14ac:dyDescent="0.2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301"/>
      <c r="EK8" s="301"/>
      <c r="EL8" s="301"/>
      <c r="EM8" s="301"/>
      <c r="EN8" s="301"/>
      <c r="EO8" s="301"/>
      <c r="EP8" s="301"/>
      <c r="EQ8" s="301"/>
      <c r="ER8" s="301"/>
      <c r="ES8" s="30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</row>
    <row r="9" spans="1:172" ht="14.25" customHeight="1" x14ac:dyDescent="0.2">
      <c r="A9" s="211"/>
      <c r="B9" s="708">
        <v>2021</v>
      </c>
      <c r="C9" s="708"/>
      <c r="D9" s="708"/>
      <c r="E9" s="708"/>
      <c r="F9" s="708"/>
      <c r="G9" s="708"/>
      <c r="H9" s="708"/>
      <c r="I9" s="708"/>
      <c r="J9" s="708"/>
      <c r="K9" s="708"/>
      <c r="L9" s="708"/>
      <c r="M9" s="708"/>
      <c r="N9" s="708">
        <v>2020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625">
        <v>2019</v>
      </c>
      <c r="AA9" s="625"/>
      <c r="AB9" s="625"/>
      <c r="AC9" s="625"/>
      <c r="AD9" s="625"/>
      <c r="AE9" s="625"/>
      <c r="AF9" s="625"/>
      <c r="AG9" s="625"/>
      <c r="AH9" s="625"/>
      <c r="AI9" s="625"/>
      <c r="AJ9" s="625"/>
      <c r="AK9" s="625"/>
      <c r="AL9" s="625">
        <v>2018</v>
      </c>
      <c r="AM9" s="625"/>
      <c r="AN9" s="625"/>
      <c r="AO9" s="625"/>
      <c r="AP9" s="625"/>
      <c r="AQ9" s="625"/>
      <c r="AR9" s="625"/>
      <c r="AS9" s="625"/>
      <c r="AT9" s="625"/>
      <c r="AU9" s="625"/>
      <c r="AV9" s="625"/>
      <c r="AW9" s="625"/>
      <c r="AX9" s="625">
        <v>2017</v>
      </c>
      <c r="AY9" s="625"/>
      <c r="AZ9" s="625"/>
      <c r="BA9" s="625"/>
      <c r="BB9" s="625"/>
      <c r="BC9" s="625"/>
      <c r="BD9" s="625"/>
      <c r="BE9" s="625"/>
      <c r="BF9" s="625"/>
      <c r="BG9" s="625"/>
      <c r="BH9" s="625"/>
      <c r="BI9" s="625"/>
      <c r="BJ9" s="625">
        <v>2016</v>
      </c>
      <c r="BK9" s="625"/>
      <c r="BL9" s="625"/>
      <c r="BM9" s="625"/>
      <c r="BN9" s="625"/>
      <c r="BO9" s="625"/>
      <c r="BP9" s="625"/>
      <c r="BQ9" s="625"/>
      <c r="BR9" s="625"/>
      <c r="BS9" s="625"/>
      <c r="BT9" s="625"/>
      <c r="BU9" s="625"/>
      <c r="BV9" s="625">
        <v>2015</v>
      </c>
      <c r="BW9" s="625"/>
      <c r="BX9" s="625"/>
      <c r="BY9" s="625"/>
      <c r="BZ9" s="625"/>
      <c r="CA9" s="625"/>
      <c r="CB9" s="625"/>
      <c r="CC9" s="625"/>
      <c r="CD9" s="625"/>
      <c r="CE9" s="625"/>
      <c r="CF9" s="625"/>
      <c r="CG9" s="625"/>
      <c r="CH9" s="632">
        <v>2014</v>
      </c>
      <c r="CI9" s="632"/>
      <c r="CJ9" s="632"/>
      <c r="CK9" s="632"/>
      <c r="CL9" s="632"/>
      <c r="CM9" s="632"/>
      <c r="CN9" s="632"/>
      <c r="CO9" s="632"/>
      <c r="CP9" s="632"/>
      <c r="CQ9" s="632"/>
      <c r="CR9" s="632"/>
      <c r="CS9" s="632"/>
      <c r="CT9" s="625">
        <v>2013</v>
      </c>
      <c r="CU9" s="625"/>
      <c r="CV9" s="625"/>
      <c r="CW9" s="625"/>
      <c r="CX9" s="625"/>
      <c r="CY9" s="625"/>
      <c r="CZ9" s="625"/>
      <c r="DA9" s="625"/>
      <c r="DB9" s="625"/>
      <c r="DC9" s="625"/>
      <c r="DD9" s="625"/>
      <c r="DE9" s="625"/>
      <c r="DF9" s="632">
        <v>2012</v>
      </c>
      <c r="DG9" s="632"/>
      <c r="DH9" s="632"/>
      <c r="DI9" s="632"/>
      <c r="DJ9" s="632"/>
      <c r="DK9" s="632"/>
      <c r="DL9" s="632"/>
      <c r="DM9" s="632"/>
      <c r="DN9" s="632"/>
      <c r="DO9" s="632"/>
      <c r="DP9" s="625">
        <v>2011</v>
      </c>
      <c r="DQ9" s="625"/>
      <c r="DR9" s="625"/>
      <c r="DS9" s="625"/>
      <c r="DT9" s="625"/>
      <c r="DU9" s="625"/>
      <c r="DV9" s="625"/>
      <c r="DW9" s="625"/>
      <c r="DX9" s="625"/>
      <c r="DY9" s="625"/>
      <c r="DZ9" s="625">
        <v>2010</v>
      </c>
      <c r="EA9" s="625"/>
      <c r="EB9" s="625"/>
      <c r="EC9" s="625"/>
      <c r="ED9" s="625"/>
      <c r="EE9" s="625"/>
      <c r="EF9" s="625"/>
      <c r="EG9" s="625"/>
      <c r="EH9" s="625"/>
      <c r="EI9" s="625"/>
      <c r="EJ9" s="625">
        <v>2009</v>
      </c>
      <c r="EK9" s="625"/>
      <c r="EL9" s="625"/>
      <c r="EM9" s="625"/>
      <c r="EN9" s="625"/>
      <c r="EO9" s="625"/>
      <c r="EP9" s="625"/>
      <c r="EQ9" s="625"/>
      <c r="ER9" s="625"/>
      <c r="ES9" s="625"/>
      <c r="ET9" s="625">
        <v>2008</v>
      </c>
      <c r="EU9" s="625"/>
      <c r="EV9" s="625"/>
      <c r="EW9" s="625"/>
      <c r="EX9" s="625"/>
      <c r="EY9" s="625"/>
      <c r="EZ9" s="625"/>
      <c r="FA9" s="625"/>
      <c r="FB9" s="625"/>
      <c r="FC9" s="625"/>
      <c r="FD9" s="625" t="s">
        <v>136</v>
      </c>
      <c r="FE9" s="625"/>
      <c r="FF9" s="625"/>
      <c r="FG9" s="625"/>
      <c r="FH9" s="625"/>
      <c r="FI9" s="625"/>
      <c r="FJ9" s="625"/>
      <c r="FK9" s="625"/>
      <c r="FL9" s="625"/>
      <c r="FM9" s="625"/>
      <c r="FN9" s="625"/>
      <c r="FO9" s="625"/>
    </row>
    <row r="10" spans="1:172" ht="14.4" customHeight="1" x14ac:dyDescent="0.2">
      <c r="A10" s="677" t="s">
        <v>106</v>
      </c>
      <c r="B10" s="699" t="s">
        <v>2</v>
      </c>
      <c r="C10" s="700"/>
      <c r="D10" s="701" t="s">
        <v>3</v>
      </c>
      <c r="E10" s="700"/>
      <c r="F10" s="701" t="s">
        <v>4</v>
      </c>
      <c r="G10" s="700"/>
      <c r="H10" s="701" t="s">
        <v>5</v>
      </c>
      <c r="I10" s="700"/>
      <c r="J10" s="701" t="s">
        <v>100</v>
      </c>
      <c r="K10" s="700"/>
      <c r="L10" s="681" t="s">
        <v>101</v>
      </c>
      <c r="M10" s="682"/>
      <c r="N10" s="699" t="s">
        <v>2</v>
      </c>
      <c r="O10" s="700"/>
      <c r="P10" s="701" t="s">
        <v>3</v>
      </c>
      <c r="Q10" s="700"/>
      <c r="R10" s="701" t="s">
        <v>4</v>
      </c>
      <c r="S10" s="700"/>
      <c r="T10" s="701" t="s">
        <v>5</v>
      </c>
      <c r="U10" s="700"/>
      <c r="V10" s="701" t="s">
        <v>100</v>
      </c>
      <c r="W10" s="700"/>
      <c r="X10" s="681" t="s">
        <v>101</v>
      </c>
      <c r="Y10" s="682"/>
      <c r="Z10" s="699" t="s">
        <v>2</v>
      </c>
      <c r="AA10" s="700"/>
      <c r="AB10" s="701" t="s">
        <v>3</v>
      </c>
      <c r="AC10" s="700"/>
      <c r="AD10" s="701" t="s">
        <v>4</v>
      </c>
      <c r="AE10" s="700"/>
      <c r="AF10" s="701" t="s">
        <v>5</v>
      </c>
      <c r="AG10" s="700"/>
      <c r="AH10" s="701" t="s">
        <v>100</v>
      </c>
      <c r="AI10" s="700"/>
      <c r="AJ10" s="681" t="s">
        <v>101</v>
      </c>
      <c r="AK10" s="682"/>
      <c r="AL10" s="699" t="s">
        <v>2</v>
      </c>
      <c r="AM10" s="700"/>
      <c r="AN10" s="701" t="s">
        <v>3</v>
      </c>
      <c r="AO10" s="700"/>
      <c r="AP10" s="701" t="s">
        <v>4</v>
      </c>
      <c r="AQ10" s="700"/>
      <c r="AR10" s="701" t="s">
        <v>5</v>
      </c>
      <c r="AS10" s="700"/>
      <c r="AT10" s="701" t="s">
        <v>100</v>
      </c>
      <c r="AU10" s="700"/>
      <c r="AV10" s="681" t="s">
        <v>101</v>
      </c>
      <c r="AW10" s="682"/>
      <c r="AX10" s="699" t="s">
        <v>2</v>
      </c>
      <c r="AY10" s="700"/>
      <c r="AZ10" s="701" t="s">
        <v>3</v>
      </c>
      <c r="BA10" s="700"/>
      <c r="BB10" s="701" t="s">
        <v>4</v>
      </c>
      <c r="BC10" s="700"/>
      <c r="BD10" s="701" t="s">
        <v>5</v>
      </c>
      <c r="BE10" s="700"/>
      <c r="BF10" s="701" t="s">
        <v>100</v>
      </c>
      <c r="BG10" s="700"/>
      <c r="BH10" s="681" t="s">
        <v>101</v>
      </c>
      <c r="BI10" s="682"/>
      <c r="BJ10" s="699" t="s">
        <v>2</v>
      </c>
      <c r="BK10" s="700"/>
      <c r="BL10" s="701" t="s">
        <v>3</v>
      </c>
      <c r="BM10" s="700"/>
      <c r="BN10" s="701" t="s">
        <v>4</v>
      </c>
      <c r="BO10" s="700"/>
      <c r="BP10" s="701" t="s">
        <v>5</v>
      </c>
      <c r="BQ10" s="700"/>
      <c r="BR10" s="701" t="s">
        <v>100</v>
      </c>
      <c r="BS10" s="700"/>
      <c r="BT10" s="681" t="s">
        <v>101</v>
      </c>
      <c r="BU10" s="682"/>
      <c r="BV10" s="699" t="s">
        <v>102</v>
      </c>
      <c r="BW10" s="700"/>
      <c r="BX10" s="701" t="s">
        <v>3</v>
      </c>
      <c r="BY10" s="700"/>
      <c r="BZ10" s="701" t="s">
        <v>4</v>
      </c>
      <c r="CA10" s="700"/>
      <c r="CB10" s="701" t="s">
        <v>5</v>
      </c>
      <c r="CC10" s="700"/>
      <c r="CD10" s="701" t="s">
        <v>100</v>
      </c>
      <c r="CE10" s="700"/>
      <c r="CF10" s="681" t="s">
        <v>101</v>
      </c>
      <c r="CG10" s="682"/>
      <c r="CH10" s="685" t="s">
        <v>2</v>
      </c>
      <c r="CI10" s="686"/>
      <c r="CJ10" s="687" t="s">
        <v>3</v>
      </c>
      <c r="CK10" s="686"/>
      <c r="CL10" s="687" t="s">
        <v>4</v>
      </c>
      <c r="CM10" s="686"/>
      <c r="CN10" s="687" t="s">
        <v>5</v>
      </c>
      <c r="CO10" s="686"/>
      <c r="CP10" s="687" t="s">
        <v>100</v>
      </c>
      <c r="CQ10" s="686"/>
      <c r="CR10" s="690" t="s">
        <v>105</v>
      </c>
      <c r="CS10" s="691"/>
      <c r="CT10" s="702" t="s">
        <v>2</v>
      </c>
      <c r="CU10" s="689"/>
      <c r="CV10" s="688" t="s">
        <v>3</v>
      </c>
      <c r="CW10" s="689"/>
      <c r="CX10" s="688" t="s">
        <v>4</v>
      </c>
      <c r="CY10" s="689"/>
      <c r="CZ10" s="688" t="s">
        <v>5</v>
      </c>
      <c r="DA10" s="689"/>
      <c r="DB10" s="688" t="s">
        <v>100</v>
      </c>
      <c r="DC10" s="689"/>
      <c r="DD10" s="703" t="s">
        <v>104</v>
      </c>
      <c r="DE10" s="704"/>
      <c r="DF10" s="702" t="s">
        <v>2</v>
      </c>
      <c r="DG10" s="689"/>
      <c r="DH10" s="688" t="s">
        <v>3</v>
      </c>
      <c r="DI10" s="689"/>
      <c r="DJ10" s="688" t="s">
        <v>4</v>
      </c>
      <c r="DK10" s="689"/>
      <c r="DL10" s="688" t="s">
        <v>5</v>
      </c>
      <c r="DM10" s="689"/>
      <c r="DN10" s="703" t="s">
        <v>103</v>
      </c>
      <c r="DO10" s="704"/>
      <c r="DP10" s="705" t="s">
        <v>2</v>
      </c>
      <c r="DQ10" s="706"/>
      <c r="DR10" s="707" t="s">
        <v>3</v>
      </c>
      <c r="DS10" s="706"/>
      <c r="DT10" s="707" t="s">
        <v>4</v>
      </c>
      <c r="DU10" s="706"/>
      <c r="DV10" s="707" t="s">
        <v>5</v>
      </c>
      <c r="DW10" s="706"/>
      <c r="DX10" s="697" t="s">
        <v>98</v>
      </c>
      <c r="DY10" s="698"/>
      <c r="DZ10" s="694" t="s">
        <v>2</v>
      </c>
      <c r="EA10" s="695"/>
      <c r="EB10" s="696" t="s">
        <v>3</v>
      </c>
      <c r="EC10" s="695"/>
      <c r="ED10" s="696" t="s">
        <v>4</v>
      </c>
      <c r="EE10" s="695"/>
      <c r="EF10" s="696" t="s">
        <v>5</v>
      </c>
      <c r="EG10" s="695"/>
      <c r="EH10" s="697" t="s">
        <v>98</v>
      </c>
      <c r="EI10" s="698"/>
      <c r="EJ10" s="694" t="s">
        <v>2</v>
      </c>
      <c r="EK10" s="695"/>
      <c r="EL10" s="696" t="s">
        <v>3</v>
      </c>
      <c r="EM10" s="695"/>
      <c r="EN10" s="696" t="s">
        <v>4</v>
      </c>
      <c r="EO10" s="695"/>
      <c r="EP10" s="696" t="s">
        <v>5</v>
      </c>
      <c r="EQ10" s="695"/>
      <c r="ER10" s="697" t="s">
        <v>97</v>
      </c>
      <c r="ES10" s="698"/>
      <c r="ET10" s="694" t="s">
        <v>2</v>
      </c>
      <c r="EU10" s="695"/>
      <c r="EV10" s="696" t="s">
        <v>3</v>
      </c>
      <c r="EW10" s="695"/>
      <c r="EX10" s="696" t="s">
        <v>4</v>
      </c>
      <c r="EY10" s="695"/>
      <c r="EZ10" s="696" t="s">
        <v>5</v>
      </c>
      <c r="FA10" s="695"/>
      <c r="FB10" s="697" t="s">
        <v>97</v>
      </c>
      <c r="FC10" s="698"/>
      <c r="FD10" s="699" t="s">
        <v>102</v>
      </c>
      <c r="FE10" s="700"/>
      <c r="FF10" s="701" t="s">
        <v>3</v>
      </c>
      <c r="FG10" s="700"/>
      <c r="FH10" s="701" t="s">
        <v>4</v>
      </c>
      <c r="FI10" s="700"/>
      <c r="FJ10" s="701" t="s">
        <v>5</v>
      </c>
      <c r="FK10" s="700"/>
      <c r="FL10" s="701" t="s">
        <v>100</v>
      </c>
      <c r="FM10" s="700"/>
      <c r="FN10" s="681" t="s">
        <v>101</v>
      </c>
      <c r="FO10" s="682"/>
    </row>
    <row r="11" spans="1:172" ht="14.4" customHeight="1" x14ac:dyDescent="0.2">
      <c r="A11" s="678"/>
      <c r="B11" s="213" t="s">
        <v>6</v>
      </c>
      <c r="C11" s="214" t="s">
        <v>133</v>
      </c>
      <c r="D11" s="214" t="s">
        <v>6</v>
      </c>
      <c r="E11" s="214" t="s">
        <v>133</v>
      </c>
      <c r="F11" s="214" t="s">
        <v>6</v>
      </c>
      <c r="G11" s="214" t="s">
        <v>133</v>
      </c>
      <c r="H11" s="214" t="s">
        <v>6</v>
      </c>
      <c r="I11" s="214" t="s">
        <v>133</v>
      </c>
      <c r="J11" s="214" t="s">
        <v>6</v>
      </c>
      <c r="K11" s="214" t="s">
        <v>133</v>
      </c>
      <c r="L11" s="215" t="s">
        <v>6</v>
      </c>
      <c r="M11" s="214" t="s">
        <v>133</v>
      </c>
      <c r="N11" s="213" t="s">
        <v>6</v>
      </c>
      <c r="O11" s="214" t="s">
        <v>133</v>
      </c>
      <c r="P11" s="214" t="s">
        <v>6</v>
      </c>
      <c r="Q11" s="214" t="s">
        <v>133</v>
      </c>
      <c r="R11" s="214" t="s">
        <v>6</v>
      </c>
      <c r="S11" s="214" t="s">
        <v>133</v>
      </c>
      <c r="T11" s="214" t="s">
        <v>6</v>
      </c>
      <c r="U11" s="214" t="s">
        <v>133</v>
      </c>
      <c r="V11" s="214" t="s">
        <v>6</v>
      </c>
      <c r="W11" s="214" t="s">
        <v>133</v>
      </c>
      <c r="X11" s="215" t="s">
        <v>6</v>
      </c>
      <c r="Y11" s="214" t="s">
        <v>133</v>
      </c>
      <c r="Z11" s="213" t="s">
        <v>6</v>
      </c>
      <c r="AA11" s="214" t="s">
        <v>133</v>
      </c>
      <c r="AB11" s="214" t="s">
        <v>6</v>
      </c>
      <c r="AC11" s="214" t="s">
        <v>133</v>
      </c>
      <c r="AD11" s="214" t="s">
        <v>6</v>
      </c>
      <c r="AE11" s="214" t="s">
        <v>133</v>
      </c>
      <c r="AF11" s="214" t="s">
        <v>6</v>
      </c>
      <c r="AG11" s="214" t="s">
        <v>133</v>
      </c>
      <c r="AH11" s="214" t="s">
        <v>6</v>
      </c>
      <c r="AI11" s="214" t="s">
        <v>133</v>
      </c>
      <c r="AJ11" s="215" t="s">
        <v>6</v>
      </c>
      <c r="AK11" s="214" t="s">
        <v>133</v>
      </c>
      <c r="AL11" s="213" t="s">
        <v>6</v>
      </c>
      <c r="AM11" s="214" t="s">
        <v>133</v>
      </c>
      <c r="AN11" s="214" t="s">
        <v>6</v>
      </c>
      <c r="AO11" s="214" t="s">
        <v>133</v>
      </c>
      <c r="AP11" s="214" t="s">
        <v>6</v>
      </c>
      <c r="AQ11" s="214" t="s">
        <v>133</v>
      </c>
      <c r="AR11" s="214" t="s">
        <v>6</v>
      </c>
      <c r="AS11" s="214" t="s">
        <v>133</v>
      </c>
      <c r="AT11" s="214" t="s">
        <v>6</v>
      </c>
      <c r="AU11" s="214" t="s">
        <v>133</v>
      </c>
      <c r="AV11" s="215" t="s">
        <v>6</v>
      </c>
      <c r="AW11" s="214" t="s">
        <v>133</v>
      </c>
      <c r="AX11" s="213" t="s">
        <v>6</v>
      </c>
      <c r="AY11" s="214" t="s">
        <v>133</v>
      </c>
      <c r="AZ11" s="214" t="s">
        <v>6</v>
      </c>
      <c r="BA11" s="214" t="s">
        <v>133</v>
      </c>
      <c r="BB11" s="214" t="s">
        <v>6</v>
      </c>
      <c r="BC11" s="214" t="s">
        <v>133</v>
      </c>
      <c r="BD11" s="214" t="s">
        <v>6</v>
      </c>
      <c r="BE11" s="214" t="s">
        <v>133</v>
      </c>
      <c r="BF11" s="214" t="s">
        <v>6</v>
      </c>
      <c r="BG11" s="214" t="s">
        <v>133</v>
      </c>
      <c r="BH11" s="215" t="s">
        <v>6</v>
      </c>
      <c r="BI11" s="214" t="s">
        <v>133</v>
      </c>
      <c r="BJ11" s="213" t="s">
        <v>6</v>
      </c>
      <c r="BK11" s="214" t="s">
        <v>133</v>
      </c>
      <c r="BL11" s="214" t="s">
        <v>6</v>
      </c>
      <c r="BM11" s="214" t="s">
        <v>133</v>
      </c>
      <c r="BN11" s="214" t="s">
        <v>6</v>
      </c>
      <c r="BO11" s="214" t="s">
        <v>133</v>
      </c>
      <c r="BP11" s="214" t="s">
        <v>6</v>
      </c>
      <c r="BQ11" s="214" t="s">
        <v>133</v>
      </c>
      <c r="BR11" s="214" t="s">
        <v>6</v>
      </c>
      <c r="BS11" s="214" t="s">
        <v>133</v>
      </c>
      <c r="BT11" s="215" t="s">
        <v>6</v>
      </c>
      <c r="BU11" s="216" t="s">
        <v>133</v>
      </c>
      <c r="BV11" s="213" t="s">
        <v>6</v>
      </c>
      <c r="BW11" s="214" t="s">
        <v>133</v>
      </c>
      <c r="BX11" s="214" t="s">
        <v>6</v>
      </c>
      <c r="BY11" s="214" t="s">
        <v>133</v>
      </c>
      <c r="BZ11" s="214" t="s">
        <v>6</v>
      </c>
      <c r="CA11" s="214" t="s">
        <v>133</v>
      </c>
      <c r="CB11" s="214" t="s">
        <v>6</v>
      </c>
      <c r="CC11" s="214" t="s">
        <v>133</v>
      </c>
      <c r="CD11" s="214" t="s">
        <v>6</v>
      </c>
      <c r="CE11" s="214" t="s">
        <v>133</v>
      </c>
      <c r="CF11" s="215" t="s">
        <v>6</v>
      </c>
      <c r="CG11" s="216" t="s">
        <v>133</v>
      </c>
      <c r="CH11" s="217" t="s">
        <v>6</v>
      </c>
      <c r="CI11" s="215" t="s">
        <v>133</v>
      </c>
      <c r="CJ11" s="215" t="s">
        <v>6</v>
      </c>
      <c r="CK11" s="215" t="s">
        <v>133</v>
      </c>
      <c r="CL11" s="215" t="s">
        <v>6</v>
      </c>
      <c r="CM11" s="215" t="s">
        <v>133</v>
      </c>
      <c r="CN11" s="215" t="s">
        <v>6</v>
      </c>
      <c r="CO11" s="215" t="s">
        <v>133</v>
      </c>
      <c r="CP11" s="215" t="s">
        <v>6</v>
      </c>
      <c r="CQ11" s="215" t="s">
        <v>133</v>
      </c>
      <c r="CR11" s="215" t="s">
        <v>6</v>
      </c>
      <c r="CS11" s="216" t="s">
        <v>133</v>
      </c>
      <c r="CT11" s="218" t="s">
        <v>6</v>
      </c>
      <c r="CU11" s="219" t="s">
        <v>133</v>
      </c>
      <c r="CV11" s="219" t="s">
        <v>6</v>
      </c>
      <c r="CW11" s="219" t="s">
        <v>133</v>
      </c>
      <c r="CX11" s="219" t="s">
        <v>6</v>
      </c>
      <c r="CY11" s="219" t="s">
        <v>133</v>
      </c>
      <c r="CZ11" s="219" t="s">
        <v>6</v>
      </c>
      <c r="DA11" s="219" t="s">
        <v>133</v>
      </c>
      <c r="DB11" s="219" t="s">
        <v>6</v>
      </c>
      <c r="DC11" s="219" t="s">
        <v>133</v>
      </c>
      <c r="DD11" s="219" t="s">
        <v>6</v>
      </c>
      <c r="DE11" s="220" t="s">
        <v>133</v>
      </c>
      <c r="DF11" s="218" t="s">
        <v>6</v>
      </c>
      <c r="DG11" s="219" t="s">
        <v>133</v>
      </c>
      <c r="DH11" s="219" t="s">
        <v>6</v>
      </c>
      <c r="DI11" s="219" t="s">
        <v>133</v>
      </c>
      <c r="DJ11" s="219" t="s">
        <v>6</v>
      </c>
      <c r="DK11" s="219" t="s">
        <v>133</v>
      </c>
      <c r="DL11" s="219" t="s">
        <v>6</v>
      </c>
      <c r="DM11" s="219" t="s">
        <v>133</v>
      </c>
      <c r="DN11" s="219" t="s">
        <v>6</v>
      </c>
      <c r="DO11" s="220" t="s">
        <v>133</v>
      </c>
      <c r="DP11" s="221" t="s">
        <v>6</v>
      </c>
      <c r="DQ11" s="222" t="s">
        <v>134</v>
      </c>
      <c r="DR11" s="222" t="s">
        <v>6</v>
      </c>
      <c r="DS11" s="222" t="s">
        <v>134</v>
      </c>
      <c r="DT11" s="222" t="s">
        <v>6</v>
      </c>
      <c r="DU11" s="222" t="s">
        <v>134</v>
      </c>
      <c r="DV11" s="222" t="s">
        <v>6</v>
      </c>
      <c r="DW11" s="222" t="s">
        <v>134</v>
      </c>
      <c r="DX11" s="223" t="s">
        <v>6</v>
      </c>
      <c r="DY11" s="224" t="s">
        <v>134</v>
      </c>
      <c r="DZ11" s="225" t="s">
        <v>6</v>
      </c>
      <c r="EA11" s="223" t="s">
        <v>134</v>
      </c>
      <c r="EB11" s="223" t="s">
        <v>6</v>
      </c>
      <c r="EC11" s="223" t="s">
        <v>134</v>
      </c>
      <c r="ED11" s="223" t="s">
        <v>6</v>
      </c>
      <c r="EE11" s="223" t="s">
        <v>134</v>
      </c>
      <c r="EF11" s="223" t="s">
        <v>6</v>
      </c>
      <c r="EG11" s="223" t="s">
        <v>134</v>
      </c>
      <c r="EH11" s="223" t="s">
        <v>6</v>
      </c>
      <c r="EI11" s="224" t="s">
        <v>134</v>
      </c>
      <c r="EJ11" s="225" t="s">
        <v>6</v>
      </c>
      <c r="EK11" s="223" t="s">
        <v>134</v>
      </c>
      <c r="EL11" s="223" t="s">
        <v>6</v>
      </c>
      <c r="EM11" s="223" t="s">
        <v>134</v>
      </c>
      <c r="EN11" s="223" t="s">
        <v>6</v>
      </c>
      <c r="EO11" s="223" t="s">
        <v>134</v>
      </c>
      <c r="EP11" s="223" t="s">
        <v>6</v>
      </c>
      <c r="EQ11" s="223" t="s">
        <v>134</v>
      </c>
      <c r="ER11" s="223" t="s">
        <v>6</v>
      </c>
      <c r="ES11" s="224" t="s">
        <v>134</v>
      </c>
      <c r="ET11" s="225" t="s">
        <v>6</v>
      </c>
      <c r="EU11" s="223" t="s">
        <v>134</v>
      </c>
      <c r="EV11" s="223" t="s">
        <v>6</v>
      </c>
      <c r="EW11" s="223" t="s">
        <v>134</v>
      </c>
      <c r="EX11" s="223" t="s">
        <v>6</v>
      </c>
      <c r="EY11" s="223" t="s">
        <v>134</v>
      </c>
      <c r="EZ11" s="223" t="s">
        <v>6</v>
      </c>
      <c r="FA11" s="223" t="s">
        <v>134</v>
      </c>
      <c r="FB11" s="223" t="s">
        <v>6</v>
      </c>
      <c r="FC11" s="224" t="s">
        <v>134</v>
      </c>
      <c r="FD11" s="213" t="s">
        <v>6</v>
      </c>
      <c r="FE11" s="214" t="s">
        <v>133</v>
      </c>
      <c r="FF11" s="214" t="s">
        <v>6</v>
      </c>
      <c r="FG11" s="214" t="s">
        <v>133</v>
      </c>
      <c r="FH11" s="214" t="s">
        <v>6</v>
      </c>
      <c r="FI11" s="214" t="s">
        <v>133</v>
      </c>
      <c r="FJ11" s="214" t="s">
        <v>6</v>
      </c>
      <c r="FK11" s="214" t="s">
        <v>133</v>
      </c>
      <c r="FL11" s="214" t="s">
        <v>6</v>
      </c>
      <c r="FM11" s="214" t="s">
        <v>133</v>
      </c>
      <c r="FN11" s="215" t="s">
        <v>6</v>
      </c>
      <c r="FO11" s="216" t="s">
        <v>133</v>
      </c>
    </row>
    <row r="12" spans="1:172" s="36" customFormat="1" ht="14.4" customHeight="1" x14ac:dyDescent="0.2">
      <c r="A12" s="302" t="s">
        <v>158</v>
      </c>
      <c r="B12" s="431">
        <f t="shared" ref="B12:AG12" si="0">SUM(B13:B38)</f>
        <v>24862678.910999998</v>
      </c>
      <c r="C12" s="432">
        <f t="shared" si="0"/>
        <v>45276938.975000009</v>
      </c>
      <c r="D12" s="432">
        <f t="shared" si="0"/>
        <v>16506858.947999993</v>
      </c>
      <c r="E12" s="432">
        <f t="shared" si="0"/>
        <v>36365256.045000002</v>
      </c>
      <c r="F12" s="432">
        <f t="shared" si="0"/>
        <v>6716029.4999999981</v>
      </c>
      <c r="G12" s="432">
        <f t="shared" si="0"/>
        <v>5993472.7140000006</v>
      </c>
      <c r="H12" s="432">
        <f t="shared" si="0"/>
        <v>17200.122999999992</v>
      </c>
      <c r="I12" s="432">
        <f t="shared" si="0"/>
        <v>449947.22900000011</v>
      </c>
      <c r="J12" s="432">
        <f t="shared" si="0"/>
        <v>170169.23699999999</v>
      </c>
      <c r="K12" s="432">
        <f t="shared" si="0"/>
        <v>548941.27500000002</v>
      </c>
      <c r="L12" s="432">
        <f t="shared" si="0"/>
        <v>1452421.1030000001</v>
      </c>
      <c r="M12" s="433">
        <f t="shared" si="0"/>
        <v>1919321.7119999994</v>
      </c>
      <c r="N12" s="303">
        <f t="shared" si="0"/>
        <v>22825943.15000001</v>
      </c>
      <c r="O12" s="304">
        <f t="shared" si="0"/>
        <v>38104429.658</v>
      </c>
      <c r="P12" s="304">
        <f t="shared" si="0"/>
        <v>15209345.250000009</v>
      </c>
      <c r="Q12" s="304">
        <f t="shared" si="0"/>
        <v>30807050.649999999</v>
      </c>
      <c r="R12" s="304">
        <f t="shared" si="0"/>
        <v>6351281.7250000006</v>
      </c>
      <c r="S12" s="304">
        <f t="shared" si="0"/>
        <v>4748650.3699999992</v>
      </c>
      <c r="T12" s="304">
        <f t="shared" si="0"/>
        <v>17746.942000000006</v>
      </c>
      <c r="U12" s="304">
        <f t="shared" si="0"/>
        <v>474625.17900000006</v>
      </c>
      <c r="V12" s="304">
        <f t="shared" si="0"/>
        <v>164533.15900000004</v>
      </c>
      <c r="W12" s="304">
        <f t="shared" si="0"/>
        <v>572323.26899999974</v>
      </c>
      <c r="X12" s="304">
        <f t="shared" si="0"/>
        <v>1083036.0739999993</v>
      </c>
      <c r="Y12" s="305">
        <f t="shared" si="0"/>
        <v>1501780.19</v>
      </c>
      <c r="Z12" s="303">
        <f t="shared" si="0"/>
        <v>24257470.392000005</v>
      </c>
      <c r="AA12" s="304">
        <f t="shared" si="0"/>
        <v>41074978.598000005</v>
      </c>
      <c r="AB12" s="304">
        <f t="shared" si="0"/>
        <v>16053231.367000004</v>
      </c>
      <c r="AC12" s="304">
        <f t="shared" si="0"/>
        <v>32706267.442000002</v>
      </c>
      <c r="AD12" s="304">
        <f t="shared" si="0"/>
        <v>6954496.5519999983</v>
      </c>
      <c r="AE12" s="304">
        <f t="shared" si="0"/>
        <v>5929009.9510000022</v>
      </c>
      <c r="AF12" s="304">
        <f t="shared" si="0"/>
        <v>15488.808000000005</v>
      </c>
      <c r="AG12" s="304">
        <f t="shared" si="0"/>
        <v>462551.43900000007</v>
      </c>
      <c r="AH12" s="304">
        <f t="shared" ref="AH12:BM12" si="1">SUM(AH13:AH38)</f>
        <v>188632.72500000003</v>
      </c>
      <c r="AI12" s="304">
        <f t="shared" si="1"/>
        <v>554680.42000000004</v>
      </c>
      <c r="AJ12" s="304">
        <f t="shared" si="1"/>
        <v>1045620.94</v>
      </c>
      <c r="AK12" s="305">
        <f t="shared" si="1"/>
        <v>1422469.3460000001</v>
      </c>
      <c r="AL12" s="227">
        <f t="shared" si="1"/>
        <v>23799871.429999996</v>
      </c>
      <c r="AM12" s="228">
        <f t="shared" si="1"/>
        <v>39734346.833000012</v>
      </c>
      <c r="AN12" s="228">
        <f t="shared" si="1"/>
        <v>15661354.992000001</v>
      </c>
      <c r="AO12" s="228">
        <f t="shared" si="1"/>
        <v>31428638.069000006</v>
      </c>
      <c r="AP12" s="228">
        <f t="shared" si="1"/>
        <v>6943376.7179999985</v>
      </c>
      <c r="AQ12" s="228">
        <f t="shared" si="1"/>
        <v>6182917.9610000001</v>
      </c>
      <c r="AR12" s="228">
        <f t="shared" si="1"/>
        <v>8852.3230000000003</v>
      </c>
      <c r="AS12" s="228">
        <f t="shared" si="1"/>
        <v>351795.87000000005</v>
      </c>
      <c r="AT12" s="228">
        <f t="shared" si="1"/>
        <v>240327.31299999997</v>
      </c>
      <c r="AU12" s="228">
        <f t="shared" si="1"/>
        <v>437344.85299999977</v>
      </c>
      <c r="AV12" s="228">
        <f t="shared" si="1"/>
        <v>945960.08400000003</v>
      </c>
      <c r="AW12" s="229">
        <f t="shared" si="1"/>
        <v>1333650.0800000005</v>
      </c>
      <c r="AX12" s="227">
        <f t="shared" si="1"/>
        <v>22650270.350000091</v>
      </c>
      <c r="AY12" s="228">
        <f t="shared" si="1"/>
        <v>36646115.109999932</v>
      </c>
      <c r="AZ12" s="228">
        <f t="shared" si="1"/>
        <v>14651847.56700008</v>
      </c>
      <c r="BA12" s="228">
        <f t="shared" si="1"/>
        <v>29794461.274999961</v>
      </c>
      <c r="BB12" s="228">
        <f t="shared" si="1"/>
        <v>6928124.7610000009</v>
      </c>
      <c r="BC12" s="228">
        <f t="shared" si="1"/>
        <v>4838288.9000000004</v>
      </c>
      <c r="BD12" s="228">
        <f t="shared" si="1"/>
        <v>5180.5610000000006</v>
      </c>
      <c r="BE12" s="228">
        <f t="shared" si="1"/>
        <v>376654.78999999975</v>
      </c>
      <c r="BF12" s="228">
        <f t="shared" si="1"/>
        <v>158033.20599999998</v>
      </c>
      <c r="BG12" s="228">
        <f t="shared" si="1"/>
        <v>328373.40500000003</v>
      </c>
      <c r="BH12" s="228">
        <f t="shared" si="1"/>
        <v>907084.25499999989</v>
      </c>
      <c r="BI12" s="229">
        <f t="shared" si="1"/>
        <v>1308336.7399999998</v>
      </c>
      <c r="BJ12" s="227">
        <f t="shared" si="1"/>
        <v>21381649.096999995</v>
      </c>
      <c r="BK12" s="228">
        <f t="shared" si="1"/>
        <v>33761653.024000004</v>
      </c>
      <c r="BL12" s="228">
        <f t="shared" si="1"/>
        <v>14280096.489000002</v>
      </c>
      <c r="BM12" s="228">
        <f t="shared" si="1"/>
        <v>27849595.452999998</v>
      </c>
      <c r="BN12" s="228">
        <f t="shared" ref="BN12:CS12" si="2">SUM(BN13:BN38)</f>
        <v>6096276.1680000005</v>
      </c>
      <c r="BO12" s="228">
        <f t="shared" si="2"/>
        <v>3886182.1519999998</v>
      </c>
      <c r="BP12" s="228">
        <f t="shared" si="2"/>
        <v>4574.1149999999998</v>
      </c>
      <c r="BQ12" s="228">
        <f t="shared" si="2"/>
        <v>511834.99300000013</v>
      </c>
      <c r="BR12" s="228">
        <f t="shared" si="2"/>
        <v>193526.76499999998</v>
      </c>
      <c r="BS12" s="228">
        <f t="shared" si="2"/>
        <v>196146.23300000001</v>
      </c>
      <c r="BT12" s="228">
        <f t="shared" si="2"/>
        <v>807175.55999999982</v>
      </c>
      <c r="BU12" s="229">
        <f t="shared" si="2"/>
        <v>1317894.193</v>
      </c>
      <c r="BV12" s="227">
        <f t="shared" si="2"/>
        <v>21607403.015000027</v>
      </c>
      <c r="BW12" s="228">
        <f t="shared" si="2"/>
        <v>32552043.26000002</v>
      </c>
      <c r="BX12" s="228">
        <f t="shared" si="2"/>
        <v>15174221.486000028</v>
      </c>
      <c r="BY12" s="228">
        <f t="shared" si="2"/>
        <v>26718347.246000014</v>
      </c>
      <c r="BZ12" s="228">
        <f t="shared" si="2"/>
        <v>5215777.5110000009</v>
      </c>
      <c r="CA12" s="228">
        <f t="shared" si="2"/>
        <v>3917959.4849999999</v>
      </c>
      <c r="CB12" s="228">
        <f t="shared" si="2"/>
        <v>6549.78</v>
      </c>
      <c r="CC12" s="228">
        <f t="shared" si="2"/>
        <v>441301.53700000013</v>
      </c>
      <c r="CD12" s="228">
        <f t="shared" si="2"/>
        <v>184783.55600000001</v>
      </c>
      <c r="CE12" s="228">
        <f t="shared" si="2"/>
        <v>234995.66200000001</v>
      </c>
      <c r="CF12" s="228">
        <f t="shared" si="2"/>
        <v>1026070.6819999999</v>
      </c>
      <c r="CG12" s="229">
        <f t="shared" si="2"/>
        <v>1239439.330000001</v>
      </c>
      <c r="CH12" s="227">
        <f t="shared" si="2"/>
        <v>19799469.848000009</v>
      </c>
      <c r="CI12" s="228">
        <f t="shared" si="2"/>
        <v>29407681.312000021</v>
      </c>
      <c r="CJ12" s="228">
        <f t="shared" si="2"/>
        <v>14115576.319000004</v>
      </c>
      <c r="CK12" s="228">
        <f t="shared" si="2"/>
        <v>24317494.979000017</v>
      </c>
      <c r="CL12" s="228">
        <f t="shared" si="2"/>
        <v>5514459.584999999</v>
      </c>
      <c r="CM12" s="228">
        <f t="shared" si="2"/>
        <v>4330531.7600000007</v>
      </c>
      <c r="CN12" s="228">
        <f t="shared" si="2"/>
        <v>8014.0740000000023</v>
      </c>
      <c r="CO12" s="228">
        <f t="shared" si="2"/>
        <v>457765.21699999989</v>
      </c>
      <c r="CP12" s="228">
        <f t="shared" si="2"/>
        <v>152415.35800000004</v>
      </c>
      <c r="CQ12" s="228">
        <f t="shared" si="2"/>
        <v>285569.15700000006</v>
      </c>
      <c r="CR12" s="228">
        <f t="shared" si="2"/>
        <v>9004.511999999997</v>
      </c>
      <c r="CS12" s="229">
        <f t="shared" si="2"/>
        <v>16320.198999999999</v>
      </c>
      <c r="CT12" s="227">
        <f t="shared" ref="CT12:DY12" si="3">SUM(CT13:CT38)</f>
        <v>19820151.438941028</v>
      </c>
      <c r="CU12" s="228">
        <f t="shared" si="3"/>
        <v>28880972.897000004</v>
      </c>
      <c r="CV12" s="228">
        <f t="shared" si="3"/>
        <v>13704263.645409025</v>
      </c>
      <c r="CW12" s="228">
        <f t="shared" si="3"/>
        <v>23110121.710000008</v>
      </c>
      <c r="CX12" s="228">
        <f t="shared" si="3"/>
        <v>5947863.8162099998</v>
      </c>
      <c r="CY12" s="228">
        <f t="shared" si="3"/>
        <v>4716245.9190000007</v>
      </c>
      <c r="CZ12" s="228">
        <f t="shared" si="3"/>
        <v>26002.299635999996</v>
      </c>
      <c r="DA12" s="228">
        <f t="shared" si="3"/>
        <v>691968.9850000001</v>
      </c>
      <c r="DB12" s="228">
        <f t="shared" si="3"/>
        <v>141326.77806299998</v>
      </c>
      <c r="DC12" s="228">
        <f t="shared" si="3"/>
        <v>354013.36399999994</v>
      </c>
      <c r="DD12" s="228">
        <f t="shared" si="3"/>
        <v>694.89962299999991</v>
      </c>
      <c r="DE12" s="306">
        <f t="shared" si="3"/>
        <v>8622.9189999999999</v>
      </c>
      <c r="DF12" s="227">
        <f t="shared" si="3"/>
        <v>17522539</v>
      </c>
      <c r="DG12" s="228">
        <f t="shared" si="3"/>
        <v>28033321</v>
      </c>
      <c r="DH12" s="228">
        <f t="shared" si="3"/>
        <v>12189577</v>
      </c>
      <c r="DI12" s="228">
        <f t="shared" si="3"/>
        <v>22282421</v>
      </c>
      <c r="DJ12" s="228">
        <f t="shared" si="3"/>
        <v>5156117</v>
      </c>
      <c r="DK12" s="228">
        <f t="shared" si="3"/>
        <v>4393274</v>
      </c>
      <c r="DL12" s="228">
        <f t="shared" si="3"/>
        <v>2888</v>
      </c>
      <c r="DM12" s="228">
        <f t="shared" si="3"/>
        <v>883533</v>
      </c>
      <c r="DN12" s="228">
        <f t="shared" si="3"/>
        <v>173957</v>
      </c>
      <c r="DO12" s="229">
        <f t="shared" si="3"/>
        <v>474093</v>
      </c>
      <c r="DP12" s="227">
        <f t="shared" si="3"/>
        <v>16774050.022403013</v>
      </c>
      <c r="DQ12" s="228">
        <f t="shared" si="3"/>
        <v>26783053.140000004</v>
      </c>
      <c r="DR12" s="228">
        <f t="shared" si="3"/>
        <v>11974529.87957301</v>
      </c>
      <c r="DS12" s="228">
        <f t="shared" si="3"/>
        <v>21149905.81000001</v>
      </c>
      <c r="DT12" s="228">
        <f t="shared" si="3"/>
        <v>4401436.6163719995</v>
      </c>
      <c r="DU12" s="228">
        <f t="shared" si="3"/>
        <v>4456311.1670000004</v>
      </c>
      <c r="DV12" s="228">
        <f t="shared" si="3"/>
        <v>3009.5753539999996</v>
      </c>
      <c r="DW12" s="228">
        <f t="shared" si="3"/>
        <v>595983.67200000002</v>
      </c>
      <c r="DX12" s="228">
        <f t="shared" si="3"/>
        <v>395073.95110399992</v>
      </c>
      <c r="DY12" s="229">
        <f t="shared" si="3"/>
        <v>580852.49099999992</v>
      </c>
      <c r="DZ12" s="227">
        <f t="shared" ref="DZ12:FE12" si="4">SUM(DZ13:DZ38)</f>
        <v>16363512.453965006</v>
      </c>
      <c r="EA12" s="228">
        <f t="shared" si="4"/>
        <v>23202336.464000002</v>
      </c>
      <c r="EB12" s="228">
        <f t="shared" si="4"/>
        <v>11672621.735945012</v>
      </c>
      <c r="EC12" s="228">
        <f t="shared" si="4"/>
        <v>18919034.068</v>
      </c>
      <c r="ED12" s="228">
        <f t="shared" si="4"/>
        <v>4211203.9729049997</v>
      </c>
      <c r="EE12" s="228">
        <f t="shared" si="4"/>
        <v>3561161.3040000005</v>
      </c>
      <c r="EF12" s="228">
        <f t="shared" si="4"/>
        <v>6266.747491000001</v>
      </c>
      <c r="EG12" s="228">
        <f t="shared" si="4"/>
        <v>340890.22900000011</v>
      </c>
      <c r="EH12" s="228">
        <f t="shared" si="4"/>
        <v>473419.99762399978</v>
      </c>
      <c r="EI12" s="229">
        <f t="shared" si="4"/>
        <v>381250.86300000001</v>
      </c>
      <c r="EJ12" s="227">
        <f t="shared" si="4"/>
        <v>14944747.55391499</v>
      </c>
      <c r="EK12" s="228">
        <f t="shared" si="4"/>
        <v>19959776.510000009</v>
      </c>
      <c r="EL12" s="228">
        <f t="shared" si="4"/>
        <v>11000988.517751986</v>
      </c>
      <c r="EM12" s="228">
        <f t="shared" si="4"/>
        <v>16787902.924000014</v>
      </c>
      <c r="EN12" s="228">
        <f t="shared" si="4"/>
        <v>3588730.1056309999</v>
      </c>
      <c r="EO12" s="228">
        <f t="shared" si="4"/>
        <v>2591874.176</v>
      </c>
      <c r="EP12" s="228">
        <f t="shared" si="4"/>
        <v>4780.0240800000001</v>
      </c>
      <c r="EQ12" s="228">
        <f t="shared" si="4"/>
        <v>237018.05099999998</v>
      </c>
      <c r="ER12" s="228">
        <f t="shared" si="4"/>
        <v>350248.90645200002</v>
      </c>
      <c r="ES12" s="229">
        <f t="shared" si="4"/>
        <v>342981.359</v>
      </c>
      <c r="ET12" s="227">
        <f t="shared" si="4"/>
        <v>18265775.713999994</v>
      </c>
      <c r="EU12" s="228">
        <f t="shared" si="4"/>
        <v>24750524.087000001</v>
      </c>
      <c r="EV12" s="228">
        <f t="shared" si="4"/>
        <v>12714969.561999999</v>
      </c>
      <c r="EW12" s="228">
        <f t="shared" si="4"/>
        <v>19642610.504000004</v>
      </c>
      <c r="EX12" s="228">
        <f t="shared" si="4"/>
        <v>4877725.4589999989</v>
      </c>
      <c r="EY12" s="228">
        <f t="shared" si="4"/>
        <v>3697231.3689999995</v>
      </c>
      <c r="EZ12" s="228">
        <f t="shared" si="4"/>
        <v>2103.9110000000001</v>
      </c>
      <c r="FA12" s="228">
        <f t="shared" si="4"/>
        <v>201419.51700000002</v>
      </c>
      <c r="FB12" s="228">
        <f t="shared" si="4"/>
        <v>670976.78200000001</v>
      </c>
      <c r="FC12" s="229">
        <f t="shared" si="4"/>
        <v>1209262.6969999997</v>
      </c>
      <c r="FD12" s="227">
        <f t="shared" si="4"/>
        <v>284875532.3762241</v>
      </c>
      <c r="FE12" s="228">
        <f t="shared" si="4"/>
        <v>448168170.86799991</v>
      </c>
      <c r="FF12" s="228">
        <f t="shared" ref="FF12:FO12" si="5">SUM(FF13:FF38)</f>
        <v>194909482.75867912</v>
      </c>
      <c r="FG12" s="228">
        <f t="shared" si="5"/>
        <v>361879107.17500001</v>
      </c>
      <c r="FH12" s="228">
        <f t="shared" si="5"/>
        <v>78902899.490117997</v>
      </c>
      <c r="FI12" s="228">
        <f t="shared" si="5"/>
        <v>63243111.227999993</v>
      </c>
      <c r="FJ12" s="228">
        <f t="shared" si="5"/>
        <v>128657.283561</v>
      </c>
      <c r="FK12" s="228">
        <f t="shared" si="5"/>
        <v>6477289.7079999978</v>
      </c>
      <c r="FL12" s="228">
        <f t="shared" si="5"/>
        <v>1593748.0970630003</v>
      </c>
      <c r="FM12" s="228">
        <f t="shared" si="5"/>
        <v>3512387.6379999989</v>
      </c>
      <c r="FN12" s="228">
        <f t="shared" si="5"/>
        <v>9340744.7468030043</v>
      </c>
      <c r="FO12" s="229">
        <f t="shared" si="5"/>
        <v>13056275.119000003</v>
      </c>
    </row>
    <row r="13" spans="1:172" s="36" customFormat="1" ht="14.4" customHeight="1" x14ac:dyDescent="0.2">
      <c r="A13" s="307" t="s">
        <v>49</v>
      </c>
      <c r="B13" s="434">
        <f>D13+F13+H13+J13+L13</f>
        <v>1509779.142</v>
      </c>
      <c r="C13" s="435">
        <f>E13+G13+I13+K13+M13</f>
        <v>7011755.8589999992</v>
      </c>
      <c r="D13" s="436">
        <v>825457.19099999976</v>
      </c>
      <c r="E13" s="436">
        <v>5529784.9139999989</v>
      </c>
      <c r="F13" s="436">
        <v>628917.08700000006</v>
      </c>
      <c r="G13" s="436">
        <v>1174972.7949999999</v>
      </c>
      <c r="H13" s="436">
        <v>14149.826999999997</v>
      </c>
      <c r="I13" s="436">
        <v>202806.82900000003</v>
      </c>
      <c r="J13" s="436">
        <v>623.04799999999977</v>
      </c>
      <c r="K13" s="436">
        <v>4559.7390000000005</v>
      </c>
      <c r="L13" s="436">
        <v>40631.988999999987</v>
      </c>
      <c r="M13" s="437">
        <v>99631.581999999995</v>
      </c>
      <c r="N13" s="308">
        <f>P13+R13+T13+V13+X13</f>
        <v>1526379.1549999996</v>
      </c>
      <c r="O13" s="309">
        <f>Q13+S13+U13+W13+Y13</f>
        <v>6378668.8880000021</v>
      </c>
      <c r="P13" s="310">
        <v>784004.45899999933</v>
      </c>
      <c r="Q13" s="310">
        <v>4996310.9020000026</v>
      </c>
      <c r="R13" s="310">
        <v>695401.59000000008</v>
      </c>
      <c r="S13" s="310">
        <v>1134783.3759999999</v>
      </c>
      <c r="T13" s="310">
        <v>11313.58</v>
      </c>
      <c r="U13" s="310">
        <v>159060.60100000011</v>
      </c>
      <c r="V13" s="310">
        <v>362.99199999999996</v>
      </c>
      <c r="W13" s="310">
        <v>4212.7609999999995</v>
      </c>
      <c r="X13" s="310">
        <v>35296.534</v>
      </c>
      <c r="Y13" s="311">
        <v>84301.248000000065</v>
      </c>
      <c r="Z13" s="308">
        <f>AB13+AD13+AF13+AH13+AJ13</f>
        <v>1607694.4230000004</v>
      </c>
      <c r="AA13" s="309">
        <f>AC13+AE13+AG13+AI13+AK13</f>
        <v>7182471.4890000001</v>
      </c>
      <c r="AB13" s="310">
        <v>813596.97900000017</v>
      </c>
      <c r="AC13" s="310">
        <v>5302261.1160000004</v>
      </c>
      <c r="AD13" s="310">
        <v>752785.23100000003</v>
      </c>
      <c r="AE13" s="310">
        <v>1683099.4439999999</v>
      </c>
      <c r="AF13" s="310">
        <v>9162.2660000000033</v>
      </c>
      <c r="AG13" s="310">
        <v>113828.50599999999</v>
      </c>
      <c r="AH13" s="310">
        <v>1062.502</v>
      </c>
      <c r="AI13" s="310">
        <v>8973.5789999999997</v>
      </c>
      <c r="AJ13" s="310">
        <v>31087.445000000011</v>
      </c>
      <c r="AK13" s="311">
        <v>74308.843999999983</v>
      </c>
      <c r="AL13" s="241">
        <f>AN13+AP13+AR13+AT13+AV13</f>
        <v>1562120.1639999999</v>
      </c>
      <c r="AM13" s="242">
        <f>AO13+AQ13+AS13+AU13+AW13</f>
        <v>6666125.4980000015</v>
      </c>
      <c r="AN13" s="243">
        <v>841268.73999999976</v>
      </c>
      <c r="AO13" s="243">
        <v>5071139.3750000009</v>
      </c>
      <c r="AP13" s="243">
        <v>681227.98899999994</v>
      </c>
      <c r="AQ13" s="243">
        <v>1431676.91</v>
      </c>
      <c r="AR13" s="243">
        <v>3704.3569999999995</v>
      </c>
      <c r="AS13" s="243">
        <v>99560.803</v>
      </c>
      <c r="AT13" s="243">
        <v>1058.548</v>
      </c>
      <c r="AU13" s="243">
        <v>7297.0229999999992</v>
      </c>
      <c r="AV13" s="243">
        <v>34860.53</v>
      </c>
      <c r="AW13" s="243">
        <v>56451.387000000024</v>
      </c>
      <c r="AX13" s="241">
        <f>AZ13+BB13+BD13+BF13+BH13</f>
        <v>1633534.5489999952</v>
      </c>
      <c r="AY13" s="242">
        <f>BA13+BC13+BE13+BG13+BI13</f>
        <v>6256439.3659999995</v>
      </c>
      <c r="AZ13" s="243">
        <v>885677.07299999543</v>
      </c>
      <c r="BA13" s="243">
        <v>4854434.1249999991</v>
      </c>
      <c r="BB13" s="243">
        <v>710801.09699999983</v>
      </c>
      <c r="BC13" s="243">
        <v>1245829.578</v>
      </c>
      <c r="BD13" s="243">
        <v>389.6580000000003</v>
      </c>
      <c r="BE13" s="243">
        <v>71600.68799999998</v>
      </c>
      <c r="BF13" s="243">
        <v>984.48799999999994</v>
      </c>
      <c r="BG13" s="243">
        <v>9048.2279999999992</v>
      </c>
      <c r="BH13" s="243">
        <v>35682.232999999978</v>
      </c>
      <c r="BI13" s="274">
        <v>75526.747000000003</v>
      </c>
      <c r="BJ13" s="241">
        <f>BL13+BN13+BP13+BR13+BT13</f>
        <v>1514724.1059999999</v>
      </c>
      <c r="BK13" s="242">
        <f>BM13+BO13+BQ13+BS13+BU13</f>
        <v>5836071.8320000004</v>
      </c>
      <c r="BL13" s="245">
        <v>811298.47700000007</v>
      </c>
      <c r="BM13" s="245">
        <v>4454826.0990000004</v>
      </c>
      <c r="BN13" s="245">
        <v>677117.15599999996</v>
      </c>
      <c r="BO13" s="245">
        <v>1169110.1129999999</v>
      </c>
      <c r="BP13" s="245">
        <v>421.47800000000001</v>
      </c>
      <c r="BQ13" s="245">
        <v>126016.41499999999</v>
      </c>
      <c r="BR13" s="245">
        <v>634.12699999999995</v>
      </c>
      <c r="BS13" s="245">
        <v>9797.991</v>
      </c>
      <c r="BT13" s="245">
        <v>25252.868000000002</v>
      </c>
      <c r="BU13" s="246">
        <v>76321.214000000007</v>
      </c>
      <c r="BV13" s="241">
        <f>BX13+BZ13+CB13+CD13+CF13</f>
        <v>1631433.9829999981</v>
      </c>
      <c r="BW13" s="242">
        <f>BY13+CA13+CC13+CE13+CG13</f>
        <v>5883117.1140000001</v>
      </c>
      <c r="BX13" s="245">
        <v>794765.18399999803</v>
      </c>
      <c r="BY13" s="245">
        <v>4254035.7929999996</v>
      </c>
      <c r="BZ13" s="245">
        <v>806359.03399999999</v>
      </c>
      <c r="CA13" s="245">
        <v>1450711.365</v>
      </c>
      <c r="CB13" s="245">
        <v>393.56700000000001</v>
      </c>
      <c r="CC13" s="245">
        <v>96312.443999999989</v>
      </c>
      <c r="CD13" s="245">
        <v>1208.2180000000001</v>
      </c>
      <c r="CE13" s="245">
        <v>7580.3869999999997</v>
      </c>
      <c r="CF13" s="245">
        <v>28707.98</v>
      </c>
      <c r="CG13" s="246">
        <v>74477.124999999898</v>
      </c>
      <c r="CH13" s="241">
        <f>CJ13+CL13+CN13+CP13+CR13</f>
        <v>1575774.367999997</v>
      </c>
      <c r="CI13" s="242">
        <f>CK13+CM13+CO13+CQ13+CS13</f>
        <v>5535849.1629999997</v>
      </c>
      <c r="CJ13" s="271">
        <v>826684.32399999711</v>
      </c>
      <c r="CK13" s="271">
        <v>4073163.7089999998</v>
      </c>
      <c r="CL13" s="271">
        <v>748019.25699999998</v>
      </c>
      <c r="CM13" s="271">
        <v>1338400.8</v>
      </c>
      <c r="CN13" s="271">
        <v>462.09300000000013</v>
      </c>
      <c r="CO13" s="271">
        <v>119457.17599999993</v>
      </c>
      <c r="CP13" s="271">
        <v>603.64299999999992</v>
      </c>
      <c r="CQ13" s="271">
        <v>4393.7460000000001</v>
      </c>
      <c r="CR13" s="271">
        <v>5.0509999999999993</v>
      </c>
      <c r="CS13" s="272">
        <v>433.73199999999997</v>
      </c>
      <c r="CT13" s="241">
        <f>CV13+CX13+CZ13+DB13+DD13</f>
        <v>1527765.8397359988</v>
      </c>
      <c r="CU13" s="242">
        <f>CW13+CY13+DA13+DC13+DE13</f>
        <v>5415485.040000001</v>
      </c>
      <c r="CV13" s="271">
        <v>834259.57671499904</v>
      </c>
      <c r="CW13" s="271">
        <v>3969919.0350000006</v>
      </c>
      <c r="CX13" s="271">
        <v>680973.67115199997</v>
      </c>
      <c r="CY13" s="271">
        <v>1241367.1170000001</v>
      </c>
      <c r="CZ13" s="271">
        <v>9826.4504249999991</v>
      </c>
      <c r="DA13" s="271">
        <v>197061.68700000003</v>
      </c>
      <c r="DB13" s="271">
        <v>2685.8026869999999</v>
      </c>
      <c r="DC13" s="271">
        <v>6398.1219999999994</v>
      </c>
      <c r="DD13" s="271">
        <v>20.338757000000001</v>
      </c>
      <c r="DE13" s="312">
        <v>739.07899999999995</v>
      </c>
      <c r="DF13" s="269">
        <f>DH13+DJ13+DL13+DN13</f>
        <v>1556991</v>
      </c>
      <c r="DG13" s="270">
        <f>DI13+DK13+DM13+DO13</f>
        <v>5533097</v>
      </c>
      <c r="DH13" s="271">
        <v>802577</v>
      </c>
      <c r="DI13" s="271">
        <v>3981654</v>
      </c>
      <c r="DJ13" s="271">
        <v>742905</v>
      </c>
      <c r="DK13" s="271">
        <v>1455198</v>
      </c>
      <c r="DL13" s="271">
        <v>474</v>
      </c>
      <c r="DM13" s="271">
        <v>83657</v>
      </c>
      <c r="DN13" s="271">
        <v>11035</v>
      </c>
      <c r="DO13" s="272">
        <v>12588</v>
      </c>
      <c r="DP13" s="269">
        <f>DR13+DT13+DV13+DX13</f>
        <v>1536138.8259779999</v>
      </c>
      <c r="DQ13" s="270">
        <f>DS13+DU13+DW13+DY13</f>
        <v>5568905.9830000019</v>
      </c>
      <c r="DR13" s="242">
        <v>793468.4073369999</v>
      </c>
      <c r="DS13" s="242">
        <v>3606880.8080000002</v>
      </c>
      <c r="DT13" s="242">
        <v>728671.45955500007</v>
      </c>
      <c r="DU13" s="242">
        <v>1861186.7670000005</v>
      </c>
      <c r="DV13" s="242">
        <v>655.03066100000001</v>
      </c>
      <c r="DW13" s="242">
        <v>70546.235000000001</v>
      </c>
      <c r="DX13" s="242">
        <v>13343.928424999998</v>
      </c>
      <c r="DY13" s="268">
        <v>30292.173000000003</v>
      </c>
      <c r="DZ13" s="269">
        <f>EB13+ED13+EF13+EH13</f>
        <v>1456467.1856379989</v>
      </c>
      <c r="EA13" s="270">
        <f>EC13+EE13+EG13+EI13</f>
        <v>4645744.921000001</v>
      </c>
      <c r="EB13" s="242">
        <v>720970.00526199897</v>
      </c>
      <c r="EC13" s="242">
        <v>3157095.6080000009</v>
      </c>
      <c r="ED13" s="242">
        <v>712114.85241399996</v>
      </c>
      <c r="EE13" s="242">
        <v>1408820.7619999999</v>
      </c>
      <c r="EF13" s="242">
        <v>574.4725729999999</v>
      </c>
      <c r="EG13" s="242">
        <v>57312.033000000003</v>
      </c>
      <c r="EH13" s="242">
        <v>22807.855388999997</v>
      </c>
      <c r="EI13" s="268">
        <v>22516.518000000004</v>
      </c>
      <c r="EJ13" s="269">
        <f>EL13+EN13+EP13+ER13</f>
        <v>1288923.7603829992</v>
      </c>
      <c r="EK13" s="270">
        <f>EM13+EO13+EQ13+ES13</f>
        <v>3988636.3430000027</v>
      </c>
      <c r="EL13" s="242">
        <v>640735.47964299901</v>
      </c>
      <c r="EM13" s="242">
        <v>2835575.3390000025</v>
      </c>
      <c r="EN13" s="242">
        <v>638180.17842000001</v>
      </c>
      <c r="EO13" s="242">
        <v>1067801.4180000001</v>
      </c>
      <c r="EP13" s="242">
        <v>600.10861000000011</v>
      </c>
      <c r="EQ13" s="242">
        <v>61136.821000000004</v>
      </c>
      <c r="ER13" s="242">
        <v>9407.9937100000006</v>
      </c>
      <c r="ES13" s="268">
        <v>24122.765000000003</v>
      </c>
      <c r="ET13" s="269">
        <f>EV13+EX13+EZ13+FB13</f>
        <v>1357068.91</v>
      </c>
      <c r="EU13" s="270">
        <f>EW13+EY13+FA13+FC13</f>
        <v>4810345.7989999987</v>
      </c>
      <c r="EV13" s="271">
        <v>619523.34499999997</v>
      </c>
      <c r="EW13" s="271">
        <v>3180278.4939999986</v>
      </c>
      <c r="EX13" s="271">
        <v>736079.68299999984</v>
      </c>
      <c r="EY13" s="271">
        <v>1494945.1640000001</v>
      </c>
      <c r="EZ13" s="271">
        <v>1039.9169999999999</v>
      </c>
      <c r="FA13" s="271">
        <v>56058.233999999997</v>
      </c>
      <c r="FB13" s="270">
        <v>425.96499999999997</v>
      </c>
      <c r="FC13" s="273">
        <v>79063.906999999992</v>
      </c>
      <c r="FD13" s="244">
        <f>FF13+FH13+FJ13+FL13+FN13</f>
        <v>21284795.411734987</v>
      </c>
      <c r="FE13" s="245">
        <f>FG13+FI13+FK13+FM13+FO13</f>
        <v>80712714.295000002</v>
      </c>
      <c r="FF13" s="245">
        <f t="shared" ref="FF13:FK13" si="6">AN13+AZ13+BL13+BX13+CJ13+CV13+DH13+DR13+EB13+EL13+EV13+AB13+P13+D13</f>
        <v>10994286.240956986</v>
      </c>
      <c r="FG13" s="245">
        <f>AO13+BA13+BM13+BY13+CK13+CW13+DI13+DS13+EC13+EM13+EW13+AC13+Q13+E13</f>
        <v>59267359.317000002</v>
      </c>
      <c r="FH13" s="245">
        <f t="shared" si="6"/>
        <v>9939553.2855409998</v>
      </c>
      <c r="FI13" s="245">
        <f t="shared" si="6"/>
        <v>19157903.608999997</v>
      </c>
      <c r="FJ13" s="245">
        <f t="shared" si="6"/>
        <v>53166.805268999997</v>
      </c>
      <c r="FK13" s="245">
        <f t="shared" si="6"/>
        <v>1514415.4720000001</v>
      </c>
      <c r="FL13" s="245">
        <f>DB13+CP13+CD13+BR13+BF13+AT13+AH13+V13+J13</f>
        <v>9223.368687000002</v>
      </c>
      <c r="FM13" s="245">
        <f>DC13+CQ13+CE13+BS13+BG13+AU13+AI13+W13+K13</f>
        <v>62261.576000000001</v>
      </c>
      <c r="FN13" s="245">
        <f>AV13+BH13+BT13+CF13+CR13+DD13+DN13+DX13+EH13+ER13+FB13+AJ13+X13+L13</f>
        <v>288565.711281</v>
      </c>
      <c r="FO13" s="246">
        <f>AW13+BI13+BU13+CG13+CS13+DE13+DO13+DY13+EI13+ES13+FC13+AK13+Y13+M13</f>
        <v>710774.321</v>
      </c>
    </row>
    <row r="14" spans="1:172" s="36" customFormat="1" ht="14.4" customHeight="1" x14ac:dyDescent="0.2">
      <c r="A14" s="307" t="s">
        <v>71</v>
      </c>
      <c r="B14" s="434">
        <f t="shared" ref="B14:B38" si="7">D14+F14+H14+J14+L14</f>
        <v>62087.477999999988</v>
      </c>
      <c r="C14" s="435">
        <f>E14+G14+I14+K14+M14</f>
        <v>367285.92400000006</v>
      </c>
      <c r="D14" s="436">
        <v>44944.256999999991</v>
      </c>
      <c r="E14" s="436">
        <v>296726.65800000011</v>
      </c>
      <c r="F14" s="436">
        <v>14837.919000000002</v>
      </c>
      <c r="G14" s="436">
        <v>60211.066999999995</v>
      </c>
      <c r="H14" s="436">
        <v>31.61300000000001</v>
      </c>
      <c r="I14" s="436">
        <v>2075.8229999999999</v>
      </c>
      <c r="J14" s="436">
        <v>40.118999999999993</v>
      </c>
      <c r="K14" s="436">
        <v>1151.4059999999999</v>
      </c>
      <c r="L14" s="436">
        <v>2233.5700000000006</v>
      </c>
      <c r="M14" s="437">
        <v>7120.9699999999975</v>
      </c>
      <c r="N14" s="308">
        <f t="shared" ref="N14:N38" si="8">P14+R14+T14+V14+X14</f>
        <v>59957.77899999998</v>
      </c>
      <c r="O14" s="309">
        <f>Q14+S14+U14+W14+Y14</f>
        <v>395319.50000000006</v>
      </c>
      <c r="P14" s="310">
        <v>38817.255999999979</v>
      </c>
      <c r="Q14" s="310">
        <v>262669.83799999999</v>
      </c>
      <c r="R14" s="310">
        <v>17963.303999999996</v>
      </c>
      <c r="S14" s="310">
        <v>122506.58</v>
      </c>
      <c r="T14" s="310">
        <v>44.662999999999997</v>
      </c>
      <c r="U14" s="310">
        <v>3006.6929999999993</v>
      </c>
      <c r="V14" s="310">
        <v>41.298000000000002</v>
      </c>
      <c r="W14" s="310">
        <v>1239.1289999999999</v>
      </c>
      <c r="X14" s="310">
        <v>3091.2580000000007</v>
      </c>
      <c r="Y14" s="311">
        <v>5897.2599999999993</v>
      </c>
      <c r="Z14" s="308">
        <f t="shared" ref="Z14:Z38" si="9">AB14+AD14+AF14+AH14+AJ14</f>
        <v>68109.190000000031</v>
      </c>
      <c r="AA14" s="309">
        <f>AC14+AE14+AG14+AI14+AK14</f>
        <v>525060.01800000004</v>
      </c>
      <c r="AB14" s="310">
        <v>42076.036000000007</v>
      </c>
      <c r="AC14" s="310">
        <v>323554.57400000002</v>
      </c>
      <c r="AD14" s="310">
        <v>23726.248</v>
      </c>
      <c r="AE14" s="310">
        <v>193668.92499999999</v>
      </c>
      <c r="AF14" s="310">
        <v>23.588999999999999</v>
      </c>
      <c r="AG14" s="310">
        <v>1687.1749999999997</v>
      </c>
      <c r="AH14" s="310">
        <v>41.576999999999998</v>
      </c>
      <c r="AI14" s="310">
        <v>1125.761</v>
      </c>
      <c r="AJ14" s="310">
        <v>2241.7400000000002</v>
      </c>
      <c r="AK14" s="311">
        <v>5023.5830000000014</v>
      </c>
      <c r="AL14" s="241">
        <f t="shared" ref="AL14:AL38" si="10">AN14+AP14+AR14+AT14+AV14</f>
        <v>69335.791999999972</v>
      </c>
      <c r="AM14" s="242">
        <f>AO14+AQ14+AS14+AU14+AW14</f>
        <v>530730.95899999992</v>
      </c>
      <c r="AN14" s="243">
        <v>45535.433999999987</v>
      </c>
      <c r="AO14" s="243">
        <v>340271.43799999991</v>
      </c>
      <c r="AP14" s="243">
        <v>21163.043999999994</v>
      </c>
      <c r="AQ14" s="243">
        <v>183191.22699999996</v>
      </c>
      <c r="AR14" s="243">
        <v>17.867999999999995</v>
      </c>
      <c r="AS14" s="243">
        <v>1768.556</v>
      </c>
      <c r="AT14" s="243">
        <v>49.064999999999998</v>
      </c>
      <c r="AU14" s="243">
        <v>980.95500000000004</v>
      </c>
      <c r="AV14" s="243">
        <v>2570.3809999999999</v>
      </c>
      <c r="AW14" s="243">
        <v>4518.7829999999994</v>
      </c>
      <c r="AX14" s="241">
        <f t="shared" ref="AX14:AX38" si="11">AZ14+BB14+BD14+BF14+BH14</f>
        <v>55776.486999999994</v>
      </c>
      <c r="AY14" s="242">
        <f>BA14+BC14+BE14+BG14+BI14</f>
        <v>360712.864</v>
      </c>
      <c r="AZ14" s="243">
        <v>42300.641999999985</v>
      </c>
      <c r="BA14" s="243">
        <v>254702.14699999997</v>
      </c>
      <c r="BB14" s="243">
        <v>12044.124</v>
      </c>
      <c r="BC14" s="243">
        <v>99979.447</v>
      </c>
      <c r="BD14" s="243">
        <v>29.105000000000004</v>
      </c>
      <c r="BE14" s="243">
        <v>1326.2049999999999</v>
      </c>
      <c r="BF14" s="243">
        <v>18.872000000000003</v>
      </c>
      <c r="BG14" s="243">
        <v>269.85599999999999</v>
      </c>
      <c r="BH14" s="243">
        <v>1383.7440000000001</v>
      </c>
      <c r="BI14" s="274">
        <v>4435.2090000000007</v>
      </c>
      <c r="BJ14" s="241">
        <f>BL14+BN14+BP14+BR14+BT14</f>
        <v>46659.496999999996</v>
      </c>
      <c r="BK14" s="242">
        <f>BM14+BO14+BQ14+BS14+BU14</f>
        <v>293642.78400000004</v>
      </c>
      <c r="BL14" s="245">
        <v>39127.187999999995</v>
      </c>
      <c r="BM14" s="245">
        <v>221048.576</v>
      </c>
      <c r="BN14" s="245">
        <v>6817.6840000000002</v>
      </c>
      <c r="BO14" s="245">
        <v>64155.084999999999</v>
      </c>
      <c r="BP14" s="245">
        <v>18.448999999999998</v>
      </c>
      <c r="BQ14" s="245">
        <v>4440.3530000000001</v>
      </c>
      <c r="BR14" s="245">
        <v>20.111999999999998</v>
      </c>
      <c r="BS14" s="245">
        <v>340.76499999999999</v>
      </c>
      <c r="BT14" s="245">
        <v>676.06399999999996</v>
      </c>
      <c r="BU14" s="246">
        <v>3658.0050000000001</v>
      </c>
      <c r="BV14" s="241">
        <f t="shared" ref="BV14:BV38" si="12">BX14+BZ14+CB14+CD14+CF14</f>
        <v>56107.881999999998</v>
      </c>
      <c r="BW14" s="242">
        <f t="shared" ref="BW14:BW38" si="13">BY14+CA14+CC14+CE14+CG14</f>
        <v>283067.7900000001</v>
      </c>
      <c r="BX14" s="245">
        <v>36363.644</v>
      </c>
      <c r="BY14" s="245">
        <v>210061.6320000001</v>
      </c>
      <c r="BZ14" s="245">
        <v>17842.115000000002</v>
      </c>
      <c r="CA14" s="245">
        <v>65666.566000000006</v>
      </c>
      <c r="CB14" s="245">
        <v>29.265000000000001</v>
      </c>
      <c r="CC14" s="245">
        <v>2811.8959999999997</v>
      </c>
      <c r="CD14" s="245">
        <v>45.286999999999999</v>
      </c>
      <c r="CE14" s="245">
        <v>185.958</v>
      </c>
      <c r="CF14" s="245">
        <v>1827.5709999999999</v>
      </c>
      <c r="CG14" s="246">
        <v>4341.7379999999994</v>
      </c>
      <c r="CH14" s="241">
        <f>CJ14+CL14+CN14+CP14+CR14</f>
        <v>46480.492000000013</v>
      </c>
      <c r="CI14" s="242">
        <f t="shared" ref="CI14:CI15" si="14">CK14+CM14+CO14+CQ14+CS14</f>
        <v>264588.4420000001</v>
      </c>
      <c r="CJ14" s="271">
        <v>35381.851000000017</v>
      </c>
      <c r="CK14" s="271">
        <v>205490.37400000013</v>
      </c>
      <c r="CL14" s="271">
        <v>11066.131000000001</v>
      </c>
      <c r="CM14" s="271">
        <v>58027.144000000008</v>
      </c>
      <c r="CN14" s="271">
        <v>22.275999999999989</v>
      </c>
      <c r="CO14" s="271">
        <v>980.13300000000015</v>
      </c>
      <c r="CP14" s="271">
        <v>9.2379999999999995</v>
      </c>
      <c r="CQ14" s="271">
        <v>51.533000000000001</v>
      </c>
      <c r="CR14" s="271">
        <v>0.996</v>
      </c>
      <c r="CS14" s="272">
        <v>39.258000000000003</v>
      </c>
      <c r="CT14" s="241">
        <f>CV14+CX14+CZ14+DB14+DD14</f>
        <v>53558.897340999996</v>
      </c>
      <c r="CU14" s="242">
        <f t="shared" ref="CU14:CU15" si="15">CW14+CY14+DA14+DC14+DE14</f>
        <v>252290.91199999998</v>
      </c>
      <c r="CV14" s="271">
        <v>40186.015466999997</v>
      </c>
      <c r="CW14" s="271">
        <v>193365.255</v>
      </c>
      <c r="CX14" s="271">
        <v>13355.994868</v>
      </c>
      <c r="CY14" s="271">
        <v>57091.240000000005</v>
      </c>
      <c r="CZ14" s="271">
        <v>10.676102999999999</v>
      </c>
      <c r="DA14" s="271">
        <v>1621.9749999999999</v>
      </c>
      <c r="DB14" s="271">
        <v>4.8955709999999995</v>
      </c>
      <c r="DC14" s="271">
        <v>168.626</v>
      </c>
      <c r="DD14" s="271">
        <v>1.3153319999999997</v>
      </c>
      <c r="DE14" s="312">
        <v>43.816000000000003</v>
      </c>
      <c r="DF14" s="269">
        <f t="shared" ref="DF14:DF38" si="16">DH14+DJ14+DL14+DN14</f>
        <v>50280</v>
      </c>
      <c r="DG14" s="270">
        <f t="shared" ref="DG14:DG38" si="17">DI14+DK14+DM14+DO14</f>
        <v>250784</v>
      </c>
      <c r="DH14" s="271">
        <v>40991</v>
      </c>
      <c r="DI14" s="271">
        <v>184912</v>
      </c>
      <c r="DJ14" s="271">
        <v>9201</v>
      </c>
      <c r="DK14" s="271">
        <v>61041</v>
      </c>
      <c r="DL14" s="271">
        <v>23</v>
      </c>
      <c r="DM14" s="271">
        <v>3912</v>
      </c>
      <c r="DN14" s="271">
        <v>65</v>
      </c>
      <c r="DO14" s="272">
        <v>919</v>
      </c>
      <c r="DP14" s="269">
        <f t="shared" ref="DP14:DP38" si="18">DR14+DT14+DV14+DX14</f>
        <v>42586.680226000011</v>
      </c>
      <c r="DQ14" s="270">
        <f t="shared" ref="DQ14:DQ38" si="19">DS14+DU14+DW14+DY14</f>
        <v>220468.24200000003</v>
      </c>
      <c r="DR14" s="242">
        <v>35633.096753000005</v>
      </c>
      <c r="DS14" s="242">
        <v>168846.24500000002</v>
      </c>
      <c r="DT14" s="242">
        <v>6148.7029999999995</v>
      </c>
      <c r="DU14" s="242">
        <v>43933.991000000002</v>
      </c>
      <c r="DV14" s="242">
        <v>26.660387</v>
      </c>
      <c r="DW14" s="242">
        <v>4236.0569999999998</v>
      </c>
      <c r="DX14" s="242">
        <v>778.22008600000015</v>
      </c>
      <c r="DY14" s="268">
        <v>3451.9490000000001</v>
      </c>
      <c r="DZ14" s="269">
        <f t="shared" ref="DZ14:DZ38" si="20">EB14+ED14+EF14+EH14</f>
        <v>42151.220253000007</v>
      </c>
      <c r="EA14" s="270">
        <f t="shared" ref="EA14:EA38" si="21">EC14+EE14+EG14+EI14</f>
        <v>197202.75100000005</v>
      </c>
      <c r="EB14" s="242">
        <v>37462.174521000001</v>
      </c>
      <c r="EC14" s="242">
        <v>162665.01200000005</v>
      </c>
      <c r="ED14" s="242">
        <v>4346.9303</v>
      </c>
      <c r="EE14" s="242">
        <v>29304.031999999999</v>
      </c>
      <c r="EF14" s="242">
        <v>27.320461000000005</v>
      </c>
      <c r="EG14" s="242">
        <v>3046.0360000000001</v>
      </c>
      <c r="EH14" s="242">
        <v>314.79497100000003</v>
      </c>
      <c r="EI14" s="268">
        <v>2187.6709999999998</v>
      </c>
      <c r="EJ14" s="269">
        <f t="shared" ref="EJ14:EJ38" si="22">EL14+EN14+EP14+ER14</f>
        <v>45387.637657999992</v>
      </c>
      <c r="EK14" s="270">
        <f t="shared" ref="EK14:EK38" si="23">EM14+EO14+EQ14+ES14</f>
        <v>173956.03500000003</v>
      </c>
      <c r="EL14" s="242">
        <v>32857.264309999999</v>
      </c>
      <c r="EM14" s="242">
        <v>149571.09100000001</v>
      </c>
      <c r="EN14" s="242">
        <v>10163.54711</v>
      </c>
      <c r="EO14" s="242">
        <v>17872.471999999998</v>
      </c>
      <c r="EP14" s="242">
        <v>41.428400999999994</v>
      </c>
      <c r="EQ14" s="242">
        <v>2957.7649999999999</v>
      </c>
      <c r="ER14" s="242">
        <v>2325.397837</v>
      </c>
      <c r="ES14" s="268">
        <v>3554.7070000000003</v>
      </c>
      <c r="ET14" s="269">
        <f t="shared" ref="ET14:ET38" si="24">EV14+EX14+EZ14+FB14</f>
        <v>41014.556000000004</v>
      </c>
      <c r="EU14" s="270">
        <f t="shared" ref="EU14:EU38" si="25">EW14+EY14+FA14+FC14</f>
        <v>185878.70799999998</v>
      </c>
      <c r="EV14" s="271">
        <v>35907.523000000001</v>
      </c>
      <c r="EW14" s="271">
        <v>173444.4</v>
      </c>
      <c r="EX14" s="271">
        <v>5041.4449999999997</v>
      </c>
      <c r="EY14" s="271">
        <v>2326.9920000000002</v>
      </c>
      <c r="EZ14" s="271">
        <v>19.164999999999999</v>
      </c>
      <c r="FA14" s="271">
        <v>3762.0389999999998</v>
      </c>
      <c r="FB14" s="270">
        <v>46.423000000000002</v>
      </c>
      <c r="FC14" s="273">
        <v>6345.277</v>
      </c>
      <c r="FD14" s="244">
        <f t="shared" ref="FD14:FD38" si="26">FF14+FH14+FJ14+FL14+FN14</f>
        <v>739493.5884779999</v>
      </c>
      <c r="FE14" s="245">
        <f t="shared" ref="FE14:FE38" si="27">FG14+FI14+FK14+FM14+FO14</f>
        <v>4300988.9290000005</v>
      </c>
      <c r="FF14" s="245">
        <f t="shared" ref="FF14:FK38" si="28">AN14+AZ14+BL14+BX14+CJ14+CV14+DH14+DR14+EB14+EL14+EV14+AB14+P14+D14</f>
        <v>547583.38205100002</v>
      </c>
      <c r="FG14" s="245">
        <f t="shared" si="28"/>
        <v>3147329.2400000007</v>
      </c>
      <c r="FH14" s="245">
        <f t="shared" si="28"/>
        <v>173718.18927799998</v>
      </c>
      <c r="FI14" s="245">
        <f t="shared" si="28"/>
        <v>1058975.7679999999</v>
      </c>
      <c r="FJ14" s="245">
        <f t="shared" si="28"/>
        <v>365.078352</v>
      </c>
      <c r="FK14" s="245">
        <f t="shared" si="28"/>
        <v>37632.705999999998</v>
      </c>
      <c r="FL14" s="245">
        <f t="shared" ref="FL14:FM38" si="29">DB14+CP14+CD14+BR14+BF14+AT14+AH14+V14+J14</f>
        <v>270.46357099999994</v>
      </c>
      <c r="FM14" s="245">
        <f t="shared" si="29"/>
        <v>5513.9889999999996</v>
      </c>
      <c r="FN14" s="245">
        <f t="shared" ref="FN14:FO38" si="30">AV14+BH14+BT14+CF14+CR14+DD14+DN14+DX14+EH14+ER14+FB14+AJ14+X14+L14</f>
        <v>17556.475226000002</v>
      </c>
      <c r="FO14" s="246">
        <f t="shared" si="30"/>
        <v>51537.225999999995</v>
      </c>
    </row>
    <row r="15" spans="1:172" s="36" customFormat="1" ht="14.4" customHeight="1" x14ac:dyDescent="0.2">
      <c r="A15" s="307" t="s">
        <v>72</v>
      </c>
      <c r="B15" s="434">
        <f t="shared" si="7"/>
        <v>990332.0399999998</v>
      </c>
      <c r="C15" s="435">
        <f t="shared" ref="C15:C38" si="31">E15+G15+I15+K15+M15</f>
        <v>1595865.1730000004</v>
      </c>
      <c r="D15" s="436">
        <v>368331.33199999988</v>
      </c>
      <c r="E15" s="436">
        <v>1067838.7200000002</v>
      </c>
      <c r="F15" s="436">
        <v>609172.83899999992</v>
      </c>
      <c r="G15" s="436">
        <v>480144.299</v>
      </c>
      <c r="H15" s="436">
        <v>116.45300000000002</v>
      </c>
      <c r="I15" s="436">
        <v>12020.255999999998</v>
      </c>
      <c r="J15" s="436">
        <v>155.63900000000004</v>
      </c>
      <c r="K15" s="436">
        <v>924.23199999999997</v>
      </c>
      <c r="L15" s="436">
        <v>12555.776999999998</v>
      </c>
      <c r="M15" s="437">
        <v>34937.666000000005</v>
      </c>
      <c r="N15" s="308">
        <f t="shared" si="8"/>
        <v>952321.05999999982</v>
      </c>
      <c r="O15" s="309">
        <f t="shared" ref="O15:O38" si="32">Q15+S15+U15+W15+Y15</f>
        <v>1231151.2220000001</v>
      </c>
      <c r="P15" s="310">
        <v>295285.91799999989</v>
      </c>
      <c r="Q15" s="310">
        <v>844294.4879999999</v>
      </c>
      <c r="R15" s="310">
        <v>644777.10400000005</v>
      </c>
      <c r="S15" s="310">
        <v>348290.52599999995</v>
      </c>
      <c r="T15" s="310">
        <v>562.04099999999994</v>
      </c>
      <c r="U15" s="310">
        <v>7560.2320000000009</v>
      </c>
      <c r="V15" s="310">
        <v>189.13000000000002</v>
      </c>
      <c r="W15" s="310">
        <v>1073.0309999999999</v>
      </c>
      <c r="X15" s="310">
        <v>11506.867000000002</v>
      </c>
      <c r="Y15" s="311">
        <v>29932.944999999992</v>
      </c>
      <c r="Z15" s="308">
        <f t="shared" si="9"/>
        <v>807043.59499999986</v>
      </c>
      <c r="AA15" s="309">
        <f t="shared" ref="AA15:AA38" si="33">AC15+AE15+AG15+AI15+AK15</f>
        <v>1370246.5720000002</v>
      </c>
      <c r="AB15" s="310">
        <v>275564.85300000006</v>
      </c>
      <c r="AC15" s="310">
        <v>883012.89600000007</v>
      </c>
      <c r="AD15" s="310">
        <v>521123.97899999993</v>
      </c>
      <c r="AE15" s="310">
        <v>437294.57</v>
      </c>
      <c r="AF15" s="310">
        <v>285.5390000000001</v>
      </c>
      <c r="AG15" s="310">
        <v>23499.664000000004</v>
      </c>
      <c r="AH15" s="310">
        <v>54.36399999999999</v>
      </c>
      <c r="AI15" s="310">
        <v>1219.8409999999999</v>
      </c>
      <c r="AJ15" s="310">
        <v>10014.859999999999</v>
      </c>
      <c r="AK15" s="311">
        <v>25219.601000000006</v>
      </c>
      <c r="AL15" s="241">
        <f t="shared" si="10"/>
        <v>710859.06799999985</v>
      </c>
      <c r="AM15" s="242">
        <f t="shared" ref="AM15:AM38" si="34">AO15+AQ15+AS15+AU15+AW15</f>
        <v>1318359.6409999998</v>
      </c>
      <c r="AN15" s="243">
        <v>245128.31399999998</v>
      </c>
      <c r="AO15" s="243">
        <v>853202.20099999965</v>
      </c>
      <c r="AP15" s="243">
        <v>455690.38400000002</v>
      </c>
      <c r="AQ15" s="243">
        <v>424115.68800000002</v>
      </c>
      <c r="AR15" s="243">
        <v>59.709999999999994</v>
      </c>
      <c r="AS15" s="243">
        <v>15131.893000000004</v>
      </c>
      <c r="AT15" s="243">
        <v>125.411</v>
      </c>
      <c r="AU15" s="243">
        <v>693.59699999999998</v>
      </c>
      <c r="AV15" s="243">
        <v>9855.2489999999998</v>
      </c>
      <c r="AW15" s="243">
        <v>25216.261999999992</v>
      </c>
      <c r="AX15" s="241">
        <f t="shared" si="11"/>
        <v>832967.41599999974</v>
      </c>
      <c r="AY15" s="242">
        <f t="shared" ref="AY15:AY38" si="35">BA15+BC15+BE15+BG15+BI15</f>
        <v>1276095.4470000009</v>
      </c>
      <c r="AZ15" s="243">
        <v>272451.72399999964</v>
      </c>
      <c r="BA15" s="243">
        <v>831620.02300000074</v>
      </c>
      <c r="BB15" s="243">
        <v>550455.94600000011</v>
      </c>
      <c r="BC15" s="243">
        <v>369203.73999999987</v>
      </c>
      <c r="BD15" s="243">
        <v>81.267000000000067</v>
      </c>
      <c r="BE15" s="243">
        <v>51876.235000000008</v>
      </c>
      <c r="BF15" s="243">
        <v>68.768000000000015</v>
      </c>
      <c r="BG15" s="243">
        <v>516.42000000000007</v>
      </c>
      <c r="BH15" s="243">
        <v>9909.7110000000011</v>
      </c>
      <c r="BI15" s="274">
        <v>22879.029000000013</v>
      </c>
      <c r="BJ15" s="241">
        <f t="shared" ref="BJ15:BJ38" si="36">BL15+BN15+BP15+BR15+BT15</f>
        <v>811911.84899999993</v>
      </c>
      <c r="BK15" s="242">
        <f t="shared" ref="BK15:BK38" si="37">BM15+BO15+BQ15+BS15+BU15</f>
        <v>1216089.5660000001</v>
      </c>
      <c r="BL15" s="245">
        <v>370951.96100000001</v>
      </c>
      <c r="BM15" s="245">
        <v>853253.75100000005</v>
      </c>
      <c r="BN15" s="245">
        <v>428437.53099999996</v>
      </c>
      <c r="BO15" s="245">
        <v>279299.23200000002</v>
      </c>
      <c r="BP15" s="245">
        <v>142.19499999999999</v>
      </c>
      <c r="BQ15" s="245">
        <v>59175.24</v>
      </c>
      <c r="BR15" s="245">
        <v>92.452999999999989</v>
      </c>
      <c r="BS15" s="245">
        <v>576.77599999999995</v>
      </c>
      <c r="BT15" s="245">
        <v>12287.708999999999</v>
      </c>
      <c r="BU15" s="246">
        <v>23784.566999999999</v>
      </c>
      <c r="BV15" s="241">
        <f t="shared" si="12"/>
        <v>657938.73000000021</v>
      </c>
      <c r="BW15" s="242">
        <f t="shared" si="13"/>
        <v>1134739.6259999992</v>
      </c>
      <c r="BX15" s="245">
        <v>295551.47100000002</v>
      </c>
      <c r="BY15" s="245">
        <v>799708.6109999991</v>
      </c>
      <c r="BZ15" s="245">
        <v>353318.16500000004</v>
      </c>
      <c r="CA15" s="245">
        <v>254845.51299999998</v>
      </c>
      <c r="CB15" s="245">
        <v>94.034999999999997</v>
      </c>
      <c r="CC15" s="245">
        <v>53205.903999999995</v>
      </c>
      <c r="CD15" s="245">
        <v>275.56</v>
      </c>
      <c r="CE15" s="245">
        <v>1743.672</v>
      </c>
      <c r="CF15" s="245">
        <v>8699.4990000000107</v>
      </c>
      <c r="CG15" s="246">
        <v>25235.926000000003</v>
      </c>
      <c r="CH15" s="241">
        <f t="shared" ref="CH15" si="38">CJ15+CL15+CN15+CP15+CR15</f>
        <v>877126.36899999948</v>
      </c>
      <c r="CI15" s="242">
        <f t="shared" si="14"/>
        <v>1275956.0389999996</v>
      </c>
      <c r="CJ15" s="271">
        <v>317036.82599999959</v>
      </c>
      <c r="CK15" s="271">
        <v>858009.86099999934</v>
      </c>
      <c r="CL15" s="271">
        <v>559834.71699999995</v>
      </c>
      <c r="CM15" s="271">
        <v>345905.005</v>
      </c>
      <c r="CN15" s="271">
        <v>129.74400000000009</v>
      </c>
      <c r="CO15" s="271">
        <v>71090.917999999991</v>
      </c>
      <c r="CP15" s="271">
        <v>83.106999999999999</v>
      </c>
      <c r="CQ15" s="271">
        <v>592.04300000000001</v>
      </c>
      <c r="CR15" s="271">
        <v>41.974999999999994</v>
      </c>
      <c r="CS15" s="272">
        <v>358.21200000000005</v>
      </c>
      <c r="CT15" s="241">
        <f t="shared" ref="CT15" si="39">CV15+CX15+CZ15+DB15+DD15</f>
        <v>636586.28335799987</v>
      </c>
      <c r="CU15" s="242">
        <f t="shared" si="15"/>
        <v>1309884.8049999992</v>
      </c>
      <c r="CV15" s="271">
        <v>283464.65625599975</v>
      </c>
      <c r="CW15" s="271">
        <v>866393.01999999909</v>
      </c>
      <c r="CX15" s="271">
        <v>352832.80962300004</v>
      </c>
      <c r="CY15" s="271">
        <v>227018.15899999999</v>
      </c>
      <c r="CZ15" s="271">
        <v>42.911515999999999</v>
      </c>
      <c r="DA15" s="271">
        <v>215061.61700000003</v>
      </c>
      <c r="DB15" s="271">
        <v>35.974243999999999</v>
      </c>
      <c r="DC15" s="271">
        <v>416.012</v>
      </c>
      <c r="DD15" s="271">
        <v>209.93171900000002</v>
      </c>
      <c r="DE15" s="312">
        <v>995.99699999999996</v>
      </c>
      <c r="DF15" s="269">
        <f t="shared" si="16"/>
        <v>533215</v>
      </c>
      <c r="DG15" s="270">
        <f t="shared" si="17"/>
        <v>1393151</v>
      </c>
      <c r="DH15" s="271">
        <v>269573</v>
      </c>
      <c r="DI15" s="271">
        <v>858570</v>
      </c>
      <c r="DJ15" s="271">
        <v>263145</v>
      </c>
      <c r="DK15" s="271">
        <v>152370</v>
      </c>
      <c r="DL15" s="271">
        <v>46</v>
      </c>
      <c r="DM15" s="271">
        <v>380485</v>
      </c>
      <c r="DN15" s="271">
        <v>451</v>
      </c>
      <c r="DO15" s="272">
        <v>1726</v>
      </c>
      <c r="DP15" s="269">
        <f t="shared" si="18"/>
        <v>540930.78974899987</v>
      </c>
      <c r="DQ15" s="270">
        <f t="shared" si="19"/>
        <v>1296426.7509999999</v>
      </c>
      <c r="DR15" s="242">
        <v>297095.32333299983</v>
      </c>
      <c r="DS15" s="242">
        <v>854068.27499999991</v>
      </c>
      <c r="DT15" s="242">
        <v>231216.254889</v>
      </c>
      <c r="DU15" s="242">
        <v>164731.601</v>
      </c>
      <c r="DV15" s="242">
        <v>93.055239</v>
      </c>
      <c r="DW15" s="242">
        <v>260143.508</v>
      </c>
      <c r="DX15" s="242">
        <v>12526.156288000004</v>
      </c>
      <c r="DY15" s="268">
        <v>17483.367000000002</v>
      </c>
      <c r="DZ15" s="269">
        <f t="shared" si="20"/>
        <v>375567.18186299986</v>
      </c>
      <c r="EA15" s="270">
        <f t="shared" si="21"/>
        <v>888440.05299999984</v>
      </c>
      <c r="EB15" s="242">
        <v>221515.96005799979</v>
      </c>
      <c r="EC15" s="242">
        <v>673405.59399999992</v>
      </c>
      <c r="ED15" s="242">
        <v>150568.75308700002</v>
      </c>
      <c r="EE15" s="242">
        <v>106583.72200000001</v>
      </c>
      <c r="EF15" s="242">
        <v>60.087171999999995</v>
      </c>
      <c r="EG15" s="242">
        <v>98149.96</v>
      </c>
      <c r="EH15" s="242">
        <v>3422.3815460000001</v>
      </c>
      <c r="EI15" s="268">
        <v>10300.776999999989</v>
      </c>
      <c r="EJ15" s="269">
        <f t="shared" si="22"/>
        <v>408490.54326800001</v>
      </c>
      <c r="EK15" s="270">
        <f t="shared" si="23"/>
        <v>724026.83100000012</v>
      </c>
      <c r="EL15" s="242">
        <v>207920.296775</v>
      </c>
      <c r="EM15" s="242">
        <v>570426.34600000014</v>
      </c>
      <c r="EN15" s="242">
        <v>194529.59904</v>
      </c>
      <c r="EO15" s="242">
        <v>101498.421</v>
      </c>
      <c r="EP15" s="242">
        <v>106.60303300000001</v>
      </c>
      <c r="EQ15" s="242">
        <v>37527.278000000006</v>
      </c>
      <c r="ER15" s="242">
        <v>5934.0444200000002</v>
      </c>
      <c r="ES15" s="268">
        <v>14574.786000000002</v>
      </c>
      <c r="ET15" s="269">
        <f t="shared" si="24"/>
        <v>452627.33999999991</v>
      </c>
      <c r="EU15" s="270">
        <f t="shared" si="25"/>
        <v>908228.07499999995</v>
      </c>
      <c r="EV15" s="271">
        <v>226745.57799999992</v>
      </c>
      <c r="EW15" s="271">
        <v>656987.39099999995</v>
      </c>
      <c r="EX15" s="271">
        <v>225615.88900000002</v>
      </c>
      <c r="EY15" s="271">
        <v>218588.46399999998</v>
      </c>
      <c r="EZ15" s="271">
        <v>136.74</v>
      </c>
      <c r="FA15" s="271">
        <v>6231.8840000000009</v>
      </c>
      <c r="FB15" s="270">
        <v>129.13299999999998</v>
      </c>
      <c r="FC15" s="273">
        <v>26420.335999999996</v>
      </c>
      <c r="FD15" s="244">
        <f t="shared" si="26"/>
        <v>9587917.2652380001</v>
      </c>
      <c r="FE15" s="245">
        <f t="shared" si="27"/>
        <v>16938660.800999999</v>
      </c>
      <c r="FF15" s="245">
        <f t="shared" si="28"/>
        <v>3946617.213421999</v>
      </c>
      <c r="FG15" s="245">
        <f t="shared" si="28"/>
        <v>11470791.176999999</v>
      </c>
      <c r="FH15" s="245">
        <f t="shared" si="28"/>
        <v>5540718.9706389997</v>
      </c>
      <c r="FI15" s="245">
        <f t="shared" si="28"/>
        <v>3909888.94</v>
      </c>
      <c r="FJ15" s="245">
        <f t="shared" si="28"/>
        <v>1956.3809600000002</v>
      </c>
      <c r="FK15" s="245">
        <f t="shared" si="28"/>
        <v>1291159.5890000002</v>
      </c>
      <c r="FL15" s="245">
        <f t="shared" si="29"/>
        <v>1080.406244</v>
      </c>
      <c r="FM15" s="245">
        <f t="shared" si="29"/>
        <v>7755.6239999999989</v>
      </c>
      <c r="FN15" s="245">
        <f t="shared" si="30"/>
        <v>97544.293973000007</v>
      </c>
      <c r="FO15" s="246">
        <f t="shared" si="30"/>
        <v>259065.47099999999</v>
      </c>
    </row>
    <row r="16" spans="1:172" s="36" customFormat="1" ht="14.4" customHeight="1" x14ac:dyDescent="0.2">
      <c r="A16" s="307" t="s">
        <v>73</v>
      </c>
      <c r="B16" s="434">
        <f t="shared" si="7"/>
        <v>40741.054999999993</v>
      </c>
      <c r="C16" s="435">
        <f t="shared" si="31"/>
        <v>124560.258</v>
      </c>
      <c r="D16" s="436">
        <v>18736.712999999992</v>
      </c>
      <c r="E16" s="436">
        <v>87361.495999999999</v>
      </c>
      <c r="F16" s="436">
        <v>20780.375</v>
      </c>
      <c r="G16" s="436">
        <v>33250.937000000005</v>
      </c>
      <c r="H16" s="436">
        <v>11.497999999999999</v>
      </c>
      <c r="I16" s="436">
        <v>961.38100000000009</v>
      </c>
      <c r="J16" s="436">
        <v>0.10500000000000001</v>
      </c>
      <c r="K16" s="436">
        <v>6.1360000000000001</v>
      </c>
      <c r="L16" s="436">
        <v>1212.3639999999998</v>
      </c>
      <c r="M16" s="437">
        <v>2980.3080000000004</v>
      </c>
      <c r="N16" s="308">
        <f t="shared" si="8"/>
        <v>17142.466000000004</v>
      </c>
      <c r="O16" s="309">
        <f t="shared" si="32"/>
        <v>81354.016000000047</v>
      </c>
      <c r="P16" s="310">
        <v>12638.702000000003</v>
      </c>
      <c r="Q16" s="310">
        <v>73810.056000000041</v>
      </c>
      <c r="R16" s="310">
        <v>3596.9029999999998</v>
      </c>
      <c r="S16" s="310">
        <v>3926.6760000000004</v>
      </c>
      <c r="T16" s="310">
        <v>10.334</v>
      </c>
      <c r="U16" s="310">
        <v>733.75800000000004</v>
      </c>
      <c r="V16" s="310">
        <v>7.8E-2</v>
      </c>
      <c r="W16" s="310">
        <v>3.3769999999999998</v>
      </c>
      <c r="X16" s="310">
        <v>896.44900000000007</v>
      </c>
      <c r="Y16" s="311">
        <v>2880.1489999999999</v>
      </c>
      <c r="Z16" s="308">
        <f t="shared" si="9"/>
        <v>48453.898000000001</v>
      </c>
      <c r="AA16" s="309">
        <f t="shared" si="33"/>
        <v>115693.42700000001</v>
      </c>
      <c r="AB16" s="310">
        <v>18895.112000000001</v>
      </c>
      <c r="AC16" s="310">
        <v>81152.275999999998</v>
      </c>
      <c r="AD16" s="310">
        <v>29219.003000000001</v>
      </c>
      <c r="AE16" s="310">
        <v>31393.262000000002</v>
      </c>
      <c r="AF16" s="310">
        <v>15.918000000000001</v>
      </c>
      <c r="AG16" s="310">
        <v>1139.856</v>
      </c>
      <c r="AH16" s="310">
        <v>2.6869999999999998</v>
      </c>
      <c r="AI16" s="310">
        <v>126.64900000000002</v>
      </c>
      <c r="AJ16" s="310">
        <v>321.17800000000005</v>
      </c>
      <c r="AK16" s="311">
        <v>1881.3840000000002</v>
      </c>
      <c r="AL16" s="241">
        <f t="shared" si="10"/>
        <v>47864.316999999988</v>
      </c>
      <c r="AM16" s="242">
        <f t="shared" si="34"/>
        <v>106536.73900000003</v>
      </c>
      <c r="AN16" s="243">
        <v>12288.081999999997</v>
      </c>
      <c r="AO16" s="243">
        <v>63709.629000000015</v>
      </c>
      <c r="AP16" s="243">
        <v>35365.813999999998</v>
      </c>
      <c r="AQ16" s="243">
        <v>39805.989000000001</v>
      </c>
      <c r="AR16" s="243">
        <v>16.714999999999996</v>
      </c>
      <c r="AS16" s="243">
        <v>1699.5920000000003</v>
      </c>
      <c r="AT16" s="243">
        <v>0.152</v>
      </c>
      <c r="AU16" s="243">
        <v>16.815999999999999</v>
      </c>
      <c r="AV16" s="243">
        <v>193.554</v>
      </c>
      <c r="AW16" s="243">
        <v>1304.713</v>
      </c>
      <c r="AX16" s="241">
        <f t="shared" si="11"/>
        <v>18370.355999999992</v>
      </c>
      <c r="AY16" s="242">
        <f t="shared" si="35"/>
        <v>78914.064000000028</v>
      </c>
      <c r="AZ16" s="243">
        <v>7938.1319999999932</v>
      </c>
      <c r="BA16" s="243">
        <v>64840.841000000029</v>
      </c>
      <c r="BB16" s="243">
        <v>9763.9510000000009</v>
      </c>
      <c r="BC16" s="243">
        <v>10891.007</v>
      </c>
      <c r="BD16" s="243">
        <v>10.225</v>
      </c>
      <c r="BE16" s="243">
        <v>928.56399999999985</v>
      </c>
      <c r="BF16" s="243">
        <v>431.85400000000004</v>
      </c>
      <c r="BG16" s="243">
        <v>464.72399999999999</v>
      </c>
      <c r="BH16" s="243">
        <v>226.19400000000002</v>
      </c>
      <c r="BI16" s="274">
        <v>1788.9280000000006</v>
      </c>
      <c r="BJ16" s="241">
        <f t="shared" si="36"/>
        <v>34138.652999999998</v>
      </c>
      <c r="BK16" s="242">
        <f t="shared" si="37"/>
        <v>75066.887000000002</v>
      </c>
      <c r="BL16" s="245">
        <v>9828.4709999999995</v>
      </c>
      <c r="BM16" s="245">
        <v>51839.709000000003</v>
      </c>
      <c r="BN16" s="245">
        <v>24033.733999999997</v>
      </c>
      <c r="BO16" s="245">
        <v>20344.77</v>
      </c>
      <c r="BP16" s="245">
        <v>12.311000000000002</v>
      </c>
      <c r="BQ16" s="245">
        <v>1614.7560000000001</v>
      </c>
      <c r="BR16" s="259">
        <v>1.2430000000000001</v>
      </c>
      <c r="BS16" s="259">
        <v>11.664</v>
      </c>
      <c r="BT16" s="245">
        <v>262.89400000000001</v>
      </c>
      <c r="BU16" s="246">
        <v>1255.9879999999998</v>
      </c>
      <c r="BV16" s="241">
        <f t="shared" si="12"/>
        <v>37530.668999999994</v>
      </c>
      <c r="BW16" s="242">
        <f t="shared" si="13"/>
        <v>75877.784999999989</v>
      </c>
      <c r="BX16" s="245">
        <v>6027.04</v>
      </c>
      <c r="BY16" s="245">
        <v>41863.481999999996</v>
      </c>
      <c r="BZ16" s="245">
        <v>31296.653000000002</v>
      </c>
      <c r="CA16" s="245">
        <v>31978.820999999996</v>
      </c>
      <c r="CB16" s="245">
        <v>8.9049999999999994</v>
      </c>
      <c r="CC16" s="245">
        <v>949.72399999999993</v>
      </c>
      <c r="CD16" s="259">
        <v>1.5980000000000001</v>
      </c>
      <c r="CE16" s="259">
        <v>4.03</v>
      </c>
      <c r="CF16" s="245">
        <v>196.47300000000001</v>
      </c>
      <c r="CG16" s="246">
        <v>1081.7280000000001</v>
      </c>
      <c r="CH16" s="241">
        <f>CJ16+CL16+CN16+CP16+CR16</f>
        <v>27561.254000000001</v>
      </c>
      <c r="CI16" s="242">
        <f>CK16+CM16+CO16+CQ16+CS16</f>
        <v>64800.772000000004</v>
      </c>
      <c r="CJ16" s="271">
        <v>5384.9669999999996</v>
      </c>
      <c r="CK16" s="271">
        <v>39017.138000000006</v>
      </c>
      <c r="CL16" s="271">
        <v>22166.071</v>
      </c>
      <c r="CM16" s="271">
        <v>24801.561999999998</v>
      </c>
      <c r="CN16" s="271">
        <v>9.2859999999999978</v>
      </c>
      <c r="CO16" s="271">
        <v>881.15299999999979</v>
      </c>
      <c r="CP16" s="271"/>
      <c r="CQ16" s="271">
        <v>2.4609999999999999</v>
      </c>
      <c r="CR16" s="260">
        <v>0.93</v>
      </c>
      <c r="CS16" s="272">
        <v>98.458000000000013</v>
      </c>
      <c r="CT16" s="241">
        <f>CV16+CX16+CZ16+DB16+DD16</f>
        <v>25711.830007999997</v>
      </c>
      <c r="CU16" s="242">
        <f>CW16+CY16+DA16+DC16+DE16</f>
        <v>54513.945999999996</v>
      </c>
      <c r="CV16" s="271">
        <v>3396.525799</v>
      </c>
      <c r="CW16" s="271">
        <v>26205.280000000002</v>
      </c>
      <c r="CX16" s="271">
        <v>22267.260900000001</v>
      </c>
      <c r="CY16" s="271">
        <v>26908.798999999999</v>
      </c>
      <c r="CZ16" s="271">
        <v>14.123308999999999</v>
      </c>
      <c r="DA16" s="271">
        <v>1093.579</v>
      </c>
      <c r="DB16" s="271">
        <v>33.92</v>
      </c>
      <c r="DC16" s="271">
        <v>276.31800000000004</v>
      </c>
      <c r="DD16" s="260"/>
      <c r="DE16" s="312">
        <v>29.97</v>
      </c>
      <c r="DF16" s="269">
        <f t="shared" si="16"/>
        <v>35544</v>
      </c>
      <c r="DG16" s="270">
        <f t="shared" si="17"/>
        <v>66296</v>
      </c>
      <c r="DH16" s="271">
        <v>4188</v>
      </c>
      <c r="DI16" s="271">
        <v>28193</v>
      </c>
      <c r="DJ16" s="271">
        <v>31327</v>
      </c>
      <c r="DK16" s="271">
        <v>37175</v>
      </c>
      <c r="DL16" s="271">
        <v>9</v>
      </c>
      <c r="DM16" s="271">
        <v>846</v>
      </c>
      <c r="DN16" s="271">
        <v>20</v>
      </c>
      <c r="DO16" s="272">
        <v>82</v>
      </c>
      <c r="DP16" s="269">
        <f t="shared" si="18"/>
        <v>28873.564650999997</v>
      </c>
      <c r="DQ16" s="270">
        <f t="shared" si="19"/>
        <v>50950.277000000002</v>
      </c>
      <c r="DR16" s="242">
        <v>4020.7709989999998</v>
      </c>
      <c r="DS16" s="242">
        <v>16142.802000000001</v>
      </c>
      <c r="DT16" s="242">
        <v>24478.977015999997</v>
      </c>
      <c r="DU16" s="242">
        <v>32994.417000000001</v>
      </c>
      <c r="DV16" s="242">
        <v>7.5807780000000005</v>
      </c>
      <c r="DW16" s="242">
        <v>981.43500000000006</v>
      </c>
      <c r="DX16" s="242">
        <v>366.23585800000001</v>
      </c>
      <c r="DY16" s="268">
        <v>831.62300000000005</v>
      </c>
      <c r="DZ16" s="269">
        <f t="shared" si="20"/>
        <v>45657.070219999987</v>
      </c>
      <c r="EA16" s="270">
        <f t="shared" si="21"/>
        <v>61354.026000000013</v>
      </c>
      <c r="EB16" s="242">
        <v>7513.149821</v>
      </c>
      <c r="EC16" s="242">
        <v>13622.98700000001</v>
      </c>
      <c r="ED16" s="242">
        <v>38089.196272999994</v>
      </c>
      <c r="EE16" s="242">
        <v>46581.460000000006</v>
      </c>
      <c r="EF16" s="242">
        <v>4.4748239999999999</v>
      </c>
      <c r="EG16" s="242">
        <v>791.69900000000007</v>
      </c>
      <c r="EH16" s="242">
        <v>50.249302</v>
      </c>
      <c r="EI16" s="268">
        <v>357.88</v>
      </c>
      <c r="EJ16" s="269">
        <f t="shared" si="22"/>
        <v>4173.8344640000005</v>
      </c>
      <c r="EK16" s="270">
        <f t="shared" si="23"/>
        <v>16263.045999999998</v>
      </c>
      <c r="EL16" s="242">
        <v>2362.1797440000005</v>
      </c>
      <c r="EM16" s="242">
        <v>11398.21</v>
      </c>
      <c r="EN16" s="242">
        <v>1758.8744200000001</v>
      </c>
      <c r="EO16" s="242">
        <v>3800.9540000000002</v>
      </c>
      <c r="EP16" s="242">
        <v>17.901760000000003</v>
      </c>
      <c r="EQ16" s="242">
        <v>637.55099999999993</v>
      </c>
      <c r="ER16" s="242">
        <v>34.878540000000001</v>
      </c>
      <c r="ES16" s="268">
        <v>426.33100000000002</v>
      </c>
      <c r="ET16" s="269">
        <f t="shared" si="24"/>
        <v>9932.241</v>
      </c>
      <c r="EU16" s="270">
        <f t="shared" si="25"/>
        <v>25952.653000000002</v>
      </c>
      <c r="EV16" s="271">
        <v>7853.75</v>
      </c>
      <c r="EW16" s="271">
        <v>20741.436000000002</v>
      </c>
      <c r="EX16" s="271">
        <v>2052.8540000000003</v>
      </c>
      <c r="EY16" s="271">
        <v>2586.1030000000001</v>
      </c>
      <c r="EZ16" s="271">
        <v>3.4140000000000001</v>
      </c>
      <c r="FA16" s="271">
        <v>552.05599999999993</v>
      </c>
      <c r="FB16" s="270">
        <v>22.222999999999999</v>
      </c>
      <c r="FC16" s="273">
        <v>2073.058</v>
      </c>
      <c r="FD16" s="244">
        <f t="shared" si="26"/>
        <v>421695.20834299998</v>
      </c>
      <c r="FE16" s="245">
        <f t="shared" si="27"/>
        <v>998133.8960000003</v>
      </c>
      <c r="FF16" s="245">
        <f t="shared" si="28"/>
        <v>121071.59536299999</v>
      </c>
      <c r="FG16" s="245">
        <f t="shared" si="28"/>
        <v>619898.34200000018</v>
      </c>
      <c r="FH16" s="245">
        <f t="shared" si="28"/>
        <v>296196.66660900001</v>
      </c>
      <c r="FI16" s="245">
        <f t="shared" si="28"/>
        <v>346439.75699999998</v>
      </c>
      <c r="FJ16" s="245">
        <f t="shared" si="28"/>
        <v>151.68667099999996</v>
      </c>
      <c r="FK16" s="245">
        <f t="shared" si="28"/>
        <v>13811.103999999999</v>
      </c>
      <c r="FL16" s="245">
        <f t="shared" si="29"/>
        <v>471.63700000000006</v>
      </c>
      <c r="FM16" s="245">
        <f t="shared" si="29"/>
        <v>912.17499999999995</v>
      </c>
      <c r="FN16" s="245">
        <f t="shared" si="30"/>
        <v>3803.6226999999999</v>
      </c>
      <c r="FO16" s="246">
        <f t="shared" si="30"/>
        <v>17072.518</v>
      </c>
    </row>
    <row r="17" spans="1:171" s="36" customFormat="1" ht="14.4" customHeight="1" x14ac:dyDescent="0.2">
      <c r="A17" s="307" t="s">
        <v>125</v>
      </c>
      <c r="B17" s="434">
        <f t="shared" si="7"/>
        <v>86106.249999999971</v>
      </c>
      <c r="C17" s="435">
        <f t="shared" si="31"/>
        <v>474477.23200000013</v>
      </c>
      <c r="D17" s="436">
        <v>81158.321999999971</v>
      </c>
      <c r="E17" s="436">
        <v>445657.74300000013</v>
      </c>
      <c r="F17" s="436">
        <v>2392.8570000000004</v>
      </c>
      <c r="G17" s="436">
        <v>15447.201000000001</v>
      </c>
      <c r="H17" s="436">
        <v>50.343999999999994</v>
      </c>
      <c r="I17" s="436">
        <v>5610.8860000000013</v>
      </c>
      <c r="J17" s="436">
        <v>77.199000000000012</v>
      </c>
      <c r="K17" s="436">
        <v>224.93100000000001</v>
      </c>
      <c r="L17" s="436">
        <v>2427.5280000000002</v>
      </c>
      <c r="M17" s="437">
        <v>7536.4710000000005</v>
      </c>
      <c r="N17" s="308">
        <f t="shared" si="8"/>
        <v>78045.845000000001</v>
      </c>
      <c r="O17" s="309">
        <f t="shared" si="32"/>
        <v>387988.41999999975</v>
      </c>
      <c r="P17" s="310">
        <v>73597.696000000011</v>
      </c>
      <c r="Q17" s="310">
        <v>362292.12499999977</v>
      </c>
      <c r="R17" s="310">
        <v>3093.51</v>
      </c>
      <c r="S17" s="310">
        <v>17545.594000000005</v>
      </c>
      <c r="T17" s="310">
        <v>28.558999999999994</v>
      </c>
      <c r="U17" s="310">
        <v>2055.1240000000003</v>
      </c>
      <c r="V17" s="310">
        <v>1.2669999999999999</v>
      </c>
      <c r="W17" s="310">
        <v>42.491</v>
      </c>
      <c r="X17" s="310">
        <v>1324.8130000000001</v>
      </c>
      <c r="Y17" s="311">
        <v>6053.0860000000002</v>
      </c>
      <c r="Z17" s="308">
        <f t="shared" si="9"/>
        <v>77813.953999999983</v>
      </c>
      <c r="AA17" s="309">
        <f t="shared" si="33"/>
        <v>393066.97399999987</v>
      </c>
      <c r="AB17" s="310">
        <v>71979.037999999986</v>
      </c>
      <c r="AC17" s="310">
        <v>345438.79299999995</v>
      </c>
      <c r="AD17" s="310">
        <v>4818.076</v>
      </c>
      <c r="AE17" s="310">
        <v>38896.434999999998</v>
      </c>
      <c r="AF17" s="310">
        <v>95.98899999999999</v>
      </c>
      <c r="AG17" s="310">
        <v>4315.5780000000004</v>
      </c>
      <c r="AH17" s="310">
        <v>30.245999999999999</v>
      </c>
      <c r="AI17" s="310">
        <v>95.795999999999992</v>
      </c>
      <c r="AJ17" s="310">
        <v>890.60499999999979</v>
      </c>
      <c r="AK17" s="311">
        <v>4320.3719999999985</v>
      </c>
      <c r="AL17" s="241">
        <f t="shared" si="10"/>
        <v>74950.955999999991</v>
      </c>
      <c r="AM17" s="242">
        <f t="shared" si="34"/>
        <v>354335.152</v>
      </c>
      <c r="AN17" s="243">
        <v>69030.248999999996</v>
      </c>
      <c r="AO17" s="243">
        <v>309155.908</v>
      </c>
      <c r="AP17" s="243">
        <v>4742.3890000000001</v>
      </c>
      <c r="AQ17" s="243">
        <v>35665.457000000002</v>
      </c>
      <c r="AR17" s="243">
        <v>26.972999999999999</v>
      </c>
      <c r="AS17" s="243">
        <v>3851.1480000000001</v>
      </c>
      <c r="AT17" s="243">
        <v>71.334999999999994</v>
      </c>
      <c r="AU17" s="243">
        <v>1777.7149999999999</v>
      </c>
      <c r="AV17" s="243">
        <v>1080.0100000000002</v>
      </c>
      <c r="AW17" s="243">
        <v>3884.9240000000013</v>
      </c>
      <c r="AX17" s="241">
        <f t="shared" si="11"/>
        <v>67798.153000000035</v>
      </c>
      <c r="AY17" s="242">
        <f t="shared" si="35"/>
        <v>340689.98900000023</v>
      </c>
      <c r="AZ17" s="243">
        <v>64143.106000000029</v>
      </c>
      <c r="BA17" s="243">
        <v>322808.85200000025</v>
      </c>
      <c r="BB17" s="243">
        <v>2926.4819999999995</v>
      </c>
      <c r="BC17" s="243">
        <v>12062.005999999999</v>
      </c>
      <c r="BD17" s="243">
        <v>32.879000000000005</v>
      </c>
      <c r="BE17" s="243">
        <v>3115.7989999999995</v>
      </c>
      <c r="BF17" s="243">
        <v>9.2080000000000002</v>
      </c>
      <c r="BG17" s="243">
        <v>28.999000000000002</v>
      </c>
      <c r="BH17" s="243">
        <v>686.47800000000029</v>
      </c>
      <c r="BI17" s="274">
        <v>2674.3329999999974</v>
      </c>
      <c r="BJ17" s="241">
        <f t="shared" si="36"/>
        <v>61205.103999999999</v>
      </c>
      <c r="BK17" s="242">
        <f t="shared" si="37"/>
        <v>293550.17099999997</v>
      </c>
      <c r="BL17" s="245">
        <v>58830.082000000002</v>
      </c>
      <c r="BM17" s="245">
        <v>285835.90399999998</v>
      </c>
      <c r="BN17" s="245">
        <v>1800.9560000000001</v>
      </c>
      <c r="BO17" s="245">
        <v>1930.002</v>
      </c>
      <c r="BP17" s="245">
        <v>25.023</v>
      </c>
      <c r="BQ17" s="245">
        <v>3198.069</v>
      </c>
      <c r="BR17" s="245">
        <v>2.8460000000000001</v>
      </c>
      <c r="BS17" s="245">
        <v>21.917000000000002</v>
      </c>
      <c r="BT17" s="245">
        <v>546.19699999999989</v>
      </c>
      <c r="BU17" s="246">
        <v>2564.279</v>
      </c>
      <c r="BV17" s="241">
        <f t="shared" si="12"/>
        <v>60389.284999999982</v>
      </c>
      <c r="BW17" s="242">
        <f t="shared" si="13"/>
        <v>313806.02499999991</v>
      </c>
      <c r="BX17" s="245">
        <v>58160.05999999999</v>
      </c>
      <c r="BY17" s="245">
        <v>299048.93099999992</v>
      </c>
      <c r="BZ17" s="245">
        <v>963.34199999999998</v>
      </c>
      <c r="CA17" s="245">
        <v>1255.6569999999999</v>
      </c>
      <c r="CB17" s="245">
        <v>34.485999999999997</v>
      </c>
      <c r="CC17" s="245">
        <v>5030.0989999999993</v>
      </c>
      <c r="CD17" s="245">
        <v>503.75199999999995</v>
      </c>
      <c r="CE17" s="245">
        <v>405.05400000000003</v>
      </c>
      <c r="CF17" s="245">
        <v>727.6450000000001</v>
      </c>
      <c r="CG17" s="246">
        <v>8066.2840000000106</v>
      </c>
      <c r="CH17" s="241">
        <f t="shared" ref="CH17:CH38" si="40">CJ17+CL17+CN17+CP17+CR17</f>
        <v>52059.069000000047</v>
      </c>
      <c r="CI17" s="242">
        <f t="shared" ref="CI17:CI38" si="41">CK17+CM17+CO17+CQ17+CS17</f>
        <v>316928.97900000017</v>
      </c>
      <c r="CJ17" s="271">
        <v>50454.483000000044</v>
      </c>
      <c r="CK17" s="271">
        <v>312245.11800000013</v>
      </c>
      <c r="CL17" s="271">
        <v>228.74600000000004</v>
      </c>
      <c r="CM17" s="271">
        <v>401.291</v>
      </c>
      <c r="CN17" s="271">
        <v>17.524999999999995</v>
      </c>
      <c r="CO17" s="271">
        <v>2618.7909999999997</v>
      </c>
      <c r="CP17" s="271">
        <v>1358.3149999999998</v>
      </c>
      <c r="CQ17" s="271">
        <v>1660.0810000000001</v>
      </c>
      <c r="CR17" s="260"/>
      <c r="CS17" s="272">
        <v>3.6979999999999995</v>
      </c>
      <c r="CT17" s="241">
        <f t="shared" ref="CT17:CT38" si="42">CV17+CX17+CZ17+DB17+DD17</f>
        <v>47732.983887999988</v>
      </c>
      <c r="CU17" s="242">
        <f t="shared" ref="CU17:CU38" si="43">CW17+CY17+DA17+DC17+DE17</f>
        <v>283168.576</v>
      </c>
      <c r="CV17" s="271">
        <v>44372.441651999987</v>
      </c>
      <c r="CW17" s="271">
        <v>277980.67800000001</v>
      </c>
      <c r="CX17" s="271">
        <v>3252.5508530000002</v>
      </c>
      <c r="CY17" s="271">
        <v>2327.92</v>
      </c>
      <c r="CZ17" s="271">
        <v>15.717416</v>
      </c>
      <c r="DA17" s="271">
        <v>2325.453</v>
      </c>
      <c r="DB17" s="271">
        <v>92.273966999999999</v>
      </c>
      <c r="DC17" s="271">
        <v>351.33600000000001</v>
      </c>
      <c r="DD17" s="260"/>
      <c r="DE17" s="312">
        <v>183.18900000000002</v>
      </c>
      <c r="DF17" s="269">
        <f t="shared" si="16"/>
        <v>48755</v>
      </c>
      <c r="DG17" s="270">
        <f t="shared" si="17"/>
        <v>323537</v>
      </c>
      <c r="DH17" s="271">
        <v>45862</v>
      </c>
      <c r="DI17" s="271">
        <v>313910</v>
      </c>
      <c r="DJ17" s="271">
        <v>2864</v>
      </c>
      <c r="DK17" s="271">
        <v>1836</v>
      </c>
      <c r="DL17" s="271">
        <v>18</v>
      </c>
      <c r="DM17" s="271">
        <v>7440</v>
      </c>
      <c r="DN17" s="271">
        <v>11</v>
      </c>
      <c r="DO17" s="272">
        <v>351</v>
      </c>
      <c r="DP17" s="269">
        <f t="shared" si="18"/>
        <v>41083.486924999997</v>
      </c>
      <c r="DQ17" s="270">
        <f t="shared" si="19"/>
        <v>274260.22400000005</v>
      </c>
      <c r="DR17" s="242">
        <v>39261.460256999999</v>
      </c>
      <c r="DS17" s="242">
        <v>267939.64900000003</v>
      </c>
      <c r="DT17" s="242">
        <v>1649.7584129999998</v>
      </c>
      <c r="DU17" s="242">
        <v>1150.1510000000001</v>
      </c>
      <c r="DV17" s="242">
        <v>22.332847000000001</v>
      </c>
      <c r="DW17" s="242">
        <v>4183.2629999999999</v>
      </c>
      <c r="DX17" s="242">
        <v>149.93540800000002</v>
      </c>
      <c r="DY17" s="268">
        <v>987.16100000000006</v>
      </c>
      <c r="DZ17" s="269">
        <f t="shared" si="20"/>
        <v>28144.841582000001</v>
      </c>
      <c r="EA17" s="270">
        <f t="shared" si="21"/>
        <v>189764.75599999988</v>
      </c>
      <c r="EB17" s="242">
        <v>26166.983511999999</v>
      </c>
      <c r="EC17" s="242">
        <v>182110.4579999999</v>
      </c>
      <c r="ED17" s="242">
        <v>1590.7412399999998</v>
      </c>
      <c r="EE17" s="242">
        <v>4549.473</v>
      </c>
      <c r="EF17" s="242">
        <v>12.479972</v>
      </c>
      <c r="EG17" s="242">
        <v>2286.7339999999995</v>
      </c>
      <c r="EH17" s="242">
        <v>374.63685800000002</v>
      </c>
      <c r="EI17" s="268">
        <v>818.09100000000001</v>
      </c>
      <c r="EJ17" s="269">
        <f t="shared" si="22"/>
        <v>73696.433579000019</v>
      </c>
      <c r="EK17" s="270">
        <f t="shared" si="23"/>
        <v>166610.74999999991</v>
      </c>
      <c r="EL17" s="242">
        <v>67416.202142000024</v>
      </c>
      <c r="EM17" s="242">
        <v>156509.6749999999</v>
      </c>
      <c r="EN17" s="242">
        <v>5703.8649999999998</v>
      </c>
      <c r="EO17" s="242">
        <v>7099.2640000000001</v>
      </c>
      <c r="EP17" s="242">
        <v>38.926139999999997</v>
      </c>
      <c r="EQ17" s="242">
        <v>1072.9019999999998</v>
      </c>
      <c r="ER17" s="242">
        <v>537.44029699999999</v>
      </c>
      <c r="ES17" s="268">
        <v>1928.9090000000001</v>
      </c>
      <c r="ET17" s="269">
        <f t="shared" si="24"/>
        <v>41561.731999999996</v>
      </c>
      <c r="EU17" s="270">
        <f t="shared" si="25"/>
        <v>191388.12700000001</v>
      </c>
      <c r="EV17" s="271">
        <v>37141.382999999994</v>
      </c>
      <c r="EW17" s="271">
        <v>183952.57700000002</v>
      </c>
      <c r="EX17" s="271">
        <v>4401.5210000000006</v>
      </c>
      <c r="EY17" s="271">
        <v>2332.826</v>
      </c>
      <c r="EZ17" s="271">
        <v>11.978999999999999</v>
      </c>
      <c r="FA17" s="271">
        <v>2971.31</v>
      </c>
      <c r="FB17" s="270">
        <v>6.8490000000000002</v>
      </c>
      <c r="FC17" s="273">
        <v>2131.4140000000002</v>
      </c>
      <c r="FD17" s="244">
        <f t="shared" si="26"/>
        <v>839343.09397400008</v>
      </c>
      <c r="FE17" s="245">
        <f t="shared" si="27"/>
        <v>4303572.3750000019</v>
      </c>
      <c r="FF17" s="245">
        <f t="shared" si="28"/>
        <v>787573.50656300003</v>
      </c>
      <c r="FG17" s="245">
        <f t="shared" si="28"/>
        <v>4064886.4110000008</v>
      </c>
      <c r="FH17" s="245">
        <f t="shared" si="28"/>
        <v>40428.794506000006</v>
      </c>
      <c r="FI17" s="245">
        <f t="shared" si="28"/>
        <v>142499.277</v>
      </c>
      <c r="FJ17" s="245">
        <f t="shared" si="28"/>
        <v>431.21337499999993</v>
      </c>
      <c r="FK17" s="245">
        <f t="shared" si="28"/>
        <v>50075.156000000003</v>
      </c>
      <c r="FL17" s="245">
        <f t="shared" si="29"/>
        <v>2146.4419669999997</v>
      </c>
      <c r="FM17" s="245">
        <f t="shared" si="29"/>
        <v>4608.32</v>
      </c>
      <c r="FN17" s="245">
        <f t="shared" si="30"/>
        <v>8763.1375630000002</v>
      </c>
      <c r="FO17" s="246">
        <f t="shared" si="30"/>
        <v>41503.211000000003</v>
      </c>
    </row>
    <row r="18" spans="1:171" s="36" customFormat="1" ht="14.4" customHeight="1" x14ac:dyDescent="0.2">
      <c r="A18" s="307" t="s">
        <v>74</v>
      </c>
      <c r="B18" s="434">
        <f t="shared" si="7"/>
        <v>17377.518999999997</v>
      </c>
      <c r="C18" s="435">
        <f t="shared" si="31"/>
        <v>43956.675999999999</v>
      </c>
      <c r="D18" s="436">
        <v>6700.0579999999982</v>
      </c>
      <c r="E18" s="436">
        <v>17239.923999999999</v>
      </c>
      <c r="F18" s="436">
        <v>10094.842000000001</v>
      </c>
      <c r="G18" s="436">
        <v>23218.633999999998</v>
      </c>
      <c r="H18" s="436">
        <v>26.303000000000004</v>
      </c>
      <c r="I18" s="436">
        <v>1099.672</v>
      </c>
      <c r="J18" s="436">
        <v>4.0699999999999994</v>
      </c>
      <c r="K18" s="436">
        <v>94.611999999999995</v>
      </c>
      <c r="L18" s="436">
        <v>552.24600000000009</v>
      </c>
      <c r="M18" s="437">
        <v>2303.8339999999998</v>
      </c>
      <c r="N18" s="308">
        <f t="shared" si="8"/>
        <v>14789.429999999998</v>
      </c>
      <c r="O18" s="309">
        <f t="shared" si="32"/>
        <v>38440.399999999994</v>
      </c>
      <c r="P18" s="310">
        <v>5747.0069999999978</v>
      </c>
      <c r="Q18" s="310">
        <v>13453.859999999999</v>
      </c>
      <c r="R18" s="310">
        <v>8521.4980000000014</v>
      </c>
      <c r="S18" s="310">
        <v>22600.953000000001</v>
      </c>
      <c r="T18" s="310">
        <v>20.768000000000001</v>
      </c>
      <c r="U18" s="310">
        <v>766.34400000000005</v>
      </c>
      <c r="V18" s="310">
        <v>2.3350000000000004</v>
      </c>
      <c r="W18" s="310">
        <v>45.268000000000001</v>
      </c>
      <c r="X18" s="310">
        <v>497.82199999999995</v>
      </c>
      <c r="Y18" s="311">
        <v>1573.9749999999999</v>
      </c>
      <c r="Z18" s="308">
        <f t="shared" si="9"/>
        <v>42747.274999999994</v>
      </c>
      <c r="AA18" s="309">
        <f t="shared" si="33"/>
        <v>103827.80499999996</v>
      </c>
      <c r="AB18" s="310">
        <v>33485.084999999999</v>
      </c>
      <c r="AC18" s="310">
        <v>79385.989999999976</v>
      </c>
      <c r="AD18" s="310">
        <v>8667.5810000000019</v>
      </c>
      <c r="AE18" s="310">
        <v>20882.822</v>
      </c>
      <c r="AF18" s="310">
        <v>46.228000000000002</v>
      </c>
      <c r="AG18" s="310">
        <v>1679.93</v>
      </c>
      <c r="AH18" s="310">
        <v>10.575000000000001</v>
      </c>
      <c r="AI18" s="310">
        <v>67.768999999999991</v>
      </c>
      <c r="AJ18" s="310">
        <v>537.80600000000015</v>
      </c>
      <c r="AK18" s="311">
        <v>1811.2940000000001</v>
      </c>
      <c r="AL18" s="241">
        <f t="shared" si="10"/>
        <v>34948.842000000004</v>
      </c>
      <c r="AM18" s="242">
        <f t="shared" si="34"/>
        <v>53625.789000000019</v>
      </c>
      <c r="AN18" s="243">
        <v>25752.197</v>
      </c>
      <c r="AO18" s="243">
        <v>30671.429000000007</v>
      </c>
      <c r="AP18" s="243">
        <v>8760.9340000000029</v>
      </c>
      <c r="AQ18" s="243">
        <v>19956.904000000002</v>
      </c>
      <c r="AR18" s="243">
        <v>40.063000000000002</v>
      </c>
      <c r="AS18" s="243">
        <v>1648.2619999999997</v>
      </c>
      <c r="AT18" s="243">
        <v>1.617</v>
      </c>
      <c r="AU18" s="243">
        <v>19.277000000000001</v>
      </c>
      <c r="AV18" s="243">
        <v>394.03100000000006</v>
      </c>
      <c r="AW18" s="243">
        <v>1329.9169999999999</v>
      </c>
      <c r="AX18" s="241">
        <f t="shared" si="11"/>
        <v>40507.684000000023</v>
      </c>
      <c r="AY18" s="242">
        <f t="shared" si="35"/>
        <v>44194.63100000003</v>
      </c>
      <c r="AZ18" s="243">
        <v>32296.11100000003</v>
      </c>
      <c r="BA18" s="243">
        <v>30474.962000000029</v>
      </c>
      <c r="BB18" s="243">
        <v>7612.5189999999993</v>
      </c>
      <c r="BC18" s="243">
        <v>10430.696000000002</v>
      </c>
      <c r="BD18" s="243">
        <v>36.903999999999996</v>
      </c>
      <c r="BE18" s="243">
        <v>1779.6859999999997</v>
      </c>
      <c r="BF18" s="243">
        <v>1.7910000000000001</v>
      </c>
      <c r="BG18" s="243">
        <v>18.913</v>
      </c>
      <c r="BH18" s="243">
        <v>560.3589999999997</v>
      </c>
      <c r="BI18" s="274">
        <v>1490.3739999999991</v>
      </c>
      <c r="BJ18" s="241">
        <f t="shared" si="36"/>
        <v>37104.063000000009</v>
      </c>
      <c r="BK18" s="242">
        <f t="shared" si="37"/>
        <v>37278.135999999999</v>
      </c>
      <c r="BL18" s="245">
        <v>28951.294000000002</v>
      </c>
      <c r="BM18" s="245">
        <v>24659.823</v>
      </c>
      <c r="BN18" s="245">
        <v>7507.1839999999993</v>
      </c>
      <c r="BO18" s="245">
        <v>8078.857</v>
      </c>
      <c r="BP18" s="259">
        <v>67.819999999999993</v>
      </c>
      <c r="BQ18" s="245">
        <v>3537.4859999999999</v>
      </c>
      <c r="BR18" s="245">
        <v>3.1070000000000002</v>
      </c>
      <c r="BS18" s="245">
        <v>22.920999999999999</v>
      </c>
      <c r="BT18" s="245">
        <v>574.65800000000002</v>
      </c>
      <c r="BU18" s="246">
        <v>979.04899999999998</v>
      </c>
      <c r="BV18" s="241">
        <f t="shared" si="12"/>
        <v>7982.1599999999989</v>
      </c>
      <c r="BW18" s="242">
        <f t="shared" si="13"/>
        <v>16421.932000000001</v>
      </c>
      <c r="BX18" s="245">
        <v>7533.3389999999999</v>
      </c>
      <c r="BY18" s="245">
        <v>15686.035</v>
      </c>
      <c r="BZ18" s="245">
        <v>414.50900000000001</v>
      </c>
      <c r="CA18" s="245">
        <v>328.57799999999997</v>
      </c>
      <c r="CB18" s="259">
        <v>1.9629999999999999</v>
      </c>
      <c r="CC18" s="245">
        <v>155.17000000000002</v>
      </c>
      <c r="CD18" s="245">
        <v>0.69</v>
      </c>
      <c r="CE18" s="245">
        <v>4.08</v>
      </c>
      <c r="CF18" s="245">
        <v>31.658999999999999</v>
      </c>
      <c r="CG18" s="246">
        <v>248.06899999999999</v>
      </c>
      <c r="CH18" s="241">
        <f t="shared" si="40"/>
        <v>5443.1860000000006</v>
      </c>
      <c r="CI18" s="242">
        <f t="shared" si="41"/>
        <v>15006.136999999999</v>
      </c>
      <c r="CJ18" s="271">
        <v>5162.3289999999997</v>
      </c>
      <c r="CK18" s="271">
        <v>13749.27</v>
      </c>
      <c r="CL18" s="271">
        <v>224.14899999999997</v>
      </c>
      <c r="CM18" s="271">
        <v>227.773</v>
      </c>
      <c r="CN18" s="271">
        <v>2.8679999999999999</v>
      </c>
      <c r="CO18" s="271">
        <v>207.65899999999999</v>
      </c>
      <c r="CP18" s="271">
        <v>0</v>
      </c>
      <c r="CQ18" s="271">
        <v>0</v>
      </c>
      <c r="CR18" s="271">
        <v>53.839999999999996</v>
      </c>
      <c r="CS18" s="272">
        <v>821.43500000000006</v>
      </c>
      <c r="CT18" s="241">
        <f t="shared" si="42"/>
        <v>1085.4999799999998</v>
      </c>
      <c r="CU18" s="242">
        <f t="shared" si="43"/>
        <v>6650.5479999999998</v>
      </c>
      <c r="CV18" s="271">
        <v>1076.6326969999998</v>
      </c>
      <c r="CW18" s="271">
        <v>6490.5420000000004</v>
      </c>
      <c r="CX18" s="271">
        <v>7.6843399999999997</v>
      </c>
      <c r="CY18" s="271">
        <v>32.457999999999998</v>
      </c>
      <c r="CZ18" s="271">
        <v>1.1829260000000001</v>
      </c>
      <c r="DA18" s="271">
        <v>127.53</v>
      </c>
      <c r="DB18" s="271">
        <v>0</v>
      </c>
      <c r="DC18" s="271">
        <v>0</v>
      </c>
      <c r="DD18" s="271">
        <v>1.7E-5</v>
      </c>
      <c r="DE18" s="312">
        <v>1.7999999999999999E-2</v>
      </c>
      <c r="DF18" s="269">
        <f t="shared" si="16"/>
        <v>9743</v>
      </c>
      <c r="DG18" s="270">
        <f t="shared" si="17"/>
        <v>23125</v>
      </c>
      <c r="DH18" s="271">
        <v>3403</v>
      </c>
      <c r="DI18" s="271">
        <v>13444</v>
      </c>
      <c r="DJ18" s="271">
        <v>6335</v>
      </c>
      <c r="DK18" s="271">
        <v>9104</v>
      </c>
      <c r="DL18" s="271">
        <v>5</v>
      </c>
      <c r="DM18" s="271">
        <v>573</v>
      </c>
      <c r="DN18" s="271"/>
      <c r="DO18" s="272">
        <v>4</v>
      </c>
      <c r="DP18" s="269">
        <f t="shared" si="18"/>
        <v>14178.010385000001</v>
      </c>
      <c r="DQ18" s="270">
        <f t="shared" si="19"/>
        <v>36188.142999999996</v>
      </c>
      <c r="DR18" s="242">
        <v>6349.9466259999999</v>
      </c>
      <c r="DS18" s="242">
        <v>20649.448</v>
      </c>
      <c r="DT18" s="242">
        <v>7559.2700410000007</v>
      </c>
      <c r="DU18" s="242">
        <v>10074.548000000001</v>
      </c>
      <c r="DV18" s="242">
        <v>23.856233999999997</v>
      </c>
      <c r="DW18" s="242">
        <v>1686.3729999999998</v>
      </c>
      <c r="DX18" s="242">
        <v>244.93748400000001</v>
      </c>
      <c r="DY18" s="268">
        <v>3777.7740000000003</v>
      </c>
      <c r="DZ18" s="269">
        <f t="shared" si="20"/>
        <v>51123.255514999997</v>
      </c>
      <c r="EA18" s="270">
        <f t="shared" si="21"/>
        <v>46305.75</v>
      </c>
      <c r="EB18" s="242">
        <v>7805.257763999999</v>
      </c>
      <c r="EC18" s="242">
        <v>22227.88</v>
      </c>
      <c r="ED18" s="242">
        <v>43260.265503999995</v>
      </c>
      <c r="EE18" s="242">
        <v>22856.726000000002</v>
      </c>
      <c r="EF18" s="242">
        <v>23.636620000000001</v>
      </c>
      <c r="EG18" s="242">
        <v>1081.1489999999999</v>
      </c>
      <c r="EH18" s="242">
        <v>34.095627</v>
      </c>
      <c r="EI18" s="268">
        <v>139.995</v>
      </c>
      <c r="EJ18" s="269">
        <f t="shared" si="22"/>
        <v>21989.172543000001</v>
      </c>
      <c r="EK18" s="270">
        <f t="shared" si="23"/>
        <v>29225.682000000001</v>
      </c>
      <c r="EL18" s="242">
        <v>5143.1548480000001</v>
      </c>
      <c r="EM18" s="242">
        <v>12993.075000000001</v>
      </c>
      <c r="EN18" s="242">
        <v>16760.441459999998</v>
      </c>
      <c r="EO18" s="242">
        <v>13751.976000000001</v>
      </c>
      <c r="EP18" s="242">
        <v>45.757889999999996</v>
      </c>
      <c r="EQ18" s="242">
        <v>2186.7669999999998</v>
      </c>
      <c r="ER18" s="242">
        <v>39.818344999999994</v>
      </c>
      <c r="ES18" s="268">
        <v>293.86399999999998</v>
      </c>
      <c r="ET18" s="269">
        <f t="shared" si="24"/>
        <v>33368.790000000008</v>
      </c>
      <c r="EU18" s="270">
        <f t="shared" si="25"/>
        <v>35068.601000000002</v>
      </c>
      <c r="EV18" s="271">
        <v>4631.2780000000002</v>
      </c>
      <c r="EW18" s="271">
        <v>16195.629000000001</v>
      </c>
      <c r="EX18" s="271">
        <v>28728.213</v>
      </c>
      <c r="EY18" s="271">
        <v>18264.453000000001</v>
      </c>
      <c r="EZ18" s="271">
        <v>2.16</v>
      </c>
      <c r="FA18" s="271">
        <v>608.51900000000001</v>
      </c>
      <c r="FB18" s="270">
        <v>7.1390000000000002</v>
      </c>
      <c r="FC18" s="273">
        <v>0</v>
      </c>
      <c r="FD18" s="244">
        <f t="shared" si="26"/>
        <v>332387.88742300007</v>
      </c>
      <c r="FE18" s="245">
        <f t="shared" si="27"/>
        <v>529315.2300000001</v>
      </c>
      <c r="FF18" s="245">
        <f t="shared" si="28"/>
        <v>174036.68993500006</v>
      </c>
      <c r="FG18" s="245">
        <f t="shared" si="28"/>
        <v>317321.86700000003</v>
      </c>
      <c r="FH18" s="245">
        <f t="shared" si="28"/>
        <v>154454.090345</v>
      </c>
      <c r="FI18" s="245">
        <f t="shared" si="28"/>
        <v>179809.37800000003</v>
      </c>
      <c r="FJ18" s="245">
        <f t="shared" si="28"/>
        <v>344.51067</v>
      </c>
      <c r="FK18" s="245">
        <f t="shared" si="28"/>
        <v>17137.546999999999</v>
      </c>
      <c r="FL18" s="245">
        <f t="shared" si="29"/>
        <v>24.185000000000002</v>
      </c>
      <c r="FM18" s="245">
        <f t="shared" si="29"/>
        <v>272.83999999999997</v>
      </c>
      <c r="FN18" s="245">
        <f t="shared" si="30"/>
        <v>3528.4114730000001</v>
      </c>
      <c r="FO18" s="246">
        <f t="shared" si="30"/>
        <v>14773.597999999998</v>
      </c>
    </row>
    <row r="19" spans="1:171" s="36" customFormat="1" ht="14.4" customHeight="1" x14ac:dyDescent="0.2">
      <c r="A19" s="265" t="s">
        <v>75</v>
      </c>
      <c r="B19" s="434">
        <f t="shared" si="7"/>
        <v>15094.800999999992</v>
      </c>
      <c r="C19" s="435">
        <f t="shared" si="31"/>
        <v>50604.642999999996</v>
      </c>
      <c r="D19" s="438">
        <v>10476.298999999994</v>
      </c>
      <c r="E19" s="438">
        <v>35576.907999999996</v>
      </c>
      <c r="F19" s="438">
        <v>4438.476999999999</v>
      </c>
      <c r="G19" s="438">
        <v>13970.999</v>
      </c>
      <c r="H19" s="438">
        <v>1.7370000000000003</v>
      </c>
      <c r="I19" s="438">
        <v>150.36600000000001</v>
      </c>
      <c r="J19" s="438">
        <v>0</v>
      </c>
      <c r="K19" s="438">
        <v>6.0999999999999999E-2</v>
      </c>
      <c r="L19" s="438">
        <v>178.28799999999995</v>
      </c>
      <c r="M19" s="439">
        <v>906.30899999999986</v>
      </c>
      <c r="N19" s="308">
        <f t="shared" si="8"/>
        <v>11008.674999999996</v>
      </c>
      <c r="O19" s="309">
        <f t="shared" si="32"/>
        <v>41594.167999999998</v>
      </c>
      <c r="P19" s="266">
        <v>7982.3769999999968</v>
      </c>
      <c r="Q19" s="266">
        <v>28129.830999999998</v>
      </c>
      <c r="R19" s="266">
        <v>2914.0550000000003</v>
      </c>
      <c r="S19" s="266">
        <v>12411.354000000001</v>
      </c>
      <c r="T19" s="266">
        <v>8.8629999999999995</v>
      </c>
      <c r="U19" s="266">
        <v>502.86099999999999</v>
      </c>
      <c r="V19" s="266">
        <v>0.7639999999999999</v>
      </c>
      <c r="W19" s="266">
        <v>52.889000000000003</v>
      </c>
      <c r="X19" s="266">
        <v>102.616</v>
      </c>
      <c r="Y19" s="267">
        <v>497.23299999999995</v>
      </c>
      <c r="Z19" s="308">
        <f t="shared" si="9"/>
        <v>13726.442000000005</v>
      </c>
      <c r="AA19" s="309">
        <f t="shared" si="33"/>
        <v>56875.70199999999</v>
      </c>
      <c r="AB19" s="266">
        <v>9716.5690000000031</v>
      </c>
      <c r="AC19" s="266">
        <v>40290.497999999992</v>
      </c>
      <c r="AD19" s="266">
        <v>3812.8569999999995</v>
      </c>
      <c r="AE19" s="266">
        <v>15853.773000000001</v>
      </c>
      <c r="AF19" s="266">
        <v>7.6020000000000012</v>
      </c>
      <c r="AG19" s="266">
        <v>380.66399999999999</v>
      </c>
      <c r="AH19" s="266">
        <v>0.60799999999999998</v>
      </c>
      <c r="AI19" s="266">
        <v>10.355</v>
      </c>
      <c r="AJ19" s="266">
        <v>188.80600000000001</v>
      </c>
      <c r="AK19" s="267">
        <v>340.41200000000003</v>
      </c>
      <c r="AL19" s="241">
        <f t="shared" si="10"/>
        <v>14388.223000000004</v>
      </c>
      <c r="AM19" s="242">
        <f t="shared" si="34"/>
        <v>53719.597999999998</v>
      </c>
      <c r="AN19" s="243">
        <v>8684.7030000000032</v>
      </c>
      <c r="AO19" s="243">
        <v>31523.133999999998</v>
      </c>
      <c r="AP19" s="243">
        <v>5468.1449999999995</v>
      </c>
      <c r="AQ19" s="243">
        <v>20229.773000000001</v>
      </c>
      <c r="AR19" s="243">
        <v>4.1000000000000014</v>
      </c>
      <c r="AS19" s="243">
        <v>289.75099999999992</v>
      </c>
      <c r="AT19" s="243">
        <v>0.76300000000000001</v>
      </c>
      <c r="AU19" s="243">
        <v>9.423</v>
      </c>
      <c r="AV19" s="243">
        <v>230.512</v>
      </c>
      <c r="AW19" s="243">
        <v>1667.5170000000001</v>
      </c>
      <c r="AX19" s="241">
        <f t="shared" si="11"/>
        <v>11955.837000000001</v>
      </c>
      <c r="AY19" s="242">
        <f t="shared" si="35"/>
        <v>32694.621999999996</v>
      </c>
      <c r="AZ19" s="243">
        <v>8522.8819999999996</v>
      </c>
      <c r="BA19" s="243">
        <v>25365.338999999993</v>
      </c>
      <c r="BB19" s="243">
        <v>3344.2150000000001</v>
      </c>
      <c r="BC19" s="243">
        <v>6146.0779999999995</v>
      </c>
      <c r="BD19" s="243">
        <v>4.2720000000000002</v>
      </c>
      <c r="BE19" s="243">
        <v>305.23999999999995</v>
      </c>
      <c r="BF19" s="243">
        <v>17.411999999999999</v>
      </c>
      <c r="BG19" s="243">
        <v>67.929999999999993</v>
      </c>
      <c r="BH19" s="243">
        <v>67.056000000000012</v>
      </c>
      <c r="BI19" s="274">
        <v>810.03500000000008</v>
      </c>
      <c r="BJ19" s="241">
        <f t="shared" si="36"/>
        <v>10197.215</v>
      </c>
      <c r="BK19" s="242">
        <f t="shared" si="37"/>
        <v>22427.276999999995</v>
      </c>
      <c r="BL19" s="245">
        <v>7733.652000000001</v>
      </c>
      <c r="BM19" s="245">
        <v>19054.532999999996</v>
      </c>
      <c r="BN19" s="245">
        <v>2361.4319999999998</v>
      </c>
      <c r="BO19" s="245">
        <v>1961.5280000000002</v>
      </c>
      <c r="BP19" s="259">
        <v>3.9359999999999995</v>
      </c>
      <c r="BQ19" s="245">
        <v>314.10499999999996</v>
      </c>
      <c r="BR19" s="245">
        <v>0</v>
      </c>
      <c r="BS19" s="245">
        <v>0</v>
      </c>
      <c r="BT19" s="245">
        <v>98.195000000000007</v>
      </c>
      <c r="BU19" s="246">
        <v>1097.1109999999999</v>
      </c>
      <c r="BV19" s="241">
        <f t="shared" si="12"/>
        <v>24257.022999999994</v>
      </c>
      <c r="BW19" s="242">
        <f t="shared" si="13"/>
        <v>36883.735000000001</v>
      </c>
      <c r="BX19" s="245">
        <v>18701.548999999999</v>
      </c>
      <c r="BY19" s="245">
        <v>23969.620999999999</v>
      </c>
      <c r="BZ19" s="245">
        <v>5153.5279999999993</v>
      </c>
      <c r="CA19" s="245">
        <v>7710.6</v>
      </c>
      <c r="CB19" s="259">
        <v>52.586000000000006</v>
      </c>
      <c r="CC19" s="245">
        <v>4362.2369999999992</v>
      </c>
      <c r="CD19" s="245">
        <v>1.653</v>
      </c>
      <c r="CE19" s="245">
        <v>18.437999999999999</v>
      </c>
      <c r="CF19" s="245">
        <v>347.70699999999999</v>
      </c>
      <c r="CG19" s="246">
        <v>822.83899999999994</v>
      </c>
      <c r="CH19" s="241">
        <f t="shared" si="40"/>
        <v>10904.815999999995</v>
      </c>
      <c r="CI19" s="242">
        <f t="shared" si="41"/>
        <v>25432.760000000002</v>
      </c>
      <c r="CJ19" s="271">
        <v>5750.2459999999955</v>
      </c>
      <c r="CK19" s="271">
        <v>14181.581000000002</v>
      </c>
      <c r="CL19" s="271">
        <v>5125.1969999999992</v>
      </c>
      <c r="CM19" s="271">
        <v>7908.0989999999974</v>
      </c>
      <c r="CN19" s="271">
        <v>3.3479999999999994</v>
      </c>
      <c r="CO19" s="271">
        <v>3312.2630000000004</v>
      </c>
      <c r="CP19" s="271">
        <v>26.024999999999999</v>
      </c>
      <c r="CQ19" s="271">
        <v>12.49</v>
      </c>
      <c r="CR19" s="271"/>
      <c r="CS19" s="272">
        <v>18.327000000000002</v>
      </c>
      <c r="CT19" s="241">
        <f t="shared" si="42"/>
        <v>10504.110983</v>
      </c>
      <c r="CU19" s="242">
        <f t="shared" si="43"/>
        <v>23786.114000000001</v>
      </c>
      <c r="CV19" s="271">
        <v>4798.3133849999995</v>
      </c>
      <c r="CW19" s="271">
        <v>14565.497000000001</v>
      </c>
      <c r="CX19" s="271">
        <v>5693.7139100000004</v>
      </c>
      <c r="CY19" s="271">
        <v>7096.3140000000003</v>
      </c>
      <c r="CZ19" s="271">
        <v>9.0265649999999997</v>
      </c>
      <c r="DA19" s="271">
        <v>2037.076</v>
      </c>
      <c r="DB19" s="271">
        <v>0</v>
      </c>
      <c r="DC19" s="271">
        <v>0</v>
      </c>
      <c r="DD19" s="271">
        <v>3.0571229999999998</v>
      </c>
      <c r="DE19" s="312">
        <v>87.227000000000004</v>
      </c>
      <c r="DF19" s="269">
        <f t="shared" si="16"/>
        <v>0</v>
      </c>
      <c r="DG19" s="270">
        <f t="shared" si="17"/>
        <v>0</v>
      </c>
      <c r="DH19" s="271"/>
      <c r="DI19" s="271"/>
      <c r="DJ19" s="271"/>
      <c r="DK19" s="271"/>
      <c r="DL19" s="271"/>
      <c r="DM19" s="271"/>
      <c r="DN19" s="271"/>
      <c r="DO19" s="272"/>
      <c r="DP19" s="269">
        <f t="shared" si="18"/>
        <v>0</v>
      </c>
      <c r="DQ19" s="270">
        <f t="shared" si="19"/>
        <v>0</v>
      </c>
      <c r="DR19" s="242"/>
      <c r="DS19" s="242"/>
      <c r="DT19" s="242"/>
      <c r="DU19" s="242"/>
      <c r="DV19" s="242"/>
      <c r="DW19" s="242"/>
      <c r="DX19" s="242">
        <v>0</v>
      </c>
      <c r="DY19" s="268">
        <v>0</v>
      </c>
      <c r="DZ19" s="269">
        <f t="shared" si="20"/>
        <v>0</v>
      </c>
      <c r="EA19" s="270">
        <f t="shared" si="21"/>
        <v>0</v>
      </c>
      <c r="EB19" s="242"/>
      <c r="EC19" s="242"/>
      <c r="ED19" s="242"/>
      <c r="EE19" s="242"/>
      <c r="EF19" s="242"/>
      <c r="EG19" s="242"/>
      <c r="EH19" s="242">
        <v>0</v>
      </c>
      <c r="EI19" s="268">
        <v>0</v>
      </c>
      <c r="EJ19" s="269">
        <f t="shared" si="22"/>
        <v>0</v>
      </c>
      <c r="EK19" s="270">
        <f t="shared" si="23"/>
        <v>0</v>
      </c>
      <c r="EL19" s="242"/>
      <c r="EM19" s="242"/>
      <c r="EN19" s="242"/>
      <c r="EO19" s="242"/>
      <c r="EP19" s="242"/>
      <c r="EQ19" s="242"/>
      <c r="ER19" s="242">
        <v>0</v>
      </c>
      <c r="ES19" s="268">
        <v>0</v>
      </c>
      <c r="ET19" s="269">
        <f t="shared" si="24"/>
        <v>0</v>
      </c>
      <c r="EU19" s="270">
        <f t="shared" si="25"/>
        <v>1518.9690000000001</v>
      </c>
      <c r="EV19" s="271"/>
      <c r="EW19" s="271"/>
      <c r="EX19" s="271"/>
      <c r="EY19" s="271"/>
      <c r="EZ19" s="271"/>
      <c r="FA19" s="271"/>
      <c r="FB19" s="270"/>
      <c r="FC19" s="273">
        <v>1518.9690000000001</v>
      </c>
      <c r="FD19" s="244">
        <f t="shared" si="26"/>
        <v>122037.142983</v>
      </c>
      <c r="FE19" s="245">
        <f t="shared" si="27"/>
        <v>345537.58799999999</v>
      </c>
      <c r="FF19" s="245">
        <f t="shared" si="28"/>
        <v>82366.590385000003</v>
      </c>
      <c r="FG19" s="245">
        <f t="shared" si="28"/>
        <v>232656.94199999998</v>
      </c>
      <c r="FH19" s="245">
        <f t="shared" si="28"/>
        <v>38311.619909999994</v>
      </c>
      <c r="FI19" s="245">
        <f t="shared" si="28"/>
        <v>93288.517999999996</v>
      </c>
      <c r="FJ19" s="245">
        <f t="shared" si="28"/>
        <v>95.470565000000008</v>
      </c>
      <c r="FK19" s="245">
        <f t="shared" si="28"/>
        <v>11654.563</v>
      </c>
      <c r="FL19" s="245">
        <f t="shared" si="29"/>
        <v>47.224999999999994</v>
      </c>
      <c r="FM19" s="245">
        <f t="shared" si="29"/>
        <v>171.58600000000001</v>
      </c>
      <c r="FN19" s="245">
        <f t="shared" si="30"/>
        <v>1216.2371230000001</v>
      </c>
      <c r="FO19" s="246">
        <f t="shared" si="30"/>
        <v>7765.9790000000012</v>
      </c>
    </row>
    <row r="20" spans="1:171" s="36" customFormat="1" ht="14.4" customHeight="1" x14ac:dyDescent="0.2">
      <c r="A20" s="307" t="s">
        <v>76</v>
      </c>
      <c r="B20" s="434">
        <f t="shared" si="7"/>
        <v>220352.80599999998</v>
      </c>
      <c r="C20" s="435">
        <f t="shared" si="31"/>
        <v>512328.88399999996</v>
      </c>
      <c r="D20" s="436">
        <v>84184.296999999962</v>
      </c>
      <c r="E20" s="436">
        <v>425519.08199999994</v>
      </c>
      <c r="F20" s="436">
        <v>129876.15700000001</v>
      </c>
      <c r="G20" s="436">
        <v>68848.422000000006</v>
      </c>
      <c r="H20" s="436">
        <v>152.73000000000002</v>
      </c>
      <c r="I20" s="436">
        <v>4639.0590000000002</v>
      </c>
      <c r="J20" s="436">
        <v>30.997000000000003</v>
      </c>
      <c r="K20" s="436">
        <v>448.78399999999999</v>
      </c>
      <c r="L20" s="436">
        <v>6108.6249999999991</v>
      </c>
      <c r="M20" s="437">
        <v>12873.537000000002</v>
      </c>
      <c r="N20" s="308">
        <f t="shared" si="8"/>
        <v>315739.99700000009</v>
      </c>
      <c r="O20" s="309">
        <f t="shared" si="32"/>
        <v>481152.32799999992</v>
      </c>
      <c r="P20" s="310">
        <v>124280.05900000007</v>
      </c>
      <c r="Q20" s="310">
        <v>365124.59199999995</v>
      </c>
      <c r="R20" s="310">
        <v>180136.66099999999</v>
      </c>
      <c r="S20" s="310">
        <v>85418.578000000009</v>
      </c>
      <c r="T20" s="310">
        <v>101.39300000000007</v>
      </c>
      <c r="U20" s="310">
        <v>17458.396000000004</v>
      </c>
      <c r="V20" s="310">
        <v>27.059000000000001</v>
      </c>
      <c r="W20" s="310">
        <v>198.05599999999998</v>
      </c>
      <c r="X20" s="310">
        <v>11194.824999999997</v>
      </c>
      <c r="Y20" s="311">
        <v>12952.705999999998</v>
      </c>
      <c r="Z20" s="308">
        <f t="shared" si="9"/>
        <v>346500.05599999992</v>
      </c>
      <c r="AA20" s="309">
        <f t="shared" si="33"/>
        <v>460104.30499999999</v>
      </c>
      <c r="AB20" s="310">
        <v>87253.901999999987</v>
      </c>
      <c r="AC20" s="310">
        <v>323248.56799999997</v>
      </c>
      <c r="AD20" s="310">
        <v>256232.22299999997</v>
      </c>
      <c r="AE20" s="310">
        <v>119061.027</v>
      </c>
      <c r="AF20" s="310">
        <v>164.89100000000002</v>
      </c>
      <c r="AG20" s="310">
        <v>6879.9170000000013</v>
      </c>
      <c r="AH20" s="310">
        <v>27.354999999999997</v>
      </c>
      <c r="AI20" s="310">
        <v>748.04900000000009</v>
      </c>
      <c r="AJ20" s="310">
        <v>2821.6850000000009</v>
      </c>
      <c r="AK20" s="311">
        <v>10166.743999999999</v>
      </c>
      <c r="AL20" s="241">
        <f t="shared" si="10"/>
        <v>273920.90899999999</v>
      </c>
      <c r="AM20" s="242">
        <f t="shared" si="34"/>
        <v>413147.98700000002</v>
      </c>
      <c r="AN20" s="243">
        <v>84017.043000000005</v>
      </c>
      <c r="AO20" s="243">
        <v>282324.88699999999</v>
      </c>
      <c r="AP20" s="243">
        <v>187224.74799999999</v>
      </c>
      <c r="AQ20" s="243">
        <v>102073.533</v>
      </c>
      <c r="AR20" s="243">
        <v>189.44899999999996</v>
      </c>
      <c r="AS20" s="243">
        <v>19500.126</v>
      </c>
      <c r="AT20" s="243">
        <v>24.642999999999997</v>
      </c>
      <c r="AU20" s="243">
        <v>452.56799999999998</v>
      </c>
      <c r="AV20" s="243">
        <v>2465.0260000000003</v>
      </c>
      <c r="AW20" s="243">
        <v>8796.8729999999996</v>
      </c>
      <c r="AX20" s="241">
        <f t="shared" si="11"/>
        <v>293513.28999999992</v>
      </c>
      <c r="AY20" s="242">
        <f t="shared" si="35"/>
        <v>356916.772</v>
      </c>
      <c r="AZ20" s="243">
        <v>74374.577999999936</v>
      </c>
      <c r="BA20" s="243">
        <v>260325.13499999998</v>
      </c>
      <c r="BB20" s="243">
        <v>215365.96399999998</v>
      </c>
      <c r="BC20" s="243">
        <v>83429.758000000016</v>
      </c>
      <c r="BD20" s="243">
        <v>31.227000000000011</v>
      </c>
      <c r="BE20" s="243">
        <v>4568.6560000000009</v>
      </c>
      <c r="BF20" s="243">
        <v>39.151999999999994</v>
      </c>
      <c r="BG20" s="243">
        <v>268.82</v>
      </c>
      <c r="BH20" s="243">
        <v>3702.3689999999997</v>
      </c>
      <c r="BI20" s="274">
        <v>8324.4030000000021</v>
      </c>
      <c r="BJ20" s="241">
        <f t="shared" si="36"/>
        <v>243837.02600000001</v>
      </c>
      <c r="BK20" s="242">
        <f t="shared" si="37"/>
        <v>337115.51500000001</v>
      </c>
      <c r="BL20" s="245">
        <v>37120.963000000003</v>
      </c>
      <c r="BM20" s="245">
        <v>251467.386</v>
      </c>
      <c r="BN20" s="245">
        <v>204916.71599999999</v>
      </c>
      <c r="BO20" s="245">
        <v>74157.214000000007</v>
      </c>
      <c r="BP20" s="245">
        <v>31.897000000000002</v>
      </c>
      <c r="BQ20" s="245">
        <v>2776.33</v>
      </c>
      <c r="BR20" s="245">
        <v>13.643000000000001</v>
      </c>
      <c r="BS20" s="245">
        <v>210.72300000000001</v>
      </c>
      <c r="BT20" s="245">
        <v>1753.8069999999998</v>
      </c>
      <c r="BU20" s="246">
        <v>8503.862000000001</v>
      </c>
      <c r="BV20" s="241">
        <f t="shared" si="12"/>
        <v>214161.46100000001</v>
      </c>
      <c r="BW20" s="242">
        <f t="shared" si="13"/>
        <v>305850.30599999998</v>
      </c>
      <c r="BX20" s="245">
        <v>35303.39</v>
      </c>
      <c r="BY20" s="245">
        <v>234967.84299999999</v>
      </c>
      <c r="BZ20" s="245">
        <v>176826.40100000001</v>
      </c>
      <c r="CA20" s="245">
        <v>59542.172999999995</v>
      </c>
      <c r="CB20" s="245">
        <v>30.875</v>
      </c>
      <c r="CC20" s="245">
        <v>3048.433</v>
      </c>
      <c r="CD20" s="245">
        <v>7.117</v>
      </c>
      <c r="CE20" s="245">
        <v>551.87599999999998</v>
      </c>
      <c r="CF20" s="245">
        <v>1993.6779999999999</v>
      </c>
      <c r="CG20" s="246">
        <v>7739.9809999999998</v>
      </c>
      <c r="CH20" s="241">
        <f t="shared" si="40"/>
        <v>234810.09700000001</v>
      </c>
      <c r="CI20" s="242">
        <f t="shared" si="41"/>
        <v>295903.75099999981</v>
      </c>
      <c r="CJ20" s="271">
        <v>33907.300000000017</v>
      </c>
      <c r="CK20" s="271">
        <v>229905.03399999978</v>
      </c>
      <c r="CL20" s="271">
        <v>200873.84899999999</v>
      </c>
      <c r="CM20" s="271">
        <v>63171.305999999997</v>
      </c>
      <c r="CN20" s="271">
        <v>27.411000000000001</v>
      </c>
      <c r="CO20" s="271">
        <v>2717.7840000000001</v>
      </c>
      <c r="CP20" s="271">
        <v>0.81500000000000006</v>
      </c>
      <c r="CQ20" s="271">
        <v>17.184000000000001</v>
      </c>
      <c r="CR20" s="271">
        <v>0.72200000000000009</v>
      </c>
      <c r="CS20" s="272">
        <v>92.443000000000012</v>
      </c>
      <c r="CT20" s="241">
        <f t="shared" si="42"/>
        <v>354019.36024700012</v>
      </c>
      <c r="CU20" s="242">
        <f t="shared" si="43"/>
        <v>307055.63800000004</v>
      </c>
      <c r="CV20" s="271">
        <v>38764.552886000107</v>
      </c>
      <c r="CW20" s="271">
        <v>236198.68899999998</v>
      </c>
      <c r="CX20" s="271">
        <v>315208.70129200001</v>
      </c>
      <c r="CY20" s="271">
        <v>67348.191999999995</v>
      </c>
      <c r="CZ20" s="271">
        <v>33.466308000000005</v>
      </c>
      <c r="DA20" s="271">
        <v>3228.0540000000001</v>
      </c>
      <c r="DB20" s="271">
        <v>11.894549999999999</v>
      </c>
      <c r="DC20" s="271">
        <v>159.48699999999999</v>
      </c>
      <c r="DD20" s="271">
        <v>0.74521100000000007</v>
      </c>
      <c r="DE20" s="312">
        <v>121.21599999999999</v>
      </c>
      <c r="DF20" s="269">
        <f t="shared" si="16"/>
        <v>307233</v>
      </c>
      <c r="DG20" s="270">
        <f t="shared" si="17"/>
        <v>302433</v>
      </c>
      <c r="DH20" s="271">
        <v>32970</v>
      </c>
      <c r="DI20" s="271">
        <v>247424</v>
      </c>
      <c r="DJ20" s="271">
        <v>274187</v>
      </c>
      <c r="DK20" s="271">
        <v>51481</v>
      </c>
      <c r="DL20" s="271">
        <v>33</v>
      </c>
      <c r="DM20" s="271">
        <v>2549</v>
      </c>
      <c r="DN20" s="271">
        <v>43</v>
      </c>
      <c r="DO20" s="272">
        <v>979</v>
      </c>
      <c r="DP20" s="269">
        <f t="shared" si="18"/>
        <v>252381.23927100003</v>
      </c>
      <c r="DQ20" s="270">
        <f t="shared" si="19"/>
        <v>246319.527</v>
      </c>
      <c r="DR20" s="242">
        <v>34082.410466999994</v>
      </c>
      <c r="DS20" s="242">
        <v>197763.07</v>
      </c>
      <c r="DT20" s="242">
        <v>217869.05144500002</v>
      </c>
      <c r="DU20" s="242">
        <v>42491.175000000003</v>
      </c>
      <c r="DV20" s="242">
        <v>32.990497000000005</v>
      </c>
      <c r="DW20" s="242">
        <v>2352.261</v>
      </c>
      <c r="DX20" s="242">
        <v>396.78686199999993</v>
      </c>
      <c r="DY20" s="268">
        <v>3713.0210000000002</v>
      </c>
      <c r="DZ20" s="269">
        <f t="shared" si="20"/>
        <v>354185.45910299994</v>
      </c>
      <c r="EA20" s="270">
        <f t="shared" si="21"/>
        <v>238908.60699999996</v>
      </c>
      <c r="EB20" s="242">
        <v>54270.915875999999</v>
      </c>
      <c r="EC20" s="242">
        <v>172142.80699999997</v>
      </c>
      <c r="ED20" s="242">
        <v>299035.73873799993</v>
      </c>
      <c r="EE20" s="242">
        <v>59374.408000000003</v>
      </c>
      <c r="EF20" s="242">
        <v>27.563380999999996</v>
      </c>
      <c r="EG20" s="242">
        <v>1465.854</v>
      </c>
      <c r="EH20" s="242">
        <v>851.24110799999994</v>
      </c>
      <c r="EI20" s="268">
        <v>5925.5380000000005</v>
      </c>
      <c r="EJ20" s="269">
        <f t="shared" si="22"/>
        <v>169081.9993</v>
      </c>
      <c r="EK20" s="270">
        <f t="shared" si="23"/>
        <v>215350.62499999997</v>
      </c>
      <c r="EL20" s="242">
        <v>28110.940140000002</v>
      </c>
      <c r="EM20" s="242">
        <v>161420.46099999998</v>
      </c>
      <c r="EN20" s="242">
        <v>140313.92358999999</v>
      </c>
      <c r="EO20" s="242">
        <v>47171.981</v>
      </c>
      <c r="EP20" s="242">
        <v>45.781630000000007</v>
      </c>
      <c r="EQ20" s="242">
        <v>2739.107</v>
      </c>
      <c r="ER20" s="242">
        <v>611.35393999999997</v>
      </c>
      <c r="ES20" s="268">
        <v>4019.0760000000005</v>
      </c>
      <c r="ET20" s="269">
        <f t="shared" si="24"/>
        <v>128054.042</v>
      </c>
      <c r="EU20" s="270">
        <f t="shared" si="25"/>
        <v>263956.69699999999</v>
      </c>
      <c r="EV20" s="271">
        <v>26326.744000000024</v>
      </c>
      <c r="EW20" s="271">
        <v>188095.98500000002</v>
      </c>
      <c r="EX20" s="271">
        <v>101607.49599999998</v>
      </c>
      <c r="EY20" s="271">
        <v>51570.303</v>
      </c>
      <c r="EZ20" s="271">
        <v>83.693000000000012</v>
      </c>
      <c r="FA20" s="271">
        <v>7407.2830000000004</v>
      </c>
      <c r="FB20" s="270">
        <v>36.109000000000002</v>
      </c>
      <c r="FC20" s="273">
        <v>16883.126</v>
      </c>
      <c r="FD20" s="244">
        <f t="shared" si="26"/>
        <v>3707790.7419209993</v>
      </c>
      <c r="FE20" s="245">
        <f t="shared" si="27"/>
        <v>4736543.9419999989</v>
      </c>
      <c r="FF20" s="245">
        <f t="shared" si="28"/>
        <v>774967.09536900022</v>
      </c>
      <c r="FG20" s="245">
        <f t="shared" si="28"/>
        <v>3575927.5389999994</v>
      </c>
      <c r="FH20" s="245">
        <f t="shared" si="28"/>
        <v>2899674.6300649992</v>
      </c>
      <c r="FI20" s="245">
        <f t="shared" si="28"/>
        <v>975139.07000000007</v>
      </c>
      <c r="FJ20" s="245">
        <f t="shared" si="28"/>
        <v>986.36781600000018</v>
      </c>
      <c r="FK20" s="245">
        <f t="shared" si="28"/>
        <v>81330.259999999995</v>
      </c>
      <c r="FL20" s="245">
        <f t="shared" si="29"/>
        <v>182.67554999999999</v>
      </c>
      <c r="FM20" s="245">
        <f t="shared" si="29"/>
        <v>3055.547</v>
      </c>
      <c r="FN20" s="245">
        <f t="shared" si="30"/>
        <v>31979.973120999999</v>
      </c>
      <c r="FO20" s="246">
        <f t="shared" si="30"/>
        <v>101091.526</v>
      </c>
    </row>
    <row r="21" spans="1:171" s="36" customFormat="1" ht="14.4" customHeight="1" x14ac:dyDescent="0.2">
      <c r="A21" s="307" t="s">
        <v>77</v>
      </c>
      <c r="B21" s="434">
        <f t="shared" si="7"/>
        <v>44728.813000000009</v>
      </c>
      <c r="C21" s="435">
        <f t="shared" si="31"/>
        <v>389732.73699999996</v>
      </c>
      <c r="D21" s="436">
        <v>41784.361000000012</v>
      </c>
      <c r="E21" s="436">
        <v>370388.01</v>
      </c>
      <c r="F21" s="436">
        <v>2295.9770000000003</v>
      </c>
      <c r="G21" s="436">
        <v>15171.816999999997</v>
      </c>
      <c r="H21" s="436">
        <v>9.0499999999999989</v>
      </c>
      <c r="I21" s="436">
        <v>779.23599999999999</v>
      </c>
      <c r="J21" s="436">
        <v>19.385999999999999</v>
      </c>
      <c r="K21" s="436">
        <v>110.396</v>
      </c>
      <c r="L21" s="436">
        <v>620.03899999999999</v>
      </c>
      <c r="M21" s="437">
        <v>3283.2779999999998</v>
      </c>
      <c r="N21" s="308">
        <f t="shared" si="8"/>
        <v>48605.089</v>
      </c>
      <c r="O21" s="309">
        <f t="shared" si="32"/>
        <v>360188.70000000007</v>
      </c>
      <c r="P21" s="310">
        <v>44093.767</v>
      </c>
      <c r="Q21" s="310">
        <v>339214.29800000007</v>
      </c>
      <c r="R21" s="310">
        <v>4148.82</v>
      </c>
      <c r="S21" s="310">
        <v>18500.585999999999</v>
      </c>
      <c r="T21" s="310">
        <v>7.2699999999999987</v>
      </c>
      <c r="U21" s="310">
        <v>696.94699999999989</v>
      </c>
      <c r="V21" s="310">
        <v>9.152000000000001</v>
      </c>
      <c r="W21" s="310">
        <v>97.888000000000005</v>
      </c>
      <c r="X21" s="310">
        <v>346.08000000000004</v>
      </c>
      <c r="Y21" s="311">
        <v>1678.981</v>
      </c>
      <c r="Z21" s="308">
        <f t="shared" si="9"/>
        <v>52817.030000000021</v>
      </c>
      <c r="AA21" s="309">
        <f t="shared" si="33"/>
        <v>419211.01600000006</v>
      </c>
      <c r="AB21" s="310">
        <v>49477.522000000019</v>
      </c>
      <c r="AC21" s="310">
        <v>395345.65300000005</v>
      </c>
      <c r="AD21" s="310">
        <v>2926.2999999999997</v>
      </c>
      <c r="AE21" s="310">
        <v>20806.211000000003</v>
      </c>
      <c r="AF21" s="310">
        <v>15.343</v>
      </c>
      <c r="AG21" s="310">
        <v>977.18000000000006</v>
      </c>
      <c r="AH21" s="310">
        <v>1.109</v>
      </c>
      <c r="AI21" s="310">
        <v>41.918999999999997</v>
      </c>
      <c r="AJ21" s="310">
        <v>396.75600000000003</v>
      </c>
      <c r="AK21" s="311">
        <v>2040.0530000000001</v>
      </c>
      <c r="AL21" s="241">
        <f t="shared" si="10"/>
        <v>47007.277999999998</v>
      </c>
      <c r="AM21" s="242">
        <f t="shared" si="34"/>
        <v>385750.5610000001</v>
      </c>
      <c r="AN21" s="243">
        <v>45179.875999999997</v>
      </c>
      <c r="AO21" s="243">
        <v>369209.53800000006</v>
      </c>
      <c r="AP21" s="243">
        <v>1524.4450000000002</v>
      </c>
      <c r="AQ21" s="243">
        <v>13927.978000000001</v>
      </c>
      <c r="AR21" s="243">
        <v>11.935999999999998</v>
      </c>
      <c r="AS21" s="243">
        <v>772.19400000000007</v>
      </c>
      <c r="AT21" s="243">
        <v>1.117</v>
      </c>
      <c r="AU21" s="243">
        <v>26.363</v>
      </c>
      <c r="AV21" s="243">
        <v>289.90400000000005</v>
      </c>
      <c r="AW21" s="243">
        <v>1814.4879999999998</v>
      </c>
      <c r="AX21" s="241">
        <f t="shared" si="11"/>
        <v>40257.651000000042</v>
      </c>
      <c r="AY21" s="242">
        <f t="shared" si="35"/>
        <v>270095.57200000022</v>
      </c>
      <c r="AZ21" s="243">
        <v>39267.60700000004</v>
      </c>
      <c r="BA21" s="243">
        <v>261813.30400000024</v>
      </c>
      <c r="BB21" s="243">
        <v>796.87899999999991</v>
      </c>
      <c r="BC21" s="243">
        <v>6197.4030000000012</v>
      </c>
      <c r="BD21" s="243">
        <v>9.043000000000001</v>
      </c>
      <c r="BE21" s="243">
        <v>863.74999999999989</v>
      </c>
      <c r="BF21" s="243">
        <v>0.53400000000000003</v>
      </c>
      <c r="BG21" s="243">
        <v>20.240000000000002</v>
      </c>
      <c r="BH21" s="243">
        <v>183.58799999999999</v>
      </c>
      <c r="BI21" s="274">
        <v>1200.8750000000007</v>
      </c>
      <c r="BJ21" s="241">
        <f t="shared" si="36"/>
        <v>32764.008999999998</v>
      </c>
      <c r="BK21" s="242">
        <f t="shared" si="37"/>
        <v>225647.94200000001</v>
      </c>
      <c r="BL21" s="245">
        <v>32424.2</v>
      </c>
      <c r="BM21" s="245">
        <v>221456.91800000001</v>
      </c>
      <c r="BN21" s="245">
        <v>128.27800000000002</v>
      </c>
      <c r="BO21" s="245">
        <v>239.26499999999999</v>
      </c>
      <c r="BP21" s="245">
        <v>12.304</v>
      </c>
      <c r="BQ21" s="245">
        <v>2375.0830000000001</v>
      </c>
      <c r="BR21" s="245">
        <v>11.894</v>
      </c>
      <c r="BS21" s="245">
        <v>167.27</v>
      </c>
      <c r="BT21" s="245">
        <v>187.333</v>
      </c>
      <c r="BU21" s="246">
        <v>1409.4059999999999</v>
      </c>
      <c r="BV21" s="241">
        <f t="shared" si="12"/>
        <v>37211.218999999997</v>
      </c>
      <c r="BW21" s="242">
        <f t="shared" si="13"/>
        <v>166699.22199999998</v>
      </c>
      <c r="BX21" s="245">
        <v>36304.087</v>
      </c>
      <c r="BY21" s="245">
        <v>162295.44099999999</v>
      </c>
      <c r="BZ21" s="245">
        <v>600.79499999999996</v>
      </c>
      <c r="CA21" s="245">
        <v>334.98699999999997</v>
      </c>
      <c r="CB21" s="245">
        <v>30.721999999999998</v>
      </c>
      <c r="CC21" s="245">
        <v>3026.4650000000001</v>
      </c>
      <c r="CD21" s="245">
        <v>0</v>
      </c>
      <c r="CE21" s="245">
        <v>0</v>
      </c>
      <c r="CF21" s="245">
        <v>275.61500000000001</v>
      </c>
      <c r="CG21" s="246">
        <v>1042.329</v>
      </c>
      <c r="CH21" s="241">
        <f t="shared" si="40"/>
        <v>22480.058000000005</v>
      </c>
      <c r="CI21" s="242">
        <f t="shared" si="41"/>
        <v>95589.511999999973</v>
      </c>
      <c r="CJ21" s="271">
        <v>21744.844000000005</v>
      </c>
      <c r="CK21" s="271">
        <v>93733.52999999997</v>
      </c>
      <c r="CL21" s="271">
        <v>717.73599999999999</v>
      </c>
      <c r="CM21" s="271">
        <v>314.67099999999999</v>
      </c>
      <c r="CN21" s="271">
        <v>17.477999999999998</v>
      </c>
      <c r="CO21" s="271">
        <v>1528.1569999999999</v>
      </c>
      <c r="CP21" s="271"/>
      <c r="CQ21" s="271">
        <v>0.91500000000000004</v>
      </c>
      <c r="CR21" s="260"/>
      <c r="CS21" s="272">
        <v>12.239000000000001</v>
      </c>
      <c r="CT21" s="241">
        <f t="shared" si="42"/>
        <v>18664.447334</v>
      </c>
      <c r="CU21" s="242">
        <f t="shared" si="43"/>
        <v>87189.881000000008</v>
      </c>
      <c r="CV21" s="271">
        <v>17867.327164999999</v>
      </c>
      <c r="CW21" s="271">
        <v>84110.481</v>
      </c>
      <c r="CX21" s="271">
        <v>784.95920000000001</v>
      </c>
      <c r="CY21" s="271">
        <v>1730.6379999999999</v>
      </c>
      <c r="CZ21" s="271">
        <v>6.0009689999999996</v>
      </c>
      <c r="DA21" s="271">
        <v>1240.3800000000001</v>
      </c>
      <c r="DB21" s="271">
        <v>6.16</v>
      </c>
      <c r="DC21" s="271">
        <v>105.059</v>
      </c>
      <c r="DD21" s="260"/>
      <c r="DE21" s="312">
        <v>3.323</v>
      </c>
      <c r="DF21" s="269">
        <f t="shared" si="16"/>
        <v>16937</v>
      </c>
      <c r="DG21" s="270">
        <f t="shared" si="17"/>
        <v>82587</v>
      </c>
      <c r="DH21" s="271">
        <v>16749</v>
      </c>
      <c r="DI21" s="271">
        <v>81951</v>
      </c>
      <c r="DJ21" s="271">
        <v>156</v>
      </c>
      <c r="DK21" s="271">
        <v>94</v>
      </c>
      <c r="DL21" s="271">
        <v>2</v>
      </c>
      <c r="DM21" s="271">
        <v>408</v>
      </c>
      <c r="DN21" s="271">
        <v>30</v>
      </c>
      <c r="DO21" s="272">
        <v>134</v>
      </c>
      <c r="DP21" s="269">
        <f t="shared" si="18"/>
        <v>16876.428003000001</v>
      </c>
      <c r="DQ21" s="270">
        <f t="shared" si="19"/>
        <v>82569.744999999981</v>
      </c>
      <c r="DR21" s="242">
        <v>16678.851283</v>
      </c>
      <c r="DS21" s="242">
        <v>81488.322999999989</v>
      </c>
      <c r="DT21" s="242">
        <v>132.30000000000001</v>
      </c>
      <c r="DU21" s="242">
        <v>77.45</v>
      </c>
      <c r="DV21" s="242">
        <v>1.6858700000000002</v>
      </c>
      <c r="DW21" s="242">
        <v>287.16699999999997</v>
      </c>
      <c r="DX21" s="242">
        <v>63.590850000000003</v>
      </c>
      <c r="DY21" s="268">
        <v>716.80500000000006</v>
      </c>
      <c r="DZ21" s="269">
        <f t="shared" si="20"/>
        <v>12543.047339000002</v>
      </c>
      <c r="EA21" s="270">
        <f t="shared" si="21"/>
        <v>71984.551999999996</v>
      </c>
      <c r="EB21" s="242">
        <v>12223.587759000002</v>
      </c>
      <c r="EC21" s="242">
        <v>70371.20199999999</v>
      </c>
      <c r="ED21" s="242">
        <v>172.7</v>
      </c>
      <c r="EE21" s="242">
        <v>115.875</v>
      </c>
      <c r="EF21" s="242">
        <v>3.9462670000000006</v>
      </c>
      <c r="EG21" s="242">
        <v>375.60599999999999</v>
      </c>
      <c r="EH21" s="242">
        <v>142.81331300000002</v>
      </c>
      <c r="EI21" s="268">
        <v>1121.8689999999999</v>
      </c>
      <c r="EJ21" s="269">
        <f t="shared" si="22"/>
        <v>8914.3089199999977</v>
      </c>
      <c r="EK21" s="270">
        <f t="shared" si="23"/>
        <v>49626.012000000002</v>
      </c>
      <c r="EL21" s="242">
        <v>8890.4337499999983</v>
      </c>
      <c r="EM21" s="242">
        <v>49149.161</v>
      </c>
      <c r="EN21" s="242">
        <v>4.9493200000000002</v>
      </c>
      <c r="EO21" s="242">
        <v>28.762</v>
      </c>
      <c r="EP21" s="242">
        <v>3.8108700000000004</v>
      </c>
      <c r="EQ21" s="242">
        <v>291.46100000000001</v>
      </c>
      <c r="ER21" s="242">
        <v>15.114980000000001</v>
      </c>
      <c r="ES21" s="268">
        <v>156.62799999999999</v>
      </c>
      <c r="ET21" s="269">
        <f t="shared" si="24"/>
        <v>9590.8510000000006</v>
      </c>
      <c r="EU21" s="270">
        <f t="shared" si="25"/>
        <v>51419.157000000007</v>
      </c>
      <c r="EV21" s="271">
        <v>9413.0480000000007</v>
      </c>
      <c r="EW21" s="271">
        <v>48831.436000000002</v>
      </c>
      <c r="EX21" s="271">
        <v>168.50899999999999</v>
      </c>
      <c r="EY21" s="271">
        <v>85.423000000000002</v>
      </c>
      <c r="EZ21" s="271">
        <v>9.2940000000000005</v>
      </c>
      <c r="FA21" s="271">
        <v>818.96799999999996</v>
      </c>
      <c r="FB21" s="270"/>
      <c r="FC21" s="273">
        <v>1683.3299999999997</v>
      </c>
      <c r="FD21" s="244">
        <f t="shared" si="26"/>
        <v>409397.22959600011</v>
      </c>
      <c r="FE21" s="245">
        <f t="shared" si="27"/>
        <v>2738291.6089999997</v>
      </c>
      <c r="FF21" s="245">
        <f t="shared" si="28"/>
        <v>392098.51195700007</v>
      </c>
      <c r="FG21" s="245">
        <f t="shared" si="28"/>
        <v>2629358.2949999999</v>
      </c>
      <c r="FH21" s="245">
        <f t="shared" si="28"/>
        <v>14558.64752</v>
      </c>
      <c r="FI21" s="245">
        <f t="shared" si="28"/>
        <v>77625.065999999992</v>
      </c>
      <c r="FJ21" s="245">
        <f t="shared" si="28"/>
        <v>139.88397599999999</v>
      </c>
      <c r="FK21" s="245">
        <f t="shared" si="28"/>
        <v>14440.593999999999</v>
      </c>
      <c r="FL21" s="245">
        <f t="shared" si="29"/>
        <v>49.352000000000004</v>
      </c>
      <c r="FM21" s="245">
        <f t="shared" si="29"/>
        <v>570.04999999999995</v>
      </c>
      <c r="FN21" s="245">
        <f t="shared" si="30"/>
        <v>2550.834143</v>
      </c>
      <c r="FO21" s="246">
        <f t="shared" si="30"/>
        <v>16297.603999999999</v>
      </c>
    </row>
    <row r="22" spans="1:171" s="36" customFormat="1" ht="14.4" customHeight="1" x14ac:dyDescent="0.2">
      <c r="A22" s="307" t="s">
        <v>78</v>
      </c>
      <c r="B22" s="434">
        <f t="shared" si="7"/>
        <v>14861.186000000005</v>
      </c>
      <c r="C22" s="435">
        <f t="shared" si="31"/>
        <v>82061.720000000016</v>
      </c>
      <c r="D22" s="436">
        <v>11749.162000000006</v>
      </c>
      <c r="E22" s="436">
        <v>60420.607000000004</v>
      </c>
      <c r="F22" s="436">
        <v>2419.1799999999998</v>
      </c>
      <c r="G22" s="436">
        <v>17854.227999999999</v>
      </c>
      <c r="H22" s="436">
        <v>2.0170000000000003</v>
      </c>
      <c r="I22" s="436">
        <v>443.78600000000006</v>
      </c>
      <c r="J22" s="436">
        <v>7.1840000000000002</v>
      </c>
      <c r="K22" s="436">
        <v>28.576000000000001</v>
      </c>
      <c r="L22" s="436">
        <v>683.64299999999992</v>
      </c>
      <c r="M22" s="437">
        <v>3314.5230000000001</v>
      </c>
      <c r="N22" s="308">
        <f t="shared" si="8"/>
        <v>11872.319000000005</v>
      </c>
      <c r="O22" s="309">
        <f t="shared" si="32"/>
        <v>76932.34</v>
      </c>
      <c r="P22" s="310">
        <v>9149.6140000000032</v>
      </c>
      <c r="Q22" s="310">
        <v>56645.58600000001</v>
      </c>
      <c r="R22" s="310">
        <v>2562.9210000000003</v>
      </c>
      <c r="S22" s="310">
        <v>19148.045000000002</v>
      </c>
      <c r="T22" s="310">
        <v>1.4120000000000004</v>
      </c>
      <c r="U22" s="310">
        <v>189.79</v>
      </c>
      <c r="V22" s="310">
        <v>0.155</v>
      </c>
      <c r="W22" s="310">
        <v>10.608000000000001</v>
      </c>
      <c r="X22" s="310">
        <v>158.21700000000001</v>
      </c>
      <c r="Y22" s="311">
        <v>938.31099999999992</v>
      </c>
      <c r="Z22" s="308">
        <f t="shared" si="9"/>
        <v>56830.724999999999</v>
      </c>
      <c r="AA22" s="309">
        <f t="shared" si="33"/>
        <v>125985.63900000004</v>
      </c>
      <c r="AB22" s="310">
        <v>12693.369000000001</v>
      </c>
      <c r="AC22" s="310">
        <v>67204.684000000023</v>
      </c>
      <c r="AD22" s="310">
        <v>44019.334999999999</v>
      </c>
      <c r="AE22" s="310">
        <v>57827.745000000003</v>
      </c>
      <c r="AF22" s="310">
        <v>1.448</v>
      </c>
      <c r="AG22" s="310">
        <v>195.49799999999999</v>
      </c>
      <c r="AH22" s="310">
        <v>0.14800000000000002</v>
      </c>
      <c r="AI22" s="310">
        <v>2.2370000000000001</v>
      </c>
      <c r="AJ22" s="310">
        <v>116.42500000000003</v>
      </c>
      <c r="AK22" s="311">
        <v>755.47500000000002</v>
      </c>
      <c r="AL22" s="241">
        <f t="shared" si="10"/>
        <v>19496.216000000008</v>
      </c>
      <c r="AM22" s="242">
        <f t="shared" si="34"/>
        <v>92997.78300000001</v>
      </c>
      <c r="AN22" s="243">
        <v>15585.652000000006</v>
      </c>
      <c r="AO22" s="243">
        <v>57916.105999999992</v>
      </c>
      <c r="AP22" s="243">
        <v>3663.2210000000005</v>
      </c>
      <c r="AQ22" s="243">
        <v>34107.181000000004</v>
      </c>
      <c r="AR22" s="243">
        <v>2.6480000000000001</v>
      </c>
      <c r="AS22" s="243">
        <v>147.964</v>
      </c>
      <c r="AT22" s="243">
        <v>0</v>
      </c>
      <c r="AU22" s="243">
        <v>0</v>
      </c>
      <c r="AV22" s="243">
        <v>244.69500000000002</v>
      </c>
      <c r="AW22" s="243">
        <v>826.53200000000004</v>
      </c>
      <c r="AX22" s="241">
        <f t="shared" si="11"/>
        <v>25859.276999999998</v>
      </c>
      <c r="AY22" s="242">
        <f t="shared" si="35"/>
        <v>63111.383999999998</v>
      </c>
      <c r="AZ22" s="243">
        <v>13579.102000000001</v>
      </c>
      <c r="BA22" s="243">
        <v>49281.43499999999</v>
      </c>
      <c r="BB22" s="243">
        <v>12076.565999999999</v>
      </c>
      <c r="BC22" s="243">
        <v>12905.484</v>
      </c>
      <c r="BD22" s="243">
        <v>1.9410000000000003</v>
      </c>
      <c r="BE22" s="243">
        <v>119.88300000000001</v>
      </c>
      <c r="BF22" s="243">
        <v>2.1619999999999999</v>
      </c>
      <c r="BG22" s="243">
        <v>15.661000000000001</v>
      </c>
      <c r="BH22" s="243">
        <v>199.50599999999991</v>
      </c>
      <c r="BI22" s="274">
        <v>788.92100000000016</v>
      </c>
      <c r="BJ22" s="241">
        <f t="shared" si="36"/>
        <v>8571.8860000000004</v>
      </c>
      <c r="BK22" s="242">
        <f t="shared" si="37"/>
        <v>29796.989999999998</v>
      </c>
      <c r="BL22" s="245">
        <v>7358.6239999999998</v>
      </c>
      <c r="BM22" s="245">
        <v>27878.65</v>
      </c>
      <c r="BN22" s="245">
        <v>1090.7090000000001</v>
      </c>
      <c r="BO22" s="245">
        <v>950.28499999999997</v>
      </c>
      <c r="BP22" s="245">
        <v>2.1259999999999999</v>
      </c>
      <c r="BQ22" s="245">
        <v>86.224000000000004</v>
      </c>
      <c r="BR22" s="245">
        <v>12.577</v>
      </c>
      <c r="BS22" s="245">
        <v>27.265000000000001</v>
      </c>
      <c r="BT22" s="245">
        <v>107.85000000000001</v>
      </c>
      <c r="BU22" s="246">
        <v>854.56600000000003</v>
      </c>
      <c r="BV22" s="241">
        <f t="shared" si="12"/>
        <v>7000.5540000000001</v>
      </c>
      <c r="BW22" s="242">
        <f t="shared" si="13"/>
        <v>26192.307999999997</v>
      </c>
      <c r="BX22" s="245">
        <v>6662.8240000000005</v>
      </c>
      <c r="BY22" s="245">
        <v>25394.266</v>
      </c>
      <c r="BZ22" s="245">
        <v>53.079000000000008</v>
      </c>
      <c r="CA22" s="245">
        <v>59.591999999999999</v>
      </c>
      <c r="CB22" s="245">
        <v>1.169</v>
      </c>
      <c r="CC22" s="245">
        <v>65.334000000000003</v>
      </c>
      <c r="CD22" s="245">
        <v>0</v>
      </c>
      <c r="CE22" s="245">
        <v>6.4000000000000001E-2</v>
      </c>
      <c r="CF22" s="245">
        <v>283.48199999999997</v>
      </c>
      <c r="CG22" s="246">
        <v>673.05200000000002</v>
      </c>
      <c r="CH22" s="241">
        <f t="shared" si="40"/>
        <v>7675.5559999999987</v>
      </c>
      <c r="CI22" s="242">
        <f t="shared" si="41"/>
        <v>25941.07699999999</v>
      </c>
      <c r="CJ22" s="271">
        <v>6901.7529999999979</v>
      </c>
      <c r="CK22" s="271">
        <v>25620.730999999992</v>
      </c>
      <c r="CL22" s="271">
        <v>772.93499999999995</v>
      </c>
      <c r="CM22" s="271">
        <v>264.58199999999999</v>
      </c>
      <c r="CN22" s="271">
        <v>0.86799999999999999</v>
      </c>
      <c r="CO22" s="271">
        <v>54.981999999999999</v>
      </c>
      <c r="CP22" s="271"/>
      <c r="CQ22" s="271">
        <v>0.78200000000000003</v>
      </c>
      <c r="CR22" s="260"/>
      <c r="CS22" s="313"/>
      <c r="CT22" s="241">
        <f t="shared" si="42"/>
        <v>9264.714347000001</v>
      </c>
      <c r="CU22" s="242">
        <f t="shared" si="43"/>
        <v>28029.361000000001</v>
      </c>
      <c r="CV22" s="271">
        <v>7773.5085370000006</v>
      </c>
      <c r="CW22" s="271">
        <v>25590.798000000003</v>
      </c>
      <c r="CX22" s="271">
        <v>1488.3774470000001</v>
      </c>
      <c r="CY22" s="271">
        <v>2259.6620000000003</v>
      </c>
      <c r="CZ22" s="271">
        <v>2.7732829999999997</v>
      </c>
      <c r="DA22" s="271">
        <v>177.405</v>
      </c>
      <c r="DB22" s="271">
        <v>5.5079999999999997E-2</v>
      </c>
      <c r="DC22" s="271">
        <v>3.5999999999999997E-2</v>
      </c>
      <c r="DD22" s="260"/>
      <c r="DE22" s="312">
        <v>1.46</v>
      </c>
      <c r="DF22" s="269">
        <f t="shared" si="16"/>
        <v>13767</v>
      </c>
      <c r="DG22" s="270">
        <f t="shared" si="17"/>
        <v>38342</v>
      </c>
      <c r="DH22" s="271">
        <v>7116</v>
      </c>
      <c r="DI22" s="271">
        <v>26038</v>
      </c>
      <c r="DJ22" s="271">
        <v>6650</v>
      </c>
      <c r="DK22" s="271">
        <v>12024</v>
      </c>
      <c r="DL22" s="271">
        <v>1</v>
      </c>
      <c r="DM22" s="271">
        <v>277</v>
      </c>
      <c r="DN22" s="271"/>
      <c r="DO22" s="272">
        <v>3</v>
      </c>
      <c r="DP22" s="269">
        <f t="shared" si="18"/>
        <v>7940.4782169999999</v>
      </c>
      <c r="DQ22" s="270">
        <f t="shared" si="19"/>
        <v>23751.608000000004</v>
      </c>
      <c r="DR22" s="242">
        <v>5125.8964809999998</v>
      </c>
      <c r="DS22" s="242">
        <v>21967.180000000004</v>
      </c>
      <c r="DT22" s="242">
        <v>2542.3224999999998</v>
      </c>
      <c r="DU22" s="242">
        <v>1448.9590000000001</v>
      </c>
      <c r="DV22" s="242">
        <v>3.6004079999999998</v>
      </c>
      <c r="DW22" s="242">
        <v>122.373</v>
      </c>
      <c r="DX22" s="242">
        <v>268.65882800000003</v>
      </c>
      <c r="DY22" s="268">
        <v>213.096</v>
      </c>
      <c r="DZ22" s="269">
        <f t="shared" si="20"/>
        <v>5350.0293419999989</v>
      </c>
      <c r="EA22" s="270">
        <f t="shared" si="21"/>
        <v>21643.433999999997</v>
      </c>
      <c r="EB22" s="242">
        <v>5220.4858249999997</v>
      </c>
      <c r="EC22" s="242">
        <v>21235.924999999999</v>
      </c>
      <c r="ED22" s="242">
        <v>76.972000000000008</v>
      </c>
      <c r="EE22" s="242">
        <v>75.804000000000002</v>
      </c>
      <c r="EF22" s="242">
        <v>2.5234549999999998</v>
      </c>
      <c r="EG22" s="242">
        <v>93.278999999999996</v>
      </c>
      <c r="EH22" s="242">
        <v>50.048061999999994</v>
      </c>
      <c r="EI22" s="268">
        <v>238.42600000000002</v>
      </c>
      <c r="EJ22" s="269">
        <f t="shared" si="22"/>
        <v>4312.8806020000002</v>
      </c>
      <c r="EK22" s="270">
        <f t="shared" si="23"/>
        <v>14612.38</v>
      </c>
      <c r="EL22" s="242">
        <v>4250.1396600000007</v>
      </c>
      <c r="EM22" s="242">
        <v>14430.002</v>
      </c>
      <c r="EN22" s="242">
        <v>59.170999999999999</v>
      </c>
      <c r="EO22" s="242">
        <v>66.551999999999992</v>
      </c>
      <c r="EP22" s="242">
        <v>2.7160220000000002</v>
      </c>
      <c r="EQ22" s="242">
        <v>99.123000000000005</v>
      </c>
      <c r="ER22" s="242">
        <v>0.85392000000000001</v>
      </c>
      <c r="ES22" s="268">
        <v>16.702999999999999</v>
      </c>
      <c r="ET22" s="269">
        <f t="shared" si="24"/>
        <v>9856.5960000000014</v>
      </c>
      <c r="EU22" s="270">
        <f t="shared" si="25"/>
        <v>25840.098000000002</v>
      </c>
      <c r="EV22" s="271">
        <v>7587.2450000000008</v>
      </c>
      <c r="EW22" s="271">
        <v>24254.091</v>
      </c>
      <c r="EX22" s="271">
        <v>2267.913</v>
      </c>
      <c r="EY22" s="271">
        <v>1162.9849999999999</v>
      </c>
      <c r="EZ22" s="271">
        <v>1.4379999999999999</v>
      </c>
      <c r="FA22" s="271">
        <v>101.90799999999999</v>
      </c>
      <c r="FB22" s="270"/>
      <c r="FC22" s="273">
        <v>321.11399999999998</v>
      </c>
      <c r="FD22" s="244">
        <f t="shared" si="26"/>
        <v>202659.41750799998</v>
      </c>
      <c r="FE22" s="245">
        <f t="shared" si="27"/>
        <v>675238.12200000009</v>
      </c>
      <c r="FF22" s="245">
        <f t="shared" si="28"/>
        <v>120753.37550300002</v>
      </c>
      <c r="FG22" s="245">
        <f t="shared" si="28"/>
        <v>503878.06100000005</v>
      </c>
      <c r="FH22" s="245">
        <f t="shared" si="28"/>
        <v>79742.701946999994</v>
      </c>
      <c r="FI22" s="245">
        <f t="shared" si="28"/>
        <v>160155.10400000002</v>
      </c>
      <c r="FJ22" s="245">
        <f t="shared" si="28"/>
        <v>27.680167999999995</v>
      </c>
      <c r="FK22" s="245">
        <f t="shared" si="28"/>
        <v>2174.549</v>
      </c>
      <c r="FL22" s="245">
        <f t="shared" si="29"/>
        <v>22.281079999999999</v>
      </c>
      <c r="FM22" s="245">
        <f t="shared" si="29"/>
        <v>85.229000000000013</v>
      </c>
      <c r="FN22" s="245">
        <f t="shared" si="30"/>
        <v>2113.3788100000002</v>
      </c>
      <c r="FO22" s="246">
        <f t="shared" si="30"/>
        <v>8945.1790000000001</v>
      </c>
    </row>
    <row r="23" spans="1:171" s="36" customFormat="1" ht="14.4" customHeight="1" x14ac:dyDescent="0.2">
      <c r="A23" s="307" t="s">
        <v>46</v>
      </c>
      <c r="B23" s="434">
        <f t="shared" si="7"/>
        <v>13721703.252999999</v>
      </c>
      <c r="C23" s="435">
        <f t="shared" si="31"/>
        <v>17016141.443</v>
      </c>
      <c r="D23" s="436">
        <v>10786134.584999999</v>
      </c>
      <c r="E23" s="436">
        <v>14576311.154999999</v>
      </c>
      <c r="F23" s="436">
        <v>1822057.4079999998</v>
      </c>
      <c r="G23" s="436">
        <v>1168709.916</v>
      </c>
      <c r="H23" s="436">
        <v>308.46000000000004</v>
      </c>
      <c r="I23" s="436">
        <v>32967.365999999995</v>
      </c>
      <c r="J23" s="436">
        <v>131372.39399999997</v>
      </c>
      <c r="K23" s="436">
        <v>71330.764999999985</v>
      </c>
      <c r="L23" s="436">
        <v>981830.40600000008</v>
      </c>
      <c r="M23" s="437">
        <v>1166822.2409999999</v>
      </c>
      <c r="N23" s="308">
        <f t="shared" si="8"/>
        <v>12467018.759000011</v>
      </c>
      <c r="O23" s="309">
        <f t="shared" si="32"/>
        <v>13636222.14599999</v>
      </c>
      <c r="P23" s="310">
        <v>10017450.469000012</v>
      </c>
      <c r="Q23" s="310">
        <v>11995252.346999992</v>
      </c>
      <c r="R23" s="310">
        <v>1566098.4339999997</v>
      </c>
      <c r="S23" s="310">
        <v>742504.06199999992</v>
      </c>
      <c r="T23" s="310">
        <v>980.38700000000006</v>
      </c>
      <c r="U23" s="310">
        <v>58448.800000000017</v>
      </c>
      <c r="V23" s="310">
        <v>124517.21500000001</v>
      </c>
      <c r="W23" s="310">
        <v>46323.134000000005</v>
      </c>
      <c r="X23" s="310">
        <v>757972.25399999949</v>
      </c>
      <c r="Y23" s="311">
        <v>793693.80299999984</v>
      </c>
      <c r="Z23" s="308">
        <f t="shared" si="9"/>
        <v>13090763.943000002</v>
      </c>
      <c r="AA23" s="309">
        <f t="shared" si="33"/>
        <v>14811173.123</v>
      </c>
      <c r="AB23" s="310">
        <v>10696388.298000002</v>
      </c>
      <c r="AC23" s="310">
        <v>12988352.923999999</v>
      </c>
      <c r="AD23" s="310">
        <v>1539724.8639999998</v>
      </c>
      <c r="AE23" s="310">
        <v>929495.66000000038</v>
      </c>
      <c r="AF23" s="310">
        <v>855.91100000000006</v>
      </c>
      <c r="AG23" s="310">
        <v>68567.095000000001</v>
      </c>
      <c r="AH23" s="310">
        <v>150696.598</v>
      </c>
      <c r="AI23" s="310">
        <v>61100.005999999994</v>
      </c>
      <c r="AJ23" s="310">
        <v>703098.27199999988</v>
      </c>
      <c r="AK23" s="311">
        <v>763657.43800000008</v>
      </c>
      <c r="AL23" s="241">
        <f t="shared" si="10"/>
        <v>13475272.575999999</v>
      </c>
      <c r="AM23" s="242">
        <f t="shared" si="34"/>
        <v>14657387.079</v>
      </c>
      <c r="AN23" s="243">
        <v>10673997.068</v>
      </c>
      <c r="AO23" s="243">
        <v>12742866.125</v>
      </c>
      <c r="AP23" s="243">
        <v>2017092.189</v>
      </c>
      <c r="AQ23" s="243">
        <v>967691.05199999968</v>
      </c>
      <c r="AR23" s="243">
        <v>889.13700000000006</v>
      </c>
      <c r="AS23" s="243">
        <v>58263.933999999994</v>
      </c>
      <c r="AT23" s="243">
        <v>207814.9</v>
      </c>
      <c r="AU23" s="243">
        <v>76018.015999999989</v>
      </c>
      <c r="AV23" s="243">
        <v>575479.28200000001</v>
      </c>
      <c r="AW23" s="243">
        <v>812547.95200000028</v>
      </c>
      <c r="AX23" s="241">
        <f t="shared" si="11"/>
        <v>12241150.263000103</v>
      </c>
      <c r="AY23" s="242">
        <f t="shared" si="35"/>
        <v>13860725.003999973</v>
      </c>
      <c r="AZ23" s="243">
        <v>9765090.5420001037</v>
      </c>
      <c r="BA23" s="243">
        <v>12161452.632999973</v>
      </c>
      <c r="BB23" s="243">
        <v>1810453.7839999998</v>
      </c>
      <c r="BC23" s="243">
        <v>786245.9040000001</v>
      </c>
      <c r="BD23" s="243">
        <v>522.12300000000016</v>
      </c>
      <c r="BE23" s="243">
        <v>79063.064999999988</v>
      </c>
      <c r="BF23" s="243">
        <v>131250.49699999997</v>
      </c>
      <c r="BG23" s="243">
        <v>54939.814999999995</v>
      </c>
      <c r="BH23" s="243">
        <v>533833.31699999957</v>
      </c>
      <c r="BI23" s="274">
        <v>779023.58699999936</v>
      </c>
      <c r="BJ23" s="241">
        <f t="shared" si="36"/>
        <v>11862840.196</v>
      </c>
      <c r="BK23" s="242">
        <f t="shared" si="37"/>
        <v>12938292.757999999</v>
      </c>
      <c r="BL23" s="245">
        <v>9414709.4059999995</v>
      </c>
      <c r="BM23" s="245">
        <v>11449696.586999999</v>
      </c>
      <c r="BN23" s="245">
        <v>1784181.9790000001</v>
      </c>
      <c r="BO23" s="245">
        <v>605933.28399999999</v>
      </c>
      <c r="BP23" s="245">
        <v>491.536</v>
      </c>
      <c r="BQ23" s="245">
        <v>108052.39</v>
      </c>
      <c r="BR23" s="245">
        <v>179600.27199999997</v>
      </c>
      <c r="BS23" s="245">
        <v>51519.487000000001</v>
      </c>
      <c r="BT23" s="245">
        <v>483857.00299999997</v>
      </c>
      <c r="BU23" s="246">
        <v>723091.00999999989</v>
      </c>
      <c r="BV23" s="241">
        <f t="shared" si="12"/>
        <v>12006835.712000029</v>
      </c>
      <c r="BW23" s="242">
        <f t="shared" si="13"/>
        <v>12467279.644000012</v>
      </c>
      <c r="BX23" s="245">
        <v>9851915.5880000293</v>
      </c>
      <c r="BY23" s="245">
        <v>11019775.671000011</v>
      </c>
      <c r="BZ23" s="245">
        <v>1389788.9980000001</v>
      </c>
      <c r="CA23" s="245">
        <v>563725.03</v>
      </c>
      <c r="CB23" s="245">
        <v>824.40800000000002</v>
      </c>
      <c r="CC23" s="245">
        <v>83949.739000000118</v>
      </c>
      <c r="CD23" s="245">
        <v>164283.55600000001</v>
      </c>
      <c r="CE23" s="245">
        <v>45679.226000000002</v>
      </c>
      <c r="CF23" s="245">
        <v>600023.16200000001</v>
      </c>
      <c r="CG23" s="246">
        <v>754149.97800000105</v>
      </c>
      <c r="CH23" s="241">
        <f t="shared" si="40"/>
        <v>10777056.665000001</v>
      </c>
      <c r="CI23" s="242">
        <f t="shared" si="41"/>
        <v>10553386.868000016</v>
      </c>
      <c r="CJ23" s="271">
        <v>9516378.909</v>
      </c>
      <c r="CK23" s="271">
        <v>9768773.9260000177</v>
      </c>
      <c r="CL23" s="271">
        <v>1126837.9299999995</v>
      </c>
      <c r="CM23" s="271">
        <v>662079.22399999993</v>
      </c>
      <c r="CN23" s="271">
        <v>685.21799999999985</v>
      </c>
      <c r="CO23" s="271">
        <v>86880.068999999959</v>
      </c>
      <c r="CP23" s="271">
        <v>124575.87700000002</v>
      </c>
      <c r="CQ23" s="271">
        <v>28604.916000000001</v>
      </c>
      <c r="CR23" s="271">
        <v>8578.7309999999979</v>
      </c>
      <c r="CS23" s="272">
        <v>7048.7329999999993</v>
      </c>
      <c r="CT23" s="241">
        <f t="shared" si="42"/>
        <v>11212699.83009002</v>
      </c>
      <c r="CU23" s="242">
        <f t="shared" si="43"/>
        <v>10476688.259000018</v>
      </c>
      <c r="CV23" s="271">
        <v>9401173.3476650193</v>
      </c>
      <c r="CW23" s="271">
        <v>9340714.1790000182</v>
      </c>
      <c r="CX23" s="271">
        <v>1701576.749208</v>
      </c>
      <c r="CY23" s="271">
        <v>1047101.464</v>
      </c>
      <c r="CZ23" s="271">
        <v>733.53301199999999</v>
      </c>
      <c r="DA23" s="271">
        <v>58058.811000000002</v>
      </c>
      <c r="DB23" s="271">
        <v>108807.26839999999</v>
      </c>
      <c r="DC23" s="271">
        <v>26338.991999999998</v>
      </c>
      <c r="DD23" s="271">
        <v>408.931805</v>
      </c>
      <c r="DE23" s="312">
        <v>4474.8130000000001</v>
      </c>
      <c r="DF23" s="269">
        <f t="shared" si="16"/>
        <v>9196834</v>
      </c>
      <c r="DG23" s="270">
        <f t="shared" si="17"/>
        <v>9542152</v>
      </c>
      <c r="DH23" s="271">
        <v>8144699</v>
      </c>
      <c r="DI23" s="271">
        <v>8775446</v>
      </c>
      <c r="DJ23" s="271">
        <v>976472</v>
      </c>
      <c r="DK23" s="271">
        <v>638237</v>
      </c>
      <c r="DL23" s="271">
        <v>927</v>
      </c>
      <c r="DM23" s="271">
        <v>83613</v>
      </c>
      <c r="DN23" s="271">
        <v>74736</v>
      </c>
      <c r="DO23" s="272">
        <v>44856</v>
      </c>
      <c r="DP23" s="269">
        <f t="shared" si="18"/>
        <v>9157294.8904760107</v>
      </c>
      <c r="DQ23" s="270">
        <f t="shared" si="19"/>
        <v>9420959.5470000021</v>
      </c>
      <c r="DR23" s="242">
        <v>8017445.9634710103</v>
      </c>
      <c r="DS23" s="242">
        <v>8511010.0870000012</v>
      </c>
      <c r="DT23" s="242">
        <v>893277.69740400009</v>
      </c>
      <c r="DU23" s="242">
        <v>623932.86500000011</v>
      </c>
      <c r="DV23" s="242">
        <v>862.64650099999994</v>
      </c>
      <c r="DW23" s="242">
        <v>101692.216</v>
      </c>
      <c r="DX23" s="242">
        <v>245708.58309999993</v>
      </c>
      <c r="DY23" s="268">
        <v>184324.37899999999</v>
      </c>
      <c r="DZ23" s="269">
        <f t="shared" si="20"/>
        <v>9318405.4113280084</v>
      </c>
      <c r="EA23" s="270">
        <f t="shared" si="21"/>
        <v>8691022.6270000022</v>
      </c>
      <c r="EB23" s="242">
        <v>8115439.334809009</v>
      </c>
      <c r="EC23" s="242">
        <v>7931690.5269999998</v>
      </c>
      <c r="ED23" s="242">
        <v>820165.75504399999</v>
      </c>
      <c r="EE23" s="242">
        <v>469840.89800000004</v>
      </c>
      <c r="EF23" s="242">
        <v>271.935428</v>
      </c>
      <c r="EG23" s="242">
        <v>81151.869000000006</v>
      </c>
      <c r="EH23" s="242">
        <v>382528.38604699983</v>
      </c>
      <c r="EI23" s="268">
        <v>208339.33300000004</v>
      </c>
      <c r="EJ23" s="269">
        <f t="shared" si="22"/>
        <v>8757374.3321379907</v>
      </c>
      <c r="EK23" s="270">
        <f t="shared" si="23"/>
        <v>7583617.8320000088</v>
      </c>
      <c r="EL23" s="242">
        <v>7735325.5567019898</v>
      </c>
      <c r="EM23" s="242">
        <v>7064148.6420000093</v>
      </c>
      <c r="EN23" s="242">
        <v>740328.30739999993</v>
      </c>
      <c r="EO23" s="242">
        <v>309687.58899999992</v>
      </c>
      <c r="EP23" s="242">
        <v>1581.98822</v>
      </c>
      <c r="EQ23" s="242">
        <v>21072.974999999999</v>
      </c>
      <c r="ER23" s="242">
        <v>280138.47981599998</v>
      </c>
      <c r="ES23" s="268">
        <v>188708.62599999999</v>
      </c>
      <c r="ET23" s="269">
        <f t="shared" si="24"/>
        <v>11670858.954999998</v>
      </c>
      <c r="EU23" s="270">
        <f t="shared" si="25"/>
        <v>9697262.4049999993</v>
      </c>
      <c r="EV23" s="271">
        <v>9487010.4589999989</v>
      </c>
      <c r="EW23" s="271">
        <v>8490333.061999999</v>
      </c>
      <c r="EX23" s="271">
        <v>1579463.9889999998</v>
      </c>
      <c r="EY23" s="271">
        <v>570136.15699999989</v>
      </c>
      <c r="EZ23" s="271">
        <v>195.50899999999999</v>
      </c>
      <c r="FA23" s="271">
        <v>11699.568999999998</v>
      </c>
      <c r="FB23" s="270">
        <v>604188.99800000002</v>
      </c>
      <c r="FC23" s="273">
        <v>625093.61699999997</v>
      </c>
      <c r="FD23" s="244">
        <f t="shared" si="26"/>
        <v>158956108.78603217</v>
      </c>
      <c r="FE23" s="245">
        <f t="shared" si="27"/>
        <v>165352310.73499995</v>
      </c>
      <c r="FF23" s="245">
        <f t="shared" si="28"/>
        <v>131623158.52664717</v>
      </c>
      <c r="FG23" s="245">
        <f t="shared" si="28"/>
        <v>146815823.86499998</v>
      </c>
      <c r="FH23" s="245">
        <f t="shared" si="28"/>
        <v>19767520.084055997</v>
      </c>
      <c r="FI23" s="245">
        <f t="shared" si="28"/>
        <v>10085320.104999999</v>
      </c>
      <c r="FJ23" s="245">
        <f t="shared" si="28"/>
        <v>10129.792161000001</v>
      </c>
      <c r="FK23" s="245">
        <f t="shared" si="28"/>
        <v>933480.89800000016</v>
      </c>
      <c r="FL23" s="245">
        <f t="shared" si="29"/>
        <v>1322918.5774000003</v>
      </c>
      <c r="FM23" s="245">
        <f t="shared" si="29"/>
        <v>461854.35699999996</v>
      </c>
      <c r="FN23" s="245">
        <f t="shared" si="30"/>
        <v>6232381.805768</v>
      </c>
      <c r="FO23" s="246">
        <f t="shared" si="30"/>
        <v>7055831.5100000016</v>
      </c>
    </row>
    <row r="24" spans="1:171" s="36" customFormat="1" ht="14.4" customHeight="1" x14ac:dyDescent="0.2">
      <c r="A24" s="307" t="s">
        <v>79</v>
      </c>
      <c r="B24" s="434">
        <f t="shared" si="7"/>
        <v>26246.406000000003</v>
      </c>
      <c r="C24" s="435">
        <f t="shared" si="31"/>
        <v>45613.192999999999</v>
      </c>
      <c r="D24" s="436">
        <v>8422.7170000000024</v>
      </c>
      <c r="E24" s="436">
        <v>31271.236999999997</v>
      </c>
      <c r="F24" s="436">
        <v>17225.867000000002</v>
      </c>
      <c r="G24" s="436">
        <v>12194.079</v>
      </c>
      <c r="H24" s="436">
        <v>3.3</v>
      </c>
      <c r="I24" s="436">
        <v>258.70499999999998</v>
      </c>
      <c r="J24" s="436">
        <v>19.709999999999997</v>
      </c>
      <c r="K24" s="436">
        <v>214.93200000000002</v>
      </c>
      <c r="L24" s="436">
        <v>574.8119999999999</v>
      </c>
      <c r="M24" s="437">
        <v>1674.2400000000002</v>
      </c>
      <c r="N24" s="308">
        <f t="shared" si="8"/>
        <v>12569.387999999999</v>
      </c>
      <c r="O24" s="309">
        <f t="shared" si="32"/>
        <v>29955.221999999998</v>
      </c>
      <c r="P24" s="310">
        <v>6349.5559999999987</v>
      </c>
      <c r="Q24" s="310">
        <v>25181.051999999996</v>
      </c>
      <c r="R24" s="310">
        <v>5863.4840000000004</v>
      </c>
      <c r="S24" s="310">
        <v>3681.2509999999997</v>
      </c>
      <c r="T24" s="310">
        <v>1.4860000000000002</v>
      </c>
      <c r="U24" s="310">
        <v>129.85300000000001</v>
      </c>
      <c r="V24" s="310">
        <v>2.5439999999999996</v>
      </c>
      <c r="W24" s="310">
        <v>12.917999999999999</v>
      </c>
      <c r="X24" s="310">
        <v>352.31799999999998</v>
      </c>
      <c r="Y24" s="311">
        <v>950.14799999999968</v>
      </c>
      <c r="Z24" s="308">
        <f t="shared" si="9"/>
        <v>37321.195000000014</v>
      </c>
      <c r="AA24" s="309">
        <f t="shared" si="33"/>
        <v>31169.573000000004</v>
      </c>
      <c r="AB24" s="310">
        <v>31952.499000000007</v>
      </c>
      <c r="AC24" s="310">
        <v>25697.426000000003</v>
      </c>
      <c r="AD24" s="310">
        <v>4980.5490000000009</v>
      </c>
      <c r="AE24" s="310">
        <v>4255.2529999999997</v>
      </c>
      <c r="AF24" s="310">
        <v>4.2349999999999994</v>
      </c>
      <c r="AG24" s="310">
        <v>284.613</v>
      </c>
      <c r="AH24" s="310">
        <v>1.0690000000000002</v>
      </c>
      <c r="AI24" s="310">
        <v>25.100999999999999</v>
      </c>
      <c r="AJ24" s="310">
        <v>382.84300000000007</v>
      </c>
      <c r="AK24" s="311">
        <v>907.17999999999984</v>
      </c>
      <c r="AL24" s="241">
        <f t="shared" si="10"/>
        <v>27627.42200000001</v>
      </c>
      <c r="AM24" s="242">
        <f t="shared" si="34"/>
        <v>30435.357000000004</v>
      </c>
      <c r="AN24" s="243">
        <v>22781.674000000014</v>
      </c>
      <c r="AO24" s="243">
        <v>25372.623000000003</v>
      </c>
      <c r="AP24" s="243">
        <v>4612.4219999999996</v>
      </c>
      <c r="AQ24" s="243">
        <v>3854.6570000000002</v>
      </c>
      <c r="AR24" s="243">
        <v>3.51</v>
      </c>
      <c r="AS24" s="243">
        <v>375.33000000000004</v>
      </c>
      <c r="AT24" s="243">
        <v>2.0349999999999997</v>
      </c>
      <c r="AU24" s="243">
        <v>3.4039999999999999</v>
      </c>
      <c r="AV24" s="243">
        <v>227.78100000000006</v>
      </c>
      <c r="AW24" s="243">
        <v>829.34300000000019</v>
      </c>
      <c r="AX24" s="241">
        <f t="shared" si="11"/>
        <v>16868.096000000005</v>
      </c>
      <c r="AY24" s="242">
        <f t="shared" si="35"/>
        <v>28891.022000000004</v>
      </c>
      <c r="AZ24" s="243">
        <v>12052.945000000009</v>
      </c>
      <c r="BA24" s="243">
        <v>24223.790000000008</v>
      </c>
      <c r="BB24" s="243">
        <v>4520.0360000000001</v>
      </c>
      <c r="BC24" s="243">
        <v>3668.4059999999999</v>
      </c>
      <c r="BD24" s="243">
        <v>11.215</v>
      </c>
      <c r="BE24" s="243">
        <v>516.33100000000002</v>
      </c>
      <c r="BF24" s="243">
        <v>25.14</v>
      </c>
      <c r="BG24" s="243">
        <v>21.512</v>
      </c>
      <c r="BH24" s="243">
        <v>258.76000000000005</v>
      </c>
      <c r="BI24" s="274">
        <v>460.983</v>
      </c>
      <c r="BJ24" s="241">
        <f t="shared" si="36"/>
        <v>12877.559000000001</v>
      </c>
      <c r="BK24" s="242">
        <f t="shared" si="37"/>
        <v>22952.909000000003</v>
      </c>
      <c r="BL24" s="245">
        <v>6378.1149999999998</v>
      </c>
      <c r="BM24" s="245">
        <v>17776.397000000001</v>
      </c>
      <c r="BN24" s="245">
        <v>6142.1640000000007</v>
      </c>
      <c r="BO24" s="245">
        <v>3801.415</v>
      </c>
      <c r="BP24" s="259">
        <v>5.67</v>
      </c>
      <c r="BQ24" s="245">
        <v>421.86500000000001</v>
      </c>
      <c r="BR24" s="245">
        <v>45.553000000000004</v>
      </c>
      <c r="BS24" s="245">
        <v>134.911</v>
      </c>
      <c r="BT24" s="245">
        <v>306.05700000000002</v>
      </c>
      <c r="BU24" s="246">
        <v>818.32100000000003</v>
      </c>
      <c r="BV24" s="241">
        <f t="shared" si="12"/>
        <v>13050.651000000002</v>
      </c>
      <c r="BW24" s="242">
        <f t="shared" si="13"/>
        <v>20931.159</v>
      </c>
      <c r="BX24" s="245">
        <v>6592.5259999999998</v>
      </c>
      <c r="BY24" s="245">
        <v>15751.574999999999</v>
      </c>
      <c r="BZ24" s="245">
        <v>6265.7470000000003</v>
      </c>
      <c r="CA24" s="245">
        <v>4196.9560000000001</v>
      </c>
      <c r="CB24" s="259">
        <v>6.0540000000000003</v>
      </c>
      <c r="CC24" s="245">
        <v>322.05600000000004</v>
      </c>
      <c r="CD24" s="245">
        <v>24.195999999999998</v>
      </c>
      <c r="CE24" s="245">
        <v>22.878999999999998</v>
      </c>
      <c r="CF24" s="245">
        <v>162.12799999999999</v>
      </c>
      <c r="CG24" s="246">
        <v>637.69299999999998</v>
      </c>
      <c r="CH24" s="241">
        <f t="shared" si="40"/>
        <v>13284.840000000002</v>
      </c>
      <c r="CI24" s="242">
        <f t="shared" si="41"/>
        <v>27883.045000000002</v>
      </c>
      <c r="CJ24" s="271">
        <v>6704.9070000000029</v>
      </c>
      <c r="CK24" s="271">
        <v>21952.001000000004</v>
      </c>
      <c r="CL24" s="271">
        <v>6574.6929999999993</v>
      </c>
      <c r="CM24" s="271">
        <v>5721.1260000000002</v>
      </c>
      <c r="CN24" s="271">
        <v>4.6809999999999992</v>
      </c>
      <c r="CO24" s="271">
        <v>190.447</v>
      </c>
      <c r="CP24" s="271">
        <v>0.55899999999999994</v>
      </c>
      <c r="CQ24" s="271">
        <v>6.6339999999999995</v>
      </c>
      <c r="CR24" s="260"/>
      <c r="CS24" s="272">
        <v>12.837000000000002</v>
      </c>
      <c r="CT24" s="241">
        <f t="shared" si="42"/>
        <v>19685.546258000002</v>
      </c>
      <c r="CU24" s="242">
        <f t="shared" si="43"/>
        <v>28750.800999999999</v>
      </c>
      <c r="CV24" s="271">
        <v>12192.86672</v>
      </c>
      <c r="CW24" s="271">
        <v>18376.057000000001</v>
      </c>
      <c r="CX24" s="271">
        <v>7443.9949610000003</v>
      </c>
      <c r="CY24" s="271">
        <v>9335.232</v>
      </c>
      <c r="CZ24" s="271">
        <v>24.344576999999997</v>
      </c>
      <c r="DA24" s="271">
        <v>833.62200000000007</v>
      </c>
      <c r="DB24" s="271">
        <v>24.34</v>
      </c>
      <c r="DC24" s="271">
        <v>199.95099999999999</v>
      </c>
      <c r="DD24" s="260"/>
      <c r="DE24" s="312">
        <v>5.9390000000000001</v>
      </c>
      <c r="DF24" s="269">
        <f t="shared" si="16"/>
        <v>11981</v>
      </c>
      <c r="DG24" s="270">
        <f t="shared" si="17"/>
        <v>22309</v>
      </c>
      <c r="DH24" s="271">
        <v>3077</v>
      </c>
      <c r="DI24" s="271">
        <v>13055</v>
      </c>
      <c r="DJ24" s="271">
        <v>8870</v>
      </c>
      <c r="DK24" s="271">
        <v>8122</v>
      </c>
      <c r="DL24" s="271">
        <v>30</v>
      </c>
      <c r="DM24" s="271">
        <v>1094</v>
      </c>
      <c r="DN24" s="271">
        <v>4</v>
      </c>
      <c r="DO24" s="272">
        <v>38</v>
      </c>
      <c r="DP24" s="269">
        <f t="shared" si="18"/>
        <v>8081.1725259999994</v>
      </c>
      <c r="DQ24" s="270">
        <f t="shared" si="19"/>
        <v>13899.46</v>
      </c>
      <c r="DR24" s="242">
        <v>4191.0884339999993</v>
      </c>
      <c r="DS24" s="242">
        <v>9662.3130000000001</v>
      </c>
      <c r="DT24" s="242">
        <v>3793.7008759999999</v>
      </c>
      <c r="DU24" s="242">
        <v>2824.346</v>
      </c>
      <c r="DV24" s="242">
        <v>34.461253999999997</v>
      </c>
      <c r="DW24" s="242">
        <v>1156.259</v>
      </c>
      <c r="DX24" s="242">
        <v>61.921962000000001</v>
      </c>
      <c r="DY24" s="268">
        <v>256.54199999999997</v>
      </c>
      <c r="DZ24" s="269">
        <f t="shared" si="20"/>
        <v>8856.9544430000005</v>
      </c>
      <c r="EA24" s="270">
        <f t="shared" si="21"/>
        <v>14404.922</v>
      </c>
      <c r="EB24" s="242">
        <v>3025.9124969999998</v>
      </c>
      <c r="EC24" s="242">
        <v>10513.205</v>
      </c>
      <c r="ED24" s="242">
        <v>5807.7511480000003</v>
      </c>
      <c r="EE24" s="242">
        <v>3312</v>
      </c>
      <c r="EF24" s="242">
        <v>15.309047999999999</v>
      </c>
      <c r="EG24" s="242">
        <v>498.92200000000003</v>
      </c>
      <c r="EH24" s="242">
        <v>7.9817499999999999</v>
      </c>
      <c r="EI24" s="268">
        <v>80.795000000000002</v>
      </c>
      <c r="EJ24" s="269">
        <f t="shared" si="22"/>
        <v>7961.10959</v>
      </c>
      <c r="EK24" s="270">
        <f t="shared" si="23"/>
        <v>9701.4770000000008</v>
      </c>
      <c r="EL24" s="242">
        <v>2322.1860799999999</v>
      </c>
      <c r="EM24" s="242">
        <v>6603.7810000000009</v>
      </c>
      <c r="EN24" s="242">
        <v>5622.6031599999997</v>
      </c>
      <c r="EO24" s="242">
        <v>2842.3679999999999</v>
      </c>
      <c r="EP24" s="242">
        <v>1.9012800000000001</v>
      </c>
      <c r="EQ24" s="242">
        <v>89.492999999999995</v>
      </c>
      <c r="ER24" s="242">
        <v>14.41907</v>
      </c>
      <c r="ES24" s="268">
        <v>165.83500000000001</v>
      </c>
      <c r="ET24" s="269">
        <f t="shared" si="24"/>
        <v>8864.5740000000005</v>
      </c>
      <c r="EU24" s="270">
        <f t="shared" si="25"/>
        <v>15866.951000000001</v>
      </c>
      <c r="EV24" s="271">
        <v>4266.6549999999997</v>
      </c>
      <c r="EW24" s="271">
        <v>9872.3220000000001</v>
      </c>
      <c r="EX24" s="271">
        <v>4593.1410000000005</v>
      </c>
      <c r="EY24" s="271">
        <v>5192.5640000000003</v>
      </c>
      <c r="EZ24" s="271">
        <v>2.1430000000000002</v>
      </c>
      <c r="FA24" s="271">
        <v>288.22200000000004</v>
      </c>
      <c r="FB24" s="270">
        <v>2.6349999999999998</v>
      </c>
      <c r="FC24" s="273">
        <v>513.84299999999996</v>
      </c>
      <c r="FD24" s="244">
        <f t="shared" si="26"/>
        <v>225275.91381700002</v>
      </c>
      <c r="FE24" s="245">
        <f t="shared" si="27"/>
        <v>342764.09100000007</v>
      </c>
      <c r="FF24" s="245">
        <f t="shared" si="28"/>
        <v>130310.64773100003</v>
      </c>
      <c r="FG24" s="245">
        <f t="shared" si="28"/>
        <v>255308.77900000001</v>
      </c>
      <c r="FH24" s="245">
        <f t="shared" si="28"/>
        <v>92316.153145000004</v>
      </c>
      <c r="FI24" s="245">
        <f t="shared" si="28"/>
        <v>73001.652999999991</v>
      </c>
      <c r="FJ24" s="245">
        <f t="shared" si="28"/>
        <v>148.310159</v>
      </c>
      <c r="FK24" s="245">
        <f t="shared" si="28"/>
        <v>6459.7180000000008</v>
      </c>
      <c r="FL24" s="245">
        <f t="shared" si="29"/>
        <v>145.14599999999999</v>
      </c>
      <c r="FM24" s="245">
        <f t="shared" si="29"/>
        <v>642.24199999999996</v>
      </c>
      <c r="FN24" s="245">
        <f t="shared" si="30"/>
        <v>2355.656782</v>
      </c>
      <c r="FO24" s="246">
        <f t="shared" si="30"/>
        <v>7351.6989999999987</v>
      </c>
    </row>
    <row r="25" spans="1:171" s="36" customFormat="1" ht="14.4" customHeight="1" x14ac:dyDescent="0.2">
      <c r="A25" s="307" t="s">
        <v>80</v>
      </c>
      <c r="B25" s="434">
        <f t="shared" si="7"/>
        <v>336869.32099999994</v>
      </c>
      <c r="C25" s="435">
        <f t="shared" si="31"/>
        <v>432870.67099999997</v>
      </c>
      <c r="D25" s="436">
        <v>65801.213999999993</v>
      </c>
      <c r="E25" s="436">
        <v>115098.61299999995</v>
      </c>
      <c r="F25" s="436">
        <v>269566.76999999996</v>
      </c>
      <c r="G25" s="436">
        <v>312816.46500000003</v>
      </c>
      <c r="H25" s="436">
        <v>20.489000000000004</v>
      </c>
      <c r="I25" s="436">
        <v>847.06700000000012</v>
      </c>
      <c r="J25" s="436">
        <v>9.641</v>
      </c>
      <c r="K25" s="436">
        <v>223.80500000000001</v>
      </c>
      <c r="L25" s="436">
        <v>1471.2069999999999</v>
      </c>
      <c r="M25" s="437">
        <v>3884.7210000000005</v>
      </c>
      <c r="N25" s="308">
        <f t="shared" si="8"/>
        <v>271726.23099999997</v>
      </c>
      <c r="O25" s="309">
        <f t="shared" si="32"/>
        <v>278403.76300000004</v>
      </c>
      <c r="P25" s="310">
        <v>57213.531000000003</v>
      </c>
      <c r="Q25" s="310">
        <v>94292.203000000009</v>
      </c>
      <c r="R25" s="310">
        <v>210262.253</v>
      </c>
      <c r="S25" s="310">
        <v>178045.82099999997</v>
      </c>
      <c r="T25" s="310">
        <v>17.8</v>
      </c>
      <c r="U25" s="310">
        <v>699.351</v>
      </c>
      <c r="V25" s="310">
        <v>12.946999999999999</v>
      </c>
      <c r="W25" s="310">
        <v>207.66199999999998</v>
      </c>
      <c r="X25" s="310">
        <v>4219.6999999999989</v>
      </c>
      <c r="Y25" s="311">
        <v>5158.7260000000015</v>
      </c>
      <c r="Z25" s="308">
        <f t="shared" si="9"/>
        <v>270999.49199999997</v>
      </c>
      <c r="AA25" s="309">
        <f t="shared" si="33"/>
        <v>338211.58199999994</v>
      </c>
      <c r="AB25" s="310">
        <v>62477.990000000005</v>
      </c>
      <c r="AC25" s="310">
        <v>108468.329</v>
      </c>
      <c r="AD25" s="310">
        <v>200017.06299999997</v>
      </c>
      <c r="AE25" s="310">
        <v>195248.17499999999</v>
      </c>
      <c r="AF25" s="310">
        <v>19.022000000000006</v>
      </c>
      <c r="AG25" s="310">
        <v>874.79600000000005</v>
      </c>
      <c r="AH25" s="310">
        <v>2.3090000000000002</v>
      </c>
      <c r="AI25" s="310">
        <v>182.27100000000002</v>
      </c>
      <c r="AJ25" s="310">
        <v>8483.1080000000002</v>
      </c>
      <c r="AK25" s="311">
        <v>33438.010999999999</v>
      </c>
      <c r="AL25" s="241">
        <f t="shared" si="10"/>
        <v>227736.88799999992</v>
      </c>
      <c r="AM25" s="242">
        <f t="shared" si="34"/>
        <v>304649.04499999998</v>
      </c>
      <c r="AN25" s="243">
        <v>43667.848999999995</v>
      </c>
      <c r="AO25" s="243">
        <v>93570.398000000016</v>
      </c>
      <c r="AP25" s="243">
        <v>173500.68899999995</v>
      </c>
      <c r="AQ25" s="243">
        <v>175557.44599999997</v>
      </c>
      <c r="AR25" s="243">
        <v>17.965</v>
      </c>
      <c r="AS25" s="243">
        <v>2076.1480000000001</v>
      </c>
      <c r="AT25" s="243">
        <v>2030.971</v>
      </c>
      <c r="AU25" s="243">
        <v>537.9620000000001</v>
      </c>
      <c r="AV25" s="243">
        <v>8519.4140000000007</v>
      </c>
      <c r="AW25" s="243">
        <v>32907.091</v>
      </c>
      <c r="AX25" s="241">
        <f t="shared" si="11"/>
        <v>176774.27200000003</v>
      </c>
      <c r="AY25" s="242">
        <f t="shared" si="35"/>
        <v>231659.29899999997</v>
      </c>
      <c r="AZ25" s="243">
        <v>26747.522000000008</v>
      </c>
      <c r="BA25" s="243">
        <v>87967.22500000002</v>
      </c>
      <c r="BB25" s="243">
        <v>149094.57300000003</v>
      </c>
      <c r="BC25" s="243">
        <v>138937.98299999998</v>
      </c>
      <c r="BD25" s="243">
        <v>18.512999999999998</v>
      </c>
      <c r="BE25" s="243">
        <v>1798.867</v>
      </c>
      <c r="BF25" s="243">
        <v>475.40000000000003</v>
      </c>
      <c r="BG25" s="243">
        <v>520.60399999999993</v>
      </c>
      <c r="BH25" s="243">
        <v>438.26400000000018</v>
      </c>
      <c r="BI25" s="274">
        <v>2434.6200000000003</v>
      </c>
      <c r="BJ25" s="241">
        <f t="shared" si="36"/>
        <v>219462.837</v>
      </c>
      <c r="BK25" s="242">
        <f t="shared" si="37"/>
        <v>227672.69899999999</v>
      </c>
      <c r="BL25" s="245">
        <v>30208.895</v>
      </c>
      <c r="BM25" s="245">
        <v>78144.032000000007</v>
      </c>
      <c r="BN25" s="245">
        <v>186917.913</v>
      </c>
      <c r="BO25" s="245">
        <v>141102.39799999999</v>
      </c>
      <c r="BP25" s="245">
        <v>25.945</v>
      </c>
      <c r="BQ25" s="245">
        <v>2082.8989999999999</v>
      </c>
      <c r="BR25" s="245">
        <v>11.103999999999999</v>
      </c>
      <c r="BS25" s="245">
        <v>125.67700000000001</v>
      </c>
      <c r="BT25" s="245">
        <v>2298.9799999999996</v>
      </c>
      <c r="BU25" s="246">
        <v>6217.6930000000002</v>
      </c>
      <c r="BV25" s="241">
        <f t="shared" si="12"/>
        <v>199028.43899999998</v>
      </c>
      <c r="BW25" s="242">
        <f t="shared" si="13"/>
        <v>221660.33700000003</v>
      </c>
      <c r="BX25" s="245">
        <v>31274.148000000008</v>
      </c>
      <c r="BY25" s="245">
        <v>72251.572</v>
      </c>
      <c r="BZ25" s="245">
        <v>166742.981</v>
      </c>
      <c r="CA25" s="245">
        <v>145493.06299999999</v>
      </c>
      <c r="CB25" s="245">
        <v>14.683</v>
      </c>
      <c r="CC25" s="245">
        <v>1628.6320000000001</v>
      </c>
      <c r="CD25" s="245">
        <v>0.71799999999999997</v>
      </c>
      <c r="CE25" s="245">
        <v>9.1620000000000008</v>
      </c>
      <c r="CF25" s="245">
        <v>995.90899999999897</v>
      </c>
      <c r="CG25" s="246">
        <v>2277.9079999999999</v>
      </c>
      <c r="CH25" s="241">
        <f t="shared" si="40"/>
        <v>183421.09599999999</v>
      </c>
      <c r="CI25" s="242">
        <f t="shared" si="41"/>
        <v>238626.52999999997</v>
      </c>
      <c r="CJ25" s="271">
        <v>30011.36500000002</v>
      </c>
      <c r="CK25" s="271">
        <v>88445.973999999958</v>
      </c>
      <c r="CL25" s="271">
        <v>153396.01899999997</v>
      </c>
      <c r="CM25" s="271">
        <v>148914.89800000002</v>
      </c>
      <c r="CN25" s="271">
        <v>7.1619999999999955</v>
      </c>
      <c r="CO25" s="271">
        <v>1092.6090000000002</v>
      </c>
      <c r="CP25" s="271">
        <v>5.0489999999999995</v>
      </c>
      <c r="CQ25" s="271">
        <v>136.79399999999998</v>
      </c>
      <c r="CR25" s="271">
        <v>1.5009999999999999</v>
      </c>
      <c r="CS25" s="272">
        <v>36.254999999999995</v>
      </c>
      <c r="CT25" s="241">
        <f t="shared" si="42"/>
        <v>162031.09833400004</v>
      </c>
      <c r="CU25" s="242">
        <f t="shared" si="43"/>
        <v>215422.21199999994</v>
      </c>
      <c r="CV25" s="271">
        <v>18579.200841000009</v>
      </c>
      <c r="CW25" s="271">
        <v>74020.154999999984</v>
      </c>
      <c r="CX25" s="271">
        <v>143433.58136000001</v>
      </c>
      <c r="CY25" s="271">
        <v>139993.17699999997</v>
      </c>
      <c r="CZ25" s="271">
        <v>9.3998229999999996</v>
      </c>
      <c r="DA25" s="271">
        <v>1319.5030000000002</v>
      </c>
      <c r="DB25" s="271">
        <v>7.0323899999999995</v>
      </c>
      <c r="DC25" s="271">
        <v>40.192999999999998</v>
      </c>
      <c r="DD25" s="271">
        <v>1.88392</v>
      </c>
      <c r="DE25" s="312">
        <v>49.184000000000005</v>
      </c>
      <c r="DF25" s="269">
        <f t="shared" si="16"/>
        <v>156179</v>
      </c>
      <c r="DG25" s="270">
        <f t="shared" si="17"/>
        <v>223457</v>
      </c>
      <c r="DH25" s="271">
        <v>22412</v>
      </c>
      <c r="DI25" s="271">
        <v>79985</v>
      </c>
      <c r="DJ25" s="271">
        <v>133658</v>
      </c>
      <c r="DK25" s="271">
        <v>139732</v>
      </c>
      <c r="DL25" s="271">
        <v>74</v>
      </c>
      <c r="DM25" s="271">
        <v>3327</v>
      </c>
      <c r="DN25" s="271">
        <v>35</v>
      </c>
      <c r="DO25" s="272">
        <v>413</v>
      </c>
      <c r="DP25" s="269">
        <f t="shared" si="18"/>
        <v>154287.79465400003</v>
      </c>
      <c r="DQ25" s="270">
        <f t="shared" si="19"/>
        <v>238379.58199999999</v>
      </c>
      <c r="DR25" s="242">
        <v>15997.032803000007</v>
      </c>
      <c r="DS25" s="242">
        <v>79374.600999999995</v>
      </c>
      <c r="DT25" s="242">
        <v>137708.89771300001</v>
      </c>
      <c r="DU25" s="242">
        <v>153911.804</v>
      </c>
      <c r="DV25" s="242">
        <v>42.791767999999998</v>
      </c>
      <c r="DW25" s="242">
        <v>2207.116</v>
      </c>
      <c r="DX25" s="242">
        <v>539.07236999999998</v>
      </c>
      <c r="DY25" s="268">
        <v>2886.0609999999997</v>
      </c>
      <c r="DZ25" s="269">
        <f t="shared" si="20"/>
        <v>150053.35249500003</v>
      </c>
      <c r="EA25" s="270">
        <f t="shared" si="21"/>
        <v>233578.18799999997</v>
      </c>
      <c r="EB25" s="242">
        <v>12666.234017000008</v>
      </c>
      <c r="EC25" s="242">
        <v>72491.893999999986</v>
      </c>
      <c r="ED25" s="242">
        <v>137032.85620400001</v>
      </c>
      <c r="EE25" s="242">
        <v>157443.848</v>
      </c>
      <c r="EF25" s="242">
        <v>55.337087999999994</v>
      </c>
      <c r="EG25" s="242">
        <v>2265.7170000000001</v>
      </c>
      <c r="EH25" s="242">
        <v>298.925186</v>
      </c>
      <c r="EI25" s="268">
        <v>1376.729</v>
      </c>
      <c r="EJ25" s="269">
        <f t="shared" si="22"/>
        <v>85558.099322999988</v>
      </c>
      <c r="EK25" s="270">
        <f t="shared" si="23"/>
        <v>125146.69099999999</v>
      </c>
      <c r="EL25" s="242">
        <v>11283.388130000001</v>
      </c>
      <c r="EM25" s="242">
        <v>53924.484000000004</v>
      </c>
      <c r="EN25" s="242">
        <v>74000.623909999995</v>
      </c>
      <c r="EO25" s="242">
        <v>67702.269</v>
      </c>
      <c r="EP25" s="242">
        <v>37.281660000000002</v>
      </c>
      <c r="EQ25" s="242">
        <v>1648.837</v>
      </c>
      <c r="ER25" s="242">
        <v>236.805623</v>
      </c>
      <c r="ES25" s="268">
        <v>1871.1010000000001</v>
      </c>
      <c r="ET25" s="269">
        <f t="shared" si="24"/>
        <v>179980.61</v>
      </c>
      <c r="EU25" s="270">
        <f t="shared" si="25"/>
        <v>240877.76</v>
      </c>
      <c r="EV25" s="271">
        <v>13474.017</v>
      </c>
      <c r="EW25" s="271">
        <v>71214.412000000011</v>
      </c>
      <c r="EX25" s="271">
        <v>166474.943</v>
      </c>
      <c r="EY25" s="271">
        <v>161003.34100000001</v>
      </c>
      <c r="EZ25" s="271">
        <v>15.759000000000002</v>
      </c>
      <c r="FA25" s="271">
        <v>1665.2260000000001</v>
      </c>
      <c r="FB25" s="270">
        <v>15.891</v>
      </c>
      <c r="FC25" s="273">
        <v>6994.7809999999999</v>
      </c>
      <c r="FD25" s="244">
        <f t="shared" si="26"/>
        <v>2774108.5308059999</v>
      </c>
      <c r="FE25" s="245">
        <f t="shared" si="27"/>
        <v>3550615.3590000002</v>
      </c>
      <c r="FF25" s="245">
        <f t="shared" si="28"/>
        <v>441814.38679100008</v>
      </c>
      <c r="FG25" s="245">
        <f t="shared" si="28"/>
        <v>1169248.892</v>
      </c>
      <c r="FH25" s="245">
        <f t="shared" si="28"/>
        <v>2301807.163187</v>
      </c>
      <c r="FI25" s="245">
        <f t="shared" si="28"/>
        <v>2255902.6880000001</v>
      </c>
      <c r="FJ25" s="245">
        <f t="shared" si="28"/>
        <v>376.14833899999996</v>
      </c>
      <c r="FK25" s="245">
        <f t="shared" si="28"/>
        <v>23533.767999999996</v>
      </c>
      <c r="FL25" s="245">
        <f t="shared" si="29"/>
        <v>2555.1713900000004</v>
      </c>
      <c r="FM25" s="245">
        <f t="shared" si="29"/>
        <v>1984.1299999999999</v>
      </c>
      <c r="FN25" s="245">
        <f t="shared" si="30"/>
        <v>27555.661099000001</v>
      </c>
      <c r="FO25" s="246">
        <f t="shared" si="30"/>
        <v>99945.881000000008</v>
      </c>
    </row>
    <row r="26" spans="1:171" s="36" customFormat="1" ht="14.4" customHeight="1" x14ac:dyDescent="0.2">
      <c r="A26" s="307" t="s">
        <v>47</v>
      </c>
      <c r="B26" s="434">
        <f t="shared" si="7"/>
        <v>3078210.8179999981</v>
      </c>
      <c r="C26" s="435">
        <f t="shared" si="31"/>
        <v>8343455.9980000025</v>
      </c>
      <c r="D26" s="436">
        <v>2447838.6649999982</v>
      </c>
      <c r="E26" s="436">
        <v>7046582.0420000022</v>
      </c>
      <c r="F26" s="436">
        <v>369069.50999999995</v>
      </c>
      <c r="G26" s="436">
        <v>427629.272</v>
      </c>
      <c r="H26" s="436">
        <v>314.32600000000008</v>
      </c>
      <c r="I26" s="436">
        <v>64469.804000000011</v>
      </c>
      <c r="J26" s="436">
        <v>34436.123</v>
      </c>
      <c r="K26" s="436">
        <v>457496.55600000004</v>
      </c>
      <c r="L26" s="436">
        <v>226552.19400000002</v>
      </c>
      <c r="M26" s="437">
        <v>347278.32400000002</v>
      </c>
      <c r="N26" s="308">
        <f t="shared" si="8"/>
        <v>2816284.1329999971</v>
      </c>
      <c r="O26" s="309">
        <f t="shared" si="32"/>
        <v>7300311.4400000004</v>
      </c>
      <c r="P26" s="310">
        <v>2181171.526999997</v>
      </c>
      <c r="Q26" s="310">
        <v>6022796.5020000003</v>
      </c>
      <c r="R26" s="310">
        <v>405122.67300000007</v>
      </c>
      <c r="S26" s="310">
        <v>377430.299</v>
      </c>
      <c r="T26" s="310">
        <v>301.03100000000018</v>
      </c>
      <c r="U26" s="310">
        <v>50736.392999999989</v>
      </c>
      <c r="V26" s="310">
        <v>37929.213000000003</v>
      </c>
      <c r="W26" s="310">
        <v>508379.71799999994</v>
      </c>
      <c r="X26" s="310">
        <v>191759.68900000004</v>
      </c>
      <c r="Y26" s="311">
        <v>340968.52799999993</v>
      </c>
      <c r="Z26" s="308">
        <f t="shared" si="9"/>
        <v>3076809.6220000009</v>
      </c>
      <c r="AA26" s="309">
        <f t="shared" si="33"/>
        <v>7746237.5410000058</v>
      </c>
      <c r="AB26" s="310">
        <v>2261045.1950000012</v>
      </c>
      <c r="AC26" s="310">
        <v>6288729.3340000063</v>
      </c>
      <c r="AD26" s="310">
        <v>556695.83899999992</v>
      </c>
      <c r="AE26" s="310">
        <v>628235.53900000011</v>
      </c>
      <c r="AF26" s="310">
        <v>491.60300000000001</v>
      </c>
      <c r="AG26" s="310">
        <v>59109.563000000009</v>
      </c>
      <c r="AH26" s="310">
        <v>35864.564999999995</v>
      </c>
      <c r="AI26" s="310">
        <v>473855.6970000001</v>
      </c>
      <c r="AJ26" s="310">
        <v>222712.42000000007</v>
      </c>
      <c r="AK26" s="311">
        <v>296307.40800000005</v>
      </c>
      <c r="AL26" s="241">
        <f t="shared" si="10"/>
        <v>2888020.5739999991</v>
      </c>
      <c r="AM26" s="242">
        <f t="shared" si="34"/>
        <v>7323123.2100000037</v>
      </c>
      <c r="AN26" s="243">
        <v>2140231.4089999991</v>
      </c>
      <c r="AO26" s="243">
        <v>6074919.5420000041</v>
      </c>
      <c r="AP26" s="243">
        <v>474540.60500000004</v>
      </c>
      <c r="AQ26" s="243">
        <v>577825.09999999986</v>
      </c>
      <c r="AR26" s="243">
        <v>1189.9550000000002</v>
      </c>
      <c r="AS26" s="243">
        <v>59058.404000000002</v>
      </c>
      <c r="AT26" s="243">
        <v>28526.579999999998</v>
      </c>
      <c r="AU26" s="243">
        <v>344921.71699999995</v>
      </c>
      <c r="AV26" s="243">
        <v>243532.02500000002</v>
      </c>
      <c r="AW26" s="243">
        <v>266398.4470000001</v>
      </c>
      <c r="AX26" s="241">
        <f t="shared" si="11"/>
        <v>2876454.6219999846</v>
      </c>
      <c r="AY26" s="242">
        <f t="shared" si="35"/>
        <v>6887866.6509999838</v>
      </c>
      <c r="AZ26" s="243">
        <v>2028765.6929999844</v>
      </c>
      <c r="BA26" s="243">
        <v>5893908.8819999844</v>
      </c>
      <c r="BB26" s="243">
        <v>554903.22600000002</v>
      </c>
      <c r="BC26" s="243">
        <v>427022.76699999993</v>
      </c>
      <c r="BD26" s="243">
        <v>467.46000000000055</v>
      </c>
      <c r="BE26" s="243">
        <v>56997.555999999975</v>
      </c>
      <c r="BF26" s="243">
        <v>22877.306999999997</v>
      </c>
      <c r="BG26" s="243">
        <v>255177.81599999999</v>
      </c>
      <c r="BH26" s="243">
        <v>269440.93600000028</v>
      </c>
      <c r="BI26" s="274">
        <v>254759.63000000015</v>
      </c>
      <c r="BJ26" s="241">
        <f t="shared" si="36"/>
        <v>2835022.82</v>
      </c>
      <c r="BK26" s="242">
        <f t="shared" si="37"/>
        <v>6318429.7699999996</v>
      </c>
      <c r="BL26" s="245">
        <v>1961177.888</v>
      </c>
      <c r="BM26" s="245">
        <v>5495261.6409999998</v>
      </c>
      <c r="BN26" s="245">
        <v>637822.37599999993</v>
      </c>
      <c r="BO26" s="245">
        <v>374815.72600000002</v>
      </c>
      <c r="BP26" s="245">
        <v>425.351</v>
      </c>
      <c r="BQ26" s="245">
        <v>70773.328999999998</v>
      </c>
      <c r="BR26" s="245">
        <v>11895.991</v>
      </c>
      <c r="BS26" s="245">
        <v>128471.51</v>
      </c>
      <c r="BT26" s="245">
        <v>223701.21399999998</v>
      </c>
      <c r="BU26" s="246">
        <v>249107.56399999998</v>
      </c>
      <c r="BV26" s="241">
        <f t="shared" si="12"/>
        <v>2949368.992000001</v>
      </c>
      <c r="BW26" s="242">
        <f t="shared" si="13"/>
        <v>6031727.9610000011</v>
      </c>
      <c r="BX26" s="245">
        <v>2233751.469000001</v>
      </c>
      <c r="BY26" s="245">
        <v>5257795.9590000007</v>
      </c>
      <c r="BZ26" s="245">
        <v>382649.92300000001</v>
      </c>
      <c r="CA26" s="245">
        <v>282358.34100000001</v>
      </c>
      <c r="CB26" s="245">
        <v>469.50700000000006</v>
      </c>
      <c r="CC26" s="245">
        <v>70047.631999999998</v>
      </c>
      <c r="CD26" s="245">
        <v>17166.810000000001</v>
      </c>
      <c r="CE26" s="245">
        <v>172994.42300000001</v>
      </c>
      <c r="CF26" s="245">
        <v>315331.283</v>
      </c>
      <c r="CG26" s="246">
        <v>248531.606</v>
      </c>
      <c r="CH26" s="241">
        <f t="shared" si="40"/>
        <v>2405540.5670000063</v>
      </c>
      <c r="CI26" s="242">
        <f t="shared" si="41"/>
        <v>5375828.1050000032</v>
      </c>
      <c r="CJ26" s="271">
        <v>1823702.6020000062</v>
      </c>
      <c r="CK26" s="271">
        <v>4677478.8550000042</v>
      </c>
      <c r="CL26" s="271">
        <v>557357.51100000006</v>
      </c>
      <c r="CM26" s="271">
        <v>398347.87900000002</v>
      </c>
      <c r="CN26" s="271">
        <v>751.04099999999937</v>
      </c>
      <c r="CO26" s="271">
        <v>54114.032000000007</v>
      </c>
      <c r="CP26" s="271">
        <v>23722.082000000006</v>
      </c>
      <c r="CQ26" s="271">
        <v>245260.51699999999</v>
      </c>
      <c r="CR26" s="271">
        <v>7.3310000000000004</v>
      </c>
      <c r="CS26" s="272">
        <v>626.822</v>
      </c>
      <c r="CT26" s="241">
        <f t="shared" si="42"/>
        <v>2371407.8065320062</v>
      </c>
      <c r="CU26" s="242">
        <f t="shared" si="43"/>
        <v>5228168.5279999897</v>
      </c>
      <c r="CV26" s="271">
        <v>1776619.9530010058</v>
      </c>
      <c r="CW26" s="271">
        <v>4436751.3679999905</v>
      </c>
      <c r="CX26" s="271">
        <v>566328.22086</v>
      </c>
      <c r="CY26" s="271">
        <v>423226.31800000009</v>
      </c>
      <c r="CZ26" s="271">
        <v>402.73675200000002</v>
      </c>
      <c r="DA26" s="271">
        <v>55331.002999999997</v>
      </c>
      <c r="DB26" s="271">
        <v>28041.770605000002</v>
      </c>
      <c r="DC26" s="271">
        <v>312262.40299999999</v>
      </c>
      <c r="DD26" s="271">
        <v>15.125314000000001</v>
      </c>
      <c r="DE26" s="312">
        <v>597.43600000000004</v>
      </c>
      <c r="DF26" s="269">
        <f t="shared" si="16"/>
        <v>2146669</v>
      </c>
      <c r="DG26" s="270">
        <f t="shared" si="17"/>
        <v>5091191</v>
      </c>
      <c r="DH26" s="271">
        <v>1768317</v>
      </c>
      <c r="DI26" s="271">
        <v>4393743</v>
      </c>
      <c r="DJ26" s="271">
        <v>343844</v>
      </c>
      <c r="DK26" s="271">
        <v>310914</v>
      </c>
      <c r="DL26" s="271">
        <v>262</v>
      </c>
      <c r="DM26" s="271">
        <v>67054</v>
      </c>
      <c r="DN26" s="271">
        <v>34246</v>
      </c>
      <c r="DO26" s="272">
        <v>319480</v>
      </c>
      <c r="DP26" s="269">
        <f t="shared" si="18"/>
        <v>1972569.2654110019</v>
      </c>
      <c r="DQ26" s="270">
        <f t="shared" si="19"/>
        <v>4743980.2539999997</v>
      </c>
      <c r="DR26" s="242">
        <v>1628997.769674002</v>
      </c>
      <c r="DS26" s="242">
        <v>4145460.5829999996</v>
      </c>
      <c r="DT26" s="242">
        <v>288418.08169399999</v>
      </c>
      <c r="DU26" s="242">
        <v>303434.08500000002</v>
      </c>
      <c r="DV26" s="242">
        <v>319.08651099999997</v>
      </c>
      <c r="DW26" s="242">
        <v>55181.683000000005</v>
      </c>
      <c r="DX26" s="242">
        <v>54834.327531999988</v>
      </c>
      <c r="DY26" s="268">
        <v>239903.90300000011</v>
      </c>
      <c r="DZ26" s="269">
        <f t="shared" si="20"/>
        <v>1743103.2461300029</v>
      </c>
      <c r="EA26" s="270">
        <f t="shared" si="21"/>
        <v>3984167.4359999993</v>
      </c>
      <c r="EB26" s="242">
        <v>1513087.5995970031</v>
      </c>
      <c r="EC26" s="242">
        <v>3643409.9799999995</v>
      </c>
      <c r="ED26" s="242">
        <v>206733.41603199998</v>
      </c>
      <c r="EE26" s="242">
        <v>218799.44000000003</v>
      </c>
      <c r="EF26" s="242">
        <v>299.89030700000001</v>
      </c>
      <c r="EG26" s="242">
        <v>49027.526999999987</v>
      </c>
      <c r="EH26" s="242">
        <v>22982.340193999997</v>
      </c>
      <c r="EI26" s="268">
        <v>72930.489000000001</v>
      </c>
      <c r="EJ26" s="269">
        <f t="shared" si="22"/>
        <v>1564156.7558379981</v>
      </c>
      <c r="EK26" s="270">
        <f t="shared" si="23"/>
        <v>3513089.248000002</v>
      </c>
      <c r="EL26" s="242">
        <v>1372277.638319998</v>
      </c>
      <c r="EM26" s="242">
        <v>3229455.7120000022</v>
      </c>
      <c r="EN26" s="242">
        <v>169444.18421000001</v>
      </c>
      <c r="EO26" s="242">
        <v>172158.31299999999</v>
      </c>
      <c r="EP26" s="242">
        <v>1143.5100960000002</v>
      </c>
      <c r="EQ26" s="242">
        <v>57425.353999999999</v>
      </c>
      <c r="ER26" s="242">
        <v>21291.423211999998</v>
      </c>
      <c r="ES26" s="268">
        <v>54049.868999999999</v>
      </c>
      <c r="ET26" s="269">
        <f t="shared" si="24"/>
        <v>1527072.5700000003</v>
      </c>
      <c r="EU26" s="270">
        <f t="shared" si="25"/>
        <v>4212557.5989999995</v>
      </c>
      <c r="EV26" s="271">
        <v>1335905.6460000002</v>
      </c>
      <c r="EW26" s="271">
        <v>3778053.2620000001</v>
      </c>
      <c r="EX26" s="271">
        <v>188819.03400000001</v>
      </c>
      <c r="EY26" s="271">
        <v>163421.94499999998</v>
      </c>
      <c r="EZ26" s="271">
        <v>190.20799999999997</v>
      </c>
      <c r="FA26" s="271">
        <v>61505.11</v>
      </c>
      <c r="FB26" s="270">
        <v>2157.6819999999998</v>
      </c>
      <c r="FC26" s="273">
        <v>209577.28199999989</v>
      </c>
      <c r="FD26" s="244">
        <f t="shared" si="26"/>
        <v>34250690.791910999</v>
      </c>
      <c r="FE26" s="245">
        <f t="shared" si="27"/>
        <v>82100134.740999982</v>
      </c>
      <c r="FF26" s="245">
        <f t="shared" si="28"/>
        <v>26472890.054591998</v>
      </c>
      <c r="FG26" s="245">
        <f t="shared" si="28"/>
        <v>70384346.661999986</v>
      </c>
      <c r="FH26" s="245">
        <f t="shared" si="28"/>
        <v>5701748.5997959999</v>
      </c>
      <c r="FI26" s="245">
        <f t="shared" si="28"/>
        <v>5085619.0239999993</v>
      </c>
      <c r="FJ26" s="245">
        <f t="shared" si="28"/>
        <v>7027.7056659999998</v>
      </c>
      <c r="FK26" s="245">
        <f t="shared" si="28"/>
        <v>830831.39</v>
      </c>
      <c r="FL26" s="245">
        <f t="shared" si="29"/>
        <v>240460.44160499997</v>
      </c>
      <c r="FM26" s="245">
        <f t="shared" si="29"/>
        <v>2898820.3569999998</v>
      </c>
      <c r="FN26" s="245">
        <f t="shared" si="30"/>
        <v>1828563.9902520003</v>
      </c>
      <c r="FO26" s="246">
        <f t="shared" si="30"/>
        <v>2900517.3080000002</v>
      </c>
    </row>
    <row r="27" spans="1:171" s="36" customFormat="1" ht="14.4" customHeight="1" x14ac:dyDescent="0.2">
      <c r="A27" s="307" t="s">
        <v>81</v>
      </c>
      <c r="B27" s="434">
        <f t="shared" si="7"/>
        <v>203649.913</v>
      </c>
      <c r="C27" s="435">
        <f t="shared" si="31"/>
        <v>197991.16600000003</v>
      </c>
      <c r="D27" s="436">
        <v>27209.758000000009</v>
      </c>
      <c r="E27" s="436">
        <v>89538.708000000013</v>
      </c>
      <c r="F27" s="436">
        <v>174355.321</v>
      </c>
      <c r="G27" s="436">
        <v>103064.93799999998</v>
      </c>
      <c r="H27" s="436">
        <v>14.058000000000002</v>
      </c>
      <c r="I27" s="436">
        <v>1102.0070000000001</v>
      </c>
      <c r="J27" s="436">
        <v>26.370999999999999</v>
      </c>
      <c r="K27" s="436">
        <v>278.76499999999999</v>
      </c>
      <c r="L27" s="436">
        <v>2044.4050000000002</v>
      </c>
      <c r="M27" s="437">
        <v>4006.7479999999996</v>
      </c>
      <c r="N27" s="308">
        <f t="shared" si="8"/>
        <v>204950.45399999997</v>
      </c>
      <c r="O27" s="309">
        <f t="shared" si="32"/>
        <v>155358.13499999998</v>
      </c>
      <c r="P27" s="310">
        <v>28502.098999999998</v>
      </c>
      <c r="Q27" s="310">
        <v>70568.016999999963</v>
      </c>
      <c r="R27" s="310">
        <v>174922.54699999996</v>
      </c>
      <c r="S27" s="310">
        <v>80570.517999999996</v>
      </c>
      <c r="T27" s="310">
        <v>12.858999999999998</v>
      </c>
      <c r="U27" s="310">
        <v>971.26299999999992</v>
      </c>
      <c r="V27" s="310">
        <v>9.6020000000000039</v>
      </c>
      <c r="W27" s="310">
        <v>150.39599999999999</v>
      </c>
      <c r="X27" s="310">
        <v>1503.3470000000002</v>
      </c>
      <c r="Y27" s="311">
        <v>3097.9409999999993</v>
      </c>
      <c r="Z27" s="308">
        <f t="shared" si="9"/>
        <v>286542.15999999997</v>
      </c>
      <c r="AA27" s="309">
        <f t="shared" si="33"/>
        <v>230346.72899999999</v>
      </c>
      <c r="AB27" s="310">
        <v>28176.753999999997</v>
      </c>
      <c r="AC27" s="310">
        <v>90306.706999999995</v>
      </c>
      <c r="AD27" s="310">
        <v>257589.35699999996</v>
      </c>
      <c r="AE27" s="310">
        <v>135477.826</v>
      </c>
      <c r="AF27" s="310">
        <v>18.571999999999999</v>
      </c>
      <c r="AG27" s="310">
        <v>1063.211</v>
      </c>
      <c r="AH27" s="310">
        <v>11.700000000000001</v>
      </c>
      <c r="AI27" s="310">
        <v>223.952</v>
      </c>
      <c r="AJ27" s="310">
        <v>745.77700000000016</v>
      </c>
      <c r="AK27" s="311">
        <v>3275.0330000000008</v>
      </c>
      <c r="AL27" s="241">
        <f t="shared" si="10"/>
        <v>167952.05599999995</v>
      </c>
      <c r="AM27" s="242">
        <f t="shared" si="34"/>
        <v>180412.277</v>
      </c>
      <c r="AN27" s="243">
        <v>30633.648999999979</v>
      </c>
      <c r="AO27" s="243">
        <v>89139.758000000002</v>
      </c>
      <c r="AP27" s="243">
        <v>136709.01499999996</v>
      </c>
      <c r="AQ27" s="243">
        <v>87260.959000000003</v>
      </c>
      <c r="AR27" s="243">
        <v>20.255000000000003</v>
      </c>
      <c r="AS27" s="243">
        <v>1316.4980000000003</v>
      </c>
      <c r="AT27" s="243">
        <v>18.301000000000002</v>
      </c>
      <c r="AU27" s="243">
        <v>115.37100000000001</v>
      </c>
      <c r="AV27" s="243">
        <v>570.83599999999967</v>
      </c>
      <c r="AW27" s="243">
        <v>2579.6909999999998</v>
      </c>
      <c r="AX27" s="241">
        <f t="shared" si="11"/>
        <v>136168.21400000001</v>
      </c>
      <c r="AY27" s="242">
        <f t="shared" si="35"/>
        <v>149651.10200000001</v>
      </c>
      <c r="AZ27" s="243">
        <v>22881.27099999999</v>
      </c>
      <c r="BA27" s="243">
        <v>74670.158000000025</v>
      </c>
      <c r="BB27" s="243">
        <v>112789.37000000001</v>
      </c>
      <c r="BC27" s="243">
        <v>71037.409999999974</v>
      </c>
      <c r="BD27" s="243">
        <v>34.667999999999999</v>
      </c>
      <c r="BE27" s="243">
        <v>1530.9150000000004</v>
      </c>
      <c r="BF27" s="243">
        <v>8.0990000000000002</v>
      </c>
      <c r="BG27" s="243">
        <v>92.73299999999999</v>
      </c>
      <c r="BH27" s="243">
        <v>454.80599999999981</v>
      </c>
      <c r="BI27" s="274">
        <v>2319.8860000000004</v>
      </c>
      <c r="BJ27" s="241">
        <f t="shared" si="36"/>
        <v>72852.989999999991</v>
      </c>
      <c r="BK27" s="242">
        <f t="shared" si="37"/>
        <v>125531.75799999999</v>
      </c>
      <c r="BL27" s="245">
        <v>21706.560000000001</v>
      </c>
      <c r="BM27" s="245">
        <v>69490.642999999996</v>
      </c>
      <c r="BN27" s="245">
        <v>50342.826999999997</v>
      </c>
      <c r="BO27" s="245">
        <v>51248.088000000003</v>
      </c>
      <c r="BP27" s="245">
        <v>57.525000000000006</v>
      </c>
      <c r="BQ27" s="245">
        <v>1774.298</v>
      </c>
      <c r="BR27" s="245">
        <v>19.358000000000001</v>
      </c>
      <c r="BS27" s="245">
        <v>285.279</v>
      </c>
      <c r="BT27" s="245">
        <v>726.72</v>
      </c>
      <c r="BU27" s="246">
        <v>2733.45</v>
      </c>
      <c r="BV27" s="241">
        <f t="shared" si="12"/>
        <v>69034.688000000024</v>
      </c>
      <c r="BW27" s="242">
        <f t="shared" si="13"/>
        <v>131207.446</v>
      </c>
      <c r="BX27" s="245">
        <v>21698.29800000001</v>
      </c>
      <c r="BY27" s="245">
        <v>74626.236999999994</v>
      </c>
      <c r="BZ27" s="245">
        <v>46345.941000000006</v>
      </c>
      <c r="CA27" s="245">
        <v>50997.689999999995</v>
      </c>
      <c r="CB27" s="245">
        <v>63.368000000000009</v>
      </c>
      <c r="CC27" s="245">
        <v>2469.5789999999997</v>
      </c>
      <c r="CD27" s="245">
        <v>15.479000000000001</v>
      </c>
      <c r="CE27" s="245">
        <v>193.49199999999999</v>
      </c>
      <c r="CF27" s="245">
        <v>911.60199999999998</v>
      </c>
      <c r="CG27" s="246">
        <v>2920.4479999999999</v>
      </c>
      <c r="CH27" s="241">
        <f t="shared" si="40"/>
        <v>214295.07199999996</v>
      </c>
      <c r="CI27" s="242">
        <f t="shared" si="41"/>
        <v>170665.64</v>
      </c>
      <c r="CJ27" s="271">
        <v>100080.33899999996</v>
      </c>
      <c r="CK27" s="271">
        <v>93870.696999999986</v>
      </c>
      <c r="CL27" s="271">
        <v>114163.51899999997</v>
      </c>
      <c r="CM27" s="271">
        <v>74270.949000000008</v>
      </c>
      <c r="CN27" s="271">
        <v>51.214000000000006</v>
      </c>
      <c r="CO27" s="271">
        <v>2491.6310000000008</v>
      </c>
      <c r="CP27" s="271"/>
      <c r="CQ27" s="271">
        <v>15.156999999999998</v>
      </c>
      <c r="CR27" s="260"/>
      <c r="CS27" s="272">
        <v>17.206000000000003</v>
      </c>
      <c r="CT27" s="241">
        <f t="shared" si="42"/>
        <v>237726.22643500002</v>
      </c>
      <c r="CU27" s="242">
        <f t="shared" si="43"/>
        <v>189957.516</v>
      </c>
      <c r="CV27" s="271">
        <v>42417.59912600003</v>
      </c>
      <c r="CW27" s="271">
        <v>70991.284999999989</v>
      </c>
      <c r="CX27" s="271">
        <v>195288.019569</v>
      </c>
      <c r="CY27" s="271">
        <v>118133.45300000001</v>
      </c>
      <c r="CZ27" s="271">
        <v>12.738579999999999</v>
      </c>
      <c r="DA27" s="271">
        <v>758.50299999999993</v>
      </c>
      <c r="DB27" s="271">
        <v>7.8691599999999999</v>
      </c>
      <c r="DC27" s="271">
        <v>62.843000000000004</v>
      </c>
      <c r="DD27" s="260"/>
      <c r="DE27" s="312">
        <v>11.431999999999999</v>
      </c>
      <c r="DF27" s="269">
        <f t="shared" si="16"/>
        <v>239307</v>
      </c>
      <c r="DG27" s="270">
        <f t="shared" si="17"/>
        <v>211639</v>
      </c>
      <c r="DH27" s="271">
        <v>15985</v>
      </c>
      <c r="DI27" s="271">
        <v>63615</v>
      </c>
      <c r="DJ27" s="271">
        <v>223292</v>
      </c>
      <c r="DK27" s="271">
        <v>146887</v>
      </c>
      <c r="DL27" s="271">
        <v>23</v>
      </c>
      <c r="DM27" s="271">
        <v>1043</v>
      </c>
      <c r="DN27" s="271">
        <v>7</v>
      </c>
      <c r="DO27" s="272">
        <v>94</v>
      </c>
      <c r="DP27" s="269">
        <f t="shared" si="18"/>
        <v>111120.080634</v>
      </c>
      <c r="DQ27" s="270">
        <f t="shared" si="19"/>
        <v>127047.2</v>
      </c>
      <c r="DR27" s="242">
        <v>15803.119933000011</v>
      </c>
      <c r="DS27" s="242">
        <v>59103.994000000006</v>
      </c>
      <c r="DT27" s="242">
        <v>93935.033423999994</v>
      </c>
      <c r="DU27" s="242">
        <v>63995.146999999997</v>
      </c>
      <c r="DV27" s="242">
        <v>13.590428000000001</v>
      </c>
      <c r="DW27" s="242">
        <v>740.85599999999999</v>
      </c>
      <c r="DX27" s="242">
        <v>1368.336849</v>
      </c>
      <c r="DY27" s="268">
        <v>3207.2030000000004</v>
      </c>
      <c r="DZ27" s="269">
        <f t="shared" si="20"/>
        <v>48709.42426900001</v>
      </c>
      <c r="EA27" s="270">
        <f t="shared" si="21"/>
        <v>97843.616000000009</v>
      </c>
      <c r="EB27" s="242">
        <v>16343.021637000009</v>
      </c>
      <c r="EC27" s="242">
        <v>63932.803</v>
      </c>
      <c r="ED27" s="242">
        <v>31985.678857999999</v>
      </c>
      <c r="EE27" s="242">
        <v>29965.288999999997</v>
      </c>
      <c r="EF27" s="242">
        <v>57.920885999999996</v>
      </c>
      <c r="EG27" s="242">
        <v>1881.4560000000001</v>
      </c>
      <c r="EH27" s="242">
        <v>322.802888</v>
      </c>
      <c r="EI27" s="268">
        <v>2064.0680000000002</v>
      </c>
      <c r="EJ27" s="269">
        <f t="shared" si="22"/>
        <v>55748.980624000003</v>
      </c>
      <c r="EK27" s="270">
        <f t="shared" si="23"/>
        <v>101719.19899999999</v>
      </c>
      <c r="EL27" s="242">
        <v>17466.728204000006</v>
      </c>
      <c r="EM27" s="242">
        <v>62341.407999999996</v>
      </c>
      <c r="EN27" s="242">
        <v>37654.124709999996</v>
      </c>
      <c r="EO27" s="242">
        <v>35402.489000000001</v>
      </c>
      <c r="EP27" s="242">
        <v>84.136269999999982</v>
      </c>
      <c r="EQ27" s="242">
        <v>1783.86</v>
      </c>
      <c r="ER27" s="242">
        <v>543.99144000000001</v>
      </c>
      <c r="ES27" s="268">
        <v>2191.442</v>
      </c>
      <c r="ET27" s="269">
        <f t="shared" si="24"/>
        <v>82064.94</v>
      </c>
      <c r="EU27" s="270">
        <f t="shared" si="25"/>
        <v>143336.44400000002</v>
      </c>
      <c r="EV27" s="271">
        <v>22471.054</v>
      </c>
      <c r="EW27" s="271">
        <v>89671.740999999995</v>
      </c>
      <c r="EX27" s="271">
        <v>59445.014999999999</v>
      </c>
      <c r="EY27" s="271">
        <v>45738.736999999994</v>
      </c>
      <c r="EZ27" s="271">
        <v>70.832999999999984</v>
      </c>
      <c r="FA27" s="271">
        <v>2249.4769999999999</v>
      </c>
      <c r="FB27" s="270">
        <v>78.037999999999997</v>
      </c>
      <c r="FC27" s="273">
        <v>5676.4889999999996</v>
      </c>
      <c r="FD27" s="244">
        <f t="shared" si="26"/>
        <v>2130122.1989620002</v>
      </c>
      <c r="FE27" s="245">
        <f t="shared" si="27"/>
        <v>2212707.2280000001</v>
      </c>
      <c r="FF27" s="245">
        <f t="shared" si="28"/>
        <v>411375.25090000004</v>
      </c>
      <c r="FG27" s="245">
        <f t="shared" si="28"/>
        <v>1061867.156</v>
      </c>
      <c r="FH27" s="245">
        <f t="shared" si="28"/>
        <v>1708817.7685609998</v>
      </c>
      <c r="FI27" s="245">
        <f t="shared" si="28"/>
        <v>1094050.493</v>
      </c>
      <c r="FJ27" s="245">
        <f t="shared" si="28"/>
        <v>534.73816399999998</v>
      </c>
      <c r="FK27" s="245">
        <f t="shared" si="28"/>
        <v>21176.554</v>
      </c>
      <c r="FL27" s="245">
        <f t="shared" si="29"/>
        <v>116.77916</v>
      </c>
      <c r="FM27" s="245">
        <f t="shared" si="29"/>
        <v>1417.9879999999998</v>
      </c>
      <c r="FN27" s="245">
        <f t="shared" si="30"/>
        <v>9277.6621770000002</v>
      </c>
      <c r="FO27" s="246">
        <f t="shared" si="30"/>
        <v>34195.036999999997</v>
      </c>
    </row>
    <row r="28" spans="1:171" s="36" customFormat="1" ht="14.4" customHeight="1" x14ac:dyDescent="0.2">
      <c r="A28" s="307" t="s">
        <v>82</v>
      </c>
      <c r="B28" s="434">
        <f t="shared" si="7"/>
        <v>46481.397000000012</v>
      </c>
      <c r="C28" s="435">
        <f t="shared" si="31"/>
        <v>383719.21299999999</v>
      </c>
      <c r="D28" s="436">
        <v>38222.40600000001</v>
      </c>
      <c r="E28" s="436">
        <v>314764.70299999998</v>
      </c>
      <c r="F28" s="436">
        <v>6843.5779999999995</v>
      </c>
      <c r="G28" s="436">
        <v>62089.932999999997</v>
      </c>
      <c r="H28" s="436">
        <v>35.472000000000001</v>
      </c>
      <c r="I28" s="436">
        <v>1008.8609999999998</v>
      </c>
      <c r="J28" s="436">
        <v>4.0969999999999995</v>
      </c>
      <c r="K28" s="436">
        <v>176.82599999999999</v>
      </c>
      <c r="L28" s="436">
        <v>1375.8440000000001</v>
      </c>
      <c r="M28" s="437">
        <v>5678.89</v>
      </c>
      <c r="N28" s="308">
        <f t="shared" si="8"/>
        <v>42221.70499999998</v>
      </c>
      <c r="O28" s="309">
        <f t="shared" si="32"/>
        <v>302036.81500000006</v>
      </c>
      <c r="P28" s="310">
        <v>35749.33199999998</v>
      </c>
      <c r="Q28" s="310">
        <v>248665.65300000005</v>
      </c>
      <c r="R28" s="310">
        <v>5018.0369999999994</v>
      </c>
      <c r="S28" s="310">
        <v>43999.451000000001</v>
      </c>
      <c r="T28" s="310">
        <v>12.492999999999999</v>
      </c>
      <c r="U28" s="310">
        <v>3180.2360000000008</v>
      </c>
      <c r="V28" s="310">
        <v>24.426000000000002</v>
      </c>
      <c r="W28" s="310">
        <v>2393.2429999999995</v>
      </c>
      <c r="X28" s="310">
        <v>1417.4170000000006</v>
      </c>
      <c r="Y28" s="311">
        <v>3798.2320000000004</v>
      </c>
      <c r="Z28" s="308">
        <f t="shared" si="9"/>
        <v>37214.709999999992</v>
      </c>
      <c r="AA28" s="309">
        <f t="shared" si="33"/>
        <v>293350.92300000007</v>
      </c>
      <c r="AB28" s="310">
        <v>31986.955999999995</v>
      </c>
      <c r="AC28" s="310">
        <v>243970.34300000005</v>
      </c>
      <c r="AD28" s="310">
        <v>4540.6170000000002</v>
      </c>
      <c r="AE28" s="310">
        <v>43252.415000000001</v>
      </c>
      <c r="AF28" s="310">
        <v>23.99</v>
      </c>
      <c r="AG28" s="310">
        <v>2318.8619999999996</v>
      </c>
      <c r="AH28" s="310">
        <v>14.579000000000001</v>
      </c>
      <c r="AI28" s="310">
        <v>116.352</v>
      </c>
      <c r="AJ28" s="310">
        <v>648.5680000000001</v>
      </c>
      <c r="AK28" s="311">
        <v>3692.951</v>
      </c>
      <c r="AL28" s="241">
        <f t="shared" si="10"/>
        <v>39121.214999999989</v>
      </c>
      <c r="AM28" s="242">
        <f t="shared" si="34"/>
        <v>268077.99</v>
      </c>
      <c r="AN28" s="243">
        <v>35460.636999999995</v>
      </c>
      <c r="AO28" s="243">
        <v>235713.48199999999</v>
      </c>
      <c r="AP28" s="243">
        <v>3064.5539999999996</v>
      </c>
      <c r="AQ28" s="243">
        <v>28858.177</v>
      </c>
      <c r="AR28" s="243">
        <v>21.555999999999994</v>
      </c>
      <c r="AS28" s="243">
        <v>743.77699999999993</v>
      </c>
      <c r="AT28" s="243">
        <v>1.637</v>
      </c>
      <c r="AU28" s="243">
        <v>195.87599999999998</v>
      </c>
      <c r="AV28" s="243">
        <v>572.8309999999999</v>
      </c>
      <c r="AW28" s="243">
        <v>2566.6780000000003</v>
      </c>
      <c r="AX28" s="241">
        <f t="shared" si="11"/>
        <v>27124.067000000006</v>
      </c>
      <c r="AY28" s="242">
        <f t="shared" si="35"/>
        <v>209678.33199999997</v>
      </c>
      <c r="AZ28" s="243">
        <v>25993.354000000007</v>
      </c>
      <c r="BA28" s="243">
        <v>203100.98199999996</v>
      </c>
      <c r="BB28" s="243">
        <v>386.24600000000004</v>
      </c>
      <c r="BC28" s="243">
        <v>3385.0460000000003</v>
      </c>
      <c r="BD28" s="243">
        <v>17.803000000000001</v>
      </c>
      <c r="BE28" s="243">
        <v>1117.779</v>
      </c>
      <c r="BF28" s="243">
        <v>6.0799999999999992</v>
      </c>
      <c r="BG28" s="243">
        <v>130.80100000000002</v>
      </c>
      <c r="BH28" s="243">
        <v>720.58399999999983</v>
      </c>
      <c r="BI28" s="274">
        <v>1943.7239999999993</v>
      </c>
      <c r="BJ28" s="241">
        <f t="shared" si="36"/>
        <v>29301.219000000001</v>
      </c>
      <c r="BK28" s="242">
        <f t="shared" si="37"/>
        <v>211707.47099999999</v>
      </c>
      <c r="BL28" s="245">
        <v>25255.782999999999</v>
      </c>
      <c r="BM28" s="245">
        <v>206863.48</v>
      </c>
      <c r="BN28" s="245">
        <v>3638.6950000000002</v>
      </c>
      <c r="BO28" s="245">
        <v>1830.9670000000001</v>
      </c>
      <c r="BP28" s="245">
        <v>10.016999999999999</v>
      </c>
      <c r="BQ28" s="245">
        <v>1080.0360000000001</v>
      </c>
      <c r="BR28" s="245">
        <v>12.340999999999999</v>
      </c>
      <c r="BS28" s="245">
        <v>48.853999999999999</v>
      </c>
      <c r="BT28" s="245">
        <v>384.38300000000004</v>
      </c>
      <c r="BU28" s="246">
        <v>1884.134</v>
      </c>
      <c r="BV28" s="241">
        <f t="shared" si="12"/>
        <v>22024.321000000018</v>
      </c>
      <c r="BW28" s="242">
        <f t="shared" si="13"/>
        <v>198633.06700000001</v>
      </c>
      <c r="BX28" s="245">
        <v>21419.43700000002</v>
      </c>
      <c r="BY28" s="245">
        <v>195476.91</v>
      </c>
      <c r="BZ28" s="245">
        <v>50.093000000000004</v>
      </c>
      <c r="CA28" s="245">
        <v>174.42099999999999</v>
      </c>
      <c r="CB28" s="245">
        <v>12.342000000000001</v>
      </c>
      <c r="CC28" s="245">
        <v>1108.5160000000001</v>
      </c>
      <c r="CD28" s="245">
        <v>2.85</v>
      </c>
      <c r="CE28" s="245">
        <v>52.973999999999997</v>
      </c>
      <c r="CF28" s="245">
        <v>539.59900000000005</v>
      </c>
      <c r="CG28" s="246">
        <v>1820.2459999999999</v>
      </c>
      <c r="CH28" s="241">
        <f t="shared" si="40"/>
        <v>41110.612000000001</v>
      </c>
      <c r="CI28" s="242">
        <f t="shared" si="41"/>
        <v>211653.92700000005</v>
      </c>
      <c r="CJ28" s="271">
        <v>40978.847000000002</v>
      </c>
      <c r="CK28" s="271">
        <v>207705.40600000008</v>
      </c>
      <c r="CL28" s="260">
        <v>74.599000000000018</v>
      </c>
      <c r="CM28" s="271">
        <v>155.86600000000001</v>
      </c>
      <c r="CN28" s="271">
        <v>57.165999999999997</v>
      </c>
      <c r="CO28" s="271">
        <v>3790.1669999999995</v>
      </c>
      <c r="CP28" s="260"/>
      <c r="CQ28" s="271">
        <v>1.27</v>
      </c>
      <c r="CR28" s="260"/>
      <c r="CS28" s="272">
        <v>1.218</v>
      </c>
      <c r="CT28" s="241">
        <f t="shared" si="42"/>
        <v>31149.582473999999</v>
      </c>
      <c r="CU28" s="242">
        <f t="shared" si="43"/>
        <v>175484.46799999996</v>
      </c>
      <c r="CV28" s="271">
        <v>31131.17815</v>
      </c>
      <c r="CW28" s="271">
        <v>172607.48899999997</v>
      </c>
      <c r="CX28" s="260"/>
      <c r="CY28" s="271">
        <v>1.468</v>
      </c>
      <c r="CZ28" s="271">
        <v>18.404323999999999</v>
      </c>
      <c r="DA28" s="271">
        <v>2862.0909999999999</v>
      </c>
      <c r="DB28" s="260"/>
      <c r="DC28" s="271">
        <v>11.317</v>
      </c>
      <c r="DD28" s="260"/>
      <c r="DE28" s="312">
        <v>2.1029999999999998</v>
      </c>
      <c r="DF28" s="269">
        <f t="shared" si="16"/>
        <v>25252</v>
      </c>
      <c r="DG28" s="270">
        <f t="shared" si="17"/>
        <v>150137</v>
      </c>
      <c r="DH28" s="271">
        <v>25204</v>
      </c>
      <c r="DI28" s="271">
        <v>147286</v>
      </c>
      <c r="DJ28" s="271">
        <v>23</v>
      </c>
      <c r="DK28" s="271">
        <v>33</v>
      </c>
      <c r="DL28" s="271">
        <v>22</v>
      </c>
      <c r="DM28" s="271">
        <v>2767</v>
      </c>
      <c r="DN28" s="271">
        <v>3</v>
      </c>
      <c r="DO28" s="272">
        <v>51</v>
      </c>
      <c r="DP28" s="269">
        <f t="shared" si="18"/>
        <v>16452.614606000014</v>
      </c>
      <c r="DQ28" s="270">
        <f t="shared" si="19"/>
        <v>115534.10799999999</v>
      </c>
      <c r="DR28" s="242">
        <v>16214.688269000011</v>
      </c>
      <c r="DS28" s="242">
        <v>110182.24099999999</v>
      </c>
      <c r="DT28" s="242">
        <v>4.1474510000000002</v>
      </c>
      <c r="DU28" s="242">
        <v>14.248999999999999</v>
      </c>
      <c r="DV28" s="242">
        <v>38.487202000000003</v>
      </c>
      <c r="DW28" s="242">
        <v>4419.53</v>
      </c>
      <c r="DX28" s="242">
        <v>195.29168399999998</v>
      </c>
      <c r="DY28" s="268">
        <v>918.08800000000008</v>
      </c>
      <c r="DZ28" s="269">
        <f t="shared" si="20"/>
        <v>16510.782051999999</v>
      </c>
      <c r="EA28" s="270">
        <f t="shared" si="21"/>
        <v>100238.815</v>
      </c>
      <c r="EB28" s="242">
        <v>16216.703819999999</v>
      </c>
      <c r="EC28" s="242">
        <v>93480.311000000002</v>
      </c>
      <c r="ED28" s="242">
        <v>36.523947</v>
      </c>
      <c r="EE28" s="242">
        <v>60.174000000000007</v>
      </c>
      <c r="EF28" s="242">
        <v>31.969262000000001</v>
      </c>
      <c r="EG28" s="242">
        <v>5303.6809999999996</v>
      </c>
      <c r="EH28" s="242">
        <v>225.58502299999998</v>
      </c>
      <c r="EI28" s="268">
        <v>1394.6489999999999</v>
      </c>
      <c r="EJ28" s="269">
        <f t="shared" si="22"/>
        <v>14322.540611</v>
      </c>
      <c r="EK28" s="270">
        <f t="shared" si="23"/>
        <v>89490.255999999994</v>
      </c>
      <c r="EL28" s="242">
        <v>14068.545811000002</v>
      </c>
      <c r="EM28" s="242">
        <v>81246.670999999988</v>
      </c>
      <c r="EN28" s="242">
        <v>134.28826100000001</v>
      </c>
      <c r="EO28" s="242">
        <v>197.37299999999999</v>
      </c>
      <c r="EP28" s="242">
        <v>71.387669000000002</v>
      </c>
      <c r="EQ28" s="242">
        <v>7365.9369999999999</v>
      </c>
      <c r="ER28" s="242">
        <v>48.31886999999999</v>
      </c>
      <c r="ES28" s="268">
        <v>680.27499999999998</v>
      </c>
      <c r="ET28" s="269">
        <f t="shared" si="24"/>
        <v>22180.391000000014</v>
      </c>
      <c r="EU28" s="270">
        <f t="shared" si="25"/>
        <v>139013.41800000001</v>
      </c>
      <c r="EV28" s="271">
        <v>22079.365000000013</v>
      </c>
      <c r="EW28" s="271">
        <v>130053.78599999999</v>
      </c>
      <c r="EX28" s="271">
        <v>14.861000000000001</v>
      </c>
      <c r="EY28" s="271">
        <v>46.427999999999997</v>
      </c>
      <c r="EZ28" s="271">
        <v>52.987000000000002</v>
      </c>
      <c r="FA28" s="271">
        <v>6266.911000000001</v>
      </c>
      <c r="FB28" s="270">
        <v>33.177999999999997</v>
      </c>
      <c r="FC28" s="273">
        <v>2646.2929999999997</v>
      </c>
      <c r="FD28" s="244">
        <f t="shared" si="26"/>
        <v>410467.15674300009</v>
      </c>
      <c r="FE28" s="245">
        <f t="shared" si="27"/>
        <v>2848755.8030000003</v>
      </c>
      <c r="FF28" s="245">
        <f t="shared" si="28"/>
        <v>379981.23305000004</v>
      </c>
      <c r="FG28" s="245">
        <f t="shared" si="28"/>
        <v>2591117.4570000004</v>
      </c>
      <c r="FH28" s="245">
        <f t="shared" si="28"/>
        <v>23829.239658999999</v>
      </c>
      <c r="FI28" s="245">
        <f t="shared" si="28"/>
        <v>184098.96799999999</v>
      </c>
      <c r="FJ28" s="245">
        <f t="shared" si="28"/>
        <v>426.074457</v>
      </c>
      <c r="FK28" s="245">
        <f t="shared" si="28"/>
        <v>43333.383999999998</v>
      </c>
      <c r="FL28" s="245">
        <f t="shared" si="29"/>
        <v>66.009999999999991</v>
      </c>
      <c r="FM28" s="245">
        <f t="shared" si="29"/>
        <v>3127.5129999999995</v>
      </c>
      <c r="FN28" s="245">
        <f t="shared" si="30"/>
        <v>6164.5995770000009</v>
      </c>
      <c r="FO28" s="246">
        <f t="shared" si="30"/>
        <v>27078.480999999996</v>
      </c>
    </row>
    <row r="29" spans="1:171" s="36" customFormat="1" ht="14.4" customHeight="1" x14ac:dyDescent="0.2">
      <c r="A29" s="307" t="s">
        <v>83</v>
      </c>
      <c r="B29" s="434">
        <f t="shared" si="7"/>
        <v>283138.7410000001</v>
      </c>
      <c r="C29" s="435">
        <f t="shared" si="31"/>
        <v>412743.58399999997</v>
      </c>
      <c r="D29" s="436">
        <v>110901.80300000004</v>
      </c>
      <c r="E29" s="436">
        <v>243600.69000000003</v>
      </c>
      <c r="F29" s="436">
        <v>165430.946</v>
      </c>
      <c r="G29" s="436">
        <v>155272.74199999997</v>
      </c>
      <c r="H29" s="436">
        <v>35.759</v>
      </c>
      <c r="I29" s="436">
        <v>5433.2360000000008</v>
      </c>
      <c r="J29" s="436">
        <v>664.95399999999995</v>
      </c>
      <c r="K29" s="436">
        <v>359.149</v>
      </c>
      <c r="L29" s="436">
        <v>6105.2790000000023</v>
      </c>
      <c r="M29" s="437">
        <v>8077.7670000000007</v>
      </c>
      <c r="N29" s="308">
        <f t="shared" si="8"/>
        <v>295156.78400000004</v>
      </c>
      <c r="O29" s="309">
        <f t="shared" si="32"/>
        <v>489252.56800000003</v>
      </c>
      <c r="P29" s="310">
        <v>88265.263999999981</v>
      </c>
      <c r="Q29" s="310">
        <v>316598.56800000003</v>
      </c>
      <c r="R29" s="310">
        <v>200375.47</v>
      </c>
      <c r="S29" s="310">
        <v>129246.35100000004</v>
      </c>
      <c r="T29" s="310">
        <v>35.619</v>
      </c>
      <c r="U29" s="310">
        <v>34628.935999999994</v>
      </c>
      <c r="V29" s="310">
        <v>13.02</v>
      </c>
      <c r="W29" s="310">
        <v>182.98499999999999</v>
      </c>
      <c r="X29" s="310">
        <v>6467.4109999999991</v>
      </c>
      <c r="Y29" s="311">
        <v>8595.7279999999992</v>
      </c>
      <c r="Z29" s="308">
        <f t="shared" si="9"/>
        <v>357589.99799999996</v>
      </c>
      <c r="AA29" s="309">
        <f t="shared" si="33"/>
        <v>413939.66400000005</v>
      </c>
      <c r="AB29" s="310">
        <v>93525.488999999987</v>
      </c>
      <c r="AC29" s="310">
        <v>219611.62200000003</v>
      </c>
      <c r="AD29" s="310">
        <v>259708.93599999999</v>
      </c>
      <c r="AE29" s="310">
        <v>153318.50900000002</v>
      </c>
      <c r="AF29" s="310">
        <v>34.545000000000009</v>
      </c>
      <c r="AG29" s="310">
        <v>34233.800999999992</v>
      </c>
      <c r="AH29" s="310">
        <v>12.882000000000001</v>
      </c>
      <c r="AI29" s="310">
        <v>235.50899999999999</v>
      </c>
      <c r="AJ29" s="310">
        <v>4308.1460000000006</v>
      </c>
      <c r="AK29" s="311">
        <v>6540.2229999999981</v>
      </c>
      <c r="AL29" s="241">
        <f t="shared" si="10"/>
        <v>330037.80100000004</v>
      </c>
      <c r="AM29" s="242">
        <f t="shared" si="34"/>
        <v>310668.13099999999</v>
      </c>
      <c r="AN29" s="243">
        <v>49141.742999999988</v>
      </c>
      <c r="AO29" s="243">
        <v>130641.12100000003</v>
      </c>
      <c r="AP29" s="243">
        <v>278860.40099999995</v>
      </c>
      <c r="AQ29" s="243">
        <v>166206.17499999996</v>
      </c>
      <c r="AR29" s="243">
        <v>68.933000000000021</v>
      </c>
      <c r="AS29" s="243">
        <v>7438.9499999999971</v>
      </c>
      <c r="AT29" s="243">
        <v>18.34</v>
      </c>
      <c r="AU29" s="243">
        <v>215.614</v>
      </c>
      <c r="AV29" s="243">
        <v>1948.3839999999998</v>
      </c>
      <c r="AW29" s="243">
        <v>6166.2709999999997</v>
      </c>
      <c r="AX29" s="241">
        <f t="shared" si="11"/>
        <v>283343.43799999997</v>
      </c>
      <c r="AY29" s="242">
        <f t="shared" si="35"/>
        <v>324834.02499999991</v>
      </c>
      <c r="AZ29" s="243">
        <v>45046.461000000003</v>
      </c>
      <c r="BA29" s="243">
        <v>186303.86099999989</v>
      </c>
      <c r="BB29" s="243">
        <v>236115.96599999999</v>
      </c>
      <c r="BC29" s="243">
        <v>121965.92599999999</v>
      </c>
      <c r="BD29" s="243">
        <v>29.021999999999998</v>
      </c>
      <c r="BE29" s="243">
        <v>9544.2319999999982</v>
      </c>
      <c r="BF29" s="243">
        <v>84.317999999999984</v>
      </c>
      <c r="BG29" s="243">
        <v>492.10100000000011</v>
      </c>
      <c r="BH29" s="243">
        <v>2067.6709999999998</v>
      </c>
      <c r="BI29" s="274">
        <v>6527.9049999999988</v>
      </c>
      <c r="BJ29" s="241">
        <f t="shared" si="36"/>
        <v>258036.01399999997</v>
      </c>
      <c r="BK29" s="242">
        <f t="shared" si="37"/>
        <v>335915.60100000002</v>
      </c>
      <c r="BL29" s="245">
        <v>60725.228999999999</v>
      </c>
      <c r="BM29" s="245">
        <v>196032.696</v>
      </c>
      <c r="BN29" s="245">
        <v>194820.52299999999</v>
      </c>
      <c r="BO29" s="245">
        <v>116866.421</v>
      </c>
      <c r="BP29" s="245">
        <v>46.518999999999998</v>
      </c>
      <c r="BQ29" s="245">
        <v>15878.422</v>
      </c>
      <c r="BR29" s="245">
        <v>5.8050000000000006</v>
      </c>
      <c r="BS29" s="245">
        <v>66.525999999999996</v>
      </c>
      <c r="BT29" s="245">
        <v>2437.9380000000006</v>
      </c>
      <c r="BU29" s="246">
        <v>7071.5360000000001</v>
      </c>
      <c r="BV29" s="241">
        <f t="shared" si="12"/>
        <v>204007.79300000012</v>
      </c>
      <c r="BW29" s="242">
        <f t="shared" si="13"/>
        <v>237427.30600000001</v>
      </c>
      <c r="BX29" s="245">
        <v>51820.127000000095</v>
      </c>
      <c r="BY29" s="245">
        <v>132058.516</v>
      </c>
      <c r="BZ29" s="245">
        <v>150207.32500000001</v>
      </c>
      <c r="CA29" s="245">
        <v>90653.679000000004</v>
      </c>
      <c r="CB29" s="245">
        <v>28.018000000000001</v>
      </c>
      <c r="CC29" s="245">
        <v>8801.7969999999987</v>
      </c>
      <c r="CD29" s="245">
        <v>149.43899999999999</v>
      </c>
      <c r="CE29" s="245">
        <v>70.774000000000001</v>
      </c>
      <c r="CF29" s="245">
        <v>1802.884</v>
      </c>
      <c r="CG29" s="246">
        <v>5842.54</v>
      </c>
      <c r="CH29" s="241">
        <f t="shared" si="40"/>
        <v>184489.24200000006</v>
      </c>
      <c r="CI29" s="242">
        <f t="shared" si="41"/>
        <v>184556.09799999991</v>
      </c>
      <c r="CJ29" s="271">
        <v>47053.481000000036</v>
      </c>
      <c r="CK29" s="271">
        <v>100468.33599999991</v>
      </c>
      <c r="CL29" s="271">
        <v>137094.30600000001</v>
      </c>
      <c r="CM29" s="271">
        <v>74142.444000000003</v>
      </c>
      <c r="CN29" s="271">
        <v>48.151000000000003</v>
      </c>
      <c r="CO29" s="271">
        <v>5524.181999999998</v>
      </c>
      <c r="CP29" s="271">
        <v>60.646000000000001</v>
      </c>
      <c r="CQ29" s="271">
        <v>145.75500000000002</v>
      </c>
      <c r="CR29" s="260">
        <v>232.65799999999999</v>
      </c>
      <c r="CS29" s="272">
        <v>4275.3810000000012</v>
      </c>
      <c r="CT29" s="241">
        <f t="shared" si="42"/>
        <v>161624.93064100001</v>
      </c>
      <c r="CU29" s="242">
        <f t="shared" si="43"/>
        <v>142189.527</v>
      </c>
      <c r="CV29" s="271">
        <v>34309.244176000007</v>
      </c>
      <c r="CW29" s="271">
        <v>67059.573000000004</v>
      </c>
      <c r="CX29" s="271">
        <v>126950.77054</v>
      </c>
      <c r="CY29" s="271">
        <v>71104.701000000001</v>
      </c>
      <c r="CZ29" s="271">
        <v>206.46290900000002</v>
      </c>
      <c r="DA29" s="271">
        <v>3853.4990000000003</v>
      </c>
      <c r="DB29" s="271">
        <v>158.45301599999999</v>
      </c>
      <c r="DC29" s="271">
        <v>154.221</v>
      </c>
      <c r="DD29" s="260"/>
      <c r="DE29" s="312">
        <v>17.533000000000001</v>
      </c>
      <c r="DF29" s="269">
        <f t="shared" si="16"/>
        <v>173210</v>
      </c>
      <c r="DG29" s="270">
        <f t="shared" si="17"/>
        <v>130903</v>
      </c>
      <c r="DH29" s="271">
        <v>24839</v>
      </c>
      <c r="DI29" s="271">
        <v>68322</v>
      </c>
      <c r="DJ29" s="271">
        <v>148068</v>
      </c>
      <c r="DK29" s="271">
        <v>59906</v>
      </c>
      <c r="DL29" s="271">
        <v>253</v>
      </c>
      <c r="DM29" s="271">
        <v>2468</v>
      </c>
      <c r="DN29" s="271">
        <v>50</v>
      </c>
      <c r="DO29" s="272">
        <v>207</v>
      </c>
      <c r="DP29" s="269">
        <f t="shared" si="18"/>
        <v>121760.50376200001</v>
      </c>
      <c r="DQ29" s="270">
        <f t="shared" si="19"/>
        <v>115560.82399999999</v>
      </c>
      <c r="DR29" s="242">
        <v>26942.79205</v>
      </c>
      <c r="DS29" s="242">
        <v>61717.063999999998</v>
      </c>
      <c r="DT29" s="242">
        <v>94416.257498999999</v>
      </c>
      <c r="DU29" s="242">
        <v>51119.490999999995</v>
      </c>
      <c r="DV29" s="242">
        <v>206.142383</v>
      </c>
      <c r="DW29" s="242">
        <v>1400.6179999999999</v>
      </c>
      <c r="DX29" s="242">
        <v>195.31182999999999</v>
      </c>
      <c r="DY29" s="268">
        <v>1323.6510000000001</v>
      </c>
      <c r="DZ29" s="269">
        <f t="shared" si="20"/>
        <v>84581.234704000002</v>
      </c>
      <c r="EA29" s="270">
        <f t="shared" si="21"/>
        <v>92262.691999999995</v>
      </c>
      <c r="EB29" s="242">
        <v>21757.085394999998</v>
      </c>
      <c r="EC29" s="242">
        <v>54736.954000000005</v>
      </c>
      <c r="ED29" s="242">
        <v>61495.569972000005</v>
      </c>
      <c r="EE29" s="242">
        <v>34614.616999999998</v>
      </c>
      <c r="EF29" s="242">
        <v>6.2738010000000006</v>
      </c>
      <c r="EG29" s="242">
        <v>768.02799999999991</v>
      </c>
      <c r="EH29" s="242">
        <v>1322.3055360000001</v>
      </c>
      <c r="EI29" s="268">
        <v>2143.0929999999998</v>
      </c>
      <c r="EJ29" s="269">
        <f t="shared" si="22"/>
        <v>77250.224670000011</v>
      </c>
      <c r="EK29" s="270">
        <f t="shared" si="23"/>
        <v>103528.43899999998</v>
      </c>
      <c r="EL29" s="242">
        <v>25750.316790000001</v>
      </c>
      <c r="EM29" s="242">
        <v>67245.114999999991</v>
      </c>
      <c r="EN29" s="242">
        <v>50985.834310000006</v>
      </c>
      <c r="EO29" s="242">
        <v>33261.161</v>
      </c>
      <c r="EP29" s="242">
        <v>12.42268</v>
      </c>
      <c r="EQ29" s="242">
        <v>921.50200000000007</v>
      </c>
      <c r="ER29" s="242">
        <v>501.65089</v>
      </c>
      <c r="ES29" s="268">
        <v>2100.6610000000001</v>
      </c>
      <c r="ET29" s="269">
        <f t="shared" si="24"/>
        <v>169742.554</v>
      </c>
      <c r="EU29" s="270">
        <f t="shared" si="25"/>
        <v>222979.45199999999</v>
      </c>
      <c r="EV29" s="271">
        <v>31465.649000000009</v>
      </c>
      <c r="EW29" s="271">
        <v>88510.52399999999</v>
      </c>
      <c r="EX29" s="271">
        <v>138153.06299999999</v>
      </c>
      <c r="EY29" s="271">
        <v>66814.688999999998</v>
      </c>
      <c r="EZ29" s="271">
        <v>4.3439999999999994</v>
      </c>
      <c r="FA29" s="271">
        <v>1269.6190000000001</v>
      </c>
      <c r="FB29" s="270">
        <v>119.49799999999999</v>
      </c>
      <c r="FC29" s="273">
        <v>66384.62</v>
      </c>
      <c r="FD29" s="244">
        <f t="shared" si="26"/>
        <v>2983969.2587770005</v>
      </c>
      <c r="FE29" s="245">
        <f t="shared" si="27"/>
        <v>3516760.9109999998</v>
      </c>
      <c r="FF29" s="245">
        <f t="shared" si="28"/>
        <v>711543.68441100023</v>
      </c>
      <c r="FG29" s="245">
        <f t="shared" si="28"/>
        <v>1932906.6399999997</v>
      </c>
      <c r="FH29" s="245">
        <f t="shared" si="28"/>
        <v>2242683.3683210001</v>
      </c>
      <c r="FI29" s="245">
        <f t="shared" si="28"/>
        <v>1324492.906</v>
      </c>
      <c r="FJ29" s="245">
        <f t="shared" si="28"/>
        <v>1015.2117730000002</v>
      </c>
      <c r="FK29" s="245">
        <f t="shared" si="28"/>
        <v>132164.82199999999</v>
      </c>
      <c r="FL29" s="245">
        <f t="shared" si="29"/>
        <v>1167.8570159999999</v>
      </c>
      <c r="FM29" s="245">
        <f t="shared" si="29"/>
        <v>1922.634</v>
      </c>
      <c r="FN29" s="245">
        <f t="shared" si="30"/>
        <v>27559.137256000002</v>
      </c>
      <c r="FO29" s="246">
        <f t="shared" si="30"/>
        <v>125273.909</v>
      </c>
    </row>
    <row r="30" spans="1:171" s="36" customFormat="1" ht="14.4" customHeight="1" x14ac:dyDescent="0.2">
      <c r="A30" s="307" t="s">
        <v>84</v>
      </c>
      <c r="B30" s="434">
        <f t="shared" si="7"/>
        <v>1246053.2659999998</v>
      </c>
      <c r="C30" s="435">
        <f t="shared" si="31"/>
        <v>2881763.568</v>
      </c>
      <c r="D30" s="436">
        <v>567245.68299999984</v>
      </c>
      <c r="E30" s="436">
        <v>2225185.2449999996</v>
      </c>
      <c r="F30" s="436">
        <v>658823.59199999995</v>
      </c>
      <c r="G30" s="436">
        <v>537746.05700000003</v>
      </c>
      <c r="H30" s="436">
        <v>530.33199999999977</v>
      </c>
      <c r="I30" s="436">
        <v>64798.699000000001</v>
      </c>
      <c r="J30" s="436">
        <v>1815.1060000000002</v>
      </c>
      <c r="K30" s="436">
        <v>6440.0319999999992</v>
      </c>
      <c r="L30" s="436">
        <v>17638.553</v>
      </c>
      <c r="M30" s="437">
        <v>47593.534999999989</v>
      </c>
      <c r="N30" s="308">
        <f t="shared" si="8"/>
        <v>1148680.6649999996</v>
      </c>
      <c r="O30" s="309">
        <f t="shared" si="32"/>
        <v>2358258.9779999992</v>
      </c>
      <c r="P30" s="310">
        <v>498953.83399999968</v>
      </c>
      <c r="Q30" s="310">
        <v>1704837.0519999992</v>
      </c>
      <c r="R30" s="310">
        <v>634698.40599999996</v>
      </c>
      <c r="S30" s="310">
        <v>513488.98499999999</v>
      </c>
      <c r="T30" s="310">
        <v>1371.2499999999998</v>
      </c>
      <c r="U30" s="310">
        <v>99121.866000000024</v>
      </c>
      <c r="V30" s="310">
        <v>198.29499999999999</v>
      </c>
      <c r="W30" s="310">
        <v>2843.038</v>
      </c>
      <c r="X30" s="310">
        <v>13458.879999999994</v>
      </c>
      <c r="Y30" s="311">
        <v>37968.036999999982</v>
      </c>
      <c r="Z30" s="308">
        <f t="shared" si="9"/>
        <v>1074807.4510000004</v>
      </c>
      <c r="AA30" s="309">
        <f t="shared" si="33"/>
        <v>2682881.3390000006</v>
      </c>
      <c r="AB30" s="310">
        <v>468594.95500000013</v>
      </c>
      <c r="AC30" s="310">
        <v>1808874.3000000003</v>
      </c>
      <c r="AD30" s="310">
        <v>585027.94700000004</v>
      </c>
      <c r="AE30" s="310">
        <v>711866.30200000003</v>
      </c>
      <c r="AF30" s="310">
        <v>2010.367</v>
      </c>
      <c r="AG30" s="310">
        <v>105147.72600000002</v>
      </c>
      <c r="AH30" s="310">
        <v>568.80399999999997</v>
      </c>
      <c r="AI30" s="310">
        <v>2902.4859999999999</v>
      </c>
      <c r="AJ30" s="310">
        <v>18605.377999999993</v>
      </c>
      <c r="AK30" s="311">
        <v>54090.524999999987</v>
      </c>
      <c r="AL30" s="241">
        <f t="shared" si="10"/>
        <v>1120479.0529999996</v>
      </c>
      <c r="AM30" s="242">
        <f t="shared" si="34"/>
        <v>2459736.9739999999</v>
      </c>
      <c r="AN30" s="243">
        <v>487805.18399999989</v>
      </c>
      <c r="AO30" s="243">
        <v>1792419.013</v>
      </c>
      <c r="AP30" s="243">
        <v>603360.3629999999</v>
      </c>
      <c r="AQ30" s="243">
        <v>587535.88899999997</v>
      </c>
      <c r="AR30" s="243">
        <v>1716.1930000000002</v>
      </c>
      <c r="AS30" s="243">
        <v>48593.113999999994</v>
      </c>
      <c r="AT30" s="243">
        <v>323.33900000000006</v>
      </c>
      <c r="AU30" s="243">
        <v>1903.0340000000001</v>
      </c>
      <c r="AV30" s="243">
        <v>27273.973999999998</v>
      </c>
      <c r="AW30" s="243">
        <v>29285.923999999999</v>
      </c>
      <c r="AX30" s="241">
        <f t="shared" si="11"/>
        <v>1155696.8589999995</v>
      </c>
      <c r="AY30" s="242">
        <f t="shared" si="35"/>
        <v>1949343.8989999981</v>
      </c>
      <c r="AZ30" s="243">
        <v>490810.55499999929</v>
      </c>
      <c r="BA30" s="243">
        <v>1519230.8719999981</v>
      </c>
      <c r="BB30" s="243">
        <v>648498.83700000017</v>
      </c>
      <c r="BC30" s="243">
        <v>330233.22799999994</v>
      </c>
      <c r="BD30" s="243">
        <v>3157.8910000000001</v>
      </c>
      <c r="BE30" s="243">
        <v>64191.924999999952</v>
      </c>
      <c r="BF30" s="243">
        <v>248.13</v>
      </c>
      <c r="BG30" s="243">
        <v>2079.8940000000002</v>
      </c>
      <c r="BH30" s="243">
        <v>12981.445999999994</v>
      </c>
      <c r="BI30" s="274">
        <v>33607.980000000032</v>
      </c>
      <c r="BJ30" s="241">
        <f t="shared" si="36"/>
        <v>936213.04200000002</v>
      </c>
      <c r="BK30" s="242">
        <f t="shared" si="37"/>
        <v>1726132.8859999997</v>
      </c>
      <c r="BL30" s="245">
        <v>466116.01500000001</v>
      </c>
      <c r="BM30" s="245">
        <v>1394811.2579999999</v>
      </c>
      <c r="BN30" s="245">
        <v>439137.38500000001</v>
      </c>
      <c r="BO30" s="245">
        <v>238922.12100000001</v>
      </c>
      <c r="BP30" s="245">
        <v>2525.212</v>
      </c>
      <c r="BQ30" s="245">
        <v>59887.4</v>
      </c>
      <c r="BR30" s="245">
        <v>571.62900000000002</v>
      </c>
      <c r="BS30" s="245">
        <v>2261.94</v>
      </c>
      <c r="BT30" s="245">
        <v>27862.800999999999</v>
      </c>
      <c r="BU30" s="246">
        <v>30250.167000000001</v>
      </c>
      <c r="BV30" s="241">
        <f t="shared" si="12"/>
        <v>950447.8489999997</v>
      </c>
      <c r="BW30" s="242">
        <f t="shared" si="13"/>
        <v>1586869.2139999999</v>
      </c>
      <c r="BX30" s="245">
        <v>527083.21899999969</v>
      </c>
      <c r="BY30" s="245">
        <v>1307874.7660000001</v>
      </c>
      <c r="BZ30" s="245">
        <v>393934.99300000002</v>
      </c>
      <c r="CA30" s="245">
        <v>169459.90600000002</v>
      </c>
      <c r="CB30" s="245">
        <v>4247.8310000000001</v>
      </c>
      <c r="CC30" s="245">
        <v>78169.069000000003</v>
      </c>
      <c r="CD30" s="245">
        <v>264.59500000000003</v>
      </c>
      <c r="CE30" s="245">
        <v>2409.431</v>
      </c>
      <c r="CF30" s="245">
        <v>24917.210999999999</v>
      </c>
      <c r="CG30" s="246">
        <v>28956.042000000001</v>
      </c>
      <c r="CH30" s="241">
        <f t="shared" si="40"/>
        <v>933588.97500000021</v>
      </c>
      <c r="CI30" s="242">
        <f t="shared" si="41"/>
        <v>1501889.8099999998</v>
      </c>
      <c r="CJ30" s="271">
        <v>419037.16600000003</v>
      </c>
      <c r="CK30" s="271">
        <v>1233259.9119999998</v>
      </c>
      <c r="CL30" s="271">
        <v>508330.70000000007</v>
      </c>
      <c r="CM30" s="271">
        <v>184412.43899999995</v>
      </c>
      <c r="CN30" s="271">
        <v>5489.7850000000026</v>
      </c>
      <c r="CO30" s="271">
        <v>80878.99900000004</v>
      </c>
      <c r="CP30" s="271">
        <v>721.80100000000004</v>
      </c>
      <c r="CQ30" s="271">
        <v>2402.6240000000003</v>
      </c>
      <c r="CR30" s="271">
        <v>9.5230000000000032</v>
      </c>
      <c r="CS30" s="272">
        <v>935.8359999999999</v>
      </c>
      <c r="CT30" s="241">
        <f t="shared" si="42"/>
        <v>913154.94979699992</v>
      </c>
      <c r="CU30" s="242">
        <f t="shared" si="43"/>
        <v>1521513.1889999988</v>
      </c>
      <c r="CV30" s="271">
        <v>434915.82697399997</v>
      </c>
      <c r="CW30" s="271">
        <v>1173769.7799999989</v>
      </c>
      <c r="CX30" s="271">
        <v>463073.68947499996</v>
      </c>
      <c r="CY30" s="271">
        <v>219204.86099999998</v>
      </c>
      <c r="CZ30" s="271">
        <v>14428.931179999998</v>
      </c>
      <c r="DA30" s="271">
        <v>125274.07799999999</v>
      </c>
      <c r="DB30" s="271">
        <v>719.34854500000006</v>
      </c>
      <c r="DC30" s="271">
        <v>2435.4290000000001</v>
      </c>
      <c r="DD30" s="271">
        <v>17.153623</v>
      </c>
      <c r="DE30" s="312">
        <v>829.04100000000005</v>
      </c>
      <c r="DF30" s="269">
        <f t="shared" si="16"/>
        <v>797957</v>
      </c>
      <c r="DG30" s="270">
        <f t="shared" si="17"/>
        <v>1618558</v>
      </c>
      <c r="DH30" s="271">
        <v>404628</v>
      </c>
      <c r="DI30" s="271">
        <v>1127405</v>
      </c>
      <c r="DJ30" s="271">
        <v>370367</v>
      </c>
      <c r="DK30" s="271">
        <v>195121</v>
      </c>
      <c r="DL30" s="271">
        <v>454</v>
      </c>
      <c r="DM30" s="271">
        <v>224182</v>
      </c>
      <c r="DN30" s="271">
        <v>22508</v>
      </c>
      <c r="DO30" s="272">
        <v>71850</v>
      </c>
      <c r="DP30" s="269">
        <f t="shared" si="18"/>
        <v>792661.49973299995</v>
      </c>
      <c r="DQ30" s="270">
        <f t="shared" si="19"/>
        <v>1468255.8630000011</v>
      </c>
      <c r="DR30" s="242">
        <v>439886.27622</v>
      </c>
      <c r="DS30" s="242">
        <v>1184853.5450000011</v>
      </c>
      <c r="DT30" s="242">
        <v>315694.86443399999</v>
      </c>
      <c r="DU30" s="242">
        <v>170927.86899999998</v>
      </c>
      <c r="DV30" s="242">
        <v>361.93130399999995</v>
      </c>
      <c r="DW30" s="242">
        <v>63452.041000000005</v>
      </c>
      <c r="DX30" s="242">
        <v>36718.427774999996</v>
      </c>
      <c r="DY30" s="268">
        <v>49022.40800000001</v>
      </c>
      <c r="DZ30" s="269">
        <f t="shared" si="20"/>
        <v>936494.67765499896</v>
      </c>
      <c r="EA30" s="270">
        <f t="shared" si="21"/>
        <v>1306002.463</v>
      </c>
      <c r="EB30" s="242">
        <v>437767.492101999</v>
      </c>
      <c r="EC30" s="242">
        <v>1075384.9169999999</v>
      </c>
      <c r="ED30" s="242">
        <v>481689.99727200001</v>
      </c>
      <c r="EE30" s="242">
        <v>190155.71599999999</v>
      </c>
      <c r="EF30" s="242">
        <v>4471.0139449999997</v>
      </c>
      <c r="EG30" s="242">
        <v>20524.781000000003</v>
      </c>
      <c r="EH30" s="242">
        <v>12566.174336</v>
      </c>
      <c r="EI30" s="268">
        <v>19937.048999999999</v>
      </c>
      <c r="EJ30" s="269">
        <f t="shared" si="22"/>
        <v>701136.29674700007</v>
      </c>
      <c r="EK30" s="270">
        <f t="shared" si="23"/>
        <v>1107151.1689999995</v>
      </c>
      <c r="EL30" s="242">
        <v>392990.491003</v>
      </c>
      <c r="EM30" s="242">
        <v>954133.77099999925</v>
      </c>
      <c r="EN30" s="242">
        <v>288813.95452000003</v>
      </c>
      <c r="EO30" s="242">
        <v>110976.789</v>
      </c>
      <c r="EP30" s="242">
        <v>699.530214</v>
      </c>
      <c r="EQ30" s="242">
        <v>24156.83</v>
      </c>
      <c r="ER30" s="242">
        <v>18632.321010000003</v>
      </c>
      <c r="ES30" s="268">
        <v>17883.779000000002</v>
      </c>
      <c r="ET30" s="269">
        <f t="shared" si="24"/>
        <v>980123.06599999999</v>
      </c>
      <c r="EU30" s="270">
        <f t="shared" si="25"/>
        <v>1390495.7949999999</v>
      </c>
      <c r="EV30" s="271">
        <v>451128.17499999999</v>
      </c>
      <c r="EW30" s="271">
        <v>1121010.1909999999</v>
      </c>
      <c r="EX30" s="271">
        <v>465663.37900000002</v>
      </c>
      <c r="EY30" s="271">
        <v>178887.88</v>
      </c>
      <c r="EZ30" s="271">
        <v>71.797999999999988</v>
      </c>
      <c r="FA30" s="271">
        <v>17041.441999999999</v>
      </c>
      <c r="FB30" s="270">
        <v>63259.714</v>
      </c>
      <c r="FC30" s="273">
        <v>73556.281999999992</v>
      </c>
      <c r="FD30" s="244">
        <f t="shared" si="26"/>
        <v>13687494.649931997</v>
      </c>
      <c r="FE30" s="245">
        <f t="shared" si="27"/>
        <v>25558853.146999996</v>
      </c>
      <c r="FF30" s="245">
        <f t="shared" si="28"/>
        <v>6486962.8722989978</v>
      </c>
      <c r="FG30" s="245">
        <f t="shared" si="28"/>
        <v>19623049.621999998</v>
      </c>
      <c r="FH30" s="245">
        <f t="shared" si="28"/>
        <v>6857115.1077009998</v>
      </c>
      <c r="FI30" s="245">
        <f t="shared" si="28"/>
        <v>4338939.0419999994</v>
      </c>
      <c r="FJ30" s="245">
        <f t="shared" si="28"/>
        <v>41536.065643000009</v>
      </c>
      <c r="FK30" s="245">
        <f t="shared" si="28"/>
        <v>1075419.97</v>
      </c>
      <c r="FL30" s="245">
        <f t="shared" si="29"/>
        <v>5431.0475450000013</v>
      </c>
      <c r="FM30" s="245">
        <f t="shared" si="29"/>
        <v>25677.907999999999</v>
      </c>
      <c r="FN30" s="245">
        <f t="shared" si="30"/>
        <v>296449.556744</v>
      </c>
      <c r="FO30" s="246">
        <f t="shared" si="30"/>
        <v>495766.60499999992</v>
      </c>
    </row>
    <row r="31" spans="1:171" s="36" customFormat="1" ht="14.4" customHeight="1" x14ac:dyDescent="0.2">
      <c r="A31" s="307" t="s">
        <v>85</v>
      </c>
      <c r="B31" s="434">
        <f t="shared" si="7"/>
        <v>17311.695</v>
      </c>
      <c r="C31" s="435">
        <f t="shared" si="31"/>
        <v>47676.077999999994</v>
      </c>
      <c r="D31" s="436">
        <v>5729.12</v>
      </c>
      <c r="E31" s="436">
        <v>22815.325000000001</v>
      </c>
      <c r="F31" s="436">
        <v>11115.657000000003</v>
      </c>
      <c r="G31" s="436">
        <v>23328.357999999997</v>
      </c>
      <c r="H31" s="436">
        <v>3.4800000000000004</v>
      </c>
      <c r="I31" s="436">
        <v>210.36700000000005</v>
      </c>
      <c r="J31" s="436">
        <v>13.678000000000001</v>
      </c>
      <c r="K31" s="436">
        <v>37.003</v>
      </c>
      <c r="L31" s="436">
        <v>449.75999999999993</v>
      </c>
      <c r="M31" s="437">
        <v>1285.0250000000001</v>
      </c>
      <c r="N31" s="308">
        <f t="shared" si="8"/>
        <v>12497.607000000002</v>
      </c>
      <c r="O31" s="309">
        <f t="shared" si="32"/>
        <v>37001.615000000005</v>
      </c>
      <c r="P31" s="310">
        <v>4801.7630000000008</v>
      </c>
      <c r="Q31" s="310">
        <v>21722.508000000005</v>
      </c>
      <c r="R31" s="310">
        <v>7420.7090000000017</v>
      </c>
      <c r="S31" s="310">
        <v>13149.078999999998</v>
      </c>
      <c r="T31" s="310">
        <v>50.824999999999996</v>
      </c>
      <c r="U31" s="310">
        <v>1114.7510000000002</v>
      </c>
      <c r="V31" s="310">
        <v>0.14399999999999999</v>
      </c>
      <c r="W31" s="310">
        <v>11.654999999999999</v>
      </c>
      <c r="X31" s="310">
        <v>224.16600000000003</v>
      </c>
      <c r="Y31" s="311">
        <v>1003.6220000000002</v>
      </c>
      <c r="Z31" s="308">
        <f t="shared" si="9"/>
        <v>13983.444999999998</v>
      </c>
      <c r="AA31" s="309">
        <f t="shared" si="33"/>
        <v>50601.580000000009</v>
      </c>
      <c r="AB31" s="310">
        <v>5020.4880000000003</v>
      </c>
      <c r="AC31" s="310">
        <v>25275.655000000006</v>
      </c>
      <c r="AD31" s="310">
        <v>8819.3809999999976</v>
      </c>
      <c r="AE31" s="310">
        <v>23677.415999999997</v>
      </c>
      <c r="AF31" s="310">
        <v>9.3940000000000001</v>
      </c>
      <c r="AG31" s="310">
        <v>945.33399999999995</v>
      </c>
      <c r="AH31" s="310">
        <v>0.13200000000000001</v>
      </c>
      <c r="AI31" s="310">
        <v>3.673</v>
      </c>
      <c r="AJ31" s="310">
        <v>134.05000000000004</v>
      </c>
      <c r="AK31" s="311">
        <v>699.50199999999995</v>
      </c>
      <c r="AL31" s="241">
        <f t="shared" si="10"/>
        <v>11319.113000000001</v>
      </c>
      <c r="AM31" s="242">
        <f t="shared" si="34"/>
        <v>34852.981000000007</v>
      </c>
      <c r="AN31" s="243">
        <v>3063.7769999999987</v>
      </c>
      <c r="AO31" s="243">
        <v>17050.859</v>
      </c>
      <c r="AP31" s="243">
        <v>8167.7080000000014</v>
      </c>
      <c r="AQ31" s="243">
        <v>17019.545999999998</v>
      </c>
      <c r="AR31" s="243">
        <v>3.9450000000000007</v>
      </c>
      <c r="AS31" s="243">
        <v>166.28100000000001</v>
      </c>
      <c r="AT31" s="243">
        <v>1.395</v>
      </c>
      <c r="AU31" s="243">
        <v>9.1920000000000002</v>
      </c>
      <c r="AV31" s="243">
        <v>82.287999999999997</v>
      </c>
      <c r="AW31" s="243">
        <v>607.10299999999995</v>
      </c>
      <c r="AX31" s="241">
        <f t="shared" si="11"/>
        <v>10880.273999999999</v>
      </c>
      <c r="AY31" s="242">
        <f t="shared" si="35"/>
        <v>22312.800999999999</v>
      </c>
      <c r="AZ31" s="243">
        <v>3257.2699999999995</v>
      </c>
      <c r="BA31" s="243">
        <v>12660.101999999997</v>
      </c>
      <c r="BB31" s="243">
        <v>7457.6819999999998</v>
      </c>
      <c r="BC31" s="243">
        <v>8880.0660000000007</v>
      </c>
      <c r="BD31" s="243">
        <v>8.8040000000000003</v>
      </c>
      <c r="BE31" s="243">
        <v>306.64700000000005</v>
      </c>
      <c r="BF31" s="243">
        <v>1.3179999999999998</v>
      </c>
      <c r="BG31" s="243">
        <v>11.791</v>
      </c>
      <c r="BH31" s="243">
        <v>155.20000000000005</v>
      </c>
      <c r="BI31" s="274">
        <v>454.19499999999994</v>
      </c>
      <c r="BJ31" s="241">
        <f t="shared" si="36"/>
        <v>10375.743999999999</v>
      </c>
      <c r="BK31" s="242">
        <f t="shared" si="37"/>
        <v>20212.291000000005</v>
      </c>
      <c r="BL31" s="245">
        <v>3160.2510000000002</v>
      </c>
      <c r="BM31" s="245">
        <v>12640.575000000001</v>
      </c>
      <c r="BN31" s="245">
        <v>7127.0509999999995</v>
      </c>
      <c r="BO31" s="245">
        <v>6422.0050000000001</v>
      </c>
      <c r="BP31" s="245">
        <v>2.6160000000000001</v>
      </c>
      <c r="BQ31" s="245">
        <v>452.34399999999999</v>
      </c>
      <c r="BR31" s="259">
        <v>3.1999999999999994E-2</v>
      </c>
      <c r="BS31" s="259">
        <v>0.9</v>
      </c>
      <c r="BT31" s="245">
        <v>85.794000000000011</v>
      </c>
      <c r="BU31" s="246">
        <v>696.4670000000001</v>
      </c>
      <c r="BV31" s="241">
        <f t="shared" si="12"/>
        <v>11257.382000000001</v>
      </c>
      <c r="BW31" s="242">
        <f t="shared" si="13"/>
        <v>20568.170000000002</v>
      </c>
      <c r="BX31" s="245">
        <v>3627.078</v>
      </c>
      <c r="BY31" s="245">
        <v>12714.441999999999</v>
      </c>
      <c r="BZ31" s="245">
        <v>7508.0410000000011</v>
      </c>
      <c r="CA31" s="245">
        <v>6646.8729999999996</v>
      </c>
      <c r="CB31" s="245">
        <v>8.0419999999999998</v>
      </c>
      <c r="CC31" s="245">
        <v>514.721</v>
      </c>
      <c r="CD31" s="259">
        <v>7.3159999999999998</v>
      </c>
      <c r="CE31" s="259">
        <v>242.38</v>
      </c>
      <c r="CF31" s="245">
        <v>106.905</v>
      </c>
      <c r="CG31" s="246">
        <v>449.75400000000002</v>
      </c>
      <c r="CH31" s="241">
        <f t="shared" si="40"/>
        <v>10279.397000000001</v>
      </c>
      <c r="CI31" s="242">
        <f t="shared" si="41"/>
        <v>17286.093000000004</v>
      </c>
      <c r="CJ31" s="271">
        <v>2947.2979999999998</v>
      </c>
      <c r="CK31" s="271">
        <v>10474.028000000002</v>
      </c>
      <c r="CL31" s="271">
        <v>7328.1120000000001</v>
      </c>
      <c r="CM31" s="271">
        <v>6709.7270000000008</v>
      </c>
      <c r="CN31" s="271">
        <v>1.325</v>
      </c>
      <c r="CO31" s="271">
        <v>55.123000000000005</v>
      </c>
      <c r="CP31" s="271">
        <v>2.6620000000000004</v>
      </c>
      <c r="CQ31" s="271">
        <v>43.182000000000009</v>
      </c>
      <c r="CR31" s="271"/>
      <c r="CS31" s="272">
        <v>4.0329999999999995</v>
      </c>
      <c r="CT31" s="241">
        <f t="shared" si="42"/>
        <v>11265.249538000002</v>
      </c>
      <c r="CU31" s="242">
        <f t="shared" si="43"/>
        <v>18629.614999999998</v>
      </c>
      <c r="CV31" s="271">
        <v>2691.7079089999997</v>
      </c>
      <c r="CW31" s="271">
        <v>10337.654999999999</v>
      </c>
      <c r="CX31" s="271">
        <v>8561.3012950000011</v>
      </c>
      <c r="CY31" s="271">
        <v>7690.4829999999993</v>
      </c>
      <c r="CZ31" s="271">
        <v>2.4918239999999998</v>
      </c>
      <c r="DA31" s="271">
        <v>532.97500000000002</v>
      </c>
      <c r="DB31" s="271">
        <v>9.7479999999999993</v>
      </c>
      <c r="DC31" s="271">
        <v>68.406000000000006</v>
      </c>
      <c r="DD31" s="271">
        <v>5.1000000000000004E-4</v>
      </c>
      <c r="DE31" s="312">
        <v>9.6000000000000002E-2</v>
      </c>
      <c r="DF31" s="269">
        <f t="shared" si="16"/>
        <v>9379</v>
      </c>
      <c r="DG31" s="270">
        <f t="shared" si="17"/>
        <v>16621</v>
      </c>
      <c r="DH31" s="271">
        <v>2792</v>
      </c>
      <c r="DI31" s="271">
        <v>9541</v>
      </c>
      <c r="DJ31" s="271">
        <v>6574</v>
      </c>
      <c r="DK31" s="271">
        <v>5600</v>
      </c>
      <c r="DL31" s="271">
        <v>4</v>
      </c>
      <c r="DM31" s="271">
        <v>1440</v>
      </c>
      <c r="DN31" s="271">
        <v>9</v>
      </c>
      <c r="DO31" s="272">
        <v>40</v>
      </c>
      <c r="DP31" s="269">
        <f t="shared" si="18"/>
        <v>6164.0467550000003</v>
      </c>
      <c r="DQ31" s="270">
        <f t="shared" si="19"/>
        <v>10598.286</v>
      </c>
      <c r="DR31" s="242">
        <v>1391.4397280000001</v>
      </c>
      <c r="DS31" s="242">
        <v>4863.0219999999999</v>
      </c>
      <c r="DT31" s="242">
        <v>4754.9119300000002</v>
      </c>
      <c r="DU31" s="242">
        <v>4101.4229999999998</v>
      </c>
      <c r="DV31" s="261">
        <v>1.601307</v>
      </c>
      <c r="DW31" s="242">
        <v>1453.3330000000001</v>
      </c>
      <c r="DX31" s="242">
        <v>16.093789999999998</v>
      </c>
      <c r="DY31" s="268">
        <v>180.50800000000001</v>
      </c>
      <c r="DZ31" s="269">
        <f t="shared" si="20"/>
        <v>5489.1993450000009</v>
      </c>
      <c r="EA31" s="270">
        <f t="shared" si="21"/>
        <v>8531.9330000000009</v>
      </c>
      <c r="EB31" s="242">
        <v>1588.9250200000001</v>
      </c>
      <c r="EC31" s="242">
        <v>5025.2480000000014</v>
      </c>
      <c r="ED31" s="242">
        <v>3894.9301040000005</v>
      </c>
      <c r="EE31" s="242">
        <v>3448.9619999999995</v>
      </c>
      <c r="EF31" s="261">
        <v>0.30659300000000006</v>
      </c>
      <c r="EG31" s="242">
        <v>27.540999999999997</v>
      </c>
      <c r="EH31" s="242">
        <v>5.0376279999999998</v>
      </c>
      <c r="EI31" s="268">
        <v>30.182000000000002</v>
      </c>
      <c r="EJ31" s="269">
        <f t="shared" si="22"/>
        <v>4826.7134300000007</v>
      </c>
      <c r="EK31" s="270">
        <f t="shared" si="23"/>
        <v>6304.2870000000003</v>
      </c>
      <c r="EL31" s="242">
        <v>2080.7597700000001</v>
      </c>
      <c r="EM31" s="242">
        <v>4083.098</v>
      </c>
      <c r="EN31" s="242">
        <v>2738.9621600000005</v>
      </c>
      <c r="EO31" s="242">
        <v>2185.2940000000003</v>
      </c>
      <c r="EP31" s="261"/>
      <c r="EQ31" s="242">
        <v>12.327</v>
      </c>
      <c r="ER31" s="242">
        <v>6.9915000000000003</v>
      </c>
      <c r="ES31" s="268">
        <v>23.568000000000001</v>
      </c>
      <c r="ET31" s="269">
        <f t="shared" si="24"/>
        <v>7407.9440000000004</v>
      </c>
      <c r="EU31" s="270">
        <f t="shared" si="25"/>
        <v>17809.409</v>
      </c>
      <c r="EV31" s="271">
        <v>3199.9810000000007</v>
      </c>
      <c r="EW31" s="271">
        <v>14125.01</v>
      </c>
      <c r="EX31" s="271">
        <v>4203.3040000000001</v>
      </c>
      <c r="EY31" s="271">
        <v>3277.683</v>
      </c>
      <c r="EZ31" s="271">
        <v>0.95499999999999996</v>
      </c>
      <c r="FA31" s="271">
        <v>43.245999999999995</v>
      </c>
      <c r="FB31" s="270">
        <v>3.7040000000000002</v>
      </c>
      <c r="FC31" s="273">
        <v>363.47</v>
      </c>
      <c r="FD31" s="244">
        <f t="shared" si="26"/>
        <v>142436.81006799996</v>
      </c>
      <c r="FE31" s="245">
        <f t="shared" si="27"/>
        <v>329006.13900000002</v>
      </c>
      <c r="FF31" s="245">
        <f t="shared" si="28"/>
        <v>45351.858426999999</v>
      </c>
      <c r="FG31" s="245">
        <f t="shared" si="28"/>
        <v>183328.527</v>
      </c>
      <c r="FH31" s="245">
        <f t="shared" si="28"/>
        <v>95671.750488999998</v>
      </c>
      <c r="FI31" s="245">
        <f t="shared" si="28"/>
        <v>132136.91500000001</v>
      </c>
      <c r="FJ31" s="245">
        <f t="shared" si="28"/>
        <v>97.785724000000002</v>
      </c>
      <c r="FK31" s="245">
        <f t="shared" si="28"/>
        <v>7274.9900000000007</v>
      </c>
      <c r="FL31" s="245">
        <f t="shared" si="29"/>
        <v>36.424999999999997</v>
      </c>
      <c r="FM31" s="245">
        <f t="shared" si="29"/>
        <v>428.18199999999996</v>
      </c>
      <c r="FN31" s="245">
        <f t="shared" si="30"/>
        <v>1278.9904280000001</v>
      </c>
      <c r="FO31" s="246">
        <f t="shared" si="30"/>
        <v>5837.5249999999996</v>
      </c>
    </row>
    <row r="32" spans="1:171" s="36" customFormat="1" ht="14.4" customHeight="1" x14ac:dyDescent="0.2">
      <c r="A32" s="307" t="s">
        <v>86</v>
      </c>
      <c r="B32" s="434">
        <f t="shared" si="7"/>
        <v>112700.19100000001</v>
      </c>
      <c r="C32" s="435">
        <f t="shared" si="31"/>
        <v>109953.542</v>
      </c>
      <c r="D32" s="436">
        <v>10203.439</v>
      </c>
      <c r="E32" s="436">
        <v>39041.719999999994</v>
      </c>
      <c r="F32" s="436">
        <v>102093.685</v>
      </c>
      <c r="G32" s="436">
        <v>68736.247000000003</v>
      </c>
      <c r="H32" s="436">
        <v>10.039000000000001</v>
      </c>
      <c r="I32" s="436">
        <v>658.64300000000003</v>
      </c>
      <c r="J32" s="436">
        <v>48.253999999999998</v>
      </c>
      <c r="K32" s="436">
        <v>87.302999999999997</v>
      </c>
      <c r="L32" s="436">
        <v>344.77400000000006</v>
      </c>
      <c r="M32" s="437">
        <v>1429.6290000000004</v>
      </c>
      <c r="N32" s="308">
        <f t="shared" si="8"/>
        <v>81537.633000000002</v>
      </c>
      <c r="O32" s="309">
        <f t="shared" si="32"/>
        <v>79752.129000000015</v>
      </c>
      <c r="P32" s="310">
        <v>11160.498999999993</v>
      </c>
      <c r="Q32" s="310">
        <v>38786.377000000008</v>
      </c>
      <c r="R32" s="310">
        <v>69976.712</v>
      </c>
      <c r="S32" s="310">
        <v>38090.091</v>
      </c>
      <c r="T32" s="310">
        <v>30.860000000000003</v>
      </c>
      <c r="U32" s="310">
        <v>746.27</v>
      </c>
      <c r="V32" s="310">
        <v>0.46200000000000002</v>
      </c>
      <c r="W32" s="310">
        <v>96.638999999999996</v>
      </c>
      <c r="X32" s="310">
        <v>369.10000000000008</v>
      </c>
      <c r="Y32" s="311">
        <v>2032.7520000000004</v>
      </c>
      <c r="Z32" s="308">
        <f t="shared" si="9"/>
        <v>63697.242000000006</v>
      </c>
      <c r="AA32" s="309">
        <f t="shared" si="33"/>
        <v>79583.267000000022</v>
      </c>
      <c r="AB32" s="310">
        <v>7885.5419999999995</v>
      </c>
      <c r="AC32" s="310">
        <v>38482.963000000003</v>
      </c>
      <c r="AD32" s="310">
        <v>55473.766000000003</v>
      </c>
      <c r="AE32" s="310">
        <v>39120.11</v>
      </c>
      <c r="AF32" s="310">
        <v>29.484000000000002</v>
      </c>
      <c r="AG32" s="310">
        <v>519.346</v>
      </c>
      <c r="AH32" s="310">
        <v>56.205000000000005</v>
      </c>
      <c r="AI32" s="310">
        <v>264.90299999999996</v>
      </c>
      <c r="AJ32" s="310">
        <v>252.24500000000003</v>
      </c>
      <c r="AK32" s="311">
        <v>1195.9449999999999</v>
      </c>
      <c r="AL32" s="241">
        <f t="shared" si="10"/>
        <v>76714.156000000003</v>
      </c>
      <c r="AM32" s="242">
        <f t="shared" si="34"/>
        <v>93449.349000000002</v>
      </c>
      <c r="AN32" s="243">
        <v>7836.5370000000003</v>
      </c>
      <c r="AO32" s="243">
        <v>31163.703999999994</v>
      </c>
      <c r="AP32" s="243">
        <v>68518.48</v>
      </c>
      <c r="AQ32" s="243">
        <v>60469.406000000003</v>
      </c>
      <c r="AR32" s="243">
        <v>4.2930000000000001</v>
      </c>
      <c r="AS32" s="243">
        <v>324.58200000000005</v>
      </c>
      <c r="AT32" s="243">
        <v>8.5500000000000007</v>
      </c>
      <c r="AU32" s="243">
        <v>8.6229999999999993</v>
      </c>
      <c r="AV32" s="243">
        <v>346.29600000000011</v>
      </c>
      <c r="AW32" s="243">
        <v>1483.0340000000003</v>
      </c>
      <c r="AX32" s="241">
        <f t="shared" si="11"/>
        <v>16934.301999999996</v>
      </c>
      <c r="AY32" s="242">
        <f t="shared" si="35"/>
        <v>35292.381999999998</v>
      </c>
      <c r="AZ32" s="243">
        <v>5396.6549999999988</v>
      </c>
      <c r="BA32" s="243">
        <v>26023.167000000001</v>
      </c>
      <c r="BB32" s="243">
        <v>11294.655999999999</v>
      </c>
      <c r="BC32" s="243">
        <v>7522.8770000000004</v>
      </c>
      <c r="BD32" s="243">
        <v>29.320000000000014</v>
      </c>
      <c r="BE32" s="243">
        <v>896.202</v>
      </c>
      <c r="BF32" s="243">
        <v>2.9409999999999998</v>
      </c>
      <c r="BG32" s="243">
        <v>62.592000000000006</v>
      </c>
      <c r="BH32" s="243">
        <v>210.73000000000005</v>
      </c>
      <c r="BI32" s="274">
        <v>787.54400000000021</v>
      </c>
      <c r="BJ32" s="241">
        <f t="shared" si="36"/>
        <v>15173.298999999999</v>
      </c>
      <c r="BK32" s="242">
        <f t="shared" si="37"/>
        <v>34796.183999999994</v>
      </c>
      <c r="BL32" s="245">
        <v>5363.4870000000001</v>
      </c>
      <c r="BM32" s="245">
        <v>24231.75</v>
      </c>
      <c r="BN32" s="245">
        <v>9663.3479999999981</v>
      </c>
      <c r="BO32" s="245">
        <v>7938.6210000000001</v>
      </c>
      <c r="BP32" s="245">
        <v>20.106000000000002</v>
      </c>
      <c r="BQ32" s="245">
        <v>1717.242</v>
      </c>
      <c r="BR32" s="245">
        <v>2.5100000000000002</v>
      </c>
      <c r="BS32" s="245">
        <v>105.14700000000001</v>
      </c>
      <c r="BT32" s="245">
        <v>123.848</v>
      </c>
      <c r="BU32" s="246">
        <v>803.42399999999998</v>
      </c>
      <c r="BV32" s="241">
        <f t="shared" si="12"/>
        <v>24048.749000000003</v>
      </c>
      <c r="BW32" s="242">
        <f t="shared" si="13"/>
        <v>39718.462000000007</v>
      </c>
      <c r="BX32" s="245">
        <v>5300.9689999999991</v>
      </c>
      <c r="BY32" s="245">
        <v>21664.796000000002</v>
      </c>
      <c r="BZ32" s="245">
        <v>18631.185000000001</v>
      </c>
      <c r="CA32" s="245">
        <v>15982.523000000001</v>
      </c>
      <c r="CB32" s="245">
        <v>18.805</v>
      </c>
      <c r="CC32" s="245">
        <v>1362.2600000000002</v>
      </c>
      <c r="CD32" s="245">
        <v>0</v>
      </c>
      <c r="CE32" s="245">
        <v>0</v>
      </c>
      <c r="CF32" s="245">
        <v>97.79</v>
      </c>
      <c r="CG32" s="246">
        <v>708.88300000000004</v>
      </c>
      <c r="CH32" s="241">
        <f t="shared" si="40"/>
        <v>17484.340999999997</v>
      </c>
      <c r="CI32" s="242">
        <f t="shared" si="41"/>
        <v>28737.126999999997</v>
      </c>
      <c r="CJ32" s="271">
        <v>7564.6749999999975</v>
      </c>
      <c r="CK32" s="271">
        <v>20547.173000000003</v>
      </c>
      <c r="CL32" s="271">
        <v>9911.2379999999994</v>
      </c>
      <c r="CM32" s="271">
        <v>7904.0939999999991</v>
      </c>
      <c r="CN32" s="271">
        <v>5.0039999999999987</v>
      </c>
      <c r="CO32" s="271">
        <v>226.45999999999998</v>
      </c>
      <c r="CP32" s="260">
        <v>3.4239999999999999</v>
      </c>
      <c r="CQ32" s="271">
        <v>48.633999999999993</v>
      </c>
      <c r="CR32" s="260"/>
      <c r="CS32" s="272">
        <v>10.765999999999998</v>
      </c>
      <c r="CT32" s="241">
        <f t="shared" si="42"/>
        <v>24512.857452</v>
      </c>
      <c r="CU32" s="242">
        <f t="shared" si="43"/>
        <v>36300.618999999999</v>
      </c>
      <c r="CV32" s="271">
        <v>5801.5752019999991</v>
      </c>
      <c r="CW32" s="271">
        <v>19654.252</v>
      </c>
      <c r="CX32" s="271">
        <v>18707.101434</v>
      </c>
      <c r="CY32" s="271">
        <v>16418.014000000003</v>
      </c>
      <c r="CZ32" s="271">
        <v>4.1808160000000001</v>
      </c>
      <c r="DA32" s="271">
        <v>215.00499999999997</v>
      </c>
      <c r="DB32" s="260"/>
      <c r="DC32" s="271">
        <v>2.6419999999999999</v>
      </c>
      <c r="DD32" s="260"/>
      <c r="DE32" s="312">
        <v>10.706</v>
      </c>
      <c r="DF32" s="269">
        <f t="shared" si="16"/>
        <v>11306</v>
      </c>
      <c r="DG32" s="270">
        <f t="shared" si="17"/>
        <v>20992</v>
      </c>
      <c r="DH32" s="271">
        <v>4252</v>
      </c>
      <c r="DI32" s="271">
        <v>13968</v>
      </c>
      <c r="DJ32" s="271">
        <v>7036</v>
      </c>
      <c r="DK32" s="271">
        <v>6610</v>
      </c>
      <c r="DL32" s="271">
        <v>17</v>
      </c>
      <c r="DM32" s="271">
        <v>375</v>
      </c>
      <c r="DN32" s="271">
        <v>1</v>
      </c>
      <c r="DO32" s="272">
        <v>39</v>
      </c>
      <c r="DP32" s="269">
        <f t="shared" si="18"/>
        <v>7991.9716900000003</v>
      </c>
      <c r="DQ32" s="270">
        <f t="shared" si="19"/>
        <v>20802.579000000002</v>
      </c>
      <c r="DR32" s="242">
        <v>3775.0675699999997</v>
      </c>
      <c r="DS32" s="242">
        <v>15832.239</v>
      </c>
      <c r="DT32" s="242">
        <v>4135.1823279999999</v>
      </c>
      <c r="DU32" s="242">
        <v>4124.6870000000008</v>
      </c>
      <c r="DV32" s="242">
        <v>11.306881000000001</v>
      </c>
      <c r="DW32" s="242">
        <v>528.02600000000007</v>
      </c>
      <c r="DX32" s="242">
        <v>70.414911000000004</v>
      </c>
      <c r="DY32" s="268">
        <v>317.62700000000001</v>
      </c>
      <c r="DZ32" s="269">
        <f t="shared" si="20"/>
        <v>6101.172547000001</v>
      </c>
      <c r="EA32" s="270">
        <f t="shared" si="21"/>
        <v>19391.737000000001</v>
      </c>
      <c r="EB32" s="242">
        <v>2100.4993830000003</v>
      </c>
      <c r="EC32" s="242">
        <v>14707.795000000002</v>
      </c>
      <c r="ED32" s="242">
        <v>3964.6277300000002</v>
      </c>
      <c r="EE32" s="242">
        <v>4240.6900000000005</v>
      </c>
      <c r="EF32" s="242">
        <v>3.4814340000000001</v>
      </c>
      <c r="EG32" s="242">
        <v>212.47099999999998</v>
      </c>
      <c r="EH32" s="242">
        <v>32.564</v>
      </c>
      <c r="EI32" s="268">
        <v>230.78099999999998</v>
      </c>
      <c r="EJ32" s="269">
        <f t="shared" si="22"/>
        <v>5974.603274000001</v>
      </c>
      <c r="EK32" s="270">
        <f t="shared" si="23"/>
        <v>9899.1610000000001</v>
      </c>
      <c r="EL32" s="242">
        <v>2066.9252670000001</v>
      </c>
      <c r="EM32" s="242">
        <v>6168.3680000000004</v>
      </c>
      <c r="EN32" s="242">
        <v>3639.4001300000004</v>
      </c>
      <c r="EO32" s="242">
        <v>3404.0189999999993</v>
      </c>
      <c r="EP32" s="242">
        <v>1.7411369999999999</v>
      </c>
      <c r="EQ32" s="242">
        <v>119.93300000000001</v>
      </c>
      <c r="ER32" s="242">
        <v>266.53674000000001</v>
      </c>
      <c r="ES32" s="268">
        <v>206.84100000000001</v>
      </c>
      <c r="ET32" s="269">
        <f t="shared" si="24"/>
        <v>8613.8050000000003</v>
      </c>
      <c r="EU32" s="270">
        <f t="shared" si="25"/>
        <v>14246.295</v>
      </c>
      <c r="EV32" s="271">
        <v>2905.4609999999998</v>
      </c>
      <c r="EW32" s="271">
        <v>9227.6180000000004</v>
      </c>
      <c r="EX32" s="271">
        <v>5704.8590000000004</v>
      </c>
      <c r="EY32" s="271">
        <v>4417.1970000000001</v>
      </c>
      <c r="EZ32" s="271">
        <v>3.4849999999999999</v>
      </c>
      <c r="FA32" s="271">
        <v>205.07299999999998</v>
      </c>
      <c r="FB32" s="270"/>
      <c r="FC32" s="273">
        <v>396.40699999999998</v>
      </c>
      <c r="FD32" s="244">
        <f t="shared" si="26"/>
        <v>472790.32296300004</v>
      </c>
      <c r="FE32" s="245">
        <f t="shared" si="27"/>
        <v>622914.8330000001</v>
      </c>
      <c r="FF32" s="245">
        <f t="shared" si="28"/>
        <v>81613.331421999988</v>
      </c>
      <c r="FG32" s="245">
        <f t="shared" si="28"/>
        <v>319499.92200000002</v>
      </c>
      <c r="FH32" s="245">
        <f t="shared" si="28"/>
        <v>388750.24062200001</v>
      </c>
      <c r="FI32" s="245">
        <f t="shared" si="28"/>
        <v>284978.576</v>
      </c>
      <c r="FJ32" s="245">
        <f t="shared" si="28"/>
        <v>189.10626800000006</v>
      </c>
      <c r="FK32" s="245">
        <f t="shared" si="28"/>
        <v>8106.5130000000008</v>
      </c>
      <c r="FL32" s="245">
        <f t="shared" si="29"/>
        <v>122.346</v>
      </c>
      <c r="FM32" s="245">
        <f t="shared" si="29"/>
        <v>676.48299999999995</v>
      </c>
      <c r="FN32" s="245">
        <f t="shared" si="30"/>
        <v>2115.2986510000001</v>
      </c>
      <c r="FO32" s="246">
        <f t="shared" si="30"/>
        <v>9653.3390000000018</v>
      </c>
    </row>
    <row r="33" spans="1:171" s="36" customFormat="1" ht="14.4" customHeight="1" x14ac:dyDescent="0.2">
      <c r="A33" s="307" t="s">
        <v>50</v>
      </c>
      <c r="B33" s="434">
        <f t="shared" si="7"/>
        <v>76085.073999999993</v>
      </c>
      <c r="C33" s="435">
        <f t="shared" si="31"/>
        <v>116804.32800000004</v>
      </c>
      <c r="D33" s="436">
        <v>55760.047999999995</v>
      </c>
      <c r="E33" s="436">
        <v>87537.455000000031</v>
      </c>
      <c r="F33" s="436">
        <v>1452.3389999999999</v>
      </c>
      <c r="G33" s="436">
        <v>8594.2800000000007</v>
      </c>
      <c r="H33" s="436">
        <v>6.9020000000000001</v>
      </c>
      <c r="I33" s="436">
        <v>487.60700000000003</v>
      </c>
      <c r="J33" s="436">
        <v>113.00500000000002</v>
      </c>
      <c r="K33" s="436">
        <v>687.70900000000006</v>
      </c>
      <c r="L33" s="436">
        <v>18752.78</v>
      </c>
      <c r="M33" s="437">
        <v>19497.277000000006</v>
      </c>
      <c r="N33" s="308">
        <f t="shared" si="8"/>
        <v>56216.596999999972</v>
      </c>
      <c r="O33" s="309">
        <f t="shared" si="32"/>
        <v>107919.31000000001</v>
      </c>
      <c r="P33" s="310">
        <v>45266.542999999969</v>
      </c>
      <c r="Q33" s="310">
        <v>78639.056000000011</v>
      </c>
      <c r="R33" s="310">
        <v>2072.0589999999997</v>
      </c>
      <c r="S33" s="310">
        <v>10829.800999999999</v>
      </c>
      <c r="T33" s="310">
        <v>16.734000000000002</v>
      </c>
      <c r="U33" s="310">
        <v>395.85800000000006</v>
      </c>
      <c r="V33" s="310">
        <v>104.26200000000001</v>
      </c>
      <c r="W33" s="310">
        <v>1712.845</v>
      </c>
      <c r="X33" s="310">
        <v>8756.9990000000053</v>
      </c>
      <c r="Y33" s="311">
        <v>16341.749999999996</v>
      </c>
      <c r="Z33" s="308">
        <f t="shared" si="9"/>
        <v>71900.787000000026</v>
      </c>
      <c r="AA33" s="309">
        <f t="shared" si="33"/>
        <v>114004.69999999998</v>
      </c>
      <c r="AB33" s="310">
        <v>59316.02800000002</v>
      </c>
      <c r="AC33" s="310">
        <v>75804.510999999999</v>
      </c>
      <c r="AD33" s="310">
        <v>3154.1370000000006</v>
      </c>
      <c r="AE33" s="310">
        <v>20064.584999999999</v>
      </c>
      <c r="AF33" s="310">
        <v>6.6240000000000014</v>
      </c>
      <c r="AG33" s="310">
        <v>568.70600000000002</v>
      </c>
      <c r="AH33" s="310">
        <v>57.803999999999995</v>
      </c>
      <c r="AI33" s="310">
        <v>828.41499999999996</v>
      </c>
      <c r="AJ33" s="310">
        <v>9366.1940000000031</v>
      </c>
      <c r="AK33" s="311">
        <v>16738.482999999997</v>
      </c>
      <c r="AL33" s="241">
        <f t="shared" si="10"/>
        <v>62243.68</v>
      </c>
      <c r="AM33" s="242">
        <f t="shared" si="34"/>
        <v>109541.65800000005</v>
      </c>
      <c r="AN33" s="243">
        <v>48300.751000000004</v>
      </c>
      <c r="AO33" s="243">
        <v>77143.431000000055</v>
      </c>
      <c r="AP33" s="243">
        <v>3706.0920000000001</v>
      </c>
      <c r="AQ33" s="243">
        <v>15805.342999999999</v>
      </c>
      <c r="AR33" s="243">
        <v>4.1550000000000002</v>
      </c>
      <c r="AS33" s="243">
        <v>234.41099999999997</v>
      </c>
      <c r="AT33" s="243">
        <v>40.982999999999997</v>
      </c>
      <c r="AU33" s="243">
        <v>325.49</v>
      </c>
      <c r="AV33" s="243">
        <v>10191.699000000001</v>
      </c>
      <c r="AW33" s="243">
        <v>16032.983</v>
      </c>
      <c r="AX33" s="241">
        <f t="shared" si="11"/>
        <v>49737.321999999956</v>
      </c>
      <c r="AY33" s="242">
        <f t="shared" si="35"/>
        <v>114400.25700000001</v>
      </c>
      <c r="AZ33" s="243">
        <v>36718.415999999954</v>
      </c>
      <c r="BA33" s="243">
        <v>90257.101999999999</v>
      </c>
      <c r="BB33" s="243">
        <v>2409.0759999999996</v>
      </c>
      <c r="BC33" s="243">
        <v>8379.9669999999987</v>
      </c>
      <c r="BD33" s="243">
        <v>2.8650000000000002</v>
      </c>
      <c r="BE33" s="243">
        <v>330.899</v>
      </c>
      <c r="BF33" s="243">
        <v>97.260999999999996</v>
      </c>
      <c r="BG33" s="243">
        <v>318.11299999999994</v>
      </c>
      <c r="BH33" s="243">
        <v>10509.704000000002</v>
      </c>
      <c r="BI33" s="274">
        <v>15114.176000000012</v>
      </c>
      <c r="BJ33" s="241">
        <f t="shared" si="36"/>
        <v>42027.597999999998</v>
      </c>
      <c r="BK33" s="242">
        <f t="shared" si="37"/>
        <v>97516.656999999977</v>
      </c>
      <c r="BL33" s="245">
        <v>30177.785</v>
      </c>
      <c r="BM33" s="245">
        <v>76267.366999999998</v>
      </c>
      <c r="BN33" s="245">
        <v>2353.933</v>
      </c>
      <c r="BO33" s="245">
        <v>6231.54</v>
      </c>
      <c r="BP33" s="245">
        <v>4.9240000000000004</v>
      </c>
      <c r="BQ33" s="245">
        <v>611.93799999999999</v>
      </c>
      <c r="BR33" s="245">
        <v>31.461000000000002</v>
      </c>
      <c r="BS33" s="245">
        <v>138.999</v>
      </c>
      <c r="BT33" s="245">
        <v>9459.494999999999</v>
      </c>
      <c r="BU33" s="246">
        <v>14266.813</v>
      </c>
      <c r="BV33" s="241">
        <f t="shared" si="12"/>
        <v>44453.094999999994</v>
      </c>
      <c r="BW33" s="242">
        <f t="shared" si="13"/>
        <v>85918.977999999988</v>
      </c>
      <c r="BX33" s="245">
        <v>32050.779999999995</v>
      </c>
      <c r="BY33" s="245">
        <v>60343.067999999999</v>
      </c>
      <c r="BZ33" s="245">
        <v>3896.3629999999998</v>
      </c>
      <c r="CA33" s="245">
        <v>11735.853999999999</v>
      </c>
      <c r="CB33" s="245">
        <v>8.3369999999999997</v>
      </c>
      <c r="CC33" s="245">
        <v>426.59899999999999</v>
      </c>
      <c r="CD33" s="245">
        <v>24.742000000000001</v>
      </c>
      <c r="CE33" s="245">
        <v>127.96599999999999</v>
      </c>
      <c r="CF33" s="245">
        <v>8472.8730000000014</v>
      </c>
      <c r="CG33" s="246">
        <v>13285.491</v>
      </c>
      <c r="CH33" s="241">
        <f t="shared" si="40"/>
        <v>31278.39000000005</v>
      </c>
      <c r="CI33" s="242">
        <f t="shared" si="41"/>
        <v>59882.670999999951</v>
      </c>
      <c r="CJ33" s="271">
        <v>29284.71000000005</v>
      </c>
      <c r="CK33" s="271">
        <v>51795.462999999952</v>
      </c>
      <c r="CL33" s="271">
        <v>1850.91</v>
      </c>
      <c r="CM33" s="271">
        <v>7596.8099999999995</v>
      </c>
      <c r="CN33" s="271">
        <v>4.5129999999999999</v>
      </c>
      <c r="CO33" s="271">
        <v>446.73</v>
      </c>
      <c r="CP33" s="271">
        <v>138.25700000000001</v>
      </c>
      <c r="CQ33" s="271">
        <v>27.946999999999999</v>
      </c>
      <c r="CR33" s="271"/>
      <c r="CS33" s="272">
        <v>15.721</v>
      </c>
      <c r="CT33" s="241">
        <f t="shared" si="42"/>
        <v>28476.743350000004</v>
      </c>
      <c r="CU33" s="242">
        <f t="shared" si="43"/>
        <v>55591.27</v>
      </c>
      <c r="CV33" s="271">
        <v>27686.929826000007</v>
      </c>
      <c r="CW33" s="271">
        <v>47958.788999999997</v>
      </c>
      <c r="CX33" s="271">
        <v>777.39067499999999</v>
      </c>
      <c r="CY33" s="271">
        <v>6709.5009999999993</v>
      </c>
      <c r="CZ33" s="271">
        <v>4.144622</v>
      </c>
      <c r="DA33" s="271">
        <v>867.30600000000004</v>
      </c>
      <c r="DB33" s="271">
        <v>6.4832899999999993</v>
      </c>
      <c r="DC33" s="271">
        <v>17.302</v>
      </c>
      <c r="DD33" s="271">
        <v>1.794937</v>
      </c>
      <c r="DE33" s="312">
        <v>38.372000000000007</v>
      </c>
      <c r="DF33" s="269">
        <f t="shared" si="16"/>
        <v>32930</v>
      </c>
      <c r="DG33" s="270">
        <f t="shared" si="17"/>
        <v>50325</v>
      </c>
      <c r="DH33" s="271">
        <v>24015</v>
      </c>
      <c r="DI33" s="271">
        <v>39460</v>
      </c>
      <c r="DJ33" s="271">
        <v>3178</v>
      </c>
      <c r="DK33" s="271">
        <v>7670</v>
      </c>
      <c r="DL33" s="271">
        <v>5</v>
      </c>
      <c r="DM33" s="271">
        <v>1104</v>
      </c>
      <c r="DN33" s="271">
        <v>5732</v>
      </c>
      <c r="DO33" s="272">
        <v>2091</v>
      </c>
      <c r="DP33" s="269">
        <f t="shared" si="18"/>
        <v>26937.270184000008</v>
      </c>
      <c r="DQ33" s="270">
        <f t="shared" si="19"/>
        <v>49015.696000000004</v>
      </c>
      <c r="DR33" s="242">
        <v>23093.010813000008</v>
      </c>
      <c r="DS33" s="242">
        <v>34145.576000000001</v>
      </c>
      <c r="DT33" s="242">
        <v>2765.4717500000002</v>
      </c>
      <c r="DU33" s="242">
        <v>11376.237000000001</v>
      </c>
      <c r="DV33" s="242">
        <v>5.7290760000000001</v>
      </c>
      <c r="DW33" s="242">
        <v>1397.8510000000001</v>
      </c>
      <c r="DX33" s="242">
        <v>1073.0585450000001</v>
      </c>
      <c r="DY33" s="268">
        <v>2096.0320000000002</v>
      </c>
      <c r="DZ33" s="269">
        <f t="shared" si="20"/>
        <v>26323.512292000003</v>
      </c>
      <c r="EA33" s="270">
        <f t="shared" si="21"/>
        <v>42191.914000000004</v>
      </c>
      <c r="EB33" s="242">
        <v>23085.825833000006</v>
      </c>
      <c r="EC33" s="242">
        <v>32858.532000000007</v>
      </c>
      <c r="ED33" s="242">
        <v>2633.57</v>
      </c>
      <c r="EE33" s="242">
        <v>7217.3449999999993</v>
      </c>
      <c r="EF33" s="242">
        <v>4.0738649999999996</v>
      </c>
      <c r="EG33" s="242">
        <v>319.62099999999998</v>
      </c>
      <c r="EH33" s="242">
        <v>600.04259400000001</v>
      </c>
      <c r="EI33" s="268">
        <v>1796.4160000000002</v>
      </c>
      <c r="EJ33" s="269">
        <f t="shared" si="22"/>
        <v>31717.877816</v>
      </c>
      <c r="EK33" s="270">
        <f t="shared" si="23"/>
        <v>39456.118999999999</v>
      </c>
      <c r="EL33" s="242">
        <v>24619.854006000001</v>
      </c>
      <c r="EM33" s="242">
        <v>30811.751</v>
      </c>
      <c r="EN33" s="242">
        <v>6485.9559199999994</v>
      </c>
      <c r="EO33" s="242">
        <v>7493.5450000000001</v>
      </c>
      <c r="EP33" s="242">
        <v>2.2386399999999997</v>
      </c>
      <c r="EQ33" s="242">
        <v>485.37600000000003</v>
      </c>
      <c r="ER33" s="242">
        <v>609.82925</v>
      </c>
      <c r="ES33" s="268">
        <v>665.447</v>
      </c>
      <c r="ET33" s="269">
        <f t="shared" si="24"/>
        <v>17619.896000000019</v>
      </c>
      <c r="EU33" s="270">
        <f t="shared" si="25"/>
        <v>50472.605000000003</v>
      </c>
      <c r="EV33" s="271">
        <v>10921.994000000021</v>
      </c>
      <c r="EW33" s="271">
        <v>42032.41</v>
      </c>
      <c r="EX33" s="271">
        <v>6695.1779999999999</v>
      </c>
      <c r="EY33" s="271">
        <v>614.98599999999999</v>
      </c>
      <c r="EZ33" s="271">
        <v>2.7240000000000002</v>
      </c>
      <c r="FA33" s="271">
        <v>1086.5339999999999</v>
      </c>
      <c r="FB33" s="270"/>
      <c r="FC33" s="273">
        <v>6738.6750000000002</v>
      </c>
      <c r="FD33" s="244">
        <f t="shared" si="26"/>
        <v>597947.84264200006</v>
      </c>
      <c r="FE33" s="245">
        <f t="shared" si="27"/>
        <v>1093041.1629999999</v>
      </c>
      <c r="FF33" s="245">
        <f t="shared" si="28"/>
        <v>470297.67547800002</v>
      </c>
      <c r="FG33" s="245">
        <f t="shared" si="28"/>
        <v>825054.51100000006</v>
      </c>
      <c r="FH33" s="245">
        <f t="shared" si="28"/>
        <v>43430.475344999999</v>
      </c>
      <c r="FI33" s="245">
        <f t="shared" si="28"/>
        <v>130319.79399999999</v>
      </c>
      <c r="FJ33" s="245">
        <f t="shared" si="28"/>
        <v>78.964202999999998</v>
      </c>
      <c r="FK33" s="245">
        <f t="shared" si="28"/>
        <v>8763.4359999999997</v>
      </c>
      <c r="FL33" s="245">
        <f t="shared" si="29"/>
        <v>614.25828999999999</v>
      </c>
      <c r="FM33" s="245">
        <f t="shared" si="29"/>
        <v>4184.7860000000001</v>
      </c>
      <c r="FN33" s="245">
        <f t="shared" si="30"/>
        <v>83526.469326000006</v>
      </c>
      <c r="FO33" s="246">
        <f t="shared" si="30"/>
        <v>124718.63600000001</v>
      </c>
    </row>
    <row r="34" spans="1:171" s="36" customFormat="1" ht="14.4" customHeight="1" x14ac:dyDescent="0.2">
      <c r="A34" s="307" t="s">
        <v>87</v>
      </c>
      <c r="B34" s="434">
        <f t="shared" si="7"/>
        <v>41082.951000000001</v>
      </c>
      <c r="C34" s="435">
        <f t="shared" si="31"/>
        <v>36645.517</v>
      </c>
      <c r="D34" s="436">
        <v>3297.6469999999999</v>
      </c>
      <c r="E34" s="436">
        <v>16304.217999999995</v>
      </c>
      <c r="F34" s="436">
        <v>37152.428000000007</v>
      </c>
      <c r="G34" s="436">
        <v>16148.990000000005</v>
      </c>
      <c r="H34" s="436">
        <v>18.518000000000001</v>
      </c>
      <c r="I34" s="436">
        <v>1586.1189999999999</v>
      </c>
      <c r="J34" s="436">
        <v>0.53199999999999992</v>
      </c>
      <c r="K34" s="436">
        <v>146.39999999999998</v>
      </c>
      <c r="L34" s="436">
        <v>613.82600000000002</v>
      </c>
      <c r="M34" s="437">
        <v>2459.7900000000004</v>
      </c>
      <c r="N34" s="308">
        <f t="shared" si="8"/>
        <v>27619.876999999997</v>
      </c>
      <c r="O34" s="309">
        <f t="shared" si="32"/>
        <v>26641.88</v>
      </c>
      <c r="P34" s="310">
        <v>1863.88</v>
      </c>
      <c r="Q34" s="310">
        <v>11836.432000000001</v>
      </c>
      <c r="R34" s="310">
        <v>24788.916999999998</v>
      </c>
      <c r="S34" s="310">
        <v>9808.4770000000008</v>
      </c>
      <c r="T34" s="310">
        <v>16.417000000000002</v>
      </c>
      <c r="U34" s="310">
        <v>2754.1059999999998</v>
      </c>
      <c r="V34" s="310">
        <v>0.40199999999999997</v>
      </c>
      <c r="W34" s="310">
        <v>7.6269999999999998</v>
      </c>
      <c r="X34" s="310">
        <v>950.26099999999985</v>
      </c>
      <c r="Y34" s="311">
        <v>2235.2380000000003</v>
      </c>
      <c r="Z34" s="308">
        <f t="shared" si="9"/>
        <v>40989.989000000009</v>
      </c>
      <c r="AA34" s="309">
        <f t="shared" si="33"/>
        <v>71791.494999999995</v>
      </c>
      <c r="AB34" s="310">
        <v>2680.4639999999999</v>
      </c>
      <c r="AC34" s="310">
        <v>13001.463</v>
      </c>
      <c r="AD34" s="310">
        <v>37839.72800000001</v>
      </c>
      <c r="AE34" s="310">
        <v>20771.831999999999</v>
      </c>
      <c r="AF34" s="310">
        <v>9.5190000000000019</v>
      </c>
      <c r="AG34" s="310">
        <v>650.00400000000002</v>
      </c>
      <c r="AH34" s="310">
        <v>2.8820000000000001</v>
      </c>
      <c r="AI34" s="310">
        <v>64.881999999999991</v>
      </c>
      <c r="AJ34" s="310">
        <v>457.39599999999996</v>
      </c>
      <c r="AK34" s="311">
        <v>37303.313999999998</v>
      </c>
      <c r="AL34" s="241">
        <f t="shared" si="10"/>
        <v>9342.1649999999972</v>
      </c>
      <c r="AM34" s="242">
        <f t="shared" si="34"/>
        <v>26838.444999999996</v>
      </c>
      <c r="AN34" s="243">
        <v>2773.933</v>
      </c>
      <c r="AO34" s="243">
        <v>15620.875</v>
      </c>
      <c r="AP34" s="243">
        <v>5747.7579999999998</v>
      </c>
      <c r="AQ34" s="243">
        <v>6738.0629999999992</v>
      </c>
      <c r="AR34" s="243">
        <v>7.9080000000000021</v>
      </c>
      <c r="AS34" s="243">
        <v>1556.2530000000002</v>
      </c>
      <c r="AT34" s="243">
        <v>9.32</v>
      </c>
      <c r="AU34" s="243">
        <v>86.599000000000018</v>
      </c>
      <c r="AV34" s="243">
        <v>803.24599999999987</v>
      </c>
      <c r="AW34" s="243">
        <v>2836.6549999999997</v>
      </c>
      <c r="AX34" s="241">
        <f t="shared" si="11"/>
        <v>6245.6299999999983</v>
      </c>
      <c r="AY34" s="242">
        <f t="shared" si="35"/>
        <v>21799.104999999996</v>
      </c>
      <c r="AZ34" s="243">
        <v>2497.2669999999989</v>
      </c>
      <c r="BA34" s="243">
        <v>11966.411999999998</v>
      </c>
      <c r="BB34" s="243">
        <v>2856.0429999999997</v>
      </c>
      <c r="BC34" s="243">
        <v>4779.7319999999982</v>
      </c>
      <c r="BD34" s="243">
        <v>5.0490000000000004</v>
      </c>
      <c r="BE34" s="243">
        <v>1081.252</v>
      </c>
      <c r="BF34" s="243">
        <v>10.364000000000001</v>
      </c>
      <c r="BG34" s="243">
        <v>80.941000000000003</v>
      </c>
      <c r="BH34" s="243">
        <v>876.90699999999993</v>
      </c>
      <c r="BI34" s="274">
        <v>3890.7679999999996</v>
      </c>
      <c r="BJ34" s="241">
        <f t="shared" si="36"/>
        <v>17100.338</v>
      </c>
      <c r="BK34" s="242">
        <f t="shared" si="37"/>
        <v>22876.600999999999</v>
      </c>
      <c r="BL34" s="245">
        <v>12757.274000000001</v>
      </c>
      <c r="BM34" s="245">
        <v>15789.130999999999</v>
      </c>
      <c r="BN34" s="245">
        <v>3647.8150000000001</v>
      </c>
      <c r="BO34" s="245">
        <v>4317.0600000000004</v>
      </c>
      <c r="BP34" s="245">
        <v>4.657</v>
      </c>
      <c r="BQ34" s="245">
        <v>1338.511</v>
      </c>
      <c r="BR34" s="259">
        <v>0.161</v>
      </c>
      <c r="BS34" s="259">
        <v>6.3979999999999997</v>
      </c>
      <c r="BT34" s="245">
        <v>690.43099999999993</v>
      </c>
      <c r="BU34" s="246">
        <v>1425.501</v>
      </c>
      <c r="BV34" s="241">
        <f t="shared" si="12"/>
        <v>41850.241999999998</v>
      </c>
      <c r="BW34" s="242">
        <f t="shared" si="13"/>
        <v>28096.530999999999</v>
      </c>
      <c r="BX34" s="245">
        <v>35077.121999999996</v>
      </c>
      <c r="BY34" s="245">
        <v>19642.969000000001</v>
      </c>
      <c r="BZ34" s="245">
        <v>4515.4359999999997</v>
      </c>
      <c r="CA34" s="245">
        <v>5131.55</v>
      </c>
      <c r="CB34" s="245">
        <v>4.1459999999999999</v>
      </c>
      <c r="CC34" s="245">
        <v>786.44500000000005</v>
      </c>
      <c r="CD34" s="259">
        <v>14.074</v>
      </c>
      <c r="CE34" s="259">
        <v>76.923000000000002</v>
      </c>
      <c r="CF34" s="245">
        <v>2239.4639999999999</v>
      </c>
      <c r="CG34" s="246">
        <v>2458.6439999999998</v>
      </c>
      <c r="CH34" s="241">
        <f t="shared" si="40"/>
        <v>116424.86999999997</v>
      </c>
      <c r="CI34" s="242">
        <f t="shared" si="41"/>
        <v>61082.819999999963</v>
      </c>
      <c r="CJ34" s="271">
        <v>13251.685000000001</v>
      </c>
      <c r="CK34" s="271">
        <v>17055.932000000001</v>
      </c>
      <c r="CL34" s="271">
        <v>102922.45099999996</v>
      </c>
      <c r="CM34" s="271">
        <v>43454.138999999966</v>
      </c>
      <c r="CN34" s="271">
        <v>4.6489999999999991</v>
      </c>
      <c r="CO34" s="271">
        <v>376.18699999999995</v>
      </c>
      <c r="CP34" s="260">
        <v>245.19699999999997</v>
      </c>
      <c r="CQ34" s="271">
        <v>192.00900000000001</v>
      </c>
      <c r="CR34" s="271">
        <v>0.88800000000000012</v>
      </c>
      <c r="CS34" s="272">
        <v>4.5529999999999999</v>
      </c>
      <c r="CT34" s="241">
        <f t="shared" si="42"/>
        <v>10006.878729</v>
      </c>
      <c r="CU34" s="242">
        <f t="shared" si="43"/>
        <v>16345.395</v>
      </c>
      <c r="CV34" s="271">
        <v>2709.178218</v>
      </c>
      <c r="CW34" s="271">
        <v>10756.965</v>
      </c>
      <c r="CX34" s="271">
        <v>7290.6740760000002</v>
      </c>
      <c r="CY34" s="271">
        <v>4965.6149999999989</v>
      </c>
      <c r="CZ34" s="271">
        <v>5.869186</v>
      </c>
      <c r="DA34" s="271">
        <v>614.72700000000009</v>
      </c>
      <c r="DB34" s="260"/>
      <c r="DC34" s="271">
        <v>1.486</v>
      </c>
      <c r="DD34" s="271">
        <v>1.157249</v>
      </c>
      <c r="DE34" s="312">
        <v>6.6019999999999994</v>
      </c>
      <c r="DF34" s="269">
        <f t="shared" si="16"/>
        <v>4483</v>
      </c>
      <c r="DG34" s="270">
        <f t="shared" si="17"/>
        <v>12985</v>
      </c>
      <c r="DH34" s="271">
        <v>2323</v>
      </c>
      <c r="DI34" s="271">
        <v>9593</v>
      </c>
      <c r="DJ34" s="271">
        <v>2151</v>
      </c>
      <c r="DK34" s="271">
        <v>2652</v>
      </c>
      <c r="DL34" s="271">
        <v>9</v>
      </c>
      <c r="DM34" s="271">
        <v>731</v>
      </c>
      <c r="DN34" s="271"/>
      <c r="DO34" s="272">
        <v>9</v>
      </c>
      <c r="DP34" s="269">
        <f t="shared" si="18"/>
        <v>37894.242834999997</v>
      </c>
      <c r="DQ34" s="270">
        <f t="shared" si="19"/>
        <v>22990.832999999999</v>
      </c>
      <c r="DR34" s="242">
        <v>1061.539374</v>
      </c>
      <c r="DS34" s="242">
        <v>5826.6399999999994</v>
      </c>
      <c r="DT34" s="242">
        <v>29415.431565999999</v>
      </c>
      <c r="DU34" s="242">
        <v>15341.951000000001</v>
      </c>
      <c r="DV34" s="242">
        <v>9.1450569999999995</v>
      </c>
      <c r="DW34" s="242">
        <v>995.72800000000007</v>
      </c>
      <c r="DX34" s="242">
        <v>7408.1268380000001</v>
      </c>
      <c r="DY34" s="268">
        <v>826.51400000000001</v>
      </c>
      <c r="DZ34" s="269">
        <f t="shared" si="20"/>
        <v>10016.118396</v>
      </c>
      <c r="EA34" s="270">
        <f t="shared" si="21"/>
        <v>16159.026000000002</v>
      </c>
      <c r="EB34" s="242">
        <v>1504.4991899999998</v>
      </c>
      <c r="EC34" s="242">
        <v>9723.9</v>
      </c>
      <c r="ED34" s="242">
        <v>8440.9813759999997</v>
      </c>
      <c r="EE34" s="242">
        <v>5694.6980000000003</v>
      </c>
      <c r="EF34" s="242">
        <v>8.1704420000000013</v>
      </c>
      <c r="EG34" s="242">
        <v>578.50400000000002</v>
      </c>
      <c r="EH34" s="242">
        <v>62.467388000000007</v>
      </c>
      <c r="EI34" s="268">
        <v>161.92400000000001</v>
      </c>
      <c r="EJ34" s="269">
        <f t="shared" si="22"/>
        <v>4739.60077</v>
      </c>
      <c r="EK34" s="270">
        <f t="shared" si="23"/>
        <v>9841.5430000000015</v>
      </c>
      <c r="EL34" s="242">
        <v>1328.31366</v>
      </c>
      <c r="EM34" s="242">
        <v>5697.643</v>
      </c>
      <c r="EN34" s="242">
        <v>3392.5099500000001</v>
      </c>
      <c r="EO34" s="242">
        <v>3738.8240000000001</v>
      </c>
      <c r="EP34" s="242">
        <v>9.1009300000000017</v>
      </c>
      <c r="EQ34" s="242">
        <v>306.92099999999999</v>
      </c>
      <c r="ER34" s="242">
        <v>9.6762300000000003</v>
      </c>
      <c r="ES34" s="268">
        <v>98.155000000000001</v>
      </c>
      <c r="ET34" s="269">
        <f t="shared" si="24"/>
        <v>72724.835000000006</v>
      </c>
      <c r="EU34" s="270">
        <f t="shared" si="25"/>
        <v>28872.606999999996</v>
      </c>
      <c r="EV34" s="271">
        <v>1447.557</v>
      </c>
      <c r="EW34" s="271">
        <v>7212.9139999999989</v>
      </c>
      <c r="EX34" s="271">
        <v>71266.95</v>
      </c>
      <c r="EY34" s="271">
        <v>21180.087</v>
      </c>
      <c r="EZ34" s="271">
        <v>2.3719999999999994</v>
      </c>
      <c r="FA34" s="271">
        <v>104.09700000000001</v>
      </c>
      <c r="FB34" s="270">
        <v>7.9560000000000004</v>
      </c>
      <c r="FC34" s="273">
        <v>375.50900000000001</v>
      </c>
      <c r="FD34" s="244">
        <f t="shared" si="26"/>
        <v>440520.73772999999</v>
      </c>
      <c r="FE34" s="245">
        <f t="shared" si="27"/>
        <v>402966.79800000001</v>
      </c>
      <c r="FF34" s="245">
        <f t="shared" si="28"/>
        <v>84573.359442000015</v>
      </c>
      <c r="FG34" s="245">
        <f t="shared" si="28"/>
        <v>170028.49399999998</v>
      </c>
      <c r="FH34" s="245">
        <f t="shared" si="28"/>
        <v>341428.12296800001</v>
      </c>
      <c r="FI34" s="245">
        <f t="shared" si="28"/>
        <v>164723.01799999998</v>
      </c>
      <c r="FJ34" s="245">
        <f t="shared" si="28"/>
        <v>114.52061500000002</v>
      </c>
      <c r="FK34" s="245">
        <f t="shared" si="28"/>
        <v>13459.854000000001</v>
      </c>
      <c r="FL34" s="245">
        <f t="shared" si="29"/>
        <v>282.9319999999999</v>
      </c>
      <c r="FM34" s="245">
        <f t="shared" si="29"/>
        <v>663.2650000000001</v>
      </c>
      <c r="FN34" s="245">
        <f t="shared" si="30"/>
        <v>14121.802704999998</v>
      </c>
      <c r="FO34" s="246">
        <f t="shared" si="30"/>
        <v>54092.166999999994</v>
      </c>
    </row>
    <row r="35" spans="1:171" s="36" customFormat="1" ht="14.4" customHeight="1" x14ac:dyDescent="0.2">
      <c r="A35" s="307" t="s">
        <v>88</v>
      </c>
      <c r="B35" s="434">
        <f t="shared" si="7"/>
        <v>1819481.7480000001</v>
      </c>
      <c r="C35" s="435">
        <f t="shared" si="31"/>
        <v>2487611.7719999999</v>
      </c>
      <c r="D35" s="436">
        <v>614985.24100000015</v>
      </c>
      <c r="E35" s="436">
        <v>1741429.2429999998</v>
      </c>
      <c r="F35" s="436">
        <v>1174330.716</v>
      </c>
      <c r="G35" s="436">
        <v>678018.772</v>
      </c>
      <c r="H35" s="436">
        <v>1127.261</v>
      </c>
      <c r="I35" s="436">
        <v>15392.856</v>
      </c>
      <c r="J35" s="436">
        <v>536.43900000000008</v>
      </c>
      <c r="K35" s="436">
        <v>1972.5569999999998</v>
      </c>
      <c r="L35" s="436">
        <v>28502.091</v>
      </c>
      <c r="M35" s="437">
        <v>50798.343999999997</v>
      </c>
      <c r="N35" s="308">
        <f t="shared" si="8"/>
        <v>1602893.1779999996</v>
      </c>
      <c r="O35" s="309">
        <f t="shared" si="32"/>
        <v>2004173.9499999983</v>
      </c>
      <c r="P35" s="310">
        <v>554798.52199999976</v>
      </c>
      <c r="Q35" s="310">
        <v>1492763.1699999985</v>
      </c>
      <c r="R35" s="310">
        <v>1025549.561</v>
      </c>
      <c r="S35" s="310">
        <v>450741.58999999991</v>
      </c>
      <c r="T35" s="310">
        <v>2602.3619999999996</v>
      </c>
      <c r="U35" s="310">
        <v>14950.038999999995</v>
      </c>
      <c r="V35" s="310">
        <v>271.92600000000004</v>
      </c>
      <c r="W35" s="310">
        <v>1191.2280000000001</v>
      </c>
      <c r="X35" s="310">
        <v>19670.807000000004</v>
      </c>
      <c r="Y35" s="311">
        <v>44527.922999999988</v>
      </c>
      <c r="Z35" s="308">
        <f t="shared" si="9"/>
        <v>1994069.3509999998</v>
      </c>
      <c r="AA35" s="309">
        <f t="shared" si="33"/>
        <v>1640905.31</v>
      </c>
      <c r="AB35" s="310">
        <v>581128.01099999982</v>
      </c>
      <c r="AC35" s="310">
        <v>1568857.3599999999</v>
      </c>
      <c r="AD35" s="310">
        <v>1392804.9849999999</v>
      </c>
      <c r="AE35" s="310">
        <v>0</v>
      </c>
      <c r="AF35" s="310">
        <v>1916.0069999999998</v>
      </c>
      <c r="AG35" s="310">
        <v>15784.686000000002</v>
      </c>
      <c r="AH35" s="310">
        <v>56.018000000000008</v>
      </c>
      <c r="AI35" s="310">
        <v>1438.7149999999999</v>
      </c>
      <c r="AJ35" s="310">
        <v>18164.330000000009</v>
      </c>
      <c r="AK35" s="311">
        <v>54824.548999999999</v>
      </c>
      <c r="AL35" s="241">
        <f t="shared" si="10"/>
        <v>1813957.9709999997</v>
      </c>
      <c r="AM35" s="242">
        <f t="shared" si="34"/>
        <v>2204176.0860000001</v>
      </c>
      <c r="AN35" s="243">
        <v>460560.13699999981</v>
      </c>
      <c r="AO35" s="243">
        <v>1367751.6890000002</v>
      </c>
      <c r="AP35" s="243">
        <v>1337167.5289999999</v>
      </c>
      <c r="AQ35" s="243">
        <v>789757.03700000013</v>
      </c>
      <c r="AR35" s="243">
        <v>701.35699999999986</v>
      </c>
      <c r="AS35" s="243">
        <v>14805.066000000001</v>
      </c>
      <c r="AT35" s="243">
        <v>48.734000000000009</v>
      </c>
      <c r="AU35" s="243">
        <v>1078.2719999999999</v>
      </c>
      <c r="AV35" s="243">
        <v>15480.213999999994</v>
      </c>
      <c r="AW35" s="243">
        <v>30784.022000000001</v>
      </c>
      <c r="AX35" s="241">
        <f t="shared" si="11"/>
        <v>2015637.2309999999</v>
      </c>
      <c r="AY35" s="242">
        <f t="shared" si="35"/>
        <v>2209091.5569999963</v>
      </c>
      <c r="AZ35" s="243">
        <v>490984.55999999936</v>
      </c>
      <c r="BA35" s="243">
        <v>1333728.6549999965</v>
      </c>
      <c r="BB35" s="243">
        <v>1508260.6220000004</v>
      </c>
      <c r="BC35" s="243">
        <v>831730.4389999999</v>
      </c>
      <c r="BD35" s="243">
        <v>102.09300000000006</v>
      </c>
      <c r="BE35" s="243">
        <v>12586.375000000004</v>
      </c>
      <c r="BF35" s="243">
        <v>717.92100000000005</v>
      </c>
      <c r="BG35" s="243">
        <v>2191.85</v>
      </c>
      <c r="BH35" s="243">
        <v>15572.035000000014</v>
      </c>
      <c r="BI35" s="274">
        <v>28854.238000000016</v>
      </c>
      <c r="BJ35" s="241">
        <f t="shared" si="36"/>
        <v>1647423.6159999997</v>
      </c>
      <c r="BK35" s="242">
        <f t="shared" si="37"/>
        <v>1874076.628</v>
      </c>
      <c r="BL35" s="245">
        <v>605757.99099999992</v>
      </c>
      <c r="BM35" s="245">
        <v>1328819.406</v>
      </c>
      <c r="BN35" s="245">
        <v>1032788.649</v>
      </c>
      <c r="BO35" s="245">
        <v>487624.68300000002</v>
      </c>
      <c r="BP35" s="245">
        <v>101.373</v>
      </c>
      <c r="BQ35" s="245">
        <v>29520.445</v>
      </c>
      <c r="BR35" s="245">
        <v>441.16</v>
      </c>
      <c r="BS35" s="245">
        <v>1050.723</v>
      </c>
      <c r="BT35" s="245">
        <v>8334.4429999999993</v>
      </c>
      <c r="BU35" s="246">
        <v>27061.370999999999</v>
      </c>
      <c r="BV35" s="241">
        <f t="shared" si="12"/>
        <v>1742060.0789999987</v>
      </c>
      <c r="BW35" s="242">
        <f t="shared" si="13"/>
        <v>1991377.2290000001</v>
      </c>
      <c r="BX35" s="245">
        <v>842362.32099999883</v>
      </c>
      <c r="BY35" s="245">
        <v>1448519.5380000002</v>
      </c>
      <c r="BZ35" s="245">
        <v>880712.13099999994</v>
      </c>
      <c r="CA35" s="245">
        <v>496205.24100000004</v>
      </c>
      <c r="CB35" s="245">
        <v>85.575000000000003</v>
      </c>
      <c r="CC35" s="245">
        <v>11611.653999999999</v>
      </c>
      <c r="CD35" s="245">
        <v>345.63800000000003</v>
      </c>
      <c r="CE35" s="245">
        <v>2091.9879999999998</v>
      </c>
      <c r="CF35" s="245">
        <v>18554.414000000001</v>
      </c>
      <c r="CG35" s="246">
        <v>32948.808000000005</v>
      </c>
      <c r="CH35" s="241">
        <f t="shared" si="40"/>
        <v>1393345.6209999993</v>
      </c>
      <c r="CI35" s="242">
        <f t="shared" si="41"/>
        <v>1869076.382999999</v>
      </c>
      <c r="CJ35" s="271">
        <v>520413.89299999975</v>
      </c>
      <c r="CK35" s="271">
        <v>1209248.142999999</v>
      </c>
      <c r="CL35" s="271">
        <v>872106.74299999978</v>
      </c>
      <c r="CM35" s="271">
        <v>647280.42300000007</v>
      </c>
      <c r="CN35" s="271">
        <v>82.689000000000021</v>
      </c>
      <c r="CO35" s="271">
        <v>9863.6190000000024</v>
      </c>
      <c r="CP35" s="271">
        <v>686.07900000000006</v>
      </c>
      <c r="CQ35" s="271">
        <v>1544.1939999999997</v>
      </c>
      <c r="CR35" s="271">
        <v>56.216999999999999</v>
      </c>
      <c r="CS35" s="272">
        <v>1140.0040000000001</v>
      </c>
      <c r="CT35" s="241">
        <f t="shared" si="42"/>
        <v>1419405.0616910001</v>
      </c>
      <c r="CU35" s="242">
        <f t="shared" si="43"/>
        <v>1848165.6140000001</v>
      </c>
      <c r="CV35" s="271">
        <v>413392.83442899992</v>
      </c>
      <c r="CW35" s="271">
        <v>998495.01300000004</v>
      </c>
      <c r="CX35" s="271">
        <v>1005758.6542170002</v>
      </c>
      <c r="CY35" s="271">
        <v>837651.09900000005</v>
      </c>
      <c r="CZ35" s="271">
        <v>95.846193000000014</v>
      </c>
      <c r="DA35" s="271">
        <v>10358.166000000001</v>
      </c>
      <c r="DB35" s="271">
        <v>148.67527899999999</v>
      </c>
      <c r="DC35" s="271">
        <v>1504.8419999999999</v>
      </c>
      <c r="DD35" s="271">
        <v>9.0515730000000012</v>
      </c>
      <c r="DE35" s="312">
        <v>156.49400000000003</v>
      </c>
      <c r="DF35" s="269">
        <f t="shared" si="16"/>
        <v>1602390</v>
      </c>
      <c r="DG35" s="270">
        <f t="shared" si="17"/>
        <v>1828480</v>
      </c>
      <c r="DH35" s="271">
        <v>353473</v>
      </c>
      <c r="DI35" s="271">
        <v>930413</v>
      </c>
      <c r="DJ35" s="271">
        <v>1224045</v>
      </c>
      <c r="DK35" s="271">
        <v>874306</v>
      </c>
      <c r="DL35" s="271">
        <v>66</v>
      </c>
      <c r="DM35" s="271">
        <v>7049</v>
      </c>
      <c r="DN35" s="271">
        <v>24806</v>
      </c>
      <c r="DO35" s="272">
        <v>16712</v>
      </c>
      <c r="DP35" s="269">
        <f t="shared" si="18"/>
        <v>1375587.5674839998</v>
      </c>
      <c r="DQ35" s="270">
        <f t="shared" si="19"/>
        <v>1610171.6580000021</v>
      </c>
      <c r="DR35" s="242">
        <v>396624.92787399981</v>
      </c>
      <c r="DS35" s="242">
        <v>908216.13800000225</v>
      </c>
      <c r="DT35" s="242">
        <v>963479.17728900001</v>
      </c>
      <c r="DU35" s="242">
        <v>667972.49699999997</v>
      </c>
      <c r="DV35" s="242">
        <v>96.53385200000001</v>
      </c>
      <c r="DW35" s="242">
        <v>8852.8250000000007</v>
      </c>
      <c r="DX35" s="242">
        <v>15386.928469</v>
      </c>
      <c r="DY35" s="268">
        <v>25130.198</v>
      </c>
      <c r="DZ35" s="269">
        <f t="shared" si="20"/>
        <v>1202039.576227</v>
      </c>
      <c r="EA35" s="270">
        <f t="shared" si="21"/>
        <v>1333399.7289999998</v>
      </c>
      <c r="EB35" s="242">
        <v>268337.97798100009</v>
      </c>
      <c r="EC35" s="242">
        <v>722501.41899999999</v>
      </c>
      <c r="ED35" s="242">
        <v>921111.63921399997</v>
      </c>
      <c r="EE35" s="242">
        <v>586936.06599999999</v>
      </c>
      <c r="EF35" s="242">
        <v>188.05943799999997</v>
      </c>
      <c r="EG35" s="242">
        <v>7683.5579999999991</v>
      </c>
      <c r="EH35" s="242">
        <v>12401.899594</v>
      </c>
      <c r="EI35" s="268">
        <v>16278.686</v>
      </c>
      <c r="EJ35" s="269">
        <f t="shared" si="22"/>
        <v>1163812.9557039996</v>
      </c>
      <c r="EK35" s="270">
        <f t="shared" si="23"/>
        <v>1072924.277</v>
      </c>
      <c r="EL35" s="242">
        <v>244814.74483899982</v>
      </c>
      <c r="EM35" s="242">
        <v>619806.92200000002</v>
      </c>
      <c r="EN35" s="242">
        <v>911359.3706599999</v>
      </c>
      <c r="EO35" s="242">
        <v>427655.81200000003</v>
      </c>
      <c r="EP35" s="242">
        <v>88.351137999999992</v>
      </c>
      <c r="EQ35" s="242">
        <v>7431.4539999999997</v>
      </c>
      <c r="ER35" s="242">
        <v>7550.4890670000004</v>
      </c>
      <c r="ES35" s="268">
        <v>18030.089</v>
      </c>
      <c r="ET35" s="269">
        <f t="shared" si="24"/>
        <v>994263.86399999994</v>
      </c>
      <c r="EU35" s="270">
        <f t="shared" si="25"/>
        <v>1192288.0109999999</v>
      </c>
      <c r="EV35" s="271">
        <v>224297.78400000001</v>
      </c>
      <c r="EW35" s="271">
        <v>644910.64799999993</v>
      </c>
      <c r="EX35" s="271">
        <v>769711.49800000002</v>
      </c>
      <c r="EY35" s="271">
        <v>492014.94899999991</v>
      </c>
      <c r="EZ35" s="271">
        <v>132.47</v>
      </c>
      <c r="FA35" s="271">
        <v>11528.386999999999</v>
      </c>
      <c r="FB35" s="270">
        <v>122.11200000000001</v>
      </c>
      <c r="FC35" s="273">
        <v>43834.027000000024</v>
      </c>
      <c r="FD35" s="244">
        <f t="shared" si="26"/>
        <v>21786367.820106</v>
      </c>
      <c r="FE35" s="245">
        <f t="shared" si="27"/>
        <v>25165918.203999992</v>
      </c>
      <c r="FF35" s="245">
        <f t="shared" si="28"/>
        <v>6571931.9451229973</v>
      </c>
      <c r="FG35" s="245">
        <f t="shared" si="28"/>
        <v>16315460.343999997</v>
      </c>
      <c r="FH35" s="245">
        <f t="shared" si="28"/>
        <v>15019186.27538</v>
      </c>
      <c r="FI35" s="245">
        <f t="shared" si="28"/>
        <v>8267894.6079999991</v>
      </c>
      <c r="FJ35" s="245">
        <f t="shared" si="28"/>
        <v>7385.977621</v>
      </c>
      <c r="FK35" s="245">
        <f t="shared" si="28"/>
        <v>177418.12999999998</v>
      </c>
      <c r="FL35" s="245">
        <f t="shared" si="29"/>
        <v>3252.590279</v>
      </c>
      <c r="FM35" s="245">
        <f t="shared" si="29"/>
        <v>14064.368999999999</v>
      </c>
      <c r="FN35" s="245">
        <f t="shared" si="30"/>
        <v>184611.03170300002</v>
      </c>
      <c r="FO35" s="246">
        <f t="shared" si="30"/>
        <v>391080.75300000003</v>
      </c>
    </row>
    <row r="36" spans="1:171" s="36" customFormat="1" ht="14.4" customHeight="1" x14ac:dyDescent="0.2">
      <c r="A36" s="307" t="s">
        <v>89</v>
      </c>
      <c r="B36" s="434">
        <f t="shared" si="7"/>
        <v>480561.60200000013</v>
      </c>
      <c r="C36" s="435">
        <f t="shared" si="31"/>
        <v>915978.47900000005</v>
      </c>
      <c r="D36" s="436">
        <v>155654.53100000002</v>
      </c>
      <c r="E36" s="436">
        <v>598784.21200000006</v>
      </c>
      <c r="F36" s="436">
        <v>233929.70800000001</v>
      </c>
      <c r="G36" s="436">
        <v>249934.08799999999</v>
      </c>
      <c r="H36" s="436">
        <v>122.48700000000004</v>
      </c>
      <c r="I36" s="436">
        <v>23164.477000000003</v>
      </c>
      <c r="J36" s="436">
        <v>84.887000000000015</v>
      </c>
      <c r="K36" s="436">
        <v>439.94100000000003</v>
      </c>
      <c r="L36" s="436">
        <v>90769.98900000006</v>
      </c>
      <c r="M36" s="437">
        <v>43655.761000000013</v>
      </c>
      <c r="N36" s="308">
        <f t="shared" si="8"/>
        <v>358661.29800000013</v>
      </c>
      <c r="O36" s="309">
        <f t="shared" si="32"/>
        <v>734491.94799999997</v>
      </c>
      <c r="P36" s="310">
        <v>145218.41300000006</v>
      </c>
      <c r="Q36" s="310">
        <v>524561.91499999992</v>
      </c>
      <c r="R36" s="310">
        <v>206788.91500000004</v>
      </c>
      <c r="S36" s="310">
        <v>185263.96599999999</v>
      </c>
      <c r="T36" s="310">
        <v>102.01600000000001</v>
      </c>
      <c r="U36" s="310">
        <v>9539.1589999999997</v>
      </c>
      <c r="V36" s="310">
        <v>765.24399999999991</v>
      </c>
      <c r="W36" s="310">
        <v>727.875</v>
      </c>
      <c r="X36" s="310">
        <v>5786.7099999999991</v>
      </c>
      <c r="Y36" s="311">
        <v>14399.032999999999</v>
      </c>
      <c r="Z36" s="308">
        <f t="shared" si="9"/>
        <v>350670.74600000004</v>
      </c>
      <c r="AA36" s="309">
        <f t="shared" si="33"/>
        <v>781113.14299999981</v>
      </c>
      <c r="AB36" s="310">
        <v>170843.258</v>
      </c>
      <c r="AC36" s="310">
        <v>566354.54499999993</v>
      </c>
      <c r="AD36" s="310">
        <v>174404.73199999999</v>
      </c>
      <c r="AE36" s="310">
        <v>191173.41099999999</v>
      </c>
      <c r="AF36" s="310">
        <v>105.00999999999999</v>
      </c>
      <c r="AG36" s="310">
        <v>12799.971999999998</v>
      </c>
      <c r="AH36" s="310">
        <v>19.480999999999998</v>
      </c>
      <c r="AI36" s="310">
        <v>453.94500000000005</v>
      </c>
      <c r="AJ36" s="310">
        <v>5298.2650000000003</v>
      </c>
      <c r="AK36" s="311">
        <v>10331.269999999997</v>
      </c>
      <c r="AL36" s="241">
        <f t="shared" si="10"/>
        <v>370213.50099999999</v>
      </c>
      <c r="AM36" s="242">
        <f t="shared" si="34"/>
        <v>766815.95799999998</v>
      </c>
      <c r="AN36" s="243">
        <v>162275.51699999996</v>
      </c>
      <c r="AO36" s="243">
        <v>559161.19899999991</v>
      </c>
      <c r="AP36" s="243">
        <v>203370.35800000001</v>
      </c>
      <c r="AQ36" s="243">
        <v>191433.478</v>
      </c>
      <c r="AR36" s="243">
        <v>35.361000000000011</v>
      </c>
      <c r="AS36" s="243">
        <v>5890.5929999999998</v>
      </c>
      <c r="AT36" s="243">
        <v>61.786999999999992</v>
      </c>
      <c r="AU36" s="243">
        <v>283.46399999999994</v>
      </c>
      <c r="AV36" s="243">
        <v>4470.4780000000001</v>
      </c>
      <c r="AW36" s="243">
        <v>10047.224</v>
      </c>
      <c r="AX36" s="241">
        <f t="shared" si="11"/>
        <v>297991.97499999998</v>
      </c>
      <c r="AY36" s="242">
        <f t="shared" si="35"/>
        <v>629659.28899999987</v>
      </c>
      <c r="AZ36" s="243">
        <v>152479.35799999998</v>
      </c>
      <c r="BA36" s="243">
        <v>507500.39199999993</v>
      </c>
      <c r="BB36" s="243">
        <v>140804.348</v>
      </c>
      <c r="BC36" s="243">
        <v>107634.48400000001</v>
      </c>
      <c r="BD36" s="243">
        <v>44.793999999999997</v>
      </c>
      <c r="BE36" s="243">
        <v>4874.0190000000002</v>
      </c>
      <c r="BF36" s="243">
        <v>513.654</v>
      </c>
      <c r="BG36" s="243">
        <v>586.10500000000002</v>
      </c>
      <c r="BH36" s="243">
        <v>4149.8209999999999</v>
      </c>
      <c r="BI36" s="274">
        <v>9064.2890000000025</v>
      </c>
      <c r="BJ36" s="241">
        <f t="shared" si="36"/>
        <v>297038.75599999994</v>
      </c>
      <c r="BK36" s="242">
        <f t="shared" si="37"/>
        <v>576829.02399999998</v>
      </c>
      <c r="BL36" s="245">
        <v>133061.853</v>
      </c>
      <c r="BM36" s="245">
        <v>459507.50300000003</v>
      </c>
      <c r="BN36" s="245">
        <v>161520.88699999999</v>
      </c>
      <c r="BO36" s="245">
        <v>99319.164999999994</v>
      </c>
      <c r="BP36" s="245">
        <v>41.241</v>
      </c>
      <c r="BQ36" s="245">
        <v>9047.3029999999999</v>
      </c>
      <c r="BR36" s="245">
        <v>66.952999999999989</v>
      </c>
      <c r="BS36" s="245">
        <v>212.01900000000001</v>
      </c>
      <c r="BT36" s="245">
        <v>2347.8220000000006</v>
      </c>
      <c r="BU36" s="246">
        <v>8743.0339999999997</v>
      </c>
      <c r="BV36" s="241">
        <f t="shared" si="12"/>
        <v>312922.28099999996</v>
      </c>
      <c r="BW36" s="242">
        <f t="shared" si="13"/>
        <v>553231.60000000009</v>
      </c>
      <c r="BX36" s="245">
        <v>133710.82699999999</v>
      </c>
      <c r="BY36" s="245">
        <v>437882.90500000003</v>
      </c>
      <c r="BZ36" s="245">
        <v>175691.25099999999</v>
      </c>
      <c r="CA36" s="245">
        <v>103481.863</v>
      </c>
      <c r="CB36" s="245">
        <v>30.534000000000002</v>
      </c>
      <c r="CC36" s="245">
        <v>3618.8829999999998</v>
      </c>
      <c r="CD36" s="245">
        <v>28.393000000000001</v>
      </c>
      <c r="CE36" s="245">
        <v>138.185</v>
      </c>
      <c r="CF36" s="245">
        <v>3461.2759999999998</v>
      </c>
      <c r="CG36" s="246">
        <v>8109.7640000000001</v>
      </c>
      <c r="CH36" s="241">
        <f t="shared" si="40"/>
        <v>275074.23199999979</v>
      </c>
      <c r="CI36" s="242">
        <f t="shared" si="41"/>
        <v>465149.59399999952</v>
      </c>
      <c r="CJ36" s="271">
        <v>167060.20599999983</v>
      </c>
      <c r="CK36" s="271">
        <v>406304.94599999959</v>
      </c>
      <c r="CL36" s="271">
        <v>107796.47599999998</v>
      </c>
      <c r="CM36" s="271">
        <v>55194.240999999995</v>
      </c>
      <c r="CN36" s="271">
        <v>53.12</v>
      </c>
      <c r="CO36" s="271">
        <v>3263.7900000000004</v>
      </c>
      <c r="CP36" s="271">
        <v>163.40299999999999</v>
      </c>
      <c r="CQ36" s="271">
        <v>337.14400000000006</v>
      </c>
      <c r="CR36" s="271">
        <v>1.0270000000000001</v>
      </c>
      <c r="CS36" s="272">
        <v>49.473000000000013</v>
      </c>
      <c r="CT36" s="241">
        <f t="shared" si="42"/>
        <v>214944.72374799999</v>
      </c>
      <c r="CU36" s="242">
        <f t="shared" si="43"/>
        <v>431252.41100000002</v>
      </c>
      <c r="CV36" s="271">
        <v>129192.51927600001</v>
      </c>
      <c r="CW36" s="271">
        <v>384184.27900000004</v>
      </c>
      <c r="CX36" s="271">
        <v>85288.636306</v>
      </c>
      <c r="CY36" s="271">
        <v>43810.283999999992</v>
      </c>
      <c r="CZ36" s="271">
        <v>20.998365000000003</v>
      </c>
      <c r="DA36" s="271">
        <v>2054.1309999999999</v>
      </c>
      <c r="DB36" s="271">
        <v>441.8098</v>
      </c>
      <c r="DC36" s="271">
        <v>1146.2069999999999</v>
      </c>
      <c r="DD36" s="271">
        <v>0.76000099999999993</v>
      </c>
      <c r="DE36" s="312">
        <v>57.510000000000005</v>
      </c>
      <c r="DF36" s="269">
        <f t="shared" si="16"/>
        <v>192348</v>
      </c>
      <c r="DG36" s="270">
        <f t="shared" si="17"/>
        <v>393087</v>
      </c>
      <c r="DH36" s="271">
        <v>90042</v>
      </c>
      <c r="DI36" s="271">
        <v>342263</v>
      </c>
      <c r="DJ36" s="271">
        <v>102263</v>
      </c>
      <c r="DK36" s="271">
        <v>48877</v>
      </c>
      <c r="DL36" s="271">
        <v>21</v>
      </c>
      <c r="DM36" s="271">
        <v>1449</v>
      </c>
      <c r="DN36" s="271">
        <v>22</v>
      </c>
      <c r="DO36" s="272">
        <v>498</v>
      </c>
      <c r="DP36" s="269">
        <f t="shared" si="18"/>
        <v>168691.25162000002</v>
      </c>
      <c r="DQ36" s="270">
        <f t="shared" si="19"/>
        <v>380407.66699999996</v>
      </c>
      <c r="DR36" s="242">
        <v>77812.080816999995</v>
      </c>
      <c r="DS36" s="242">
        <v>321650.69199999998</v>
      </c>
      <c r="DT36" s="242">
        <v>87783.934458000003</v>
      </c>
      <c r="DU36" s="242">
        <v>52938.904000000002</v>
      </c>
      <c r="DV36" s="242">
        <v>49.730274000000001</v>
      </c>
      <c r="DW36" s="242">
        <v>1583.1569999999999</v>
      </c>
      <c r="DX36" s="242">
        <v>3045.5060709999998</v>
      </c>
      <c r="DY36" s="268">
        <v>4234.9139999999998</v>
      </c>
      <c r="DZ36" s="269">
        <f t="shared" si="20"/>
        <v>135573.00008000003</v>
      </c>
      <c r="EA36" s="270">
        <f t="shared" si="21"/>
        <v>302372.52700000012</v>
      </c>
      <c r="EB36" s="242">
        <v>68611.568023000014</v>
      </c>
      <c r="EC36" s="242">
        <v>265740.60400000011</v>
      </c>
      <c r="ED36" s="242">
        <v>56279.714731</v>
      </c>
      <c r="EE36" s="242">
        <v>32050.396000000001</v>
      </c>
      <c r="EF36" s="242">
        <v>23.138424999999998</v>
      </c>
      <c r="EG36" s="242">
        <v>1414.9279999999999</v>
      </c>
      <c r="EH36" s="242">
        <v>10658.578901000001</v>
      </c>
      <c r="EI36" s="268">
        <v>3166.5990000000002</v>
      </c>
      <c r="EJ36" s="269">
        <f t="shared" si="22"/>
        <v>127702.24138000001</v>
      </c>
      <c r="EK36" s="270">
        <f t="shared" si="23"/>
        <v>253931.527</v>
      </c>
      <c r="EL36" s="242">
        <v>72804.088890000014</v>
      </c>
      <c r="EM36" s="242">
        <v>231750.75</v>
      </c>
      <c r="EN36" s="242">
        <v>54353.491480000004</v>
      </c>
      <c r="EO36" s="242">
        <v>19248.987999999998</v>
      </c>
      <c r="EP36" s="242">
        <v>26.516190000000002</v>
      </c>
      <c r="EQ36" s="242">
        <v>925.48099999999999</v>
      </c>
      <c r="ER36" s="242">
        <v>518.1448200000001</v>
      </c>
      <c r="ES36" s="268">
        <v>2006.308</v>
      </c>
      <c r="ET36" s="269">
        <f t="shared" si="24"/>
        <v>129381.05900000002</v>
      </c>
      <c r="EU36" s="270">
        <f t="shared" si="25"/>
        <v>288553.71799999999</v>
      </c>
      <c r="EV36" s="271">
        <v>71335.608000000007</v>
      </c>
      <c r="EW36" s="271">
        <v>248965.18099999998</v>
      </c>
      <c r="EX36" s="271">
        <v>58013.515000000007</v>
      </c>
      <c r="EY36" s="271">
        <v>29482.183000000001</v>
      </c>
      <c r="EZ36" s="271">
        <v>14.391</v>
      </c>
      <c r="FA36" s="271">
        <v>1197.08</v>
      </c>
      <c r="FB36" s="270">
        <v>17.545000000000002</v>
      </c>
      <c r="FC36" s="273">
        <v>8909.2739999999994</v>
      </c>
      <c r="FD36" s="244">
        <f t="shared" si="26"/>
        <v>3711774.666828</v>
      </c>
      <c r="FE36" s="245">
        <f t="shared" si="27"/>
        <v>7472873.8849999988</v>
      </c>
      <c r="FF36" s="245">
        <f t="shared" si="28"/>
        <v>1730101.8280059998</v>
      </c>
      <c r="FG36" s="245">
        <f t="shared" si="28"/>
        <v>5854612.1229999997</v>
      </c>
      <c r="FH36" s="245">
        <f t="shared" si="28"/>
        <v>1848288.966975</v>
      </c>
      <c r="FI36" s="245">
        <f t="shared" si="28"/>
        <v>1409842.4509999999</v>
      </c>
      <c r="FJ36" s="245">
        <f t="shared" si="28"/>
        <v>690.33725400000003</v>
      </c>
      <c r="FK36" s="245">
        <f t="shared" si="28"/>
        <v>80821.972999999998</v>
      </c>
      <c r="FL36" s="245">
        <f t="shared" si="29"/>
        <v>2145.6118000000001</v>
      </c>
      <c r="FM36" s="245">
        <f t="shared" si="29"/>
        <v>4324.8850000000002</v>
      </c>
      <c r="FN36" s="245">
        <f t="shared" si="30"/>
        <v>130547.92279300006</v>
      </c>
      <c r="FO36" s="246">
        <f t="shared" si="30"/>
        <v>123272.45300000001</v>
      </c>
    </row>
    <row r="37" spans="1:171" s="36" customFormat="1" ht="14.4" customHeight="1" x14ac:dyDescent="0.2">
      <c r="A37" s="307" t="s">
        <v>90</v>
      </c>
      <c r="B37" s="434">
        <f t="shared" si="7"/>
        <v>48612.887999999999</v>
      </c>
      <c r="C37" s="435">
        <f t="shared" si="31"/>
        <v>439035.31299999991</v>
      </c>
      <c r="D37" s="436">
        <v>40917.090000000004</v>
      </c>
      <c r="E37" s="436">
        <v>382729.1669999999</v>
      </c>
      <c r="F37" s="436">
        <v>5930.2619999999988</v>
      </c>
      <c r="G37" s="436">
        <v>28275.873999999996</v>
      </c>
      <c r="H37" s="436">
        <v>49.353000000000002</v>
      </c>
      <c r="I37" s="436">
        <v>3782.9</v>
      </c>
      <c r="J37" s="436">
        <v>12.898</v>
      </c>
      <c r="K37" s="436">
        <v>299.14699999999999</v>
      </c>
      <c r="L37" s="436">
        <v>1703.2849999999996</v>
      </c>
      <c r="M37" s="437">
        <v>23948.224999999999</v>
      </c>
      <c r="N37" s="308">
        <f t="shared" si="8"/>
        <v>50829.347999999991</v>
      </c>
      <c r="O37" s="309">
        <f t="shared" si="32"/>
        <v>474331.53100000008</v>
      </c>
      <c r="P37" s="310">
        <v>45531.578999999998</v>
      </c>
      <c r="Q37" s="310">
        <v>386384.52200000011</v>
      </c>
      <c r="R37" s="310">
        <v>4341.2779999999993</v>
      </c>
      <c r="S37" s="310">
        <v>16009.861999999997</v>
      </c>
      <c r="T37" s="310">
        <v>32.292999999999999</v>
      </c>
      <c r="U37" s="310">
        <v>2704.7029999999995</v>
      </c>
      <c r="V37" s="310">
        <v>34.192999999999991</v>
      </c>
      <c r="W37" s="310">
        <v>817.29599999999994</v>
      </c>
      <c r="X37" s="310">
        <v>890.005</v>
      </c>
      <c r="Y37" s="311">
        <v>68415.148000000016</v>
      </c>
      <c r="Z37" s="308">
        <f t="shared" si="9"/>
        <v>54569.241000000002</v>
      </c>
      <c r="AA37" s="309">
        <f t="shared" si="33"/>
        <v>442953.65500000003</v>
      </c>
      <c r="AB37" s="310">
        <v>46346.001000000004</v>
      </c>
      <c r="AC37" s="310">
        <v>400257.46399999998</v>
      </c>
      <c r="AD37" s="310">
        <v>6798.38</v>
      </c>
      <c r="AE37" s="310">
        <v>35420.792999999998</v>
      </c>
      <c r="AF37" s="310">
        <v>98.734000000000009</v>
      </c>
      <c r="AG37" s="310">
        <v>2610.4160000000002</v>
      </c>
      <c r="AH37" s="310">
        <v>7.3699999999999992</v>
      </c>
      <c r="AI37" s="310">
        <v>59.435000000000002</v>
      </c>
      <c r="AJ37" s="310">
        <v>1318.7559999999996</v>
      </c>
      <c r="AK37" s="311">
        <v>4605.5469999999996</v>
      </c>
      <c r="AL37" s="241">
        <f t="shared" si="10"/>
        <v>51844.330999999991</v>
      </c>
      <c r="AM37" s="242">
        <f t="shared" si="34"/>
        <v>408160.32799999998</v>
      </c>
      <c r="AN37" s="243">
        <v>41568.268999999993</v>
      </c>
      <c r="AO37" s="243">
        <v>358098.46300000005</v>
      </c>
      <c r="AP37" s="243">
        <v>9123.5089999999982</v>
      </c>
      <c r="AQ37" s="243">
        <v>44581.773999999998</v>
      </c>
      <c r="AR37" s="243">
        <v>35.544000000000004</v>
      </c>
      <c r="AS37" s="243">
        <v>1940.13</v>
      </c>
      <c r="AT37" s="243">
        <v>14.125999999999999</v>
      </c>
      <c r="AU37" s="243">
        <v>108.99099999999999</v>
      </c>
      <c r="AV37" s="243">
        <v>1102.883</v>
      </c>
      <c r="AW37" s="243">
        <v>3430.9700000000003</v>
      </c>
      <c r="AX37" s="241">
        <f t="shared" si="11"/>
        <v>58528.784000000007</v>
      </c>
      <c r="AY37" s="242">
        <f t="shared" si="35"/>
        <v>391987.88099999994</v>
      </c>
      <c r="AZ37" s="243">
        <v>41880.663000000008</v>
      </c>
      <c r="BA37" s="243">
        <v>319815.71699999995</v>
      </c>
      <c r="BB37" s="243">
        <v>15915.505999999996</v>
      </c>
      <c r="BC37" s="243">
        <v>30267.250000000004</v>
      </c>
      <c r="BD37" s="243">
        <v>43.868000000000038</v>
      </c>
      <c r="BE37" s="243">
        <v>1527.5569999999993</v>
      </c>
      <c r="BF37" s="243">
        <v>6.8850000000000007</v>
      </c>
      <c r="BG37" s="243">
        <v>99.568999999999974</v>
      </c>
      <c r="BH37" s="243">
        <v>681.86199999999997</v>
      </c>
      <c r="BI37" s="274">
        <v>40277.788</v>
      </c>
      <c r="BJ37" s="241">
        <f t="shared" si="36"/>
        <v>45007.722000000002</v>
      </c>
      <c r="BK37" s="242">
        <f t="shared" si="37"/>
        <v>388809.44600000005</v>
      </c>
      <c r="BL37" s="245">
        <v>33957.976999999999</v>
      </c>
      <c r="BM37" s="245">
        <v>251135.114</v>
      </c>
      <c r="BN37" s="245">
        <v>9987.4269999999997</v>
      </c>
      <c r="BO37" s="245">
        <v>20531.053</v>
      </c>
      <c r="BP37" s="245">
        <v>35.089000000000006</v>
      </c>
      <c r="BQ37" s="245">
        <v>1512.4169999999999</v>
      </c>
      <c r="BR37" s="245">
        <v>9.8379999999999992</v>
      </c>
      <c r="BS37" s="245">
        <v>168.67400000000001</v>
      </c>
      <c r="BT37" s="245">
        <v>1017.391</v>
      </c>
      <c r="BU37" s="246">
        <v>115462.18800000001</v>
      </c>
      <c r="BV37" s="241">
        <f t="shared" si="12"/>
        <v>47949.422000000006</v>
      </c>
      <c r="BW37" s="242">
        <f t="shared" si="13"/>
        <v>284722.1480000001</v>
      </c>
      <c r="BX37" s="245">
        <v>38193.399000000005</v>
      </c>
      <c r="BY37" s="245">
        <v>254723.42000000007</v>
      </c>
      <c r="BZ37" s="245">
        <v>6835.52</v>
      </c>
      <c r="CA37" s="245">
        <v>21009.862000000001</v>
      </c>
      <c r="CB37" s="245">
        <v>18.866999999999997</v>
      </c>
      <c r="CC37" s="245">
        <v>3630.5960000000005</v>
      </c>
      <c r="CD37" s="245">
        <v>385.31600000000003</v>
      </c>
      <c r="CE37" s="245">
        <v>244.761</v>
      </c>
      <c r="CF37" s="245">
        <v>2516.3199999999997</v>
      </c>
      <c r="CG37" s="246">
        <v>5113.509</v>
      </c>
      <c r="CH37" s="241">
        <f t="shared" si="40"/>
        <v>39683.019000000022</v>
      </c>
      <c r="CI37" s="242">
        <f t="shared" si="41"/>
        <v>269105.75899999996</v>
      </c>
      <c r="CJ37" s="271">
        <v>34296.843000000023</v>
      </c>
      <c r="CK37" s="271">
        <v>248027.63899999997</v>
      </c>
      <c r="CL37" s="271">
        <v>5362.223</v>
      </c>
      <c r="CM37" s="271">
        <v>18939.185999999998</v>
      </c>
      <c r="CN37" s="271">
        <v>14.136999999999997</v>
      </c>
      <c r="CO37" s="271">
        <v>2058.1669999999999</v>
      </c>
      <c r="CP37" s="271">
        <v>6.3059999999999992</v>
      </c>
      <c r="CQ37" s="271">
        <v>22.983000000000001</v>
      </c>
      <c r="CR37" s="271">
        <v>3.5100000000000002</v>
      </c>
      <c r="CS37" s="272">
        <v>57.783999999999999</v>
      </c>
      <c r="CT37" s="241">
        <f t="shared" si="42"/>
        <v>40007.803801000009</v>
      </c>
      <c r="CU37" s="242">
        <f t="shared" si="43"/>
        <v>297156.00999999983</v>
      </c>
      <c r="CV37" s="271">
        <v>35444.365526000001</v>
      </c>
      <c r="CW37" s="271">
        <v>286080.35999999993</v>
      </c>
      <c r="CX37" s="271">
        <v>4516.1012200000005</v>
      </c>
      <c r="CY37" s="271">
        <v>8454.1869999999999</v>
      </c>
      <c r="CZ37" s="271">
        <v>9.9918429999999994</v>
      </c>
      <c r="DA37" s="271">
        <v>1286.6220000000001</v>
      </c>
      <c r="DB37" s="271">
        <v>35.384010000000004</v>
      </c>
      <c r="DC37" s="271">
        <v>1273.7079999999999</v>
      </c>
      <c r="DD37" s="271">
        <v>1.9612019999999999</v>
      </c>
      <c r="DE37" s="312">
        <v>61.133000000000003</v>
      </c>
      <c r="DF37" s="269">
        <f t="shared" si="16"/>
        <v>32851</v>
      </c>
      <c r="DG37" s="270">
        <f t="shared" si="17"/>
        <v>251495</v>
      </c>
      <c r="DH37" s="271">
        <v>29470</v>
      </c>
      <c r="DI37" s="271">
        <v>244203</v>
      </c>
      <c r="DJ37" s="271">
        <v>3330</v>
      </c>
      <c r="DK37" s="271">
        <v>5004</v>
      </c>
      <c r="DL37" s="271">
        <v>30</v>
      </c>
      <c r="DM37" s="271">
        <v>2057</v>
      </c>
      <c r="DN37" s="271">
        <v>21</v>
      </c>
      <c r="DO37" s="272">
        <v>231</v>
      </c>
      <c r="DP37" s="269">
        <f t="shared" si="18"/>
        <v>38787.370135999998</v>
      </c>
      <c r="DQ37" s="270">
        <f t="shared" si="19"/>
        <v>228664.77500000005</v>
      </c>
      <c r="DR37" s="242">
        <v>31146.932868</v>
      </c>
      <c r="DS37" s="242">
        <v>213960.44900000002</v>
      </c>
      <c r="DT37" s="242">
        <v>7532.1413399999992</v>
      </c>
      <c r="DU37" s="242">
        <v>10771.553</v>
      </c>
      <c r="DV37" s="242">
        <v>21.692739999999997</v>
      </c>
      <c r="DW37" s="242">
        <v>2554.1190000000001</v>
      </c>
      <c r="DX37" s="242">
        <v>86.603188000000003</v>
      </c>
      <c r="DY37" s="268">
        <v>1378.654</v>
      </c>
      <c r="DZ37" s="269">
        <f t="shared" si="20"/>
        <v>39688.769551999991</v>
      </c>
      <c r="EA37" s="270">
        <f t="shared" si="21"/>
        <v>240146.24</v>
      </c>
      <c r="EB37" s="242">
        <v>38516.976552999993</v>
      </c>
      <c r="EC37" s="242">
        <v>236555.02</v>
      </c>
      <c r="ED37" s="242">
        <v>787.50270599999999</v>
      </c>
      <c r="EE37" s="242">
        <v>952.95700000000011</v>
      </c>
      <c r="EF37" s="242">
        <v>8.5247740000000007</v>
      </c>
      <c r="EG37" s="242">
        <v>1073.3019999999999</v>
      </c>
      <c r="EH37" s="242">
        <v>375.76551899999998</v>
      </c>
      <c r="EI37" s="268">
        <v>1564.961</v>
      </c>
      <c r="EJ37" s="269">
        <f t="shared" si="22"/>
        <v>40803.021031999997</v>
      </c>
      <c r="EK37" s="270">
        <f t="shared" si="23"/>
        <v>201371.31099999999</v>
      </c>
      <c r="EL37" s="242">
        <v>37938.266200999999</v>
      </c>
      <c r="EM37" s="242">
        <v>197863.34</v>
      </c>
      <c r="EN37" s="242">
        <v>2791.3051</v>
      </c>
      <c r="EO37" s="242">
        <v>1211.027</v>
      </c>
      <c r="EP37" s="242">
        <v>18.605221</v>
      </c>
      <c r="EQ37" s="242">
        <v>1344.8869999999997</v>
      </c>
      <c r="ER37" s="242">
        <v>54.844510000000007</v>
      </c>
      <c r="ES37" s="268">
        <v>952.05700000000013</v>
      </c>
      <c r="ET37" s="269">
        <f t="shared" si="24"/>
        <v>25504.347000000002</v>
      </c>
      <c r="EU37" s="270">
        <f t="shared" si="25"/>
        <v>153055.22999999989</v>
      </c>
      <c r="EV37" s="271">
        <v>21121.726000000002</v>
      </c>
      <c r="EW37" s="271">
        <v>142789.2889999999</v>
      </c>
      <c r="EX37" s="271">
        <v>4237.3789999999999</v>
      </c>
      <c r="EY37" s="271">
        <v>3768.6750000000002</v>
      </c>
      <c r="EZ37" s="271">
        <v>7.9749999999999996</v>
      </c>
      <c r="FA37" s="271">
        <v>1349.0340000000001</v>
      </c>
      <c r="FB37" s="270">
        <v>137.267</v>
      </c>
      <c r="FC37" s="273">
        <v>5148.232</v>
      </c>
      <c r="FD37" s="244">
        <f t="shared" si="26"/>
        <v>614667.06652100012</v>
      </c>
      <c r="FE37" s="245">
        <f t="shared" si="27"/>
        <v>4470994.6270000003</v>
      </c>
      <c r="FF37" s="245">
        <f t="shared" si="28"/>
        <v>516330.08814800013</v>
      </c>
      <c r="FG37" s="245">
        <f t="shared" si="28"/>
        <v>3922622.9640000002</v>
      </c>
      <c r="FH37" s="245">
        <f t="shared" si="28"/>
        <v>87488.534366000007</v>
      </c>
      <c r="FI37" s="245">
        <f t="shared" si="28"/>
        <v>245198.05299999996</v>
      </c>
      <c r="FJ37" s="245">
        <f t="shared" si="28"/>
        <v>424.67457800000005</v>
      </c>
      <c r="FK37" s="245">
        <f t="shared" si="28"/>
        <v>29431.85</v>
      </c>
      <c r="FL37" s="245">
        <f t="shared" si="29"/>
        <v>512.31601000000001</v>
      </c>
      <c r="FM37" s="245">
        <f t="shared" si="29"/>
        <v>3094.5639999999994</v>
      </c>
      <c r="FN37" s="245">
        <f t="shared" si="30"/>
        <v>9911.4534189999995</v>
      </c>
      <c r="FO37" s="246">
        <f t="shared" si="30"/>
        <v>270647.196</v>
      </c>
    </row>
    <row r="38" spans="1:171" s="36" customFormat="1" ht="14.4" customHeight="1" x14ac:dyDescent="0.2">
      <c r="A38" s="473" t="s">
        <v>91</v>
      </c>
      <c r="B38" s="440">
        <f t="shared" si="7"/>
        <v>323028.55700000003</v>
      </c>
      <c r="C38" s="441">
        <f t="shared" si="31"/>
        <v>756306.00399999996</v>
      </c>
      <c r="D38" s="469">
        <v>75013.009000000005</v>
      </c>
      <c r="E38" s="469">
        <v>497748.25</v>
      </c>
      <c r="F38" s="469">
        <v>241426.00299999997</v>
      </c>
      <c r="G38" s="469">
        <v>237822.30400000003</v>
      </c>
      <c r="H38" s="469">
        <v>48.314999999999998</v>
      </c>
      <c r="I38" s="469">
        <v>3191.221</v>
      </c>
      <c r="J38" s="469">
        <v>53.400999999999996</v>
      </c>
      <c r="K38" s="469">
        <v>1201.5119999999997</v>
      </c>
      <c r="L38" s="469">
        <v>6487.8289999999979</v>
      </c>
      <c r="M38" s="470">
        <v>16342.717000000001</v>
      </c>
      <c r="N38" s="314">
        <f t="shared" si="8"/>
        <v>341217.67799999996</v>
      </c>
      <c r="O38" s="315">
        <f t="shared" si="32"/>
        <v>617528.24600000016</v>
      </c>
      <c r="P38" s="474">
        <v>91451.584000000032</v>
      </c>
      <c r="Q38" s="474">
        <v>432219.70000000007</v>
      </c>
      <c r="R38" s="474">
        <v>244865.90400000001</v>
      </c>
      <c r="S38" s="474">
        <v>170658.49800000002</v>
      </c>
      <c r="T38" s="474">
        <v>63.627000000000002</v>
      </c>
      <c r="U38" s="474">
        <v>2472.8490000000002</v>
      </c>
      <c r="V38" s="474">
        <v>15.033999999999999</v>
      </c>
      <c r="W38" s="474">
        <v>289.51200000000006</v>
      </c>
      <c r="X38" s="474">
        <v>4821.5289999999995</v>
      </c>
      <c r="Y38" s="475">
        <v>11887.686999999996</v>
      </c>
      <c r="Z38" s="314">
        <f t="shared" si="9"/>
        <v>313804.43199999991</v>
      </c>
      <c r="AA38" s="315">
        <f t="shared" si="33"/>
        <v>594172.02699999989</v>
      </c>
      <c r="AB38" s="474">
        <v>91124.973999999958</v>
      </c>
      <c r="AC38" s="474">
        <v>403327.44799999992</v>
      </c>
      <c r="AD38" s="474">
        <v>219585.43799999997</v>
      </c>
      <c r="AE38" s="474">
        <v>178847.91099999999</v>
      </c>
      <c r="AF38" s="474">
        <v>36.977999999999994</v>
      </c>
      <c r="AG38" s="474">
        <v>2489.3399999999997</v>
      </c>
      <c r="AH38" s="474">
        <v>29.156000000000002</v>
      </c>
      <c r="AI38" s="474">
        <v>513.12300000000005</v>
      </c>
      <c r="AJ38" s="474">
        <v>3027.8860000000004</v>
      </c>
      <c r="AK38" s="475">
        <v>8994.2050000000017</v>
      </c>
      <c r="AL38" s="277">
        <f t="shared" si="10"/>
        <v>273097.16299999994</v>
      </c>
      <c r="AM38" s="278">
        <f t="shared" si="34"/>
        <v>580692.2579999998</v>
      </c>
      <c r="AN38" s="279">
        <v>58786.567999999992</v>
      </c>
      <c r="AO38" s="279">
        <v>408882.14199999988</v>
      </c>
      <c r="AP38" s="279">
        <v>211003.93299999999</v>
      </c>
      <c r="AQ38" s="279">
        <v>157573.21899999995</v>
      </c>
      <c r="AR38" s="279">
        <v>58.436999999999998</v>
      </c>
      <c r="AS38" s="279">
        <v>4642.1099999999997</v>
      </c>
      <c r="AT38" s="279">
        <v>73.663999999999987</v>
      </c>
      <c r="AU38" s="279">
        <v>259.49099999999999</v>
      </c>
      <c r="AV38" s="279">
        <v>3174.5610000000006</v>
      </c>
      <c r="AW38" s="279">
        <v>9335.2959999999985</v>
      </c>
      <c r="AX38" s="277">
        <f t="shared" si="11"/>
        <v>260194.30099999989</v>
      </c>
      <c r="AY38" s="278">
        <f t="shared" si="35"/>
        <v>499057.79299999995</v>
      </c>
      <c r="AZ38" s="279">
        <v>60694.078000000009</v>
      </c>
      <c r="BA38" s="279">
        <v>385985.16200000001</v>
      </c>
      <c r="BB38" s="279">
        <v>197177.0469999999</v>
      </c>
      <c r="BC38" s="279">
        <v>99522.218000000008</v>
      </c>
      <c r="BD38" s="279">
        <v>58.552</v>
      </c>
      <c r="BE38" s="279">
        <v>3806.4629999999988</v>
      </c>
      <c r="BF38" s="279">
        <v>133.65</v>
      </c>
      <c r="BG38" s="279">
        <v>847.37699999999995</v>
      </c>
      <c r="BH38" s="279">
        <v>2130.9740000000015</v>
      </c>
      <c r="BI38" s="280">
        <v>8896.5729999999985</v>
      </c>
      <c r="BJ38" s="277">
        <f t="shared" si="36"/>
        <v>279781.93899999995</v>
      </c>
      <c r="BK38" s="278">
        <f t="shared" si="37"/>
        <v>473213.24099999998</v>
      </c>
      <c r="BL38" s="282">
        <v>65957.068000000014</v>
      </c>
      <c r="BM38" s="282">
        <v>361806.52399999998</v>
      </c>
      <c r="BN38" s="282">
        <v>211971.81599999999</v>
      </c>
      <c r="BO38" s="282">
        <v>99051.254000000001</v>
      </c>
      <c r="BP38" s="282">
        <v>38.795000000000002</v>
      </c>
      <c r="BQ38" s="282">
        <v>4150.0929999999998</v>
      </c>
      <c r="BR38" s="282">
        <v>20.594999999999999</v>
      </c>
      <c r="BS38" s="282">
        <v>371.89699999999999</v>
      </c>
      <c r="BT38" s="282">
        <v>1793.665</v>
      </c>
      <c r="BU38" s="283">
        <v>7833.473</v>
      </c>
      <c r="BV38" s="277">
        <f t="shared" si="12"/>
        <v>235050.35400000005</v>
      </c>
      <c r="BW38" s="278">
        <f t="shared" si="13"/>
        <v>410018.16499999986</v>
      </c>
      <c r="BX38" s="282">
        <v>42971.590000000011</v>
      </c>
      <c r="BY38" s="282">
        <v>320213.24699999986</v>
      </c>
      <c r="BZ38" s="282">
        <v>189173.962</v>
      </c>
      <c r="CA38" s="282">
        <v>78272.781000000003</v>
      </c>
      <c r="CB38" s="282">
        <v>31.689999999999998</v>
      </c>
      <c r="CC38" s="282">
        <v>3885.6530000000002</v>
      </c>
      <c r="CD38" s="282">
        <v>26.559000000000005</v>
      </c>
      <c r="CE38" s="282">
        <v>147.53899999999999</v>
      </c>
      <c r="CF38" s="282">
        <v>2846.5530000000003</v>
      </c>
      <c r="CG38" s="283">
        <v>7498.9449999999997</v>
      </c>
      <c r="CH38" s="277">
        <f t="shared" si="40"/>
        <v>302797.64400000003</v>
      </c>
      <c r="CI38" s="278">
        <f t="shared" si="41"/>
        <v>456874.20999999973</v>
      </c>
      <c r="CJ38" s="316">
        <v>48400.470000000038</v>
      </c>
      <c r="CK38" s="316">
        <v>296970.2019999997</v>
      </c>
      <c r="CL38" s="316">
        <v>254323.36699999997</v>
      </c>
      <c r="CM38" s="316">
        <v>155986.08199999999</v>
      </c>
      <c r="CN38" s="316">
        <v>61.32200000000001</v>
      </c>
      <c r="CO38" s="316">
        <v>3663.9889999999996</v>
      </c>
      <c r="CP38" s="316">
        <v>2.8730000000000002</v>
      </c>
      <c r="CQ38" s="316">
        <v>48.162000000000006</v>
      </c>
      <c r="CR38" s="316">
        <v>9.6120000000000019</v>
      </c>
      <c r="CS38" s="317">
        <v>205.77499999999998</v>
      </c>
      <c r="CT38" s="277">
        <f t="shared" si="42"/>
        <v>277158.18284899998</v>
      </c>
      <c r="CU38" s="278">
        <f t="shared" si="43"/>
        <v>431302.64199999976</v>
      </c>
      <c r="CV38" s="316">
        <v>60045.767810999998</v>
      </c>
      <c r="CW38" s="316">
        <v>297545.23599999986</v>
      </c>
      <c r="CX38" s="316">
        <v>217003.20742899997</v>
      </c>
      <c r="CY38" s="316">
        <v>129265.56299999998</v>
      </c>
      <c r="CZ38" s="316">
        <v>59.896810000000002</v>
      </c>
      <c r="DA38" s="316">
        <v>3774.1869999999999</v>
      </c>
      <c r="DB38" s="316">
        <v>47.619469000000002</v>
      </c>
      <c r="DC38" s="316">
        <v>618.42600000000004</v>
      </c>
      <c r="DD38" s="316">
        <v>1.69133</v>
      </c>
      <c r="DE38" s="318">
        <v>99.22999999999999</v>
      </c>
      <c r="DF38" s="319">
        <f t="shared" si="16"/>
        <v>316998</v>
      </c>
      <c r="DG38" s="320">
        <f t="shared" si="17"/>
        <v>455638</v>
      </c>
      <c r="DH38" s="316">
        <v>50620</v>
      </c>
      <c r="DI38" s="316">
        <v>288027</v>
      </c>
      <c r="DJ38" s="316">
        <v>266176</v>
      </c>
      <c r="DK38" s="316">
        <v>163280</v>
      </c>
      <c r="DL38" s="316">
        <v>80</v>
      </c>
      <c r="DM38" s="316">
        <v>3633</v>
      </c>
      <c r="DN38" s="316">
        <v>122</v>
      </c>
      <c r="DO38" s="317">
        <v>698</v>
      </c>
      <c r="DP38" s="319">
        <f t="shared" si="18"/>
        <v>296778.97649199999</v>
      </c>
      <c r="DQ38" s="320">
        <f t="shared" si="19"/>
        <v>416944.30800000002</v>
      </c>
      <c r="DR38" s="278">
        <v>42429.986138999993</v>
      </c>
      <c r="DS38" s="278">
        <v>248300.826</v>
      </c>
      <c r="DT38" s="278">
        <v>254053.58835700003</v>
      </c>
      <c r="DU38" s="278">
        <v>161435</v>
      </c>
      <c r="DV38" s="278">
        <v>67.905895000000001</v>
      </c>
      <c r="DW38" s="278">
        <v>3829.6420000000003</v>
      </c>
      <c r="DX38" s="278">
        <v>227.49610100000001</v>
      </c>
      <c r="DY38" s="321">
        <v>3378.8399999999997</v>
      </c>
      <c r="DZ38" s="319">
        <f t="shared" si="20"/>
        <v>260376.73159500002</v>
      </c>
      <c r="EA38" s="320">
        <f t="shared" si="21"/>
        <v>359273.74899999995</v>
      </c>
      <c r="EB38" s="278">
        <v>39423.559690000002</v>
      </c>
      <c r="EC38" s="278">
        <v>211403.486</v>
      </c>
      <c r="ED38" s="278">
        <v>219887.309011</v>
      </c>
      <c r="EE38" s="278">
        <v>138165.94599999997</v>
      </c>
      <c r="EF38" s="278">
        <v>84.838030000000003</v>
      </c>
      <c r="EG38" s="278">
        <v>3555.9730000000004</v>
      </c>
      <c r="EH38" s="278">
        <v>981.02486399999998</v>
      </c>
      <c r="EI38" s="321">
        <v>6148.344000000001</v>
      </c>
      <c r="EJ38" s="319">
        <f t="shared" si="22"/>
        <v>276691.63025100005</v>
      </c>
      <c r="EK38" s="320">
        <f t="shared" si="23"/>
        <v>354296.26999999996</v>
      </c>
      <c r="EL38" s="278">
        <v>46164.623067000008</v>
      </c>
      <c r="EM38" s="278">
        <v>211148.10799999998</v>
      </c>
      <c r="EN38" s="278">
        <v>229510.64039000002</v>
      </c>
      <c r="EO38" s="278">
        <v>135616.516</v>
      </c>
      <c r="EP38" s="278">
        <v>98.278379000000001</v>
      </c>
      <c r="EQ38" s="278">
        <v>3278.1089999999999</v>
      </c>
      <c r="ER38" s="278">
        <v>918.08841500000005</v>
      </c>
      <c r="ES38" s="321">
        <v>4253.5370000000003</v>
      </c>
      <c r="ET38" s="319">
        <f t="shared" si="24"/>
        <v>286297.24599999998</v>
      </c>
      <c r="EU38" s="320">
        <f t="shared" si="25"/>
        <v>443239.50399999996</v>
      </c>
      <c r="EV38" s="316">
        <v>36808.536999999997</v>
      </c>
      <c r="EW38" s="316">
        <v>261846.69499999998</v>
      </c>
      <c r="EX38" s="316">
        <v>249301.82800000001</v>
      </c>
      <c r="EY38" s="316">
        <v>159371.155</v>
      </c>
      <c r="EZ38" s="316">
        <v>28.157999999999998</v>
      </c>
      <c r="FA38" s="316">
        <v>5408.2890000000007</v>
      </c>
      <c r="FB38" s="320">
        <v>158.72300000000001</v>
      </c>
      <c r="FC38" s="322">
        <v>16613.364999999998</v>
      </c>
      <c r="FD38" s="281">
        <f t="shared" si="26"/>
        <v>4043272.8351870007</v>
      </c>
      <c r="FE38" s="282">
        <f t="shared" si="27"/>
        <v>6848556.4169999985</v>
      </c>
      <c r="FF38" s="282">
        <f t="shared" si="28"/>
        <v>809891.81470700004</v>
      </c>
      <c r="FG38" s="282">
        <f t="shared" si="28"/>
        <v>4625424.0259999987</v>
      </c>
      <c r="FH38" s="282">
        <f t="shared" si="28"/>
        <v>3205460.0431870003</v>
      </c>
      <c r="FI38" s="282">
        <f t="shared" si="28"/>
        <v>2064868.4470000002</v>
      </c>
      <c r="FJ38" s="282">
        <f t="shared" si="28"/>
        <v>816.79311399999983</v>
      </c>
      <c r="FK38" s="282">
        <f t="shared" si="28"/>
        <v>51780.917999999983</v>
      </c>
      <c r="FL38" s="282">
        <f t="shared" si="29"/>
        <v>402.551469</v>
      </c>
      <c r="FM38" s="282">
        <f t="shared" si="29"/>
        <v>4297.0389999999998</v>
      </c>
      <c r="FN38" s="282">
        <f t="shared" si="30"/>
        <v>26701.632710000002</v>
      </c>
      <c r="FO38" s="283">
        <f>AW38+BI38+BU38+CG38+CS38+DE38+DO38+DY38+EI38+ES38+FC38+AK38+Y38+M38</f>
        <v>102185.98699999998</v>
      </c>
    </row>
    <row r="39" spans="1:171" ht="14.4" customHeight="1" x14ac:dyDescent="0.2">
      <c r="A39" s="6" t="s">
        <v>124</v>
      </c>
      <c r="AL39" s="160"/>
      <c r="AS39" s="47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</row>
    <row r="41" spans="1:171" ht="14.4" customHeight="1" x14ac:dyDescent="0.2">
      <c r="AL41" s="160"/>
      <c r="AS41" s="47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</row>
    <row r="42" spans="1:171" ht="12.6" x14ac:dyDescent="0.2">
      <c r="A42" s="53" t="s">
        <v>185</v>
      </c>
      <c r="B42" s="482"/>
      <c r="C42" s="482"/>
      <c r="D42" s="482"/>
      <c r="E42" s="482"/>
      <c r="F42" s="482"/>
      <c r="G42" s="482"/>
      <c r="H42" s="482"/>
      <c r="I42" s="53" t="s">
        <v>186</v>
      </c>
      <c r="J42" s="52"/>
      <c r="K42" s="52"/>
      <c r="L42" s="52"/>
      <c r="M42" s="52"/>
      <c r="N42" s="4"/>
      <c r="P42" s="5"/>
      <c r="Q42" s="5"/>
      <c r="R42" s="5"/>
      <c r="S42" s="5"/>
      <c r="AN42" s="47"/>
      <c r="AO42" s="47"/>
      <c r="AP42" s="47"/>
      <c r="AQ42" s="47"/>
      <c r="AR42" s="47"/>
      <c r="AS42" s="47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FD42" s="59"/>
      <c r="FE42" s="59"/>
      <c r="FF42" s="59"/>
      <c r="FG42" s="59"/>
      <c r="FH42" s="59"/>
      <c r="FI42" s="59"/>
      <c r="FJ42" s="59"/>
      <c r="FK42" s="59"/>
      <c r="FL42" s="59"/>
      <c r="FM42" s="59"/>
      <c r="FN42" s="59"/>
      <c r="FO42" s="59"/>
    </row>
    <row r="43" spans="1:171" ht="11.4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2"/>
      <c r="K43" s="52"/>
      <c r="L43" s="52"/>
      <c r="P43" s="5"/>
      <c r="Q43" s="5"/>
      <c r="R43" s="5"/>
      <c r="S43" s="5"/>
      <c r="AN43" s="47"/>
      <c r="AO43" s="47"/>
      <c r="AP43" s="47"/>
      <c r="AQ43" s="47"/>
      <c r="AR43" s="47"/>
      <c r="AS43" s="47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FD43" s="59"/>
      <c r="FE43" s="59"/>
      <c r="FF43" s="59"/>
      <c r="FG43" s="59"/>
      <c r="FH43" s="59"/>
      <c r="FI43" s="59"/>
      <c r="FJ43" s="59"/>
      <c r="FK43" s="59"/>
      <c r="FL43" s="59"/>
      <c r="FM43" s="59"/>
      <c r="FN43" s="59"/>
      <c r="FO43" s="59"/>
    </row>
    <row r="44" spans="1:171" ht="11.4" x14ac:dyDescent="0.2">
      <c r="A44" s="53"/>
      <c r="B44" s="5"/>
      <c r="C44" s="5"/>
      <c r="D44" s="53">
        <v>2021</v>
      </c>
      <c r="E44" s="5"/>
      <c r="F44" s="5"/>
      <c r="G44" s="5"/>
      <c r="H44" s="53"/>
      <c r="I44" s="5"/>
      <c r="L44" s="53">
        <v>2021</v>
      </c>
      <c r="P44" s="5"/>
      <c r="Q44" s="5"/>
      <c r="R44" s="5"/>
      <c r="S44" s="5"/>
      <c r="AN44" s="47"/>
      <c r="AO44" s="47"/>
      <c r="AP44" s="47"/>
      <c r="AQ44" s="47"/>
      <c r="AR44" s="47"/>
      <c r="AS44" s="47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</row>
    <row r="45" spans="1:171" ht="19.95" customHeight="1" x14ac:dyDescent="0.2">
      <c r="A45" s="154" t="s">
        <v>106</v>
      </c>
      <c r="B45" s="155" t="s">
        <v>2</v>
      </c>
      <c r="C45" s="155" t="s">
        <v>3</v>
      </c>
      <c r="D45" s="155" t="s">
        <v>4</v>
      </c>
      <c r="E45" s="155" t="s">
        <v>5</v>
      </c>
      <c r="F45" s="155" t="s">
        <v>100</v>
      </c>
      <c r="G45" s="156" t="s">
        <v>101</v>
      </c>
      <c r="H45" s="53"/>
      <c r="I45" s="154" t="s">
        <v>106</v>
      </c>
      <c r="J45" s="155" t="s">
        <v>2</v>
      </c>
      <c r="K45" s="155" t="s">
        <v>3</v>
      </c>
      <c r="L45" s="155" t="s">
        <v>4</v>
      </c>
      <c r="M45" s="155" t="s">
        <v>5</v>
      </c>
      <c r="N45" s="155" t="s">
        <v>100</v>
      </c>
      <c r="O45" s="156" t="s">
        <v>101</v>
      </c>
      <c r="P45" s="5"/>
      <c r="Q45" s="5"/>
      <c r="R45" s="5"/>
      <c r="S45" s="5"/>
      <c r="AN45" s="47"/>
      <c r="AO45" s="47"/>
      <c r="AP45" s="47"/>
      <c r="AQ45" s="47"/>
      <c r="AR45" s="47"/>
      <c r="AS45" s="47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FD45" s="59"/>
      <c r="FE45" s="59"/>
      <c r="FF45" s="59"/>
      <c r="FG45" s="59"/>
      <c r="FH45" s="59"/>
      <c r="FI45" s="59"/>
      <c r="FJ45" s="59"/>
      <c r="FK45" s="59"/>
      <c r="FL45" s="59"/>
      <c r="FM45" s="59"/>
      <c r="FN45" s="59"/>
      <c r="FO45" s="59"/>
    </row>
    <row r="46" spans="1:171" ht="19.95" customHeight="1" x14ac:dyDescent="0.2">
      <c r="A46" s="297" t="s">
        <v>116</v>
      </c>
      <c r="B46" s="298">
        <f>SUM(B47:B51)</f>
        <v>21375228.226999994</v>
      </c>
      <c r="C46" s="298">
        <f t="shared" ref="C46:F46" si="44">SUM(C47:C51)</f>
        <v>15241661.364999996</v>
      </c>
      <c r="D46" s="298">
        <f t="shared" si="44"/>
        <v>4653198.3130000001</v>
      </c>
      <c r="E46" s="298">
        <f t="shared" si="44"/>
        <v>16430.205999999998</v>
      </c>
      <c r="F46" s="298">
        <f t="shared" si="44"/>
        <v>168783.11</v>
      </c>
      <c r="G46" s="299">
        <f>SUM(G47:G51)</f>
        <v>1295155.2330000002</v>
      </c>
      <c r="H46" s="53"/>
      <c r="I46" s="297" t="s">
        <v>116</v>
      </c>
      <c r="J46" s="298">
        <f>SUM(J47:J51)</f>
        <v>37740728.640000001</v>
      </c>
      <c r="K46" s="298">
        <f t="shared" ref="K46:O46" si="45">SUM(K47:K51)</f>
        <v>31119292.599000003</v>
      </c>
      <c r="L46" s="298">
        <f t="shared" si="45"/>
        <v>3987076.8119999999</v>
      </c>
      <c r="M46" s="298">
        <f t="shared" si="45"/>
        <v>380435.55400000012</v>
      </c>
      <c r="N46" s="298">
        <f t="shared" si="45"/>
        <v>541799.64899999998</v>
      </c>
      <c r="O46" s="299">
        <f t="shared" si="45"/>
        <v>1712124.0259999998</v>
      </c>
      <c r="P46" s="5"/>
      <c r="Q46" s="5"/>
      <c r="R46" s="5"/>
      <c r="S46" s="5"/>
      <c r="AN46" s="47"/>
      <c r="AO46" s="47"/>
      <c r="AP46" s="47"/>
      <c r="AQ46" s="47"/>
      <c r="AR46" s="47"/>
      <c r="AS46" s="47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FD46" s="59"/>
      <c r="FE46" s="59"/>
      <c r="FF46" s="59"/>
      <c r="FG46" s="59"/>
      <c r="FH46" s="59"/>
      <c r="FI46" s="59"/>
      <c r="FJ46" s="59"/>
      <c r="FK46" s="59"/>
      <c r="FL46" s="59"/>
      <c r="FM46" s="59"/>
      <c r="FN46" s="59"/>
      <c r="FO46" s="59"/>
    </row>
    <row r="47" spans="1:171" ht="19.95" customHeight="1" x14ac:dyDescent="0.2">
      <c r="A47" s="459" t="s">
        <v>46</v>
      </c>
      <c r="B47" s="449">
        <f>C47+D47+E47+F47+G47</f>
        <v>13721703.252999999</v>
      </c>
      <c r="C47" s="110">
        <v>10786134.584999999</v>
      </c>
      <c r="D47" s="110">
        <v>1822057.4079999998</v>
      </c>
      <c r="E47" s="110">
        <v>308.46000000000004</v>
      </c>
      <c r="F47" s="110">
        <v>131372.39399999997</v>
      </c>
      <c r="G47" s="111">
        <v>981830.40600000008</v>
      </c>
      <c r="H47" s="53"/>
      <c r="I47" s="459" t="s">
        <v>46</v>
      </c>
      <c r="J47" s="449">
        <f>K47+L47+M47+N47+O47</f>
        <v>17016141.443</v>
      </c>
      <c r="K47" s="110">
        <v>14576311.154999999</v>
      </c>
      <c r="L47" s="110">
        <v>1168709.916</v>
      </c>
      <c r="M47" s="110">
        <v>32967.365999999995</v>
      </c>
      <c r="N47" s="110">
        <v>71330.764999999985</v>
      </c>
      <c r="O47" s="111">
        <v>1166822.2409999999</v>
      </c>
      <c r="P47" s="5"/>
      <c r="Q47" s="5"/>
      <c r="R47" s="5"/>
      <c r="S47" s="5"/>
      <c r="AN47" s="47"/>
      <c r="AO47" s="47"/>
      <c r="AP47" s="47"/>
      <c r="AQ47" s="47"/>
      <c r="AR47" s="47"/>
      <c r="AS47" s="47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FD47" s="59"/>
      <c r="FE47" s="59"/>
      <c r="FF47" s="59"/>
      <c r="FG47" s="59"/>
      <c r="FH47" s="59"/>
      <c r="FI47" s="59"/>
      <c r="FJ47" s="59"/>
      <c r="FK47" s="59"/>
      <c r="FL47" s="59"/>
      <c r="FM47" s="59"/>
      <c r="FN47" s="59"/>
      <c r="FO47" s="59"/>
    </row>
    <row r="48" spans="1:171" ht="19.95" customHeight="1" x14ac:dyDescent="0.2">
      <c r="A48" s="459" t="s">
        <v>47</v>
      </c>
      <c r="B48" s="449">
        <f t="shared" ref="B48:B50" si="46">C48+D48+E48+F48+G48</f>
        <v>3078210.8179999981</v>
      </c>
      <c r="C48" s="110">
        <v>2447838.6649999982</v>
      </c>
      <c r="D48" s="110">
        <v>369069.50999999995</v>
      </c>
      <c r="E48" s="110">
        <v>314.32600000000008</v>
      </c>
      <c r="F48" s="110">
        <v>34436.123</v>
      </c>
      <c r="G48" s="111">
        <v>226552.19400000002</v>
      </c>
      <c r="H48" s="53"/>
      <c r="I48" s="459" t="s">
        <v>47</v>
      </c>
      <c r="J48" s="449">
        <f t="shared" ref="J48:J51" si="47">K48+L48+M48+N48+O48</f>
        <v>8343455.9980000025</v>
      </c>
      <c r="K48" s="110">
        <v>7046582.0420000022</v>
      </c>
      <c r="L48" s="110">
        <v>427629.272</v>
      </c>
      <c r="M48" s="110">
        <v>64469.804000000011</v>
      </c>
      <c r="N48" s="110">
        <v>457496.55600000004</v>
      </c>
      <c r="O48" s="111">
        <v>347278.32400000002</v>
      </c>
      <c r="P48" s="5"/>
      <c r="Q48" s="5"/>
      <c r="R48" s="5"/>
      <c r="S48" s="5"/>
      <c r="AN48" s="47"/>
      <c r="AO48" s="47"/>
      <c r="AP48" s="47"/>
      <c r="AQ48" s="47"/>
      <c r="AR48" s="47"/>
      <c r="AS48" s="47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FD48" s="59"/>
      <c r="FE48" s="59"/>
      <c r="FF48" s="59"/>
      <c r="FG48" s="59"/>
      <c r="FH48" s="59"/>
      <c r="FI48" s="59"/>
      <c r="FJ48" s="59"/>
      <c r="FK48" s="59"/>
      <c r="FL48" s="59"/>
      <c r="FM48" s="59"/>
      <c r="FN48" s="59"/>
      <c r="FO48" s="59"/>
    </row>
    <row r="49" spans="1:171" ht="19.95" customHeight="1" x14ac:dyDescent="0.2">
      <c r="A49" s="459" t="s">
        <v>88</v>
      </c>
      <c r="B49" s="449">
        <f t="shared" si="46"/>
        <v>1819481.7480000001</v>
      </c>
      <c r="C49" s="110">
        <v>614985.24100000015</v>
      </c>
      <c r="D49" s="110">
        <v>1174330.716</v>
      </c>
      <c r="E49" s="110">
        <v>1127.261</v>
      </c>
      <c r="F49" s="110">
        <v>536.43900000000008</v>
      </c>
      <c r="G49" s="111">
        <v>28502.091</v>
      </c>
      <c r="H49" s="53"/>
      <c r="I49" s="459" t="s">
        <v>49</v>
      </c>
      <c r="J49" s="449">
        <f t="shared" si="47"/>
        <v>7011755.8589999992</v>
      </c>
      <c r="K49" s="110">
        <v>5529784.9139999989</v>
      </c>
      <c r="L49" s="110">
        <v>1174972.7949999999</v>
      </c>
      <c r="M49" s="110">
        <v>202806.82900000003</v>
      </c>
      <c r="N49" s="110">
        <v>4559.7390000000005</v>
      </c>
      <c r="O49" s="111">
        <v>99631.581999999995</v>
      </c>
      <c r="P49" s="5"/>
      <c r="Q49" s="5"/>
      <c r="R49" s="5"/>
      <c r="S49" s="5"/>
      <c r="AN49" s="47"/>
      <c r="AO49" s="47"/>
      <c r="AP49" s="47"/>
      <c r="AQ49" s="47"/>
      <c r="AR49" s="47"/>
      <c r="AS49" s="47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</row>
    <row r="50" spans="1:171" ht="19.95" customHeight="1" x14ac:dyDescent="0.2">
      <c r="A50" s="459" t="s">
        <v>49</v>
      </c>
      <c r="B50" s="449">
        <f t="shared" si="46"/>
        <v>1509779.142</v>
      </c>
      <c r="C50" s="110">
        <v>825457.19099999976</v>
      </c>
      <c r="D50" s="110">
        <v>628917.08700000006</v>
      </c>
      <c r="E50" s="110">
        <v>14149.826999999997</v>
      </c>
      <c r="F50" s="110">
        <v>623.04799999999977</v>
      </c>
      <c r="G50" s="111">
        <v>40631.988999999987</v>
      </c>
      <c r="H50" s="53"/>
      <c r="I50" s="459" t="s">
        <v>84</v>
      </c>
      <c r="J50" s="449">
        <f t="shared" si="47"/>
        <v>2881763.568</v>
      </c>
      <c r="K50" s="110">
        <v>2225185.2449999996</v>
      </c>
      <c r="L50" s="110">
        <v>537746.05700000003</v>
      </c>
      <c r="M50" s="110">
        <v>64798.699000000001</v>
      </c>
      <c r="N50" s="110">
        <v>6440.0319999999992</v>
      </c>
      <c r="O50" s="111">
        <v>47593.534999999989</v>
      </c>
      <c r="P50" s="5"/>
      <c r="Q50" s="5"/>
      <c r="R50" s="5"/>
      <c r="S50" s="5"/>
      <c r="AN50" s="47"/>
      <c r="AO50" s="47"/>
      <c r="AP50" s="47"/>
      <c r="AQ50" s="47"/>
      <c r="AR50" s="47"/>
      <c r="AS50" s="47"/>
      <c r="FD50" s="59"/>
      <c r="FE50" s="59"/>
      <c r="FF50" s="59"/>
      <c r="FG50" s="59"/>
      <c r="FH50" s="59"/>
      <c r="FI50" s="59"/>
      <c r="FJ50" s="59"/>
      <c r="FK50" s="59"/>
      <c r="FL50" s="59"/>
      <c r="FM50" s="59"/>
      <c r="FN50" s="59"/>
      <c r="FO50" s="59"/>
    </row>
    <row r="51" spans="1:171" ht="19.95" customHeight="1" x14ac:dyDescent="0.2">
      <c r="A51" s="460" t="s">
        <v>84</v>
      </c>
      <c r="B51" s="453">
        <f>C51+D51+E51+F51+G51</f>
        <v>1246053.2659999998</v>
      </c>
      <c r="C51" s="461">
        <v>567245.68299999984</v>
      </c>
      <c r="D51" s="461">
        <v>658823.59199999995</v>
      </c>
      <c r="E51" s="461">
        <v>530.33199999999977</v>
      </c>
      <c r="F51" s="461">
        <v>1815.1060000000002</v>
      </c>
      <c r="G51" s="462">
        <v>17638.553</v>
      </c>
      <c r="H51" s="53"/>
      <c r="I51" s="460" t="s">
        <v>88</v>
      </c>
      <c r="J51" s="453">
        <f t="shared" si="47"/>
        <v>2487611.7719999999</v>
      </c>
      <c r="K51" s="461">
        <v>1741429.2429999998</v>
      </c>
      <c r="L51" s="461">
        <v>678018.772</v>
      </c>
      <c r="M51" s="461">
        <v>15392.856</v>
      </c>
      <c r="N51" s="461">
        <v>1972.5569999999998</v>
      </c>
      <c r="O51" s="462">
        <v>50798.343999999997</v>
      </c>
      <c r="P51" s="5"/>
      <c r="Q51" s="5"/>
      <c r="R51" s="5"/>
      <c r="S51" s="5"/>
      <c r="AN51" s="47"/>
      <c r="AO51" s="47"/>
      <c r="AP51" s="47"/>
      <c r="AQ51" s="47"/>
      <c r="AR51" s="47"/>
      <c r="AS51" s="47"/>
      <c r="FD51" s="59"/>
      <c r="FE51" s="59"/>
      <c r="FF51" s="59"/>
      <c r="FG51" s="59"/>
      <c r="FH51" s="59"/>
      <c r="FI51" s="59"/>
      <c r="FJ51" s="59"/>
      <c r="FK51" s="59"/>
      <c r="FL51" s="59"/>
      <c r="FM51" s="59"/>
      <c r="FN51" s="59"/>
      <c r="FO51" s="59"/>
    </row>
    <row r="52" spans="1:171" ht="11.4" x14ac:dyDescent="0.2">
      <c r="H52" s="53"/>
      <c r="I52" s="53"/>
      <c r="J52" s="53"/>
      <c r="K52" s="53"/>
      <c r="L52" s="53"/>
      <c r="M52" s="53"/>
      <c r="N52" s="5"/>
      <c r="O52" s="5"/>
      <c r="P52" s="5"/>
      <c r="Q52" s="5"/>
      <c r="R52" s="5"/>
      <c r="S52" s="5"/>
      <c r="AN52" s="47"/>
      <c r="AO52" s="47"/>
      <c r="AP52" s="47"/>
      <c r="AQ52" s="47"/>
      <c r="AR52" s="47"/>
      <c r="AS52" s="21"/>
      <c r="AT52" s="21"/>
      <c r="AU52" s="21"/>
      <c r="AV52" s="21"/>
      <c r="AW52" s="21"/>
      <c r="AX52" s="21"/>
      <c r="AY52" s="21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</row>
    <row r="53" spans="1:171" ht="11.4" x14ac:dyDescent="0.2">
      <c r="H53" s="53"/>
      <c r="I53" s="53"/>
      <c r="J53" s="53"/>
      <c r="K53" s="53"/>
      <c r="L53" s="53"/>
      <c r="M53" s="53"/>
      <c r="N53" s="5"/>
      <c r="O53" s="5"/>
      <c r="P53" s="5"/>
      <c r="Q53" s="5"/>
      <c r="R53" s="5"/>
      <c r="S53" s="5"/>
      <c r="FD53" s="59"/>
      <c r="FE53" s="59"/>
      <c r="FF53" s="59"/>
      <c r="FG53" s="59"/>
      <c r="FH53" s="59"/>
      <c r="FI53" s="59"/>
      <c r="FJ53" s="59"/>
      <c r="FK53" s="59"/>
      <c r="FL53" s="59"/>
      <c r="FM53" s="59"/>
      <c r="FN53" s="59"/>
      <c r="FO53" s="59"/>
    </row>
    <row r="54" spans="1:171" x14ac:dyDescent="0.2">
      <c r="FD54" s="59"/>
      <c r="FE54" s="59"/>
      <c r="FF54" s="59"/>
      <c r="FG54" s="59"/>
      <c r="FH54" s="59"/>
      <c r="FI54" s="59"/>
      <c r="FJ54" s="59"/>
      <c r="FK54" s="59"/>
      <c r="FL54" s="59"/>
      <c r="FM54" s="59"/>
      <c r="FN54" s="59"/>
      <c r="FO54" s="59"/>
    </row>
    <row r="55" spans="1:171" x14ac:dyDescent="0.2">
      <c r="FD55" s="59"/>
      <c r="FE55" s="59"/>
      <c r="FF55" s="59"/>
      <c r="FG55" s="59"/>
      <c r="FH55" s="59"/>
      <c r="FI55" s="59"/>
      <c r="FJ55" s="59"/>
      <c r="FK55" s="59"/>
      <c r="FL55" s="59"/>
      <c r="FM55" s="59"/>
      <c r="FN55" s="59"/>
      <c r="FO55" s="59"/>
    </row>
    <row r="56" spans="1:171" x14ac:dyDescent="0.2">
      <c r="FD56" s="59"/>
      <c r="FE56" s="59"/>
      <c r="FF56" s="59"/>
      <c r="FG56" s="59"/>
      <c r="FH56" s="59"/>
      <c r="FI56" s="59"/>
      <c r="FJ56" s="59"/>
      <c r="FK56" s="59"/>
      <c r="FL56" s="59"/>
      <c r="FM56" s="59"/>
      <c r="FN56" s="59"/>
      <c r="FO56" s="59"/>
    </row>
    <row r="57" spans="1:171" x14ac:dyDescent="0.2"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</row>
    <row r="58" spans="1:171" x14ac:dyDescent="0.2"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</row>
    <row r="59" spans="1:171" x14ac:dyDescent="0.2">
      <c r="FD59" s="59"/>
      <c r="FE59" s="59"/>
      <c r="FF59" s="59"/>
      <c r="FG59" s="59"/>
      <c r="FH59" s="59"/>
      <c r="FI59" s="59"/>
      <c r="FJ59" s="59"/>
      <c r="FK59" s="59"/>
      <c r="FL59" s="59"/>
      <c r="FM59" s="59"/>
      <c r="FN59" s="59"/>
      <c r="FO59" s="59"/>
    </row>
    <row r="60" spans="1:171" x14ac:dyDescent="0.2">
      <c r="FD60" s="59"/>
      <c r="FE60" s="59"/>
      <c r="FF60" s="59"/>
      <c r="FG60" s="59"/>
      <c r="FH60" s="59"/>
      <c r="FI60" s="59"/>
      <c r="FJ60" s="59"/>
      <c r="FK60" s="59"/>
      <c r="FL60" s="59"/>
      <c r="FM60" s="59"/>
      <c r="FN60" s="59"/>
      <c r="FO60" s="59"/>
    </row>
    <row r="62" spans="1:171" x14ac:dyDescent="0.2"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</row>
    <row r="63" spans="1:171" x14ac:dyDescent="0.2"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</row>
    <row r="64" spans="1:171" x14ac:dyDescent="0.2"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</row>
    <row r="65" spans="124:171" x14ac:dyDescent="0.2"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</row>
    <row r="66" spans="124:171" x14ac:dyDescent="0.2"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</row>
    <row r="67" spans="124:171" x14ac:dyDescent="0.2"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</row>
    <row r="68" spans="124:171" x14ac:dyDescent="0.2"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</row>
    <row r="69" spans="124:171" x14ac:dyDescent="0.2"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</row>
    <row r="70" spans="124:171" x14ac:dyDescent="0.2"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</row>
    <row r="71" spans="124:171" x14ac:dyDescent="0.2"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</row>
    <row r="72" spans="124:171" x14ac:dyDescent="0.2"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</row>
    <row r="73" spans="124:171" x14ac:dyDescent="0.2"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</row>
    <row r="74" spans="124:171" x14ac:dyDescent="0.2"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</row>
    <row r="75" spans="124:171" x14ac:dyDescent="0.2"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</row>
    <row r="76" spans="124:171" x14ac:dyDescent="0.2"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</row>
    <row r="77" spans="124:171" x14ac:dyDescent="0.2"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</row>
    <row r="78" spans="124:171" x14ac:dyDescent="0.2"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</row>
    <row r="79" spans="124:171" x14ac:dyDescent="0.2"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</row>
    <row r="80" spans="124:171" x14ac:dyDescent="0.2"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</row>
    <row r="81" spans="124:171" x14ac:dyDescent="0.2"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</row>
    <row r="82" spans="124:171" x14ac:dyDescent="0.2"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</row>
    <row r="83" spans="124:171" x14ac:dyDescent="0.2"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</row>
    <row r="84" spans="124:171" x14ac:dyDescent="0.2"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</row>
    <row r="85" spans="124:171" x14ac:dyDescent="0.2"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</row>
    <row r="86" spans="124:171" x14ac:dyDescent="0.2"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</row>
    <row r="87" spans="124:171" x14ac:dyDescent="0.2"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</row>
    <row r="88" spans="124:171" x14ac:dyDescent="0.2"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</row>
    <row r="89" spans="124:171" x14ac:dyDescent="0.2"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</row>
    <row r="90" spans="124:171" x14ac:dyDescent="0.2"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</row>
    <row r="91" spans="124:171" x14ac:dyDescent="0.2">
      <c r="DT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</row>
    <row r="92" spans="124:171" x14ac:dyDescent="0.2">
      <c r="DT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</row>
    <row r="93" spans="124:171" x14ac:dyDescent="0.2">
      <c r="DT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</row>
    <row r="94" spans="124:171" x14ac:dyDescent="0.2">
      <c r="DT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</row>
    <row r="95" spans="124:171" x14ac:dyDescent="0.2">
      <c r="DT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</row>
    <row r="96" spans="124:171" x14ac:dyDescent="0.2">
      <c r="DT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</row>
    <row r="97" spans="124:124" x14ac:dyDescent="0.2">
      <c r="DT97" s="21"/>
    </row>
    <row r="98" spans="124:124" x14ac:dyDescent="0.2">
      <c r="DT98" s="21"/>
    </row>
    <row r="99" spans="124:124" x14ac:dyDescent="0.2">
      <c r="DT99" s="21"/>
    </row>
    <row r="100" spans="124:124" x14ac:dyDescent="0.2">
      <c r="DT100" s="21"/>
    </row>
    <row r="101" spans="124:124" x14ac:dyDescent="0.2">
      <c r="DT101" s="21"/>
    </row>
    <row r="102" spans="124:124" x14ac:dyDescent="0.2">
      <c r="DT102" s="21"/>
    </row>
    <row r="103" spans="124:124" x14ac:dyDescent="0.2">
      <c r="DT103" s="21"/>
    </row>
  </sheetData>
  <mergeCells count="102">
    <mergeCell ref="B9:M9"/>
    <mergeCell ref="B10:C10"/>
    <mergeCell ref="D10:E10"/>
    <mergeCell ref="F10:G10"/>
    <mergeCell ref="H10:I10"/>
    <mergeCell ref="J10:K10"/>
    <mergeCell ref="L10:M10"/>
    <mergeCell ref="X10:Y10"/>
    <mergeCell ref="N9:Y9"/>
    <mergeCell ref="N10:O10"/>
    <mergeCell ref="P10:Q10"/>
    <mergeCell ref="R10:S10"/>
    <mergeCell ref="T10:U10"/>
    <mergeCell ref="V10:W10"/>
    <mergeCell ref="Z10:AA10"/>
    <mergeCell ref="AB10:AC10"/>
    <mergeCell ref="AD10:AE10"/>
    <mergeCell ref="AF10:AG10"/>
    <mergeCell ref="AH10:AI10"/>
    <mergeCell ref="AJ10:AK10"/>
    <mergeCell ref="FD9:FO9"/>
    <mergeCell ref="FD10:FE10"/>
    <mergeCell ref="FF10:FG10"/>
    <mergeCell ref="FH10:FI10"/>
    <mergeCell ref="FJ10:FK10"/>
    <mergeCell ref="FL10:FM10"/>
    <mergeCell ref="FN10:FO10"/>
    <mergeCell ref="ET9:FC9"/>
    <mergeCell ref="ET10:EU10"/>
    <mergeCell ref="EV10:EW10"/>
    <mergeCell ref="EX10:EY10"/>
    <mergeCell ref="EZ10:FA10"/>
    <mergeCell ref="FB10:FC10"/>
    <mergeCell ref="EJ9:ES9"/>
    <mergeCell ref="EJ10:EK10"/>
    <mergeCell ref="EL10:EM10"/>
    <mergeCell ref="EN10:EO10"/>
    <mergeCell ref="EP10:EQ10"/>
    <mergeCell ref="ER10:ES10"/>
    <mergeCell ref="DZ9:EI9"/>
    <mergeCell ref="DZ10:EA10"/>
    <mergeCell ref="EB10:EC10"/>
    <mergeCell ref="ED10:EE10"/>
    <mergeCell ref="EF10:EG10"/>
    <mergeCell ref="EH10:EI10"/>
    <mergeCell ref="DP9:DY9"/>
    <mergeCell ref="DP10:DQ10"/>
    <mergeCell ref="DR10:DS10"/>
    <mergeCell ref="DT10:DU10"/>
    <mergeCell ref="DV10:DW10"/>
    <mergeCell ref="DX10:DY10"/>
    <mergeCell ref="DF9:DO9"/>
    <mergeCell ref="DF10:DG10"/>
    <mergeCell ref="DH10:DI10"/>
    <mergeCell ref="DJ10:DK10"/>
    <mergeCell ref="DL10:DM10"/>
    <mergeCell ref="DN10:DO10"/>
    <mergeCell ref="CT9:DE9"/>
    <mergeCell ref="CT10:CU10"/>
    <mergeCell ref="CV10:CW10"/>
    <mergeCell ref="CX10:CY10"/>
    <mergeCell ref="CZ10:DA10"/>
    <mergeCell ref="DB10:DC10"/>
    <mergeCell ref="DD10:DE10"/>
    <mergeCell ref="CH9:CS9"/>
    <mergeCell ref="CH10:CI10"/>
    <mergeCell ref="CJ10:CK10"/>
    <mergeCell ref="CL10:CM10"/>
    <mergeCell ref="CN10:CO10"/>
    <mergeCell ref="CP10:CQ10"/>
    <mergeCell ref="CR10:CS10"/>
    <mergeCell ref="BV9:CG9"/>
    <mergeCell ref="BV10:BW10"/>
    <mergeCell ref="BX10:BY10"/>
    <mergeCell ref="BZ10:CA10"/>
    <mergeCell ref="CB10:CC10"/>
    <mergeCell ref="CD10:CE10"/>
    <mergeCell ref="CF10:CG10"/>
    <mergeCell ref="BJ9:BU9"/>
    <mergeCell ref="BJ10:BK10"/>
    <mergeCell ref="BL10:BM10"/>
    <mergeCell ref="BN10:BO10"/>
    <mergeCell ref="BP10:BQ10"/>
    <mergeCell ref="BR10:BS10"/>
    <mergeCell ref="BT10:BU10"/>
    <mergeCell ref="AT10:AU10"/>
    <mergeCell ref="A7:AX7"/>
    <mergeCell ref="A10:A11"/>
    <mergeCell ref="AL10:AM10"/>
    <mergeCell ref="AN10:AO10"/>
    <mergeCell ref="AP10:AQ10"/>
    <mergeCell ref="AR10:AS10"/>
    <mergeCell ref="AL9:AW9"/>
    <mergeCell ref="AX9:BI9"/>
    <mergeCell ref="AX10:AY10"/>
    <mergeCell ref="AZ10:BA10"/>
    <mergeCell ref="BB10:BC10"/>
    <mergeCell ref="BD10:BE10"/>
    <mergeCell ref="BF10:BG10"/>
    <mergeCell ref="BH10:BI10"/>
    <mergeCell ref="AV10:AW10"/>
    <mergeCell ref="Z9:AK9"/>
  </mergeCells>
  <pageMargins left="0.31496062992125984" right="0.31496062992125984" top="0.74803149606299213" bottom="0.74803149606299213" header="0.31496062992125984" footer="0.31496062992125984"/>
  <pageSetup paperSize="9" scale="60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14999847407452621"/>
  </sheetPr>
  <dimension ref="A1:V110"/>
  <sheetViews>
    <sheetView showGridLines="0" zoomScaleNormal="100" workbookViewId="0"/>
  </sheetViews>
  <sheetFormatPr defaultColWidth="8.88671875" defaultRowHeight="10.199999999999999" x14ac:dyDescent="0.2"/>
  <cols>
    <col min="1" max="1" width="50.109375" style="6" customWidth="1"/>
    <col min="2" max="6" width="13.109375" style="6" bestFit="1" customWidth="1"/>
    <col min="7" max="7" width="11.33203125" style="6" customWidth="1"/>
    <col min="8" max="8" width="9.6640625" style="6" bestFit="1" customWidth="1"/>
    <col min="9" max="9" width="12.109375" style="6" bestFit="1" customWidth="1"/>
    <col min="10" max="11" width="10.33203125" style="6" bestFit="1" customWidth="1"/>
    <col min="12" max="13" width="11.6640625" style="6" bestFit="1" customWidth="1"/>
    <col min="14" max="16" width="8.88671875" style="6" bestFit="1" customWidth="1"/>
    <col min="17" max="17" width="8.88671875" style="6"/>
    <col min="18" max="18" width="9.88671875" style="6" bestFit="1" customWidth="1"/>
    <col min="19" max="16384" width="8.88671875" style="6"/>
  </cols>
  <sheetData>
    <row r="1" spans="1:15" ht="14.25" customHeight="1" x14ac:dyDescent="0.2"/>
    <row r="2" spans="1:15" ht="14.25" customHeight="1" x14ac:dyDescent="0.2"/>
    <row r="3" spans="1:15" ht="14.25" customHeight="1" x14ac:dyDescent="0.2"/>
    <row r="4" spans="1:15" ht="14.25" customHeight="1" x14ac:dyDescent="0.2"/>
    <row r="5" spans="1:15" s="53" customFormat="1" ht="14.25" customHeight="1" x14ac:dyDescent="0.2">
      <c r="A5" s="53" t="s">
        <v>191</v>
      </c>
    </row>
    <row r="6" spans="1:15" s="53" customFormat="1" ht="14.25" customHeight="1" x14ac:dyDescent="0.2">
      <c r="A6" s="53" t="s">
        <v>115</v>
      </c>
    </row>
    <row r="7" spans="1:15" s="53" customFormat="1" ht="14.25" customHeight="1" x14ac:dyDescent="0.2">
      <c r="A7" s="53" t="s">
        <v>182</v>
      </c>
      <c r="B7" s="609"/>
      <c r="C7" s="609"/>
      <c r="D7" s="609"/>
      <c r="E7" s="609"/>
      <c r="F7" s="609"/>
      <c r="G7" s="609"/>
      <c r="H7" s="609"/>
      <c r="I7" s="609"/>
      <c r="J7" s="609"/>
      <c r="K7" s="609"/>
    </row>
    <row r="8" spans="1:15" s="53" customFormat="1" ht="14.25" customHeight="1" x14ac:dyDescent="0.2">
      <c r="B8" s="609"/>
      <c r="C8" s="609"/>
      <c r="D8" s="609"/>
      <c r="E8" s="609"/>
      <c r="F8" s="609"/>
      <c r="G8" s="609"/>
      <c r="H8" s="609"/>
      <c r="I8" s="609"/>
      <c r="J8" s="609"/>
      <c r="K8" s="609"/>
    </row>
    <row r="9" spans="1:15" ht="14.25" customHeight="1" x14ac:dyDescent="0.2">
      <c r="A9" s="159"/>
      <c r="B9" s="159"/>
      <c r="C9" s="159"/>
      <c r="D9" s="159"/>
      <c r="E9" s="420">
        <v>2021</v>
      </c>
      <c r="F9" s="159"/>
      <c r="G9" s="159"/>
      <c r="H9" s="159"/>
      <c r="I9" s="159"/>
      <c r="J9" s="159"/>
      <c r="K9" s="159"/>
      <c r="L9" s="159"/>
      <c r="M9" s="159"/>
      <c r="N9" s="140"/>
      <c r="O9" s="140"/>
    </row>
    <row r="10" spans="1:15" ht="14.4" customHeight="1" x14ac:dyDescent="0.2">
      <c r="A10" s="667" t="s">
        <v>114</v>
      </c>
      <c r="B10" s="669" t="s">
        <v>1</v>
      </c>
      <c r="C10" s="669"/>
      <c r="D10" s="669"/>
      <c r="E10" s="669"/>
      <c r="F10" s="669"/>
      <c r="G10" s="669"/>
      <c r="H10" s="669"/>
      <c r="I10" s="669"/>
      <c r="J10" s="669"/>
      <c r="K10" s="669"/>
      <c r="L10" s="669"/>
      <c r="M10" s="670"/>
      <c r="N10" s="140"/>
      <c r="O10" s="140"/>
    </row>
    <row r="11" spans="1:15" ht="14.1" customHeight="1" x14ac:dyDescent="0.2">
      <c r="A11" s="668"/>
      <c r="B11" s="672" t="s">
        <v>2</v>
      </c>
      <c r="C11" s="672"/>
      <c r="D11" s="672" t="s">
        <v>3</v>
      </c>
      <c r="E11" s="672"/>
      <c r="F11" s="672" t="s">
        <v>4</v>
      </c>
      <c r="G11" s="672"/>
      <c r="H11" s="672" t="s">
        <v>5</v>
      </c>
      <c r="I11" s="672"/>
      <c r="J11" s="672" t="s">
        <v>100</v>
      </c>
      <c r="K11" s="672"/>
      <c r="L11" s="672" t="s">
        <v>8</v>
      </c>
      <c r="M11" s="673"/>
      <c r="N11" s="152"/>
      <c r="O11" s="152"/>
    </row>
    <row r="12" spans="1:15" ht="14.1" customHeight="1" x14ac:dyDescent="0.2">
      <c r="A12" s="668"/>
      <c r="B12" s="106" t="s">
        <v>6</v>
      </c>
      <c r="C12" s="107" t="s">
        <v>127</v>
      </c>
      <c r="D12" s="106" t="s">
        <v>6</v>
      </c>
      <c r="E12" s="107" t="s">
        <v>127</v>
      </c>
      <c r="F12" s="106" t="s">
        <v>6</v>
      </c>
      <c r="G12" s="107" t="s">
        <v>127</v>
      </c>
      <c r="H12" s="106" t="s">
        <v>6</v>
      </c>
      <c r="I12" s="107" t="s">
        <v>127</v>
      </c>
      <c r="J12" s="106" t="s">
        <v>6</v>
      </c>
      <c r="K12" s="107" t="s">
        <v>127</v>
      </c>
      <c r="L12" s="106" t="s">
        <v>6</v>
      </c>
      <c r="M12" s="108" t="s">
        <v>127</v>
      </c>
      <c r="N12" s="58"/>
      <c r="O12" s="58"/>
    </row>
    <row r="13" spans="1:15" s="143" customFormat="1" ht="19.5" customHeight="1" x14ac:dyDescent="0.3">
      <c r="A13" s="448" t="s">
        <v>51</v>
      </c>
      <c r="B13" s="131">
        <f>D13+F13+H13+J13+L13</f>
        <v>10333219.359999999</v>
      </c>
      <c r="C13" s="131">
        <f>E13+G13+I13+K13+M13</f>
        <v>4295469.2209999999</v>
      </c>
      <c r="D13" s="132">
        <v>3685252.4190000002</v>
      </c>
      <c r="E13" s="132">
        <v>2141090.5340000005</v>
      </c>
      <c r="F13" s="132">
        <v>6001715.0070000011</v>
      </c>
      <c r="G13" s="132">
        <v>1872973.4299999997</v>
      </c>
      <c r="H13" s="132">
        <v>19442.473000000013</v>
      </c>
      <c r="I13" s="132">
        <v>57259.89899999999</v>
      </c>
      <c r="J13" s="132">
        <v>272292.79300000001</v>
      </c>
      <c r="K13" s="132">
        <v>20500.84</v>
      </c>
      <c r="L13" s="132">
        <v>354516.66799999995</v>
      </c>
      <c r="M13" s="134">
        <v>203644.51800000004</v>
      </c>
      <c r="N13" s="210"/>
      <c r="O13" s="210"/>
    </row>
    <row r="14" spans="1:15" s="143" customFormat="1" ht="19.5" customHeight="1" x14ac:dyDescent="0.3">
      <c r="A14" s="448" t="s">
        <v>52</v>
      </c>
      <c r="B14" s="131">
        <f t="shared" ref="B14:B31" si="0">D14+F14+H14+J14+L14</f>
        <v>14034859.293000003</v>
      </c>
      <c r="C14" s="131">
        <f t="shared" ref="C14:C32" si="1">E14+G14+I14+K14+M14</f>
        <v>5614631.0269999998</v>
      </c>
      <c r="D14" s="132">
        <v>30685.287000000004</v>
      </c>
      <c r="E14" s="132">
        <v>7656.5320000000011</v>
      </c>
      <c r="F14" s="132">
        <v>13633346.540000003</v>
      </c>
      <c r="G14" s="132">
        <v>5465018.0800000001</v>
      </c>
      <c r="H14" s="132">
        <v>0</v>
      </c>
      <c r="I14" s="132">
        <v>0</v>
      </c>
      <c r="J14" s="132">
        <v>0</v>
      </c>
      <c r="K14" s="132">
        <v>0</v>
      </c>
      <c r="L14" s="132">
        <v>370827.46600000001</v>
      </c>
      <c r="M14" s="134">
        <v>141956.41500000001</v>
      </c>
      <c r="N14" s="210"/>
      <c r="O14" s="210"/>
    </row>
    <row r="15" spans="1:15" s="143" customFormat="1" ht="19.5" customHeight="1" x14ac:dyDescent="0.3">
      <c r="A15" s="448" t="s">
        <v>53</v>
      </c>
      <c r="B15" s="131">
        <f t="shared" si="0"/>
        <v>1751456.2709999995</v>
      </c>
      <c r="C15" s="131">
        <f t="shared" si="1"/>
        <v>178347.21900000001</v>
      </c>
      <c r="D15" s="132">
        <v>852646.89499999955</v>
      </c>
      <c r="E15" s="132">
        <v>100395.47300000003</v>
      </c>
      <c r="F15" s="132">
        <v>677759.19000000006</v>
      </c>
      <c r="G15" s="132">
        <v>63024.725999999988</v>
      </c>
      <c r="H15" s="132">
        <v>15.335999999999995</v>
      </c>
      <c r="I15" s="132">
        <v>170.2</v>
      </c>
      <c r="J15" s="132">
        <v>6754.786000000001</v>
      </c>
      <c r="K15" s="132">
        <v>89.905999999999992</v>
      </c>
      <c r="L15" s="132">
        <v>214280.06399999998</v>
      </c>
      <c r="M15" s="134">
        <v>14666.914000000001</v>
      </c>
      <c r="N15" s="210"/>
      <c r="O15" s="210"/>
    </row>
    <row r="16" spans="1:15" s="143" customFormat="1" ht="19.5" customHeight="1" x14ac:dyDescent="0.3">
      <c r="A16" s="448" t="s">
        <v>54</v>
      </c>
      <c r="B16" s="131">
        <f t="shared" si="0"/>
        <v>5195494.824</v>
      </c>
      <c r="C16" s="131">
        <f t="shared" si="1"/>
        <v>8146383.8880000012</v>
      </c>
      <c r="D16" s="132">
        <v>3604872.1609999998</v>
      </c>
      <c r="E16" s="132">
        <v>6432647.6490000011</v>
      </c>
      <c r="F16" s="132">
        <v>1228185.3800000001</v>
      </c>
      <c r="G16" s="132">
        <v>1263174.925</v>
      </c>
      <c r="H16" s="132">
        <v>623.13399999999967</v>
      </c>
      <c r="I16" s="132">
        <v>9425.8430000000044</v>
      </c>
      <c r="J16" s="132">
        <v>3367.8029999999999</v>
      </c>
      <c r="K16" s="132">
        <v>4315.7910000000002</v>
      </c>
      <c r="L16" s="132">
        <v>358446.34600000014</v>
      </c>
      <c r="M16" s="134">
        <v>436819.68</v>
      </c>
      <c r="N16" s="210"/>
      <c r="O16" s="210"/>
    </row>
    <row r="17" spans="1:15" s="143" customFormat="1" ht="19.5" customHeight="1" x14ac:dyDescent="0.3">
      <c r="A17" s="448" t="s">
        <v>55</v>
      </c>
      <c r="B17" s="131">
        <f t="shared" si="0"/>
        <v>566931.30499999993</v>
      </c>
      <c r="C17" s="131">
        <f t="shared" si="1"/>
        <v>5293174.7729999982</v>
      </c>
      <c r="D17" s="132">
        <v>241095.27599999993</v>
      </c>
      <c r="E17" s="132">
        <v>3397128.9209999992</v>
      </c>
      <c r="F17" s="132">
        <v>281003.78200000001</v>
      </c>
      <c r="G17" s="132">
        <v>1290725.4439999994</v>
      </c>
      <c r="H17" s="132">
        <v>6640.1679999999778</v>
      </c>
      <c r="I17" s="132">
        <v>225665.23200000025</v>
      </c>
      <c r="J17" s="132">
        <v>7588.4260000000049</v>
      </c>
      <c r="K17" s="132">
        <v>30481.377000000008</v>
      </c>
      <c r="L17" s="132">
        <v>30603.652999999998</v>
      </c>
      <c r="M17" s="134">
        <v>349173.799</v>
      </c>
      <c r="N17" s="210"/>
      <c r="O17" s="210"/>
    </row>
    <row r="18" spans="1:15" s="143" customFormat="1" ht="19.5" customHeight="1" x14ac:dyDescent="0.3">
      <c r="A18" s="448" t="s">
        <v>56</v>
      </c>
      <c r="B18" s="131">
        <f t="shared" si="0"/>
        <v>3540436.1889999979</v>
      </c>
      <c r="C18" s="131">
        <f t="shared" si="1"/>
        <v>2540935.5179999992</v>
      </c>
      <c r="D18" s="132">
        <v>1954402.7389999991</v>
      </c>
      <c r="E18" s="132">
        <v>1864667.1389999988</v>
      </c>
      <c r="F18" s="132">
        <v>1311488.2839999986</v>
      </c>
      <c r="G18" s="132">
        <v>419036.02799999999</v>
      </c>
      <c r="H18" s="132">
        <v>3730.5060000000003</v>
      </c>
      <c r="I18" s="132">
        <v>66281.167999999991</v>
      </c>
      <c r="J18" s="132">
        <v>8930.5180000000037</v>
      </c>
      <c r="K18" s="132">
        <v>6519.1560000000036</v>
      </c>
      <c r="L18" s="132">
        <v>261884.14200000011</v>
      </c>
      <c r="M18" s="134">
        <v>184432.027</v>
      </c>
      <c r="N18" s="210"/>
      <c r="O18" s="210"/>
    </row>
    <row r="19" spans="1:15" s="143" customFormat="1" ht="19.5" customHeight="1" x14ac:dyDescent="0.3">
      <c r="A19" s="448" t="s">
        <v>57</v>
      </c>
      <c r="B19" s="131">
        <f t="shared" si="0"/>
        <v>5066316.078999999</v>
      </c>
      <c r="C19" s="131">
        <f t="shared" si="1"/>
        <v>2618847.7179999999</v>
      </c>
      <c r="D19" s="132">
        <v>1066554.6879999992</v>
      </c>
      <c r="E19" s="132">
        <v>581502.16599999974</v>
      </c>
      <c r="F19" s="132">
        <v>3977233.3630000004</v>
      </c>
      <c r="G19" s="132">
        <v>2015909.405</v>
      </c>
      <c r="H19" s="132">
        <v>54.884999999999998</v>
      </c>
      <c r="I19" s="132">
        <v>291.22199999999998</v>
      </c>
      <c r="J19" s="132">
        <v>6.0049999999999999</v>
      </c>
      <c r="K19" s="132">
        <v>11.367000000000001</v>
      </c>
      <c r="L19" s="132">
        <v>22467.138000000003</v>
      </c>
      <c r="M19" s="134">
        <v>21133.558000000001</v>
      </c>
      <c r="N19" s="210"/>
      <c r="O19" s="210"/>
    </row>
    <row r="20" spans="1:15" s="143" customFormat="1" ht="19.5" customHeight="1" x14ac:dyDescent="0.3">
      <c r="A20" s="448" t="s">
        <v>58</v>
      </c>
      <c r="B20" s="131">
        <f t="shared" si="0"/>
        <v>7222599.226999999</v>
      </c>
      <c r="C20" s="131">
        <f t="shared" si="1"/>
        <v>16196847.050999997</v>
      </c>
      <c r="D20" s="132">
        <v>3627746.0159999994</v>
      </c>
      <c r="E20" s="132">
        <v>12025031.080999998</v>
      </c>
      <c r="F20" s="132">
        <v>3292241.8770000003</v>
      </c>
      <c r="G20" s="132">
        <v>3038502.6750000007</v>
      </c>
      <c r="H20" s="132">
        <v>4853.9359999999915</v>
      </c>
      <c r="I20" s="132">
        <v>454003.21200000012</v>
      </c>
      <c r="J20" s="132">
        <v>12398.210999999999</v>
      </c>
      <c r="K20" s="132">
        <v>20542.848000000002</v>
      </c>
      <c r="L20" s="132">
        <v>285359.18700000003</v>
      </c>
      <c r="M20" s="134">
        <v>658767.2350000001</v>
      </c>
      <c r="N20" s="210"/>
      <c r="O20" s="210"/>
    </row>
    <row r="21" spans="1:15" s="143" customFormat="1" ht="19.5" customHeight="1" x14ac:dyDescent="0.3">
      <c r="A21" s="448" t="s">
        <v>59</v>
      </c>
      <c r="B21" s="131">
        <f t="shared" si="0"/>
        <v>2532446.5759999999</v>
      </c>
      <c r="C21" s="131">
        <f t="shared" si="1"/>
        <v>1159891.8570000003</v>
      </c>
      <c r="D21" s="132">
        <v>1920079.263</v>
      </c>
      <c r="E21" s="132">
        <v>894482.12900000019</v>
      </c>
      <c r="F21" s="132">
        <v>377427.83199999999</v>
      </c>
      <c r="G21" s="132">
        <v>132633.62900000007</v>
      </c>
      <c r="H21" s="132">
        <v>276.40900000000039</v>
      </c>
      <c r="I21" s="132">
        <v>13513.596000000012</v>
      </c>
      <c r="J21" s="132">
        <v>5193.1810000000005</v>
      </c>
      <c r="K21" s="132">
        <v>1099.7379999999998</v>
      </c>
      <c r="L21" s="132">
        <v>229469.891</v>
      </c>
      <c r="M21" s="134">
        <v>118162.765</v>
      </c>
      <c r="N21" s="210"/>
      <c r="O21" s="210"/>
    </row>
    <row r="22" spans="1:15" s="143" customFormat="1" ht="19.5" customHeight="1" x14ac:dyDescent="0.3">
      <c r="A22" s="448" t="s">
        <v>60</v>
      </c>
      <c r="B22" s="131">
        <f t="shared" si="0"/>
        <v>4618768.3399999989</v>
      </c>
      <c r="C22" s="131">
        <f t="shared" si="1"/>
        <v>7356379.1749999989</v>
      </c>
      <c r="D22" s="132">
        <v>2035138.2319999996</v>
      </c>
      <c r="E22" s="132">
        <v>4530133.9369999999</v>
      </c>
      <c r="F22" s="132">
        <v>2167322.6829999993</v>
      </c>
      <c r="G22" s="132">
        <v>2046906.9769999993</v>
      </c>
      <c r="H22" s="132">
        <v>2089.385999999995</v>
      </c>
      <c r="I22" s="132">
        <v>119345.71599999994</v>
      </c>
      <c r="J22" s="132">
        <v>209917.14600000004</v>
      </c>
      <c r="K22" s="132">
        <v>175121.01899999997</v>
      </c>
      <c r="L22" s="132">
        <v>204300.89300000001</v>
      </c>
      <c r="M22" s="134">
        <v>484871.52599999995</v>
      </c>
      <c r="N22" s="210"/>
      <c r="O22" s="210"/>
    </row>
    <row r="23" spans="1:15" s="143" customFormat="1" ht="19.5" customHeight="1" x14ac:dyDescent="0.3">
      <c r="A23" s="448" t="s">
        <v>61</v>
      </c>
      <c r="B23" s="131">
        <f t="shared" si="0"/>
        <v>1119405.7239999999</v>
      </c>
      <c r="C23" s="131">
        <f t="shared" si="1"/>
        <v>16893404.277000003</v>
      </c>
      <c r="D23" s="132">
        <v>636933.60799999977</v>
      </c>
      <c r="E23" s="132">
        <v>11673649.112000002</v>
      </c>
      <c r="F23" s="132">
        <v>314436.22900000005</v>
      </c>
      <c r="G23" s="132">
        <v>2140373.8759999997</v>
      </c>
      <c r="H23" s="132">
        <v>13844.928999999978</v>
      </c>
      <c r="I23" s="132">
        <v>1874891.5830000006</v>
      </c>
      <c r="J23" s="132">
        <v>1724.8859999999993</v>
      </c>
      <c r="K23" s="132">
        <v>28074.501000000004</v>
      </c>
      <c r="L23" s="132">
        <v>152466.07200000016</v>
      </c>
      <c r="M23" s="134">
        <v>1176415.2050000003</v>
      </c>
      <c r="N23" s="210"/>
      <c r="O23" s="210"/>
    </row>
    <row r="24" spans="1:15" s="143" customFormat="1" ht="19.5" customHeight="1" x14ac:dyDescent="0.3">
      <c r="A24" s="448" t="s">
        <v>62</v>
      </c>
      <c r="B24" s="131">
        <f t="shared" si="0"/>
        <v>971162.83500000031</v>
      </c>
      <c r="C24" s="131">
        <f t="shared" si="1"/>
        <v>9268121.7030000091</v>
      </c>
      <c r="D24" s="132">
        <v>617804.03500000038</v>
      </c>
      <c r="E24" s="132">
        <v>5760380.5160000073</v>
      </c>
      <c r="F24" s="132">
        <v>161210.53199999995</v>
      </c>
      <c r="G24" s="132">
        <v>1606771.088</v>
      </c>
      <c r="H24" s="132">
        <v>1895.0269999999982</v>
      </c>
      <c r="I24" s="132">
        <v>143833.59899999996</v>
      </c>
      <c r="J24" s="132">
        <v>10899.513999999999</v>
      </c>
      <c r="K24" s="132">
        <v>104778.13000000002</v>
      </c>
      <c r="L24" s="132">
        <v>179353.72700000004</v>
      </c>
      <c r="M24" s="134">
        <v>1652358.37</v>
      </c>
      <c r="N24" s="210"/>
      <c r="O24" s="210"/>
    </row>
    <row r="25" spans="1:15" s="143" customFormat="1" ht="19.5" customHeight="1" x14ac:dyDescent="0.3">
      <c r="A25" s="448" t="s">
        <v>63</v>
      </c>
      <c r="B25" s="131">
        <f t="shared" si="0"/>
        <v>369121.23599999992</v>
      </c>
      <c r="C25" s="131">
        <f t="shared" si="1"/>
        <v>1787502.3570000003</v>
      </c>
      <c r="D25" s="132">
        <v>271520.99599999993</v>
      </c>
      <c r="E25" s="132">
        <v>1251395.6440000001</v>
      </c>
      <c r="F25" s="132">
        <v>51442.88700000001</v>
      </c>
      <c r="G25" s="132">
        <v>243822.50300000003</v>
      </c>
      <c r="H25" s="132">
        <v>567.99999999999716</v>
      </c>
      <c r="I25" s="132">
        <v>53576.72800000001</v>
      </c>
      <c r="J25" s="132">
        <v>385.15100000000001</v>
      </c>
      <c r="K25" s="132">
        <v>3337.6730000000007</v>
      </c>
      <c r="L25" s="132">
        <v>45204.201999999997</v>
      </c>
      <c r="M25" s="134">
        <v>235369.80900000001</v>
      </c>
      <c r="N25" s="210"/>
      <c r="O25" s="210"/>
    </row>
    <row r="26" spans="1:15" s="143" customFormat="1" ht="19.5" customHeight="1" x14ac:dyDescent="0.3">
      <c r="A26" s="448" t="s">
        <v>64</v>
      </c>
      <c r="B26" s="131">
        <f t="shared" si="0"/>
        <v>1915144.882</v>
      </c>
      <c r="C26" s="131">
        <f t="shared" si="1"/>
        <v>676521.30700000038</v>
      </c>
      <c r="D26" s="132">
        <v>638783.57199999993</v>
      </c>
      <c r="E26" s="132">
        <v>308882.02400000003</v>
      </c>
      <c r="F26" s="132">
        <v>1178267.7120000001</v>
      </c>
      <c r="G26" s="132">
        <v>335422.36100000015</v>
      </c>
      <c r="H26" s="132">
        <v>1.9640000000000004</v>
      </c>
      <c r="I26" s="132">
        <v>43.381000000000014</v>
      </c>
      <c r="J26" s="132">
        <v>58323.011999999995</v>
      </c>
      <c r="K26" s="132">
        <v>21323.033000000003</v>
      </c>
      <c r="L26" s="132">
        <v>39768.621999999988</v>
      </c>
      <c r="M26" s="134">
        <v>10850.508</v>
      </c>
      <c r="N26" s="210"/>
      <c r="O26" s="210"/>
    </row>
    <row r="27" spans="1:15" s="143" customFormat="1" ht="19.5" customHeight="1" x14ac:dyDescent="0.3">
      <c r="A27" s="448" t="s">
        <v>65</v>
      </c>
      <c r="B27" s="131">
        <f t="shared" si="0"/>
        <v>0</v>
      </c>
      <c r="C27" s="131">
        <f t="shared" si="1"/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34">
        <v>0</v>
      </c>
      <c r="N27" s="210"/>
      <c r="O27" s="210"/>
    </row>
    <row r="28" spans="1:15" s="143" customFormat="1" ht="19.5" customHeight="1" x14ac:dyDescent="0.3">
      <c r="A28" s="448" t="s">
        <v>66</v>
      </c>
      <c r="B28" s="131">
        <f t="shared" si="0"/>
        <v>0</v>
      </c>
      <c r="C28" s="131">
        <f t="shared" si="1"/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2">
        <v>0</v>
      </c>
      <c r="L28" s="132">
        <v>0</v>
      </c>
      <c r="M28" s="134">
        <v>0</v>
      </c>
      <c r="N28" s="210"/>
      <c r="O28" s="210"/>
    </row>
    <row r="29" spans="1:15" s="143" customFormat="1" ht="19.5" customHeight="1" x14ac:dyDescent="0.3">
      <c r="A29" s="448" t="s">
        <v>67</v>
      </c>
      <c r="B29" s="131">
        <f t="shared" si="0"/>
        <v>307.05200000000002</v>
      </c>
      <c r="C29" s="131">
        <f t="shared" si="1"/>
        <v>3989.0609999999997</v>
      </c>
      <c r="D29" s="132">
        <v>123.87</v>
      </c>
      <c r="E29" s="132">
        <v>2297.5299999999997</v>
      </c>
      <c r="F29" s="132">
        <v>10.360999999999999</v>
      </c>
      <c r="G29" s="132">
        <v>81.968999999999994</v>
      </c>
      <c r="H29" s="132">
        <v>3.2269999999999999</v>
      </c>
      <c r="I29" s="132">
        <v>560.76700000000005</v>
      </c>
      <c r="J29" s="132">
        <v>0</v>
      </c>
      <c r="K29" s="132">
        <v>0</v>
      </c>
      <c r="L29" s="132">
        <v>169.59400000000002</v>
      </c>
      <c r="M29" s="134">
        <v>1048.7949999999998</v>
      </c>
      <c r="N29" s="210"/>
      <c r="O29" s="210"/>
    </row>
    <row r="30" spans="1:15" s="143" customFormat="1" ht="19.5" customHeight="1" x14ac:dyDescent="0.3">
      <c r="A30" s="448" t="s">
        <v>68</v>
      </c>
      <c r="B30" s="131">
        <f t="shared" si="0"/>
        <v>0</v>
      </c>
      <c r="C30" s="131">
        <f t="shared" si="1"/>
        <v>0</v>
      </c>
      <c r="D30" s="132">
        <v>0</v>
      </c>
      <c r="E30" s="132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132">
        <v>0</v>
      </c>
      <c r="L30" s="132">
        <v>0</v>
      </c>
      <c r="M30" s="134">
        <v>0</v>
      </c>
      <c r="N30" s="210"/>
      <c r="O30" s="210"/>
    </row>
    <row r="31" spans="1:15" s="143" customFormat="1" ht="19.5" customHeight="1" x14ac:dyDescent="0.3">
      <c r="A31" s="448" t="s">
        <v>69</v>
      </c>
      <c r="B31" s="131">
        <f t="shared" si="0"/>
        <v>372.08000000000004</v>
      </c>
      <c r="C31" s="131">
        <f t="shared" si="1"/>
        <v>26673.513999999996</v>
      </c>
      <c r="D31" s="132">
        <v>147.68900000000002</v>
      </c>
      <c r="E31" s="132">
        <v>12387.929999999997</v>
      </c>
      <c r="F31" s="132">
        <v>161.64500000000007</v>
      </c>
      <c r="G31" s="132">
        <v>696.32900000000006</v>
      </c>
      <c r="H31" s="132">
        <v>18.438000000000002</v>
      </c>
      <c r="I31" s="132">
        <v>10975.294999999998</v>
      </c>
      <c r="J31" s="132">
        <v>0</v>
      </c>
      <c r="K31" s="132">
        <v>0</v>
      </c>
      <c r="L31" s="132">
        <v>44.308000000000007</v>
      </c>
      <c r="M31" s="134">
        <v>2613.96</v>
      </c>
      <c r="N31" s="210"/>
      <c r="O31" s="210"/>
    </row>
    <row r="32" spans="1:15" s="143" customFormat="1" ht="19.5" customHeight="1" x14ac:dyDescent="0.3">
      <c r="A32" s="448" t="s">
        <v>70</v>
      </c>
      <c r="B32" s="131">
        <f>D32+F32+H32+J32+L32</f>
        <v>0</v>
      </c>
      <c r="C32" s="131">
        <f t="shared" si="1"/>
        <v>1088595.1429999999</v>
      </c>
      <c r="D32" s="132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2">
        <v>0</v>
      </c>
      <c r="M32" s="134">
        <v>1088595.1429999999</v>
      </c>
      <c r="N32" s="210"/>
      <c r="O32" s="210"/>
    </row>
    <row r="33" spans="1:22" ht="19.95" customHeight="1" x14ac:dyDescent="0.2">
      <c r="A33" s="181"/>
      <c r="B33" s="182">
        <f>SUM(B13:B32)</f>
        <v>59238041.272999987</v>
      </c>
      <c r="C33" s="182">
        <f t="shared" ref="C33" si="2">SUM(C13:C32)</f>
        <v>83145714.809</v>
      </c>
      <c r="D33" s="182">
        <f>SUM(D13:D32)</f>
        <v>21183786.745999996</v>
      </c>
      <c r="E33" s="182">
        <f t="shared" ref="E33:L33" si="3">SUM(E13:E32)</f>
        <v>50983728.317000009</v>
      </c>
      <c r="F33" s="182">
        <f t="shared" si="3"/>
        <v>34653253.304000005</v>
      </c>
      <c r="G33" s="182">
        <f t="shared" si="3"/>
        <v>21935073.445</v>
      </c>
      <c r="H33" s="182">
        <f t="shared" si="3"/>
        <v>54057.817999999956</v>
      </c>
      <c r="I33" s="182">
        <f t="shared" si="3"/>
        <v>3029837.441000001</v>
      </c>
      <c r="J33" s="182">
        <f t="shared" si="3"/>
        <v>597781.43200000003</v>
      </c>
      <c r="K33" s="182">
        <f t="shared" si="3"/>
        <v>416195.37899999996</v>
      </c>
      <c r="L33" s="182">
        <f t="shared" si="3"/>
        <v>2749161.9730000007</v>
      </c>
      <c r="M33" s="183">
        <f>SUM(M13:M32)</f>
        <v>6780880.2270000009</v>
      </c>
      <c r="N33" s="58"/>
      <c r="O33" s="58"/>
    </row>
    <row r="34" spans="1:22" ht="19.95" customHeight="1" x14ac:dyDescent="0.2">
      <c r="A34" s="487" t="s">
        <v>169</v>
      </c>
      <c r="B34" s="160"/>
      <c r="C34" s="161"/>
      <c r="D34" s="161"/>
      <c r="E34" s="161"/>
      <c r="F34" s="161"/>
      <c r="G34" s="161"/>
      <c r="H34" s="161"/>
    </row>
    <row r="35" spans="1:22" ht="19.95" customHeight="1" x14ac:dyDescent="0.2">
      <c r="B35" s="162"/>
      <c r="C35" s="162"/>
      <c r="D35" s="162"/>
      <c r="E35" s="162"/>
      <c r="F35" s="162"/>
      <c r="G35" s="162"/>
      <c r="H35" s="162"/>
      <c r="J35" s="162"/>
      <c r="K35" s="162"/>
      <c r="L35" s="162"/>
      <c r="M35" s="162"/>
      <c r="N35" s="162"/>
      <c r="O35" s="162"/>
      <c r="P35" s="162"/>
      <c r="Q35" s="162"/>
    </row>
    <row r="36" spans="1:22" ht="19.95" customHeight="1" x14ac:dyDescent="0.2">
      <c r="A36" s="53" t="s">
        <v>177</v>
      </c>
      <c r="B36" s="485"/>
      <c r="C36" s="161"/>
      <c r="D36" s="161"/>
      <c r="E36" s="161"/>
      <c r="F36" s="161"/>
      <c r="G36" s="153"/>
      <c r="H36" s="161"/>
      <c r="P36" s="57"/>
      <c r="Q36" s="57"/>
    </row>
    <row r="37" spans="1:22" ht="19.95" customHeight="1" x14ac:dyDescent="0.2">
      <c r="A37" s="53"/>
      <c r="B37" s="125">
        <v>2021</v>
      </c>
      <c r="C37" s="161"/>
      <c r="D37" s="161"/>
      <c r="E37" s="161"/>
      <c r="F37" s="161"/>
      <c r="G37" s="488" t="s">
        <v>117</v>
      </c>
      <c r="H37" s="161"/>
      <c r="P37" s="57"/>
      <c r="Q37" s="57"/>
    </row>
    <row r="38" spans="1:22" ht="19.95" customHeight="1" x14ac:dyDescent="0.2">
      <c r="A38" s="154" t="s">
        <v>114</v>
      </c>
      <c r="B38" s="155" t="s">
        <v>2</v>
      </c>
      <c r="C38" s="155" t="s">
        <v>3</v>
      </c>
      <c r="D38" s="155" t="s">
        <v>4</v>
      </c>
      <c r="E38" s="155" t="s">
        <v>5</v>
      </c>
      <c r="F38" s="155" t="s">
        <v>100</v>
      </c>
      <c r="G38" s="156" t="s">
        <v>101</v>
      </c>
      <c r="H38" s="161"/>
    </row>
    <row r="39" spans="1:22" ht="19.95" customHeight="1" x14ac:dyDescent="0.2">
      <c r="A39" s="477" t="s">
        <v>165</v>
      </c>
      <c r="B39" s="298">
        <f>SUM(B40:B44)</f>
        <v>41852488.783</v>
      </c>
      <c r="C39" s="298">
        <f>SUM(C40:C44)</f>
        <v>12015110.570999999</v>
      </c>
      <c r="D39" s="298">
        <f t="shared" ref="D39:G39" si="4">SUM(D40:D44)</f>
        <v>28132722.167000007</v>
      </c>
      <c r="E39" s="298">
        <f t="shared" si="4"/>
        <v>24974.428</v>
      </c>
      <c r="F39" s="298">
        <f t="shared" si="4"/>
        <v>288064.81200000003</v>
      </c>
      <c r="G39" s="299">
        <f t="shared" si="4"/>
        <v>1391616.8050000002</v>
      </c>
      <c r="H39" s="161"/>
      <c r="I39" s="205"/>
      <c r="J39" s="205"/>
    </row>
    <row r="40" spans="1:22" ht="19.95" customHeight="1" x14ac:dyDescent="0.2">
      <c r="A40" s="448" t="s">
        <v>52</v>
      </c>
      <c r="B40" s="449">
        <f>C40+D40+E40+F40+G40</f>
        <v>14034859.293000003</v>
      </c>
      <c r="C40" s="450">
        <v>30685.287000000004</v>
      </c>
      <c r="D40" s="450">
        <v>13633346.540000003</v>
      </c>
      <c r="E40" s="450">
        <v>0</v>
      </c>
      <c r="F40" s="450">
        <v>0</v>
      </c>
      <c r="G40" s="451">
        <v>370827.46600000001</v>
      </c>
      <c r="H40" s="161"/>
      <c r="J40" s="21"/>
      <c r="K40" s="21"/>
    </row>
    <row r="41" spans="1:22" ht="19.95" customHeight="1" x14ac:dyDescent="0.2">
      <c r="A41" s="448" t="s">
        <v>51</v>
      </c>
      <c r="B41" s="449">
        <f t="shared" ref="B41:B44" si="5">C41+D41+E41+F41+G41</f>
        <v>10333219.359999999</v>
      </c>
      <c r="C41" s="450">
        <v>3685252.4190000002</v>
      </c>
      <c r="D41" s="450">
        <v>6001715.0070000011</v>
      </c>
      <c r="E41" s="450">
        <v>19442.473000000013</v>
      </c>
      <c r="F41" s="450">
        <v>272292.79300000001</v>
      </c>
      <c r="G41" s="451">
        <v>354516.66799999995</v>
      </c>
      <c r="H41" s="161"/>
      <c r="J41" s="21"/>
      <c r="K41" s="21"/>
    </row>
    <row r="42" spans="1:22" ht="19.95" customHeight="1" x14ac:dyDescent="0.2">
      <c r="A42" s="448" t="s">
        <v>58</v>
      </c>
      <c r="B42" s="449">
        <f t="shared" si="5"/>
        <v>7222599.226999999</v>
      </c>
      <c r="C42" s="450">
        <v>3627746.0159999994</v>
      </c>
      <c r="D42" s="450">
        <v>3292241.8770000003</v>
      </c>
      <c r="E42" s="450">
        <v>4853.9359999999915</v>
      </c>
      <c r="F42" s="450">
        <v>12398.210999999999</v>
      </c>
      <c r="G42" s="451">
        <v>285359.18700000003</v>
      </c>
      <c r="H42" s="161"/>
      <c r="J42" s="21"/>
      <c r="K42" s="21"/>
    </row>
    <row r="43" spans="1:22" ht="19.95" customHeight="1" x14ac:dyDescent="0.2">
      <c r="A43" s="448" t="s">
        <v>54</v>
      </c>
      <c r="B43" s="449">
        <f t="shared" si="5"/>
        <v>5195494.824</v>
      </c>
      <c r="C43" s="450">
        <v>3604872.1609999998</v>
      </c>
      <c r="D43" s="450">
        <v>1228185.3800000001</v>
      </c>
      <c r="E43" s="450">
        <v>623.13399999999967</v>
      </c>
      <c r="F43" s="450">
        <v>3367.8029999999999</v>
      </c>
      <c r="G43" s="451">
        <v>358446.34600000014</v>
      </c>
      <c r="H43" s="161"/>
      <c r="J43" s="21"/>
      <c r="K43" s="21"/>
    </row>
    <row r="44" spans="1:22" ht="19.95" customHeight="1" x14ac:dyDescent="0.2">
      <c r="A44" s="452" t="s">
        <v>57</v>
      </c>
      <c r="B44" s="453">
        <f t="shared" si="5"/>
        <v>5066316.078999999</v>
      </c>
      <c r="C44" s="454">
        <v>1066554.6879999992</v>
      </c>
      <c r="D44" s="454">
        <v>3977233.3630000004</v>
      </c>
      <c r="E44" s="454">
        <v>54.884999999999998</v>
      </c>
      <c r="F44" s="454">
        <v>6.0049999999999999</v>
      </c>
      <c r="G44" s="455">
        <v>22467.138000000003</v>
      </c>
      <c r="H44" s="161"/>
      <c r="J44" s="21"/>
      <c r="K44" s="21"/>
    </row>
    <row r="45" spans="1:22" ht="19.95" customHeight="1" x14ac:dyDescent="0.2">
      <c r="H45" s="161"/>
      <c r="J45" s="21"/>
      <c r="M45" s="21"/>
      <c r="V45" s="21"/>
    </row>
    <row r="46" spans="1:22" ht="19.95" customHeight="1" x14ac:dyDescent="0.2">
      <c r="A46" s="53" t="s">
        <v>183</v>
      </c>
      <c r="B46" s="61"/>
      <c r="C46" s="21"/>
      <c r="D46" s="21"/>
      <c r="E46" s="21"/>
      <c r="F46" s="21"/>
      <c r="G46" s="124"/>
      <c r="H46" s="161"/>
      <c r="J46" s="21"/>
      <c r="M46" s="21"/>
      <c r="V46" s="21"/>
    </row>
    <row r="47" spans="1:22" ht="19.95" customHeight="1" x14ac:dyDescent="0.2">
      <c r="A47" s="53"/>
      <c r="B47" s="53">
        <v>2021</v>
      </c>
      <c r="C47" s="21"/>
      <c r="D47" s="21"/>
      <c r="E47" s="21"/>
      <c r="F47" s="21"/>
      <c r="G47" s="489" t="s">
        <v>170</v>
      </c>
      <c r="H47" s="161"/>
      <c r="J47" s="21"/>
      <c r="M47" s="21"/>
      <c r="V47" s="21"/>
    </row>
    <row r="48" spans="1:22" ht="19.95" customHeight="1" x14ac:dyDescent="0.2">
      <c r="A48" s="154" t="s">
        <v>114</v>
      </c>
      <c r="B48" s="155" t="s">
        <v>2</v>
      </c>
      <c r="C48" s="155" t="s">
        <v>3</v>
      </c>
      <c r="D48" s="155" t="s">
        <v>4</v>
      </c>
      <c r="E48" s="155" t="s">
        <v>5</v>
      </c>
      <c r="F48" s="155" t="s">
        <v>100</v>
      </c>
      <c r="G48" s="156" t="s">
        <v>101</v>
      </c>
      <c r="H48" s="161"/>
      <c r="J48" s="21"/>
      <c r="M48" s="21"/>
      <c r="V48" s="21"/>
    </row>
    <row r="49" spans="1:22" ht="19.95" customHeight="1" x14ac:dyDescent="0.2">
      <c r="A49" s="476" t="s">
        <v>165</v>
      </c>
      <c r="B49" s="157">
        <f>SUM(B50:B54)</f>
        <v>57861136.094000012</v>
      </c>
      <c r="C49" s="157">
        <f t="shared" ref="C49:F49" si="6">SUM(C50:C54)</f>
        <v>40421842.295000009</v>
      </c>
      <c r="D49" s="157">
        <f t="shared" si="6"/>
        <v>10095729.540999999</v>
      </c>
      <c r="E49" s="157">
        <f t="shared" si="6"/>
        <v>2601499.9530000007</v>
      </c>
      <c r="F49" s="157">
        <f t="shared" si="6"/>
        <v>332832.28899999999</v>
      </c>
      <c r="G49" s="158">
        <f>SUM(G50:G54)</f>
        <v>4409232.0160000008</v>
      </c>
      <c r="H49" s="161"/>
      <c r="J49" s="205"/>
      <c r="M49" s="21"/>
      <c r="V49" s="21"/>
    </row>
    <row r="50" spans="1:22" ht="19.95" customHeight="1" x14ac:dyDescent="0.2">
      <c r="A50" s="448" t="s">
        <v>61</v>
      </c>
      <c r="B50" s="449">
        <f>C50+D50+E50+F50+G50</f>
        <v>16893404.277000003</v>
      </c>
      <c r="C50" s="110">
        <v>11673649.112000002</v>
      </c>
      <c r="D50" s="110">
        <v>2140373.8759999997</v>
      </c>
      <c r="E50" s="110">
        <v>1874891.5830000006</v>
      </c>
      <c r="F50" s="110">
        <v>28074.501000000004</v>
      </c>
      <c r="G50" s="111">
        <v>1176415.2050000003</v>
      </c>
      <c r="H50" s="161"/>
      <c r="J50" s="21"/>
      <c r="K50" s="21"/>
      <c r="M50" s="21"/>
      <c r="V50" s="21"/>
    </row>
    <row r="51" spans="1:22" ht="19.95" customHeight="1" x14ac:dyDescent="0.2">
      <c r="A51" s="448" t="s">
        <v>58</v>
      </c>
      <c r="B51" s="449">
        <f t="shared" ref="B51:B54" si="7">C51+D51+E51+F51+G51</f>
        <v>16196847.050999997</v>
      </c>
      <c r="C51" s="110">
        <v>12025031.080999998</v>
      </c>
      <c r="D51" s="110">
        <v>3038502.6750000007</v>
      </c>
      <c r="E51" s="110">
        <v>454003.21200000012</v>
      </c>
      <c r="F51" s="110">
        <v>20542.848000000002</v>
      </c>
      <c r="G51" s="111">
        <v>658767.2350000001</v>
      </c>
      <c r="H51" s="161"/>
      <c r="J51" s="21"/>
      <c r="K51" s="21"/>
    </row>
    <row r="52" spans="1:22" ht="19.95" customHeight="1" x14ac:dyDescent="0.2">
      <c r="A52" s="448" t="s">
        <v>62</v>
      </c>
      <c r="B52" s="449">
        <f t="shared" si="7"/>
        <v>9268121.7030000091</v>
      </c>
      <c r="C52" s="110">
        <v>5760380.5160000073</v>
      </c>
      <c r="D52" s="110">
        <v>1606771.088</v>
      </c>
      <c r="E52" s="110">
        <v>143833.59899999996</v>
      </c>
      <c r="F52" s="110">
        <v>104778.13000000002</v>
      </c>
      <c r="G52" s="111">
        <v>1652358.37</v>
      </c>
      <c r="H52" s="161"/>
      <c r="J52" s="21"/>
      <c r="K52" s="21"/>
    </row>
    <row r="53" spans="1:22" ht="19.95" customHeight="1" x14ac:dyDescent="0.2">
      <c r="A53" s="448" t="s">
        <v>54</v>
      </c>
      <c r="B53" s="449">
        <f t="shared" si="7"/>
        <v>8146383.8880000012</v>
      </c>
      <c r="C53" s="110">
        <v>6432647.6490000011</v>
      </c>
      <c r="D53" s="110">
        <v>1263174.925</v>
      </c>
      <c r="E53" s="110">
        <v>9425.8430000000044</v>
      </c>
      <c r="F53" s="110">
        <v>4315.7910000000002</v>
      </c>
      <c r="G53" s="111">
        <v>436819.68</v>
      </c>
      <c r="H53" s="161"/>
      <c r="J53" s="21"/>
      <c r="K53" s="21"/>
    </row>
    <row r="54" spans="1:22" ht="19.95" customHeight="1" x14ac:dyDescent="0.2">
      <c r="A54" s="456" t="s">
        <v>60</v>
      </c>
      <c r="B54" s="453">
        <f t="shared" si="7"/>
        <v>7356379.1749999989</v>
      </c>
      <c r="C54" s="457">
        <v>4530133.9369999999</v>
      </c>
      <c r="D54" s="457">
        <v>2046906.9769999993</v>
      </c>
      <c r="E54" s="457">
        <v>119345.71599999994</v>
      </c>
      <c r="F54" s="457">
        <v>175121.01899999997</v>
      </c>
      <c r="G54" s="458">
        <v>484871.52599999995</v>
      </c>
      <c r="H54" s="161"/>
      <c r="J54" s="21"/>
      <c r="K54" s="21"/>
    </row>
    <row r="55" spans="1:22" x14ac:dyDescent="0.2">
      <c r="B55" s="21"/>
      <c r="C55" s="21"/>
      <c r="D55" s="21"/>
      <c r="E55" s="21"/>
      <c r="F55" s="21"/>
      <c r="G55" s="21"/>
      <c r="H55" s="161"/>
    </row>
    <row r="83" spans="2:15" x14ac:dyDescent="0.2"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</row>
    <row r="84" spans="2:15" x14ac:dyDescent="0.2"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</row>
    <row r="85" spans="2:15" x14ac:dyDescent="0.2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</row>
    <row r="86" spans="2:15" x14ac:dyDescent="0.2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</row>
    <row r="87" spans="2:15" x14ac:dyDescent="0.2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</row>
    <row r="88" spans="2:15" x14ac:dyDescent="0.2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</row>
    <row r="89" spans="2:15" x14ac:dyDescent="0.2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</row>
    <row r="90" spans="2:15" x14ac:dyDescent="0.2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</row>
    <row r="91" spans="2:15" x14ac:dyDescent="0.2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 x14ac:dyDescent="0.2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</row>
    <row r="93" spans="2:15" x14ac:dyDescent="0.2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 x14ac:dyDescent="0.2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2:15" x14ac:dyDescent="0.2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spans="2:15" x14ac:dyDescent="0.2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</row>
    <row r="97" spans="2:15" x14ac:dyDescent="0.2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</row>
    <row r="98" spans="2:15" x14ac:dyDescent="0.2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</row>
    <row r="99" spans="2:15" x14ac:dyDescent="0.2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</row>
    <row r="100" spans="2:15" x14ac:dyDescent="0.2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</row>
    <row r="101" spans="2:15" x14ac:dyDescent="0.2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2:15" x14ac:dyDescent="0.2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</row>
    <row r="103" spans="2:15" x14ac:dyDescent="0.2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2:15" x14ac:dyDescent="0.2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2:15" x14ac:dyDescent="0.2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spans="2:15" x14ac:dyDescent="0.2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spans="2:15" x14ac:dyDescent="0.2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2:15" x14ac:dyDescent="0.2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</row>
    <row r="109" spans="2:15" x14ac:dyDescent="0.2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2:15" x14ac:dyDescent="0.2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</sheetData>
  <mergeCells count="8">
    <mergeCell ref="A10:A12"/>
    <mergeCell ref="B10:M10"/>
    <mergeCell ref="B11:C11"/>
    <mergeCell ref="D11:E11"/>
    <mergeCell ref="F11:G11"/>
    <mergeCell ref="H11:I11"/>
    <mergeCell ref="J11:K11"/>
    <mergeCell ref="L11:M11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111"/>
  <sheetViews>
    <sheetView showGridLines="0" zoomScaleNormal="100" workbookViewId="0"/>
  </sheetViews>
  <sheetFormatPr defaultColWidth="8.88671875" defaultRowHeight="10.199999999999999" x14ac:dyDescent="0.2"/>
  <cols>
    <col min="1" max="1" width="48.6640625" style="6" customWidth="1"/>
    <col min="2" max="7" width="12.5546875" style="6" bestFit="1" customWidth="1"/>
    <col min="8" max="9" width="11.5546875" style="6" bestFit="1" customWidth="1"/>
    <col min="10" max="11" width="10" style="6" bestFit="1" customWidth="1"/>
    <col min="12" max="13" width="10.88671875" style="6" bestFit="1" customWidth="1"/>
    <col min="14" max="17" width="11.44140625" style="6" bestFit="1" customWidth="1"/>
    <col min="18" max="16384" width="8.88671875" style="6"/>
  </cols>
  <sheetData>
    <row r="1" spans="1:18" ht="14.25" customHeight="1" x14ac:dyDescent="0.2"/>
    <row r="2" spans="1:18" ht="14.25" customHeight="1" x14ac:dyDescent="0.2"/>
    <row r="3" spans="1:18" ht="14.25" customHeight="1" x14ac:dyDescent="0.2"/>
    <row r="4" spans="1:18" ht="14.25" customHeight="1" x14ac:dyDescent="0.2"/>
    <row r="5" spans="1:18" ht="14.25" customHeight="1" x14ac:dyDescent="0.2">
      <c r="A5" s="53" t="s">
        <v>191</v>
      </c>
      <c r="B5" s="52"/>
      <c r="C5" s="52"/>
      <c r="D5" s="52"/>
      <c r="E5" s="52"/>
    </row>
    <row r="6" spans="1:18" ht="14.25" customHeight="1" x14ac:dyDescent="0.2">
      <c r="A6" s="53" t="s">
        <v>118</v>
      </c>
      <c r="B6" s="52"/>
      <c r="C6" s="52"/>
      <c r="D6" s="52"/>
      <c r="E6" s="52"/>
    </row>
    <row r="7" spans="1:18" ht="14.25" customHeight="1" x14ac:dyDescent="0.2">
      <c r="A7" s="53" t="s">
        <v>181</v>
      </c>
      <c r="B7" s="328"/>
      <c r="C7" s="328"/>
      <c r="D7" s="328"/>
      <c r="E7" s="328"/>
      <c r="F7" s="57"/>
      <c r="G7" s="57"/>
      <c r="H7" s="57"/>
      <c r="I7" s="57"/>
      <c r="J7" s="57"/>
      <c r="K7" s="57"/>
      <c r="L7" s="57"/>
      <c r="M7" s="57"/>
    </row>
    <row r="8" spans="1:18" ht="14.25" customHeight="1" x14ac:dyDescent="0.2">
      <c r="A8" s="53"/>
      <c r="B8" s="328"/>
      <c r="C8" s="328"/>
      <c r="D8" s="328"/>
      <c r="E8" s="328"/>
      <c r="F8" s="57"/>
      <c r="G8" s="57"/>
      <c r="H8" s="57"/>
      <c r="I8" s="57"/>
      <c r="J8" s="57"/>
      <c r="K8" s="57"/>
      <c r="L8" s="57"/>
      <c r="M8" s="57"/>
    </row>
    <row r="9" spans="1:18" ht="14.25" customHeight="1" x14ac:dyDescent="0.2">
      <c r="A9" s="159"/>
      <c r="B9" s="159"/>
      <c r="C9" s="159"/>
      <c r="D9" s="159"/>
      <c r="E9" s="420">
        <v>2021</v>
      </c>
      <c r="F9" s="159"/>
      <c r="G9" s="159"/>
      <c r="H9" s="159"/>
      <c r="I9" s="159"/>
      <c r="J9" s="159"/>
      <c r="K9" s="159"/>
      <c r="L9" s="159"/>
      <c r="M9" s="159"/>
    </row>
    <row r="10" spans="1:18" ht="14.1" customHeight="1" x14ac:dyDescent="0.2">
      <c r="A10" s="667" t="s">
        <v>114</v>
      </c>
      <c r="B10" s="669" t="s">
        <v>1</v>
      </c>
      <c r="C10" s="669"/>
      <c r="D10" s="669"/>
      <c r="E10" s="669"/>
      <c r="F10" s="669"/>
      <c r="G10" s="669"/>
      <c r="H10" s="669"/>
      <c r="I10" s="669"/>
      <c r="J10" s="669"/>
      <c r="K10" s="669"/>
      <c r="L10" s="669"/>
      <c r="M10" s="670"/>
    </row>
    <row r="11" spans="1:18" ht="14.1" customHeight="1" x14ac:dyDescent="0.2">
      <c r="A11" s="668"/>
      <c r="B11" s="672" t="s">
        <v>2</v>
      </c>
      <c r="C11" s="672"/>
      <c r="D11" s="672" t="s">
        <v>3</v>
      </c>
      <c r="E11" s="672"/>
      <c r="F11" s="672" t="s">
        <v>4</v>
      </c>
      <c r="G11" s="672"/>
      <c r="H11" s="672" t="s">
        <v>5</v>
      </c>
      <c r="I11" s="672"/>
      <c r="J11" s="672" t="s">
        <v>100</v>
      </c>
      <c r="K11" s="672"/>
      <c r="L11" s="672" t="s">
        <v>8</v>
      </c>
      <c r="M11" s="673"/>
    </row>
    <row r="12" spans="1:18" ht="14.1" customHeight="1" x14ac:dyDescent="0.2">
      <c r="A12" s="668"/>
      <c r="B12" s="106" t="s">
        <v>6</v>
      </c>
      <c r="C12" s="107" t="s">
        <v>127</v>
      </c>
      <c r="D12" s="106" t="s">
        <v>6</v>
      </c>
      <c r="E12" s="107" t="s">
        <v>127</v>
      </c>
      <c r="F12" s="106" t="s">
        <v>6</v>
      </c>
      <c r="G12" s="107" t="s">
        <v>127</v>
      </c>
      <c r="H12" s="106" t="s">
        <v>6</v>
      </c>
      <c r="I12" s="107" t="s">
        <v>127</v>
      </c>
      <c r="J12" s="106" t="s">
        <v>6</v>
      </c>
      <c r="K12" s="107" t="s">
        <v>127</v>
      </c>
      <c r="L12" s="106" t="s">
        <v>6</v>
      </c>
      <c r="M12" s="108" t="s">
        <v>127</v>
      </c>
    </row>
    <row r="13" spans="1:18" s="140" customFormat="1" ht="19.5" customHeight="1" x14ac:dyDescent="0.3">
      <c r="A13" s="448" t="s">
        <v>51</v>
      </c>
      <c r="B13" s="131">
        <f>D13+F13+H13+J13+L13</f>
        <v>1701542.3259999999</v>
      </c>
      <c r="C13" s="131">
        <f>E13+G13+I13+K13+M13</f>
        <v>1947227.5530000003</v>
      </c>
      <c r="D13" s="132">
        <v>1360538.7739999997</v>
      </c>
      <c r="E13" s="132">
        <v>1450067.5690000001</v>
      </c>
      <c r="F13" s="132">
        <v>156695.171</v>
      </c>
      <c r="G13" s="132">
        <v>287134.978</v>
      </c>
      <c r="H13" s="132">
        <v>1867.354</v>
      </c>
      <c r="I13" s="132">
        <v>50925.133999999998</v>
      </c>
      <c r="J13" s="132">
        <v>1129.3770000000002</v>
      </c>
      <c r="K13" s="132">
        <v>2265.8760000000002</v>
      </c>
      <c r="L13" s="132">
        <v>181311.65000000002</v>
      </c>
      <c r="M13" s="134">
        <v>156833.99599999998</v>
      </c>
      <c r="O13" s="165"/>
      <c r="P13" s="165"/>
      <c r="Q13" s="166"/>
      <c r="R13" s="166"/>
    </row>
    <row r="14" spans="1:18" s="140" customFormat="1" ht="19.5" customHeight="1" x14ac:dyDescent="0.3">
      <c r="A14" s="448" t="s">
        <v>52</v>
      </c>
      <c r="B14" s="131">
        <f t="shared" ref="B14:C32" si="0">D14+F14+H14+J14+L14</f>
        <v>324787.00899999996</v>
      </c>
      <c r="C14" s="131">
        <f t="shared" si="0"/>
        <v>141285.098</v>
      </c>
      <c r="D14" s="132">
        <v>5721.0549999999976</v>
      </c>
      <c r="E14" s="132">
        <v>1043.4970000000001</v>
      </c>
      <c r="F14" s="132">
        <v>6.7379999999999995</v>
      </c>
      <c r="G14" s="132">
        <v>4.0990000000000002</v>
      </c>
      <c r="H14" s="132">
        <v>0</v>
      </c>
      <c r="I14" s="132">
        <v>0</v>
      </c>
      <c r="J14" s="132">
        <v>0</v>
      </c>
      <c r="K14" s="132">
        <v>0</v>
      </c>
      <c r="L14" s="132">
        <v>319059.21599999996</v>
      </c>
      <c r="M14" s="134">
        <v>140237.50200000001</v>
      </c>
      <c r="O14" s="165"/>
      <c r="P14" s="165"/>
      <c r="Q14" s="166"/>
      <c r="R14" s="166"/>
    </row>
    <row r="15" spans="1:18" s="140" customFormat="1" ht="19.5" customHeight="1" x14ac:dyDescent="0.3">
      <c r="A15" s="448" t="s">
        <v>53</v>
      </c>
      <c r="B15" s="131">
        <f t="shared" si="0"/>
        <v>3472764.2750000013</v>
      </c>
      <c r="C15" s="131">
        <f t="shared" si="0"/>
        <v>831228.31999999983</v>
      </c>
      <c r="D15" s="132">
        <v>994235.64600000053</v>
      </c>
      <c r="E15" s="132">
        <v>154438.39599999995</v>
      </c>
      <c r="F15" s="132">
        <v>2297889.6980000003</v>
      </c>
      <c r="G15" s="132">
        <v>664968.06299999985</v>
      </c>
      <c r="H15" s="132">
        <v>2448.4870000000005</v>
      </c>
      <c r="I15" s="132">
        <v>728.36599999999987</v>
      </c>
      <c r="J15" s="132">
        <v>2526.1129999999998</v>
      </c>
      <c r="K15" s="132">
        <v>1527.5319999999999</v>
      </c>
      <c r="L15" s="132">
        <v>175664.33100000001</v>
      </c>
      <c r="M15" s="134">
        <v>9565.9630000000016</v>
      </c>
      <c r="O15" s="165"/>
      <c r="P15" s="165"/>
      <c r="Q15" s="166"/>
      <c r="R15" s="166"/>
    </row>
    <row r="16" spans="1:18" s="140" customFormat="1" ht="19.5" customHeight="1" x14ac:dyDescent="0.3">
      <c r="A16" s="448" t="s">
        <v>54</v>
      </c>
      <c r="B16" s="131">
        <f t="shared" si="0"/>
        <v>4051002.0880000005</v>
      </c>
      <c r="C16" s="131">
        <f t="shared" si="0"/>
        <v>6553910.8970000017</v>
      </c>
      <c r="D16" s="132">
        <v>2414289.5930000003</v>
      </c>
      <c r="E16" s="132">
        <v>4132701.1600000015</v>
      </c>
      <c r="F16" s="132">
        <v>1372644.3460000001</v>
      </c>
      <c r="G16" s="132">
        <v>2139723.5960000004</v>
      </c>
      <c r="H16" s="132">
        <v>3025.6959999999981</v>
      </c>
      <c r="I16" s="132">
        <v>56636.782999999996</v>
      </c>
      <c r="J16" s="132">
        <v>2973.154</v>
      </c>
      <c r="K16" s="132">
        <v>6193.973</v>
      </c>
      <c r="L16" s="132">
        <v>258069.29899999997</v>
      </c>
      <c r="M16" s="134">
        <v>218655.38500000004</v>
      </c>
      <c r="O16" s="165"/>
      <c r="P16" s="165"/>
      <c r="Q16" s="166"/>
      <c r="R16" s="166"/>
    </row>
    <row r="17" spans="1:18" s="140" customFormat="1" ht="19.5" customHeight="1" x14ac:dyDescent="0.3">
      <c r="A17" s="448" t="s">
        <v>55</v>
      </c>
      <c r="B17" s="131">
        <f t="shared" si="0"/>
        <v>550046.43099999975</v>
      </c>
      <c r="C17" s="131">
        <f t="shared" si="0"/>
        <v>7312407.7820000006</v>
      </c>
      <c r="D17" s="132">
        <v>373687.10699999973</v>
      </c>
      <c r="E17" s="132">
        <v>5790126.6679999996</v>
      </c>
      <c r="F17" s="132">
        <v>148388.47400000007</v>
      </c>
      <c r="G17" s="132">
        <v>930168.61400000111</v>
      </c>
      <c r="H17" s="132">
        <v>7555.6829999999882</v>
      </c>
      <c r="I17" s="132">
        <v>408869.60599999985</v>
      </c>
      <c r="J17" s="132">
        <v>1674.5339999999997</v>
      </c>
      <c r="K17" s="132">
        <v>23371.462999999996</v>
      </c>
      <c r="L17" s="132">
        <v>18740.632999999991</v>
      </c>
      <c r="M17" s="134">
        <v>159871.43100000004</v>
      </c>
      <c r="O17" s="165"/>
      <c r="P17" s="165"/>
      <c r="Q17" s="166"/>
      <c r="R17" s="166"/>
    </row>
    <row r="18" spans="1:18" s="140" customFormat="1" ht="19.5" customHeight="1" x14ac:dyDescent="0.3">
      <c r="A18" s="448" t="s">
        <v>56</v>
      </c>
      <c r="B18" s="131">
        <f t="shared" si="0"/>
        <v>5364013.0370000014</v>
      </c>
      <c r="C18" s="131">
        <f t="shared" si="0"/>
        <v>4652342.3699999973</v>
      </c>
      <c r="D18" s="132">
        <v>2288257.0150000006</v>
      </c>
      <c r="E18" s="132">
        <v>2285137.9099999992</v>
      </c>
      <c r="F18" s="132">
        <v>2972761.8420000006</v>
      </c>
      <c r="G18" s="132">
        <v>2194915.6309999991</v>
      </c>
      <c r="H18" s="132">
        <v>17259.638999999996</v>
      </c>
      <c r="I18" s="132">
        <v>85327.878999999899</v>
      </c>
      <c r="J18" s="132">
        <v>800.25600000000009</v>
      </c>
      <c r="K18" s="132">
        <v>1420.2420000000002</v>
      </c>
      <c r="L18" s="132">
        <v>84934.285000000018</v>
      </c>
      <c r="M18" s="134">
        <v>85540.707999999999</v>
      </c>
      <c r="O18" s="165"/>
      <c r="P18" s="165"/>
      <c r="Q18" s="166"/>
      <c r="R18" s="166"/>
    </row>
    <row r="19" spans="1:18" s="140" customFormat="1" ht="19.5" customHeight="1" x14ac:dyDescent="0.3">
      <c r="A19" s="448" t="s">
        <v>57</v>
      </c>
      <c r="B19" s="131">
        <f t="shared" si="0"/>
        <v>6305655.9750000024</v>
      </c>
      <c r="C19" s="131">
        <f t="shared" si="0"/>
        <v>3039267.8259999994</v>
      </c>
      <c r="D19" s="132">
        <v>196041.60500000001</v>
      </c>
      <c r="E19" s="132">
        <v>99915.124999999985</v>
      </c>
      <c r="F19" s="132">
        <v>5476280.3940000013</v>
      </c>
      <c r="G19" s="132">
        <v>2603477.2249999992</v>
      </c>
      <c r="H19" s="132">
        <v>621738.89399999997</v>
      </c>
      <c r="I19" s="132">
        <v>331388.45600000006</v>
      </c>
      <c r="J19" s="132">
        <v>9</v>
      </c>
      <c r="K19" s="132">
        <v>38.517000000000003</v>
      </c>
      <c r="L19" s="132">
        <v>11586.082</v>
      </c>
      <c r="M19" s="134">
        <v>4448.5029999999997</v>
      </c>
      <c r="O19" s="165"/>
      <c r="P19" s="165"/>
      <c r="Q19" s="166"/>
      <c r="R19" s="166"/>
    </row>
    <row r="20" spans="1:18" s="140" customFormat="1" ht="19.5" customHeight="1" x14ac:dyDescent="0.3">
      <c r="A20" s="448" t="s">
        <v>58</v>
      </c>
      <c r="B20" s="131">
        <f t="shared" si="0"/>
        <v>4944472.118999999</v>
      </c>
      <c r="C20" s="131">
        <f t="shared" si="0"/>
        <v>9118525.1520000026</v>
      </c>
      <c r="D20" s="132">
        <v>2720286.6939999997</v>
      </c>
      <c r="E20" s="132">
        <v>5854024.4970000014</v>
      </c>
      <c r="F20" s="132">
        <v>2128134.7409999999</v>
      </c>
      <c r="G20" s="132">
        <v>2621484.7509999997</v>
      </c>
      <c r="H20" s="132">
        <v>7444.901000000008</v>
      </c>
      <c r="I20" s="132">
        <v>484358.04800000018</v>
      </c>
      <c r="J20" s="132">
        <v>18879.857</v>
      </c>
      <c r="K20" s="132">
        <v>26592.774999999998</v>
      </c>
      <c r="L20" s="132">
        <v>69725.926000000007</v>
      </c>
      <c r="M20" s="134">
        <v>132065.08099999998</v>
      </c>
      <c r="O20" s="165"/>
      <c r="P20" s="165"/>
      <c r="Q20" s="166"/>
      <c r="R20" s="166"/>
    </row>
    <row r="21" spans="1:18" s="140" customFormat="1" ht="19.5" customHeight="1" x14ac:dyDescent="0.3">
      <c r="A21" s="448" t="s">
        <v>59</v>
      </c>
      <c r="B21" s="131">
        <f t="shared" si="0"/>
        <v>5123243.4550000001</v>
      </c>
      <c r="C21" s="131">
        <f t="shared" si="0"/>
        <v>2055109.4159999993</v>
      </c>
      <c r="D21" s="132">
        <v>2537274.6670000004</v>
      </c>
      <c r="E21" s="132">
        <v>1314772.4339999997</v>
      </c>
      <c r="F21" s="132">
        <v>2411980.4930000002</v>
      </c>
      <c r="G21" s="132">
        <v>654398.83599999966</v>
      </c>
      <c r="H21" s="132">
        <v>1570.9649999999997</v>
      </c>
      <c r="I21" s="132">
        <v>20674.069000000018</v>
      </c>
      <c r="J21" s="132">
        <v>1199.6599999999999</v>
      </c>
      <c r="K21" s="132">
        <v>622.37900000000002</v>
      </c>
      <c r="L21" s="132">
        <v>171217.67000000004</v>
      </c>
      <c r="M21" s="134">
        <v>64641.697999999997</v>
      </c>
      <c r="O21" s="165"/>
      <c r="P21" s="165"/>
      <c r="Q21" s="166"/>
      <c r="R21" s="166"/>
    </row>
    <row r="22" spans="1:18" s="140" customFormat="1" ht="19.5" customHeight="1" x14ac:dyDescent="0.3">
      <c r="A22" s="448" t="s">
        <v>60</v>
      </c>
      <c r="B22" s="131">
        <f t="shared" si="0"/>
        <v>3439719.8040000005</v>
      </c>
      <c r="C22" s="131">
        <f t="shared" si="0"/>
        <v>5834444.5940000033</v>
      </c>
      <c r="D22" s="132">
        <v>1893216.3559999994</v>
      </c>
      <c r="E22" s="132">
        <v>4037057.2810000028</v>
      </c>
      <c r="F22" s="132">
        <v>1455623.8190000008</v>
      </c>
      <c r="G22" s="132">
        <v>1370879.186</v>
      </c>
      <c r="H22" s="132">
        <v>2673.050999999999</v>
      </c>
      <c r="I22" s="132">
        <v>236365.73900000003</v>
      </c>
      <c r="J22" s="132">
        <v>37516.756000000001</v>
      </c>
      <c r="K22" s="132">
        <v>40277.318000000007</v>
      </c>
      <c r="L22" s="132">
        <v>50689.821999999993</v>
      </c>
      <c r="M22" s="134">
        <v>149865.07000000004</v>
      </c>
      <c r="O22" s="165"/>
      <c r="P22" s="165"/>
      <c r="Q22" s="166"/>
      <c r="R22" s="166"/>
    </row>
    <row r="23" spans="1:18" s="140" customFormat="1" ht="19.5" customHeight="1" x14ac:dyDescent="0.3">
      <c r="A23" s="448" t="s">
        <v>61</v>
      </c>
      <c r="B23" s="131">
        <f t="shared" si="0"/>
        <v>680805.56400000001</v>
      </c>
      <c r="C23" s="131">
        <f t="shared" si="0"/>
        <v>10111707.351000004</v>
      </c>
      <c r="D23" s="132">
        <v>486684.83900000009</v>
      </c>
      <c r="E23" s="132">
        <v>7341748.4600000028</v>
      </c>
      <c r="F23" s="132">
        <v>159770.43000000002</v>
      </c>
      <c r="G23" s="132">
        <v>1453987.2590000003</v>
      </c>
      <c r="H23" s="132">
        <v>8257.7389999999905</v>
      </c>
      <c r="I23" s="132">
        <v>1132944.1020000004</v>
      </c>
      <c r="J23" s="132">
        <v>155.35600000000002</v>
      </c>
      <c r="K23" s="132">
        <v>4373.2550000000001</v>
      </c>
      <c r="L23" s="132">
        <v>25937.199999999986</v>
      </c>
      <c r="M23" s="134">
        <v>178654.27499999999</v>
      </c>
      <c r="O23" s="165"/>
      <c r="P23" s="165"/>
      <c r="Q23" s="166"/>
      <c r="R23" s="166"/>
    </row>
    <row r="24" spans="1:18" s="140" customFormat="1" ht="19.5" customHeight="1" x14ac:dyDescent="0.3">
      <c r="A24" s="448" t="s">
        <v>62</v>
      </c>
      <c r="B24" s="131">
        <f t="shared" si="0"/>
        <v>958244.96199999971</v>
      </c>
      <c r="C24" s="131">
        <f t="shared" si="0"/>
        <v>8771800.7129999995</v>
      </c>
      <c r="D24" s="132">
        <v>547871.00699999975</v>
      </c>
      <c r="E24" s="132">
        <v>4531632.0670000007</v>
      </c>
      <c r="F24" s="132">
        <v>358346.39399999997</v>
      </c>
      <c r="G24" s="132">
        <v>3548833.7899999991</v>
      </c>
      <c r="H24" s="132">
        <v>926.52199999999891</v>
      </c>
      <c r="I24" s="132">
        <v>49736.023000000001</v>
      </c>
      <c r="J24" s="132">
        <v>32426.254999999997</v>
      </c>
      <c r="K24" s="132">
        <v>441441.95500000002</v>
      </c>
      <c r="L24" s="132">
        <v>18674.784</v>
      </c>
      <c r="M24" s="134">
        <v>200156.878</v>
      </c>
      <c r="O24" s="165"/>
      <c r="P24" s="165"/>
      <c r="Q24" s="166"/>
      <c r="R24" s="166"/>
    </row>
    <row r="25" spans="1:18" s="140" customFormat="1" ht="19.5" customHeight="1" x14ac:dyDescent="0.3">
      <c r="A25" s="448" t="s">
        <v>63</v>
      </c>
      <c r="B25" s="131">
        <f t="shared" si="0"/>
        <v>432323.94199999986</v>
      </c>
      <c r="C25" s="131">
        <f t="shared" si="0"/>
        <v>2047436.0759999994</v>
      </c>
      <c r="D25" s="132">
        <v>324305.5949999998</v>
      </c>
      <c r="E25" s="132">
        <v>1582823.0019999996</v>
      </c>
      <c r="F25" s="132">
        <v>85057.087000000043</v>
      </c>
      <c r="G25" s="132">
        <v>284782.94800000015</v>
      </c>
      <c r="H25" s="132">
        <v>598.21000000000095</v>
      </c>
      <c r="I25" s="132">
        <v>66805.585999999996</v>
      </c>
      <c r="J25" s="132">
        <v>1625.4189999999996</v>
      </c>
      <c r="K25" s="132">
        <v>16476.542000000001</v>
      </c>
      <c r="L25" s="132">
        <v>20737.630999999994</v>
      </c>
      <c r="M25" s="134">
        <v>96547.998000000007</v>
      </c>
      <c r="O25" s="165"/>
      <c r="P25" s="165"/>
      <c r="Q25" s="166"/>
      <c r="R25" s="166"/>
    </row>
    <row r="26" spans="1:18" s="140" customFormat="1" ht="19.5" customHeight="1" x14ac:dyDescent="0.3">
      <c r="A26" s="448" t="s">
        <v>64</v>
      </c>
      <c r="B26" s="131">
        <f t="shared" si="0"/>
        <v>1207177.6239999998</v>
      </c>
      <c r="C26" s="131">
        <f t="shared" si="0"/>
        <v>774385.9709999999</v>
      </c>
      <c r="D26" s="132">
        <v>841496.80699999991</v>
      </c>
      <c r="E26" s="132">
        <v>528445.94999999995</v>
      </c>
      <c r="F26" s="132">
        <v>236324.34000000003</v>
      </c>
      <c r="G26" s="132">
        <v>212157.20800000001</v>
      </c>
      <c r="H26" s="132">
        <v>4.5250000000000012</v>
      </c>
      <c r="I26" s="132">
        <v>4736.2059999999983</v>
      </c>
      <c r="J26" s="132">
        <v>75306.854000000007</v>
      </c>
      <c r="K26" s="132">
        <v>12030.858</v>
      </c>
      <c r="L26" s="132">
        <v>54045.098000000013</v>
      </c>
      <c r="M26" s="134">
        <v>17015.749</v>
      </c>
      <c r="O26" s="165"/>
      <c r="P26" s="165"/>
      <c r="Q26" s="166"/>
      <c r="R26" s="166"/>
    </row>
    <row r="27" spans="1:18" s="140" customFormat="1" ht="19.5" customHeight="1" x14ac:dyDescent="0.3">
      <c r="A27" s="448" t="s">
        <v>65</v>
      </c>
      <c r="B27" s="131">
        <f t="shared" si="0"/>
        <v>0</v>
      </c>
      <c r="C27" s="131">
        <f t="shared" si="0"/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132">
        <v>0</v>
      </c>
      <c r="L27" s="132">
        <v>0</v>
      </c>
      <c r="M27" s="134">
        <v>0</v>
      </c>
      <c r="O27" s="165"/>
      <c r="P27" s="165"/>
      <c r="Q27" s="166"/>
      <c r="R27" s="166"/>
    </row>
    <row r="28" spans="1:18" s="140" customFormat="1" ht="19.5" customHeight="1" x14ac:dyDescent="0.3">
      <c r="A28" s="448" t="s">
        <v>66</v>
      </c>
      <c r="B28" s="131">
        <f t="shared" si="0"/>
        <v>0</v>
      </c>
      <c r="C28" s="131">
        <f t="shared" si="0"/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132">
        <v>0</v>
      </c>
      <c r="L28" s="132">
        <v>0</v>
      </c>
      <c r="M28" s="134">
        <v>0</v>
      </c>
      <c r="O28" s="165"/>
      <c r="P28" s="165"/>
      <c r="Q28" s="166"/>
      <c r="R28" s="166"/>
    </row>
    <row r="29" spans="1:18" s="140" customFormat="1" ht="19.5" customHeight="1" x14ac:dyDescent="0.3">
      <c r="A29" s="448" t="s">
        <v>67</v>
      </c>
      <c r="B29" s="131">
        <f t="shared" si="0"/>
        <v>166.60600000000002</v>
      </c>
      <c r="C29" s="131">
        <f t="shared" si="0"/>
        <v>2821.4720000000002</v>
      </c>
      <c r="D29" s="132">
        <v>110.53300000000002</v>
      </c>
      <c r="E29" s="132">
        <v>1192.4160000000002</v>
      </c>
      <c r="F29" s="132">
        <v>51.030999999999999</v>
      </c>
      <c r="G29" s="132">
        <v>502.00100000000003</v>
      </c>
      <c r="H29" s="132">
        <v>2.7150000000000003</v>
      </c>
      <c r="I29" s="132">
        <v>919.66900000000021</v>
      </c>
      <c r="J29" s="132">
        <v>0</v>
      </c>
      <c r="K29" s="132">
        <v>0</v>
      </c>
      <c r="L29" s="132">
        <v>2.327</v>
      </c>
      <c r="M29" s="134">
        <v>207.386</v>
      </c>
      <c r="O29" s="165"/>
      <c r="P29" s="165"/>
      <c r="Q29" s="166"/>
      <c r="R29" s="166"/>
    </row>
    <row r="30" spans="1:18" s="140" customFormat="1" ht="19.5" customHeight="1" x14ac:dyDescent="0.3">
      <c r="A30" s="448" t="s">
        <v>68</v>
      </c>
      <c r="B30" s="131">
        <f t="shared" si="0"/>
        <v>0</v>
      </c>
      <c r="C30" s="131">
        <f t="shared" si="0"/>
        <v>0</v>
      </c>
      <c r="D30" s="132">
        <v>0</v>
      </c>
      <c r="E30" s="132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132">
        <v>0</v>
      </c>
      <c r="L30" s="132">
        <v>0</v>
      </c>
      <c r="M30" s="134">
        <v>0</v>
      </c>
      <c r="O30" s="165"/>
      <c r="P30" s="165"/>
      <c r="Q30" s="166"/>
      <c r="R30" s="166"/>
    </row>
    <row r="31" spans="1:18" s="140" customFormat="1" ht="19.5" customHeight="1" x14ac:dyDescent="0.3">
      <c r="A31" s="448" t="s">
        <v>69</v>
      </c>
      <c r="B31" s="131">
        <f t="shared" si="0"/>
        <v>11560.430999999999</v>
      </c>
      <c r="C31" s="131">
        <f t="shared" si="0"/>
        <v>46455.264999999999</v>
      </c>
      <c r="D31" s="132">
        <v>44.277000000000029</v>
      </c>
      <c r="E31" s="132">
        <v>5831.706000000001</v>
      </c>
      <c r="F31" s="132">
        <v>9641.284999999998</v>
      </c>
      <c r="G31" s="132">
        <v>32402.761999999995</v>
      </c>
      <c r="H31" s="132">
        <v>96.82600000000005</v>
      </c>
      <c r="I31" s="132">
        <v>3520.7430000000004</v>
      </c>
      <c r="J31" s="132">
        <v>0</v>
      </c>
      <c r="K31" s="132">
        <v>0</v>
      </c>
      <c r="L31" s="132">
        <v>1778.0429999999999</v>
      </c>
      <c r="M31" s="134">
        <v>4700.0540000000001</v>
      </c>
      <c r="O31" s="165"/>
      <c r="P31" s="165"/>
      <c r="Q31" s="166"/>
      <c r="R31" s="166"/>
    </row>
    <row r="32" spans="1:18" s="140" customFormat="1" ht="19.5" customHeight="1" x14ac:dyDescent="0.3">
      <c r="A32" s="448" t="s">
        <v>70</v>
      </c>
      <c r="B32" s="131">
        <f t="shared" si="0"/>
        <v>0</v>
      </c>
      <c r="C32" s="131">
        <f t="shared" si="0"/>
        <v>378169.43199999997</v>
      </c>
      <c r="D32" s="132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2">
        <v>0</v>
      </c>
      <c r="M32" s="134">
        <v>378169.43199999997</v>
      </c>
      <c r="O32" s="165"/>
      <c r="P32" s="165"/>
      <c r="Q32" s="166"/>
      <c r="R32" s="166"/>
    </row>
    <row r="33" spans="1:16" s="140" customFormat="1" ht="19.95" customHeight="1" x14ac:dyDescent="0.3">
      <c r="A33" s="115"/>
      <c r="B33" s="137">
        <f>SUM(B13:B32)</f>
        <v>38567525.648000002</v>
      </c>
      <c r="C33" s="137">
        <f t="shared" ref="C33:M33" si="1">SUM(C13:C32)</f>
        <v>63618525.28800001</v>
      </c>
      <c r="D33" s="137">
        <f t="shared" si="1"/>
        <v>16984061.569999997</v>
      </c>
      <c r="E33" s="137">
        <f t="shared" si="1"/>
        <v>39110958.138000011</v>
      </c>
      <c r="F33" s="137">
        <f t="shared" si="1"/>
        <v>19269596.283000007</v>
      </c>
      <c r="G33" s="137">
        <f t="shared" si="1"/>
        <v>18999820.946999993</v>
      </c>
      <c r="H33" s="137">
        <f t="shared" si="1"/>
        <v>675471.2069999997</v>
      </c>
      <c r="I33" s="137">
        <f t="shared" si="1"/>
        <v>2933936.4090000005</v>
      </c>
      <c r="J33" s="137">
        <f t="shared" si="1"/>
        <v>176222.59100000001</v>
      </c>
      <c r="K33" s="137">
        <f t="shared" si="1"/>
        <v>576632.68500000006</v>
      </c>
      <c r="L33" s="137">
        <f t="shared" si="1"/>
        <v>1462173.9970000002</v>
      </c>
      <c r="M33" s="138">
        <f t="shared" si="1"/>
        <v>1997177.1089999999</v>
      </c>
    </row>
    <row r="34" spans="1:16" s="140" customFormat="1" ht="19.95" customHeight="1" x14ac:dyDescent="0.15">
      <c r="A34" s="487" t="s">
        <v>169</v>
      </c>
    </row>
    <row r="35" spans="1:16" s="140" customFormat="1" ht="19.95" customHeight="1" x14ac:dyDescent="0.2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P35" s="167"/>
    </row>
    <row r="36" spans="1:16" s="140" customFormat="1" ht="19.95" customHeight="1" x14ac:dyDescent="0.3">
      <c r="A36" s="125" t="s">
        <v>179</v>
      </c>
      <c r="E36" s="168"/>
      <c r="F36" s="168"/>
      <c r="G36" s="169"/>
      <c r="H36" s="168"/>
      <c r="I36" s="168"/>
      <c r="J36" s="168"/>
      <c r="K36" s="168"/>
    </row>
    <row r="37" spans="1:16" s="140" customFormat="1" ht="19.95" customHeight="1" x14ac:dyDescent="0.3">
      <c r="A37" s="125"/>
      <c r="B37" s="125">
        <v>2021</v>
      </c>
      <c r="E37" s="168"/>
      <c r="F37" s="168"/>
      <c r="G37" s="486" t="s">
        <v>117</v>
      </c>
      <c r="H37" s="168"/>
      <c r="I37" s="168"/>
      <c r="J37" s="168"/>
      <c r="K37" s="168"/>
    </row>
    <row r="38" spans="1:16" s="140" customFormat="1" ht="19.95" customHeight="1" x14ac:dyDescent="0.3">
      <c r="A38" s="154" t="s">
        <v>114</v>
      </c>
      <c r="B38" s="155" t="s">
        <v>2</v>
      </c>
      <c r="C38" s="155" t="s">
        <v>3</v>
      </c>
      <c r="D38" s="155" t="s">
        <v>4</v>
      </c>
      <c r="E38" s="155" t="s">
        <v>5</v>
      </c>
      <c r="F38" s="155" t="s">
        <v>100</v>
      </c>
      <c r="G38" s="156" t="s">
        <v>101</v>
      </c>
      <c r="H38" s="168"/>
      <c r="I38" s="168"/>
      <c r="J38" s="168"/>
      <c r="K38" s="168"/>
    </row>
    <row r="39" spans="1:16" s="140" customFormat="1" ht="19.95" customHeight="1" x14ac:dyDescent="0.3">
      <c r="A39" s="477" t="s">
        <v>166</v>
      </c>
      <c r="B39" s="298">
        <f>SUM(B40:B44)</f>
        <v>25788386.674000002</v>
      </c>
      <c r="C39" s="298">
        <f>SUM(C40:C44)</f>
        <v>10156149.574000001</v>
      </c>
      <c r="D39" s="298">
        <f t="shared" ref="D39:F39" si="2">SUM(D40:D44)</f>
        <v>14361801.816000003</v>
      </c>
      <c r="E39" s="298">
        <f t="shared" si="2"/>
        <v>651040.09499999986</v>
      </c>
      <c r="F39" s="298">
        <f t="shared" si="2"/>
        <v>23861.927</v>
      </c>
      <c r="G39" s="299">
        <f>SUM(G40:G44)</f>
        <v>595533.2620000001</v>
      </c>
      <c r="I39" s="168"/>
      <c r="J39" s="205"/>
    </row>
    <row r="40" spans="1:16" s="140" customFormat="1" ht="19.95" customHeight="1" x14ac:dyDescent="0.3">
      <c r="A40" s="448" t="s">
        <v>57</v>
      </c>
      <c r="B40" s="449">
        <f>C40+D40+E40+F40+G40</f>
        <v>6305655.9750000024</v>
      </c>
      <c r="C40" s="450">
        <v>196041.60500000001</v>
      </c>
      <c r="D40" s="450">
        <v>5476280.3940000013</v>
      </c>
      <c r="E40" s="450">
        <v>621738.89399999997</v>
      </c>
      <c r="F40" s="450">
        <v>9</v>
      </c>
      <c r="G40" s="451">
        <v>11586.082</v>
      </c>
      <c r="I40" s="168"/>
      <c r="J40" s="205"/>
      <c r="K40" s="165"/>
    </row>
    <row r="41" spans="1:16" s="140" customFormat="1" ht="19.95" customHeight="1" x14ac:dyDescent="0.3">
      <c r="A41" s="448" t="s">
        <v>56</v>
      </c>
      <c r="B41" s="449">
        <f t="shared" ref="B41:B43" si="3">C41+D41+E41+F41+G41</f>
        <v>5364013.0370000014</v>
      </c>
      <c r="C41" s="450">
        <v>2288257.0150000006</v>
      </c>
      <c r="D41" s="450">
        <v>2972761.8420000006</v>
      </c>
      <c r="E41" s="450">
        <v>17259.638999999996</v>
      </c>
      <c r="F41" s="450">
        <v>800.25600000000009</v>
      </c>
      <c r="G41" s="451">
        <v>84934.285000000018</v>
      </c>
      <c r="I41" s="168"/>
      <c r="J41" s="205"/>
      <c r="K41" s="165"/>
    </row>
    <row r="42" spans="1:16" s="140" customFormat="1" ht="19.95" customHeight="1" x14ac:dyDescent="0.3">
      <c r="A42" s="448" t="s">
        <v>59</v>
      </c>
      <c r="B42" s="449">
        <f t="shared" si="3"/>
        <v>5123243.4550000001</v>
      </c>
      <c r="C42" s="450">
        <v>2537274.6670000004</v>
      </c>
      <c r="D42" s="450">
        <v>2411980.4930000002</v>
      </c>
      <c r="E42" s="450">
        <v>1570.9649999999997</v>
      </c>
      <c r="F42" s="450">
        <v>1199.6599999999999</v>
      </c>
      <c r="G42" s="451">
        <v>171217.67000000004</v>
      </c>
      <c r="H42" s="168"/>
      <c r="I42" s="168"/>
      <c r="J42" s="205"/>
      <c r="K42" s="165"/>
    </row>
    <row r="43" spans="1:16" s="140" customFormat="1" ht="19.95" customHeight="1" x14ac:dyDescent="0.3">
      <c r="A43" s="448" t="s">
        <v>58</v>
      </c>
      <c r="B43" s="449">
        <f t="shared" si="3"/>
        <v>4944472.118999999</v>
      </c>
      <c r="C43" s="450">
        <v>2720286.6939999997</v>
      </c>
      <c r="D43" s="450">
        <v>2128134.7409999999</v>
      </c>
      <c r="E43" s="450">
        <v>7444.901000000008</v>
      </c>
      <c r="F43" s="450">
        <v>18879.857</v>
      </c>
      <c r="G43" s="451">
        <v>69725.926000000007</v>
      </c>
      <c r="H43" s="168"/>
      <c r="I43" s="168"/>
      <c r="J43" s="205"/>
      <c r="K43" s="165"/>
    </row>
    <row r="44" spans="1:16" s="140" customFormat="1" ht="19.95" customHeight="1" x14ac:dyDescent="0.3">
      <c r="A44" s="452" t="s">
        <v>54</v>
      </c>
      <c r="B44" s="453">
        <f>C44+D44+E44+F44+G44</f>
        <v>4051002.0880000005</v>
      </c>
      <c r="C44" s="454">
        <v>2414289.5930000003</v>
      </c>
      <c r="D44" s="454">
        <v>1372644.3460000001</v>
      </c>
      <c r="E44" s="454">
        <v>3025.6959999999981</v>
      </c>
      <c r="F44" s="454">
        <v>2973.154</v>
      </c>
      <c r="G44" s="455">
        <v>258069.29899999997</v>
      </c>
      <c r="I44" s="168"/>
      <c r="J44" s="205"/>
      <c r="K44" s="165"/>
    </row>
    <row r="45" spans="1:16" s="140" customFormat="1" ht="19.95" customHeight="1" x14ac:dyDescent="0.3">
      <c r="I45" s="168"/>
      <c r="J45" s="205"/>
    </row>
    <row r="46" spans="1:16" s="140" customFormat="1" ht="19.95" customHeight="1" x14ac:dyDescent="0.3">
      <c r="A46" s="125" t="s">
        <v>180</v>
      </c>
      <c r="B46" s="165"/>
      <c r="C46" s="165"/>
      <c r="D46" s="165"/>
      <c r="E46" s="165"/>
      <c r="F46" s="165"/>
      <c r="G46" s="143"/>
      <c r="I46" s="168"/>
      <c r="J46" s="205"/>
    </row>
    <row r="47" spans="1:16" s="140" customFormat="1" ht="19.95" customHeight="1" x14ac:dyDescent="0.3">
      <c r="A47" s="125"/>
      <c r="B47" s="125">
        <v>2021</v>
      </c>
      <c r="C47" s="165"/>
      <c r="D47" s="165"/>
      <c r="E47" s="165"/>
      <c r="F47" s="165"/>
      <c r="G47" s="143" t="s">
        <v>128</v>
      </c>
      <c r="I47" s="168"/>
      <c r="J47" s="205"/>
    </row>
    <row r="48" spans="1:16" s="140" customFormat="1" ht="19.95" customHeight="1" x14ac:dyDescent="0.3">
      <c r="A48" s="154" t="s">
        <v>114</v>
      </c>
      <c r="B48" s="155" t="s">
        <v>2</v>
      </c>
      <c r="C48" s="155" t="s">
        <v>3</v>
      </c>
      <c r="D48" s="155" t="s">
        <v>4</v>
      </c>
      <c r="E48" s="155" t="s">
        <v>5</v>
      </c>
      <c r="F48" s="155" t="s">
        <v>100</v>
      </c>
      <c r="G48" s="156" t="s">
        <v>101</v>
      </c>
      <c r="I48" s="168"/>
      <c r="J48" s="205"/>
    </row>
    <row r="49" spans="1:16" s="140" customFormat="1" ht="19.95" customHeight="1" x14ac:dyDescent="0.3">
      <c r="A49" s="477" t="s">
        <v>166</v>
      </c>
      <c r="B49" s="298">
        <f>SUM(B50:B54)</f>
        <v>41868351.895000003</v>
      </c>
      <c r="C49" s="163">
        <f t="shared" ref="C49:G49" si="4">SUM(C50:C54)</f>
        <v>27650232.852000002</v>
      </c>
      <c r="D49" s="163">
        <f t="shared" si="4"/>
        <v>10694198.010000002</v>
      </c>
      <c r="E49" s="163">
        <f t="shared" si="4"/>
        <v>2132544.5620000004</v>
      </c>
      <c r="F49" s="163">
        <f t="shared" si="4"/>
        <v>501973.42099999997</v>
      </c>
      <c r="G49" s="164">
        <f t="shared" si="4"/>
        <v>889403.05</v>
      </c>
      <c r="I49" s="168"/>
      <c r="J49" s="205"/>
    </row>
    <row r="50" spans="1:16" s="140" customFormat="1" ht="19.95" customHeight="1" x14ac:dyDescent="0.3">
      <c r="A50" s="448" t="s">
        <v>61</v>
      </c>
      <c r="B50" s="449">
        <f>C50+D50+E50+F50+G50</f>
        <v>10111707.351000004</v>
      </c>
      <c r="C50" s="110">
        <v>7341748.4600000028</v>
      </c>
      <c r="D50" s="110">
        <v>1453987.2590000003</v>
      </c>
      <c r="E50" s="110">
        <v>1132944.1020000004</v>
      </c>
      <c r="F50" s="110">
        <v>4373.2550000000001</v>
      </c>
      <c r="G50" s="111">
        <v>178654.27499999999</v>
      </c>
      <c r="I50" s="168"/>
      <c r="J50" s="205"/>
      <c r="K50" s="165"/>
    </row>
    <row r="51" spans="1:16" s="140" customFormat="1" ht="19.95" customHeight="1" x14ac:dyDescent="0.3">
      <c r="A51" s="448" t="s">
        <v>58</v>
      </c>
      <c r="B51" s="449">
        <f t="shared" ref="B51:B53" si="5">C51+D51+E51+F51+G51</f>
        <v>9118525.1520000026</v>
      </c>
      <c r="C51" s="110">
        <v>5854024.4970000014</v>
      </c>
      <c r="D51" s="110">
        <v>2621484.7509999997</v>
      </c>
      <c r="E51" s="110">
        <v>484358.04800000018</v>
      </c>
      <c r="F51" s="110">
        <v>26592.774999999998</v>
      </c>
      <c r="G51" s="111">
        <v>132065.08099999998</v>
      </c>
      <c r="I51" s="168"/>
      <c r="J51" s="205"/>
      <c r="K51" s="165"/>
    </row>
    <row r="52" spans="1:16" s="140" customFormat="1" ht="19.95" customHeight="1" x14ac:dyDescent="0.3">
      <c r="A52" s="448" t="s">
        <v>62</v>
      </c>
      <c r="B52" s="449">
        <f t="shared" si="5"/>
        <v>8771800.7129999995</v>
      </c>
      <c r="C52" s="110">
        <v>4531632.0670000007</v>
      </c>
      <c r="D52" s="110">
        <v>3548833.7899999991</v>
      </c>
      <c r="E52" s="110">
        <v>49736.023000000001</v>
      </c>
      <c r="F52" s="110">
        <v>441441.95500000002</v>
      </c>
      <c r="G52" s="111">
        <v>200156.878</v>
      </c>
      <c r="I52" s="168"/>
      <c r="J52" s="205"/>
      <c r="K52" s="165"/>
    </row>
    <row r="53" spans="1:16" s="140" customFormat="1" ht="19.95" customHeight="1" x14ac:dyDescent="0.3">
      <c r="A53" s="448" t="s">
        <v>55</v>
      </c>
      <c r="B53" s="449">
        <f t="shared" si="5"/>
        <v>7312407.7820000006</v>
      </c>
      <c r="C53" s="110">
        <v>5790126.6679999996</v>
      </c>
      <c r="D53" s="110">
        <v>930168.61400000111</v>
      </c>
      <c r="E53" s="110">
        <v>408869.60599999985</v>
      </c>
      <c r="F53" s="110">
        <v>23371.462999999996</v>
      </c>
      <c r="G53" s="111">
        <v>159871.43100000004</v>
      </c>
      <c r="I53" s="168"/>
      <c r="J53" s="205"/>
      <c r="K53" s="165"/>
    </row>
    <row r="54" spans="1:16" s="140" customFormat="1" ht="19.95" customHeight="1" x14ac:dyDescent="0.3">
      <c r="A54" s="456" t="s">
        <v>54</v>
      </c>
      <c r="B54" s="453">
        <f>C54+D54+E54+F54+G54</f>
        <v>6553910.8970000017</v>
      </c>
      <c r="C54" s="457">
        <v>4132701.1600000015</v>
      </c>
      <c r="D54" s="457">
        <v>2139723.5960000004</v>
      </c>
      <c r="E54" s="457">
        <v>56636.782999999996</v>
      </c>
      <c r="F54" s="457">
        <v>6193.973</v>
      </c>
      <c r="G54" s="458">
        <v>218655.38500000004</v>
      </c>
      <c r="I54" s="168"/>
      <c r="J54" s="205"/>
      <c r="K54" s="165"/>
    </row>
    <row r="55" spans="1:16" s="140" customFormat="1" ht="19.95" customHeight="1" x14ac:dyDescent="0.3">
      <c r="B55" s="165"/>
      <c r="C55" s="165"/>
      <c r="D55" s="165"/>
      <c r="E55" s="165"/>
      <c r="F55" s="165"/>
      <c r="G55" s="165"/>
      <c r="I55" s="168"/>
      <c r="J55" s="168"/>
      <c r="P55" s="165"/>
    </row>
    <row r="56" spans="1:16" x14ac:dyDescent="0.2">
      <c r="I56" s="168"/>
      <c r="J56" s="168"/>
    </row>
    <row r="85" spans="2:13" x14ac:dyDescent="0.2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</row>
    <row r="86" spans="2:13" x14ac:dyDescent="0.2"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2:13" x14ac:dyDescent="0.2"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2:13" x14ac:dyDescent="0.2"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</row>
    <row r="89" spans="2:13" x14ac:dyDescent="0.2"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2:13" x14ac:dyDescent="0.2"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2:13" x14ac:dyDescent="0.2"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2:13" x14ac:dyDescent="0.2"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2:13" x14ac:dyDescent="0.2"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</row>
    <row r="94" spans="2:13" x14ac:dyDescent="0.2"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2:13" x14ac:dyDescent="0.2"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</row>
    <row r="96" spans="2:13" x14ac:dyDescent="0.2"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2:13" x14ac:dyDescent="0.2"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2:13" x14ac:dyDescent="0.2"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2:13" x14ac:dyDescent="0.2"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2:13" x14ac:dyDescent="0.2"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2:13" x14ac:dyDescent="0.2"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2:13" x14ac:dyDescent="0.2"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2:13" x14ac:dyDescent="0.2"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2:13" x14ac:dyDescent="0.2"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2:13" x14ac:dyDescent="0.2"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2:13" x14ac:dyDescent="0.2"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2:13" x14ac:dyDescent="0.2"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2:13" x14ac:dyDescent="0.2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2:13" x14ac:dyDescent="0.2"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2:13" x14ac:dyDescent="0.2"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2:13" x14ac:dyDescent="0.2"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</sheetData>
  <mergeCells count="8">
    <mergeCell ref="A10:A12"/>
    <mergeCell ref="B10:M10"/>
    <mergeCell ref="B11:C11"/>
    <mergeCell ref="D11:E11"/>
    <mergeCell ref="F11:G11"/>
    <mergeCell ref="H11:I11"/>
    <mergeCell ref="J11:K11"/>
    <mergeCell ref="L11:M11"/>
  </mergeCells>
  <pageMargins left="0.70866141732283472" right="0.70866141732283472" top="0.74803149606299213" bottom="0.74803149606299213" header="0.31496062992125984" footer="0.31496062992125984"/>
  <pageSetup paperSize="8" scale="7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5"/>
  <sheetViews>
    <sheetView showGridLines="0" zoomScaleNormal="100" workbookViewId="0"/>
  </sheetViews>
  <sheetFormatPr defaultRowHeight="14.4" x14ac:dyDescent="0.3"/>
  <cols>
    <col min="1" max="1" width="75.33203125" customWidth="1"/>
    <col min="2" max="2" width="2.6640625" customWidth="1"/>
  </cols>
  <sheetData>
    <row r="1" spans="1:1" x14ac:dyDescent="0.3">
      <c r="A1" s="3"/>
    </row>
    <row r="2" spans="1:1" x14ac:dyDescent="0.3">
      <c r="A2" s="3"/>
    </row>
    <row r="3" spans="1:1" x14ac:dyDescent="0.3">
      <c r="A3" s="3"/>
    </row>
    <row r="4" spans="1:1" x14ac:dyDescent="0.3">
      <c r="A4" s="3"/>
    </row>
    <row r="5" spans="1:1" x14ac:dyDescent="0.3">
      <c r="A5" s="481"/>
    </row>
    <row r="6" spans="1:1" x14ac:dyDescent="0.3">
      <c r="A6" s="333" t="s">
        <v>178</v>
      </c>
    </row>
    <row r="7" spans="1:1" x14ac:dyDescent="0.3">
      <c r="A7" s="505" t="s">
        <v>92</v>
      </c>
    </row>
    <row r="8" spans="1:1" x14ac:dyDescent="0.3">
      <c r="A8" s="597" t="s">
        <v>193</v>
      </c>
    </row>
    <row r="9" spans="1:1" x14ac:dyDescent="0.3">
      <c r="A9" s="597" t="s">
        <v>194</v>
      </c>
    </row>
    <row r="10" spans="1:1" x14ac:dyDescent="0.3">
      <c r="A10" s="597" t="s">
        <v>175</v>
      </c>
    </row>
    <row r="11" spans="1:1" x14ac:dyDescent="0.3">
      <c r="A11" s="506"/>
    </row>
    <row r="12" spans="1:1" x14ac:dyDescent="0.3">
      <c r="A12" s="505" t="s">
        <v>93</v>
      </c>
    </row>
    <row r="13" spans="1:1" x14ac:dyDescent="0.3">
      <c r="A13" s="597" t="s">
        <v>201</v>
      </c>
    </row>
    <row r="14" spans="1:1" x14ac:dyDescent="0.3">
      <c r="A14" s="597" t="s">
        <v>176</v>
      </c>
    </row>
    <row r="15" spans="1:1" x14ac:dyDescent="0.3">
      <c r="A15" s="597" t="s">
        <v>195</v>
      </c>
    </row>
    <row r="16" spans="1:1" x14ac:dyDescent="0.3">
      <c r="A16" s="507"/>
    </row>
    <row r="17" spans="1:1" x14ac:dyDescent="0.3">
      <c r="A17" s="505" t="s">
        <v>94</v>
      </c>
    </row>
    <row r="18" spans="1:1" x14ac:dyDescent="0.3">
      <c r="A18" s="597" t="s">
        <v>190</v>
      </c>
    </row>
    <row r="19" spans="1:1" x14ac:dyDescent="0.3">
      <c r="A19" s="597" t="s">
        <v>95</v>
      </c>
    </row>
    <row r="20" spans="1:1" x14ac:dyDescent="0.3">
      <c r="A20" s="507"/>
    </row>
    <row r="21" spans="1:1" x14ac:dyDescent="0.3">
      <c r="A21" s="505" t="s">
        <v>96</v>
      </c>
    </row>
    <row r="22" spans="1:1" x14ac:dyDescent="0.3">
      <c r="A22" s="597" t="s">
        <v>196</v>
      </c>
    </row>
    <row r="23" spans="1:1" x14ac:dyDescent="0.3">
      <c r="A23" s="597" t="s">
        <v>197</v>
      </c>
    </row>
    <row r="24" spans="1:1" x14ac:dyDescent="0.3">
      <c r="A24" s="597" t="s">
        <v>198</v>
      </c>
    </row>
    <row r="25" spans="1:1" x14ac:dyDescent="0.3">
      <c r="A25" s="508"/>
    </row>
    <row r="26" spans="1:1" x14ac:dyDescent="0.3">
      <c r="A26" s="509" t="s">
        <v>191</v>
      </c>
    </row>
    <row r="27" spans="1:1" x14ac:dyDescent="0.3">
      <c r="A27" s="506" t="s">
        <v>192</v>
      </c>
    </row>
    <row r="28" spans="1:1" x14ac:dyDescent="0.3">
      <c r="A28" s="597" t="s">
        <v>189</v>
      </c>
    </row>
    <row r="29" spans="1:1" x14ac:dyDescent="0.3">
      <c r="A29" s="597" t="s">
        <v>202</v>
      </c>
    </row>
    <row r="30" spans="1:1" x14ac:dyDescent="0.3">
      <c r="A30" s="506"/>
    </row>
    <row r="31" spans="1:1" x14ac:dyDescent="0.3">
      <c r="A31" s="506" t="s">
        <v>126</v>
      </c>
    </row>
    <row r="32" spans="1:1" x14ac:dyDescent="0.3">
      <c r="A32" s="597" t="s">
        <v>188</v>
      </c>
    </row>
    <row r="33" spans="1:1" x14ac:dyDescent="0.3">
      <c r="A33" s="597" t="s">
        <v>203</v>
      </c>
    </row>
    <row r="34" spans="1:1" x14ac:dyDescent="0.3">
      <c r="A34" s="506"/>
    </row>
    <row r="35" spans="1:1" x14ac:dyDescent="0.3">
      <c r="A35" s="510" t="s">
        <v>112</v>
      </c>
    </row>
    <row r="36" spans="1:1" x14ac:dyDescent="0.3">
      <c r="A36" s="597" t="s">
        <v>199</v>
      </c>
    </row>
    <row r="37" spans="1:1" x14ac:dyDescent="0.3">
      <c r="A37" s="597" t="s">
        <v>187</v>
      </c>
    </row>
    <row r="38" spans="1:1" x14ac:dyDescent="0.3">
      <c r="A38" s="597" t="s">
        <v>204</v>
      </c>
    </row>
    <row r="39" spans="1:1" x14ac:dyDescent="0.3">
      <c r="A39" s="510"/>
    </row>
    <row r="40" spans="1:1" x14ac:dyDescent="0.3">
      <c r="A40" s="510" t="s">
        <v>113</v>
      </c>
    </row>
    <row r="41" spans="1:1" x14ac:dyDescent="0.3">
      <c r="A41" s="597" t="s">
        <v>184</v>
      </c>
    </row>
    <row r="42" spans="1:1" x14ac:dyDescent="0.3">
      <c r="A42" s="597" t="s">
        <v>185</v>
      </c>
    </row>
    <row r="43" spans="1:1" x14ac:dyDescent="0.3">
      <c r="A43" s="597" t="s">
        <v>186</v>
      </c>
    </row>
    <row r="44" spans="1:1" x14ac:dyDescent="0.3">
      <c r="A44" s="510"/>
    </row>
    <row r="45" spans="1:1" x14ac:dyDescent="0.3">
      <c r="A45" s="510" t="s">
        <v>115</v>
      </c>
    </row>
    <row r="46" spans="1:1" x14ac:dyDescent="0.3">
      <c r="A46" s="597" t="s">
        <v>182</v>
      </c>
    </row>
    <row r="47" spans="1:1" x14ac:dyDescent="0.3">
      <c r="A47" s="597" t="s">
        <v>177</v>
      </c>
    </row>
    <row r="48" spans="1:1" x14ac:dyDescent="0.3">
      <c r="A48" s="597" t="s">
        <v>183</v>
      </c>
    </row>
    <row r="49" spans="1:2" x14ac:dyDescent="0.3">
      <c r="A49" s="510"/>
    </row>
    <row r="50" spans="1:2" x14ac:dyDescent="0.3">
      <c r="A50" s="510" t="s">
        <v>118</v>
      </c>
    </row>
    <row r="51" spans="1:2" x14ac:dyDescent="0.3">
      <c r="A51" s="597" t="s">
        <v>181</v>
      </c>
      <c r="B51" s="1"/>
    </row>
    <row r="52" spans="1:2" x14ac:dyDescent="0.3">
      <c r="A52" s="597" t="s">
        <v>179</v>
      </c>
      <c r="B52" s="1"/>
    </row>
    <row r="53" spans="1:2" x14ac:dyDescent="0.3">
      <c r="A53" s="597" t="s">
        <v>180</v>
      </c>
      <c r="B53" s="1"/>
    </row>
    <row r="54" spans="1:2" x14ac:dyDescent="0.3">
      <c r="A54" s="52"/>
    </row>
    <row r="55" spans="1:2" x14ac:dyDescent="0.3">
      <c r="A55" s="604" t="s">
        <v>131</v>
      </c>
    </row>
  </sheetData>
  <hyperlinks>
    <hyperlink ref="A13" location="'1.2.1. a 1.2.3.'!A7" display="1.2.1. Movimento ferroviário de passageiros, por tipo de tráfego" xr:uid="{00000000-0004-0000-0000-000001000000}"/>
    <hyperlink ref="A14" location="'1.2.1. a 1.2.3.'!A15" display="1.2.2. Percurso médio por passageiro em ferrovia" xr:uid="{00000000-0004-0000-0000-000002000000}"/>
    <hyperlink ref="A15" location="'1.2.1. a 1.2.3.'!A23" display="1.2.3. Movimento ferroviário internacional de passageiros - mensal" xr:uid="{00000000-0004-0000-0000-000003000000}"/>
    <hyperlink ref="A18" location="'1.3.1.'!A7" display="1.3.1. Movimento marítimo internacional de passageiros em cruzeiro" xr:uid="{00000000-0004-0000-0000-000004000000}"/>
    <hyperlink ref="A19" location="'1.3.2.'!A7" display="1.3.2. Movimento fluvial internacional de passageiros" xr:uid="{00000000-0004-0000-0000-000005000000}"/>
    <hyperlink ref="A22" location="'1.4.1. a 1.4.3.'!A7" display="1.4.1.  Movimento rodoviário internacional de passageiros " xr:uid="{00000000-0004-0000-0000-000006000000}"/>
    <hyperlink ref="A23" location="'1.4.1. a 1.4.3.'!A38" display="1.4.2.  Movimento rodoviário internacional regular de passageiros " xr:uid="{00000000-0004-0000-0000-000007000000}"/>
    <hyperlink ref="A24" location="'1.4.1. a 1.4.3.'!A69" display="1.4.3.  Movimento rodoviário internacional ocasional de passageiros " xr:uid="{00000000-0004-0000-0000-000008000000}"/>
    <hyperlink ref="A28" location="'2.1.1 e 2.1.2.'!A7" display="2.1.1. Entradas de mercadorias por modos de transporte, em toneladas e em euros" xr:uid="{00000000-0004-0000-0000-000009000000}"/>
    <hyperlink ref="A29" location="'2.1.1 e 2.1.2.'!A30" display="2.1.2. Valor médio por tonelada de mercadorias entradas por modos de transporte " xr:uid="{00000000-0004-0000-0000-00000A000000}"/>
    <hyperlink ref="A32" location="'2.2.1. e 2.2.2.'!A7" display="2.2.1. Saídas de mercadorias por modos de transporte, em toneladas e em euros" xr:uid="{00000000-0004-0000-0000-00000B000000}"/>
    <hyperlink ref="A33" location="'2.2.1. e 2.2.2.'!A30" display="2.2.2. Valor médio por tonelada de merdadorias saídas por modos de transporte " xr:uid="{00000000-0004-0000-0000-00000C000000}"/>
    <hyperlink ref="A36" location="'2.3.1. a 2.3.3.'!A7" display="2.3.1. Entradas de mercadorias por países da UE e por modo de transporte, em toneladas e em euros" xr:uid="{00000000-0004-0000-0000-00000D000000}"/>
    <hyperlink ref="A37" location="'2.3.1. a 2.3.3.'!A42" display="2.3.2. Entradas de mercadorias por países da UE e por modos de transporte, em toneladas - Top 5" xr:uid="{00000000-0004-0000-0000-00000E000000}"/>
    <hyperlink ref="A38" location="'2.3.1. a 2.3.3.'!I42" display="2.3.3. Entradas de mercadorias por países da UE e por modos de transporte,  em euros - Top 5" xr:uid="{00000000-0004-0000-0000-00000F000000}"/>
    <hyperlink ref="A41" location="'2.4.1. a 2.4.3.'!A7" display="2.4.1. Saídas de mercadorias por países da UE e por modo de transporte, em toneladas e em euros" xr:uid="{00000000-0004-0000-0000-000010000000}"/>
    <hyperlink ref="A42" location="'2.4.1. a 2.4.3.'!A42" display="2.4.2. Saídas de mercadorias por países da UE e por modos de transporte, em toneladas - Top 5" xr:uid="{00000000-0004-0000-0000-000011000000}"/>
    <hyperlink ref="A43" location="'2.4.1. a 2.4.3.'!I42" display="2.4.3. Saídas de mercadorias por países da UE e por modos de transporte, em euros - Top 5" xr:uid="{00000000-0004-0000-0000-000012000000}"/>
    <hyperlink ref="A46" location="'2.5.1 a 2.5.3.'!A7" display="2.5.1. Entradas por grupos de mercadorias e por modos de transporte, em toneladas e em euros" xr:uid="{00000000-0004-0000-0000-000013000000}"/>
    <hyperlink ref="A47" location="'2.5.1 a 2.5.3.'!A36" display="2.5.2. Entradas por grupos de mercadorias e por modos de transporte, em toneladas - Top 5 " xr:uid="{00000000-0004-0000-0000-000014000000}"/>
    <hyperlink ref="A48" location="'2.5.1 a 2.5.3.'!A46" display="2.5.3. Entradas por grupos de mercadorias e por modos de transporte, em euros - Top 5" xr:uid="{00000000-0004-0000-0000-000015000000}"/>
    <hyperlink ref="A53" location="'2.6.1. a 2.6.3.'!A46" display="2.6.3. Saídas por grupos de mercadorias e por modos de transporte, em euros - Top 5" xr:uid="{00000000-0004-0000-0000-000016000000}"/>
    <hyperlink ref="A52" location="'2.6.1. a 2.6.3.'!A36" display="2.6.2. Saídas por grupos de mercadorias e por modos de transporte, em toneladas - Top 5 " xr:uid="{00000000-0004-0000-0000-000017000000}"/>
    <hyperlink ref="A51" location="'2.6.1. a 2.6.3.'!A7" display="2.6.1. Saídas por grupos de mercadorias e por modos de transporte, em toneladas e em euros" xr:uid="{00000000-0004-0000-0000-000018000000}"/>
    <hyperlink ref="A9:A10" location="'1.1.1.'!A1" display="1.1.1.  Passageiros embarcados por companhias nacionais e estrangeiras" xr:uid="{00000000-0004-0000-0000-000019000000}"/>
    <hyperlink ref="A9" location="'1.1.2.'!A7" display="1.1.2. Movimento aéreo de passageiros desembarcados por companhias nacionais e estrangeiras" xr:uid="{6AB04016-6A34-41C6-9262-2369C0B0A73D}"/>
    <hyperlink ref="A10" location="'1.1.3.'!A7" display="1.1.3. Movimento aéreo de passageiros em trânsito por companhias nacionais e estrangeiras" xr:uid="{227594E1-8EF4-4906-8A73-5B14BD0A9E96}"/>
    <hyperlink ref="A8" location="'1.1.1.'!A7" display="1.1.1. Movimento aéreo de passageiros embarcados por companhias nacionais e estrangeiras" xr:uid="{00000000-0004-0000-0000-000000000000}"/>
    <hyperlink ref="A55" r:id="rId1" xr:uid="{929358FF-8D6C-496E-9C37-1D5E1271BECC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1"/>
  <sheetViews>
    <sheetView showGridLines="0" zoomScale="110" zoomScaleNormal="110" workbookViewId="0"/>
  </sheetViews>
  <sheetFormatPr defaultColWidth="9.109375" defaultRowHeight="13.8" x14ac:dyDescent="0.25"/>
  <cols>
    <col min="1" max="5" width="15.6640625" style="2" customWidth="1"/>
    <col min="6" max="6" width="9.109375" style="2" customWidth="1"/>
    <col min="7" max="7" width="24.6640625" style="2" customWidth="1"/>
    <col min="8" max="8" width="13.6640625" style="2" customWidth="1"/>
    <col min="9" max="9" width="14.88671875" style="2" customWidth="1"/>
    <col min="10" max="10" width="14.6640625" style="2" customWidth="1"/>
    <col min="11" max="12" width="13.5546875" style="2" customWidth="1"/>
    <col min="13" max="13" width="3.33203125" style="2" customWidth="1"/>
    <col min="14" max="14" width="24.109375" style="2" customWidth="1"/>
    <col min="15" max="19" width="13.5546875" style="2" customWidth="1"/>
    <col min="20" max="16384" width="9.109375" style="2"/>
  </cols>
  <sheetData>
    <row r="1" spans="1:19" ht="14.25" customHeight="1" x14ac:dyDescent="0.25"/>
    <row r="2" spans="1:19" ht="14.25" customHeight="1" x14ac:dyDescent="0.25"/>
    <row r="3" spans="1:19" ht="14.25" customHeight="1" x14ac:dyDescent="0.25"/>
    <row r="4" spans="1:19" ht="14.25" customHeight="1" x14ac:dyDescent="0.25"/>
    <row r="5" spans="1:19" s="53" customFormat="1" ht="14.25" customHeight="1" x14ac:dyDescent="0.2">
      <c r="A5" s="53" t="s">
        <v>178</v>
      </c>
    </row>
    <row r="6" spans="1:19" s="53" customFormat="1" ht="14.25" customHeight="1" x14ac:dyDescent="0.2">
      <c r="A6" s="53" t="s">
        <v>92</v>
      </c>
    </row>
    <row r="7" spans="1:19" s="53" customFormat="1" ht="14.25" customHeight="1" x14ac:dyDescent="0.2">
      <c r="A7" s="53" t="s">
        <v>193</v>
      </c>
      <c r="H7" s="50"/>
      <c r="I7" s="50"/>
      <c r="J7" s="50"/>
      <c r="K7" s="50"/>
      <c r="L7" s="50"/>
    </row>
    <row r="8" spans="1:19" ht="14.25" customHeight="1" x14ac:dyDescent="0.25">
      <c r="A8" s="53"/>
      <c r="B8" s="4"/>
      <c r="C8" s="4"/>
      <c r="D8" s="4"/>
      <c r="E8" s="4"/>
      <c r="F8" s="6"/>
      <c r="G8" s="6"/>
      <c r="H8" s="7"/>
      <c r="I8" s="7"/>
      <c r="J8" s="7"/>
      <c r="K8" s="7"/>
      <c r="L8" s="7"/>
      <c r="M8" s="6"/>
      <c r="N8" s="6"/>
      <c r="O8" s="6"/>
      <c r="P8" s="6"/>
      <c r="Q8" s="6"/>
      <c r="R8" s="6"/>
      <c r="S8" s="6"/>
    </row>
    <row r="9" spans="1:19" ht="14.25" customHeight="1" x14ac:dyDescent="0.25">
      <c r="A9" s="620" t="s">
        <v>162</v>
      </c>
      <c r="B9" s="621"/>
      <c r="C9" s="621"/>
      <c r="D9" s="621"/>
      <c r="E9" s="622"/>
      <c r="F9" s="6"/>
      <c r="G9" s="6"/>
      <c r="H9" s="7"/>
      <c r="I9" s="7"/>
      <c r="J9" s="7"/>
      <c r="K9" s="7"/>
      <c r="L9" s="7"/>
      <c r="M9" s="6"/>
      <c r="N9" s="6"/>
      <c r="O9" s="6"/>
      <c r="P9" s="6"/>
      <c r="Q9" s="6"/>
      <c r="R9" s="6"/>
      <c r="S9" s="6"/>
    </row>
    <row r="10" spans="1:19" ht="14.25" customHeight="1" x14ac:dyDescent="0.25">
      <c r="A10" s="10" t="s">
        <v>0</v>
      </c>
      <c r="B10" s="11" t="s">
        <v>2</v>
      </c>
      <c r="C10" s="11" t="s">
        <v>13</v>
      </c>
      <c r="D10" s="11" t="s">
        <v>14</v>
      </c>
      <c r="E10" s="12" t="s">
        <v>12</v>
      </c>
      <c r="F10" s="6"/>
      <c r="G10" s="6"/>
      <c r="H10" s="7"/>
      <c r="I10" s="7"/>
      <c r="J10" s="7"/>
      <c r="K10" s="7"/>
      <c r="L10" s="7"/>
      <c r="M10" s="6"/>
      <c r="N10" s="6"/>
      <c r="O10" s="6"/>
      <c r="P10" s="6"/>
      <c r="Q10" s="6"/>
      <c r="R10" s="6"/>
      <c r="S10" s="6"/>
    </row>
    <row r="11" spans="1:19" ht="14.25" customHeight="1" x14ac:dyDescent="0.25">
      <c r="A11" s="15">
        <v>2000</v>
      </c>
      <c r="B11" s="35">
        <f t="shared" ref="B11:B31" si="0">SUM(C11:E11)</f>
        <v>10018374</v>
      </c>
      <c r="C11" s="16">
        <f>C37+C63</f>
        <v>8228903</v>
      </c>
      <c r="D11" s="16">
        <f t="shared" ref="D11:E11" si="1">D37+D63</f>
        <v>1077776</v>
      </c>
      <c r="E11" s="17">
        <f t="shared" si="1"/>
        <v>711695</v>
      </c>
      <c r="F11" s="6"/>
      <c r="G11" s="6"/>
      <c r="H11" s="7"/>
      <c r="I11" s="7"/>
      <c r="J11" s="7"/>
      <c r="K11" s="7"/>
      <c r="L11" s="7"/>
      <c r="M11" s="6"/>
      <c r="N11" s="6"/>
      <c r="O11" s="6"/>
      <c r="P11" s="6"/>
      <c r="Q11" s="6"/>
      <c r="R11" s="6"/>
      <c r="S11" s="6"/>
    </row>
    <row r="12" spans="1:19" ht="14.25" customHeight="1" x14ac:dyDescent="0.25">
      <c r="A12" s="15">
        <v>2001</v>
      </c>
      <c r="B12" s="35">
        <f t="shared" si="0"/>
        <v>10153424.166763</v>
      </c>
      <c r="C12" s="16">
        <f t="shared" ref="C12:E12" si="2">C38+C64</f>
        <v>8207765</v>
      </c>
      <c r="D12" s="16">
        <f t="shared" si="2"/>
        <v>1186649</v>
      </c>
      <c r="E12" s="17">
        <f t="shared" si="2"/>
        <v>759010.16676299996</v>
      </c>
      <c r="F12" s="6"/>
      <c r="G12" s="623" t="s">
        <v>161</v>
      </c>
      <c r="H12" s="623"/>
      <c r="I12" s="623"/>
      <c r="J12" s="623"/>
      <c r="K12" s="623"/>
      <c r="L12" s="624"/>
      <c r="M12" s="6"/>
      <c r="N12" s="6"/>
      <c r="O12" s="6"/>
      <c r="P12" s="6"/>
      <c r="Q12" s="6"/>
      <c r="R12" s="6"/>
      <c r="S12" s="6"/>
    </row>
    <row r="13" spans="1:19" ht="14.25" customHeight="1" x14ac:dyDescent="0.25">
      <c r="A13" s="15">
        <v>2002</v>
      </c>
      <c r="B13" s="35">
        <f t="shared" si="0"/>
        <v>9920926</v>
      </c>
      <c r="C13" s="16">
        <f t="shared" ref="C13:E13" si="3">C39+C65</f>
        <v>8203265</v>
      </c>
      <c r="D13" s="16">
        <f t="shared" si="3"/>
        <v>1202839</v>
      </c>
      <c r="E13" s="17">
        <f t="shared" si="3"/>
        <v>514822</v>
      </c>
      <c r="F13" s="6"/>
      <c r="G13" s="421"/>
      <c r="H13" s="30" t="s">
        <v>15</v>
      </c>
      <c r="I13" s="31" t="s">
        <v>2</v>
      </c>
      <c r="J13" s="31" t="s">
        <v>13</v>
      </c>
      <c r="K13" s="31" t="s">
        <v>14</v>
      </c>
      <c r="L13" s="31" t="s">
        <v>12</v>
      </c>
      <c r="M13" s="6"/>
      <c r="N13" s="6"/>
      <c r="O13" s="6"/>
      <c r="P13" s="6"/>
      <c r="Q13" s="6"/>
      <c r="R13" s="6"/>
      <c r="S13" s="6"/>
    </row>
    <row r="14" spans="1:19" ht="14.25" customHeight="1" x14ac:dyDescent="0.25">
      <c r="A14" s="18">
        <v>2003</v>
      </c>
      <c r="B14" s="35">
        <f t="shared" si="0"/>
        <v>10381887</v>
      </c>
      <c r="C14" s="16">
        <f t="shared" ref="C14:E14" si="4">C40+C66</f>
        <v>8403212</v>
      </c>
      <c r="D14" s="16">
        <f t="shared" si="4"/>
        <v>1208218</v>
      </c>
      <c r="E14" s="17">
        <f t="shared" si="4"/>
        <v>770457</v>
      </c>
      <c r="F14" s="6"/>
      <c r="G14" s="5" t="s">
        <v>9</v>
      </c>
      <c r="H14" s="26" t="s">
        <v>135</v>
      </c>
      <c r="I14" s="7">
        <f>SUM(J14:L14)</f>
        <v>151244881.86956298</v>
      </c>
      <c r="J14" s="7">
        <f>C59</f>
        <v>120132208</v>
      </c>
      <c r="K14" s="7">
        <f t="shared" ref="K14:L14" si="5">D59</f>
        <v>12956853</v>
      </c>
      <c r="L14" s="7">
        <f t="shared" si="5"/>
        <v>18155820.869562998</v>
      </c>
      <c r="M14" s="6"/>
      <c r="N14" s="6"/>
      <c r="O14" s="6"/>
      <c r="P14" s="6"/>
      <c r="Q14" s="6"/>
      <c r="R14" s="6"/>
      <c r="S14" s="6"/>
    </row>
    <row r="15" spans="1:19" ht="14.25" customHeight="1" x14ac:dyDescent="0.25">
      <c r="A15" s="15">
        <v>2004</v>
      </c>
      <c r="B15" s="35">
        <f t="shared" si="0"/>
        <v>10838391</v>
      </c>
      <c r="C15" s="16">
        <f t="shared" ref="C15:E15" si="6">C41+C67</f>
        <v>9009979</v>
      </c>
      <c r="D15" s="16">
        <f t="shared" si="6"/>
        <v>1213224</v>
      </c>
      <c r="E15" s="17">
        <f t="shared" si="6"/>
        <v>615188</v>
      </c>
      <c r="F15" s="6"/>
      <c r="G15" s="5" t="s">
        <v>10</v>
      </c>
      <c r="H15" s="26" t="s">
        <v>135</v>
      </c>
      <c r="I15" s="7">
        <f>SUM(J15:L15)</f>
        <v>191485465.29719999</v>
      </c>
      <c r="J15" s="7">
        <f>C85</f>
        <v>174213816</v>
      </c>
      <c r="K15" s="7">
        <f t="shared" ref="K15:L15" si="7">D85</f>
        <v>14740738</v>
      </c>
      <c r="L15" s="7">
        <f t="shared" si="7"/>
        <v>2530911.2971999999</v>
      </c>
      <c r="M15" s="6"/>
      <c r="N15" s="6"/>
      <c r="O15" s="6"/>
      <c r="P15" s="6"/>
      <c r="Q15" s="6"/>
      <c r="R15" s="6"/>
      <c r="S15" s="6"/>
    </row>
    <row r="16" spans="1:19" ht="14.25" customHeight="1" x14ac:dyDescent="0.25">
      <c r="A16" s="15">
        <v>2005</v>
      </c>
      <c r="B16" s="35">
        <f t="shared" si="0"/>
        <v>11473525</v>
      </c>
      <c r="C16" s="16">
        <f t="shared" ref="C16:E16" si="8">C42+C68</f>
        <v>9402942</v>
      </c>
      <c r="D16" s="16">
        <f t="shared" si="8"/>
        <v>1229704</v>
      </c>
      <c r="E16" s="17">
        <f t="shared" si="8"/>
        <v>840879</v>
      </c>
      <c r="F16" s="6"/>
      <c r="G16" s="5" t="s">
        <v>2</v>
      </c>
      <c r="H16" s="26" t="s">
        <v>135</v>
      </c>
      <c r="I16" s="9">
        <f>SUM(J16:L16)</f>
        <v>342730347.16676301</v>
      </c>
      <c r="J16" s="9">
        <f>SUM(J14:J15)</f>
        <v>294346024</v>
      </c>
      <c r="K16" s="9">
        <f t="shared" ref="K16:L16" si="9">SUM(K14:K15)</f>
        <v>27697591</v>
      </c>
      <c r="L16" s="9">
        <f t="shared" si="9"/>
        <v>20686732.166763</v>
      </c>
      <c r="M16" s="6"/>
      <c r="N16" s="6"/>
      <c r="O16" s="6"/>
      <c r="P16" s="6"/>
      <c r="Q16" s="6"/>
      <c r="R16" s="6"/>
      <c r="S16" s="6"/>
    </row>
    <row r="17" spans="1:19" ht="14.25" customHeight="1" x14ac:dyDescent="0.25">
      <c r="A17" s="15">
        <v>2006</v>
      </c>
      <c r="B17" s="35">
        <f t="shared" si="0"/>
        <v>12393407</v>
      </c>
      <c r="C17" s="16">
        <f t="shared" ref="C17:E17" si="10">C43+C69</f>
        <v>10284142</v>
      </c>
      <c r="D17" s="16">
        <f t="shared" si="10"/>
        <v>1251909</v>
      </c>
      <c r="E17" s="17">
        <f t="shared" si="10"/>
        <v>857356</v>
      </c>
      <c r="F17" s="6"/>
      <c r="G17" s="6"/>
      <c r="H17" s="6"/>
      <c r="I17" s="9"/>
      <c r="J17" s="7"/>
      <c r="K17" s="7"/>
      <c r="L17" s="7"/>
      <c r="M17" s="6"/>
      <c r="N17" s="6"/>
      <c r="O17" s="6"/>
      <c r="P17" s="6"/>
      <c r="Q17" s="6"/>
      <c r="R17" s="6"/>
      <c r="S17" s="6"/>
    </row>
    <row r="18" spans="1:19" ht="14.25" customHeight="1" x14ac:dyDescent="0.25">
      <c r="A18" s="15">
        <v>2007</v>
      </c>
      <c r="B18" s="35">
        <f t="shared" si="0"/>
        <v>13532615</v>
      </c>
      <c r="C18" s="16">
        <f t="shared" ref="C18:E18" si="11">C44+C70</f>
        <v>11327626</v>
      </c>
      <c r="D18" s="16">
        <f t="shared" si="11"/>
        <v>1274843</v>
      </c>
      <c r="E18" s="17">
        <f t="shared" si="11"/>
        <v>930146</v>
      </c>
      <c r="F18" s="6"/>
      <c r="G18" s="5" t="s">
        <v>9</v>
      </c>
      <c r="H18" s="26" t="s">
        <v>11</v>
      </c>
      <c r="I18" s="20">
        <f>I14/I16</f>
        <v>0.44129410517584383</v>
      </c>
      <c r="J18" s="20">
        <f t="shared" ref="J18:L18" si="12">J14/J16</f>
        <v>0.40813259974593713</v>
      </c>
      <c r="K18" s="20">
        <f t="shared" si="12"/>
        <v>0.46779710914209111</v>
      </c>
      <c r="L18" s="20">
        <f t="shared" si="12"/>
        <v>0.87765533595168932</v>
      </c>
      <c r="M18" s="6"/>
      <c r="N18" s="6"/>
      <c r="O18" s="6"/>
      <c r="P18" s="6"/>
      <c r="Q18" s="6"/>
      <c r="R18" s="6"/>
      <c r="S18" s="6"/>
    </row>
    <row r="19" spans="1:19" ht="14.25" customHeight="1" x14ac:dyDescent="0.25">
      <c r="A19" s="15">
        <v>2008</v>
      </c>
      <c r="B19" s="35">
        <f t="shared" si="0"/>
        <v>13924755</v>
      </c>
      <c r="C19" s="16">
        <f t="shared" ref="C19:E19" si="13">C45+C71</f>
        <v>11746446</v>
      </c>
      <c r="D19" s="16">
        <f t="shared" si="13"/>
        <v>1286734</v>
      </c>
      <c r="E19" s="17">
        <f t="shared" si="13"/>
        <v>891575</v>
      </c>
      <c r="F19" s="6"/>
      <c r="G19" s="5" t="s">
        <v>10</v>
      </c>
      <c r="H19" s="26" t="s">
        <v>11</v>
      </c>
      <c r="I19" s="20">
        <f>I15/I16</f>
        <v>0.55870589482415611</v>
      </c>
      <c r="J19" s="20">
        <f t="shared" ref="J19:L19" si="14">J15/J16</f>
        <v>0.59186740025406293</v>
      </c>
      <c r="K19" s="20">
        <f t="shared" si="14"/>
        <v>0.53220289085790895</v>
      </c>
      <c r="L19" s="20">
        <f t="shared" si="14"/>
        <v>0.12234466404831061</v>
      </c>
      <c r="M19" s="6"/>
      <c r="N19" s="6"/>
      <c r="O19" s="6"/>
      <c r="P19" s="6"/>
      <c r="Q19" s="6"/>
      <c r="R19" s="6"/>
      <c r="S19" s="6"/>
    </row>
    <row r="20" spans="1:19" ht="14.25" customHeight="1" x14ac:dyDescent="0.25">
      <c r="A20" s="15">
        <v>2009</v>
      </c>
      <c r="B20" s="35">
        <f t="shared" si="0"/>
        <v>13510882</v>
      </c>
      <c r="C20" s="16">
        <f t="shared" ref="C20:E20" si="15">C46+C72</f>
        <v>11409598</v>
      </c>
      <c r="D20" s="16">
        <f t="shared" si="15"/>
        <v>1226860</v>
      </c>
      <c r="E20" s="17">
        <f t="shared" si="15"/>
        <v>874424</v>
      </c>
      <c r="F20" s="6"/>
      <c r="G20" s="6"/>
      <c r="H20" s="6"/>
      <c r="I20" s="20"/>
      <c r="J20" s="20"/>
      <c r="K20" s="20"/>
      <c r="L20" s="20"/>
      <c r="M20" s="20"/>
      <c r="N20" s="6"/>
      <c r="O20" s="6"/>
      <c r="P20" s="6"/>
      <c r="Q20" s="6"/>
      <c r="R20" s="6"/>
      <c r="S20" s="6"/>
    </row>
    <row r="21" spans="1:19" ht="14.25" customHeight="1" x14ac:dyDescent="0.25">
      <c r="A21" s="15">
        <v>2010</v>
      </c>
      <c r="B21" s="35">
        <f t="shared" si="0"/>
        <v>14300265</v>
      </c>
      <c r="C21" s="16">
        <f t="shared" ref="C21:E21" si="16">C47+C73</f>
        <v>12289058</v>
      </c>
      <c r="D21" s="16">
        <f t="shared" si="16"/>
        <v>1164118</v>
      </c>
      <c r="E21" s="17">
        <f t="shared" si="16"/>
        <v>847089</v>
      </c>
      <c r="F21" s="6"/>
      <c r="G21" s="5"/>
      <c r="H21" s="6"/>
      <c r="I21" s="59"/>
      <c r="J21" s="59"/>
      <c r="K21" s="59"/>
      <c r="L21" s="59"/>
      <c r="M21" s="6"/>
      <c r="N21" s="6"/>
      <c r="O21" s="6"/>
      <c r="P21" s="6"/>
      <c r="Q21" s="6"/>
      <c r="R21" s="6"/>
      <c r="S21" s="6"/>
    </row>
    <row r="22" spans="1:19" ht="14.25" customHeight="1" x14ac:dyDescent="0.25">
      <c r="A22" s="15">
        <v>2011</v>
      </c>
      <c r="B22" s="35">
        <f t="shared" si="0"/>
        <v>15240088</v>
      </c>
      <c r="C22" s="16">
        <f t="shared" ref="C22:E22" si="17">C48+C74</f>
        <v>13189392</v>
      </c>
      <c r="D22" s="16">
        <f t="shared" si="17"/>
        <v>1203384</v>
      </c>
      <c r="E22" s="17">
        <f t="shared" si="17"/>
        <v>847312</v>
      </c>
      <c r="F22" s="6"/>
      <c r="G22" s="5"/>
      <c r="H22" s="6"/>
      <c r="I22" s="59"/>
      <c r="J22" s="59"/>
      <c r="K22" s="59"/>
      <c r="L22" s="59"/>
      <c r="M22" s="6"/>
      <c r="N22" s="6"/>
      <c r="O22" s="6"/>
      <c r="P22" s="6"/>
      <c r="Q22" s="6"/>
      <c r="R22" s="6"/>
      <c r="S22" s="6"/>
    </row>
    <row r="23" spans="1:19" ht="14.25" customHeight="1" x14ac:dyDescent="0.25">
      <c r="A23" s="22">
        <v>2012</v>
      </c>
      <c r="B23" s="35">
        <f t="shared" si="0"/>
        <v>15451273</v>
      </c>
      <c r="C23" s="16">
        <f t="shared" ref="C23:E23" si="18">C49+C75</f>
        <v>13500110</v>
      </c>
      <c r="D23" s="16">
        <f t="shared" si="18"/>
        <v>1140670</v>
      </c>
      <c r="E23" s="17">
        <f t="shared" si="18"/>
        <v>810493</v>
      </c>
      <c r="F23" s="6"/>
      <c r="G23" s="6"/>
      <c r="H23" s="6"/>
      <c r="I23" s="59"/>
      <c r="J23" s="59"/>
      <c r="K23" s="59"/>
      <c r="L23" s="59"/>
      <c r="M23" s="6"/>
      <c r="N23" s="6"/>
      <c r="O23" s="6"/>
      <c r="P23" s="6"/>
      <c r="Q23" s="6"/>
      <c r="R23" s="6"/>
      <c r="S23" s="6"/>
    </row>
    <row r="24" spans="1:19" ht="14.25" customHeight="1" x14ac:dyDescent="0.25">
      <c r="A24" s="22">
        <v>2013</v>
      </c>
      <c r="B24" s="35">
        <f t="shared" si="0"/>
        <v>16200939</v>
      </c>
      <c r="C24" s="16">
        <f t="shared" ref="C24:E24" si="19">C50+C76</f>
        <v>14155000</v>
      </c>
      <c r="D24" s="16">
        <f t="shared" si="19"/>
        <v>1225566</v>
      </c>
      <c r="E24" s="17">
        <f t="shared" si="19"/>
        <v>820373</v>
      </c>
      <c r="F24" s="6"/>
      <c r="G24" s="6"/>
      <c r="H24" s="6"/>
      <c r="I24" s="59"/>
      <c r="J24" s="59"/>
      <c r="K24" s="59"/>
      <c r="L24" s="59"/>
      <c r="M24" s="6"/>
      <c r="N24" s="6"/>
      <c r="O24" s="6"/>
      <c r="P24" s="6"/>
      <c r="Q24" s="6"/>
      <c r="R24" s="6"/>
      <c r="S24" s="6"/>
    </row>
    <row r="25" spans="1:19" ht="14.25" customHeight="1" x14ac:dyDescent="0.25">
      <c r="A25" s="22">
        <v>2014</v>
      </c>
      <c r="B25" s="35">
        <f t="shared" si="0"/>
        <v>17691306</v>
      </c>
      <c r="C25" s="16">
        <f t="shared" ref="C25:E25" si="20">C51+C77</f>
        <v>15554823</v>
      </c>
      <c r="D25" s="16">
        <f t="shared" si="20"/>
        <v>1272823</v>
      </c>
      <c r="E25" s="17">
        <f t="shared" si="20"/>
        <v>863660</v>
      </c>
      <c r="F25" s="6"/>
      <c r="G25" s="6"/>
      <c r="H25" s="6"/>
      <c r="I25" s="59"/>
      <c r="J25" s="59"/>
      <c r="K25" s="59"/>
      <c r="L25" s="59"/>
      <c r="M25" s="6"/>
      <c r="N25" s="6"/>
      <c r="O25" s="6"/>
      <c r="P25" s="6"/>
      <c r="Q25" s="6"/>
      <c r="R25" s="6"/>
      <c r="S25" s="6"/>
    </row>
    <row r="26" spans="1:19" ht="14.25" customHeight="1" x14ac:dyDescent="0.25">
      <c r="A26" s="22">
        <v>2015</v>
      </c>
      <c r="B26" s="35">
        <f t="shared" si="0"/>
        <v>19622843</v>
      </c>
      <c r="C26" s="16">
        <f t="shared" ref="C26:E26" si="21">C52+C78</f>
        <v>17212683</v>
      </c>
      <c r="D26" s="16">
        <f t="shared" si="21"/>
        <v>1352809</v>
      </c>
      <c r="E26" s="17">
        <f t="shared" si="21"/>
        <v>1057351</v>
      </c>
      <c r="F26" s="6"/>
      <c r="G26" s="625" t="s">
        <v>107</v>
      </c>
      <c r="H26" s="625"/>
      <c r="I26" s="625"/>
      <c r="J26" s="625"/>
      <c r="K26" s="625"/>
      <c r="L26" s="625"/>
      <c r="M26" s="6"/>
      <c r="N26" s="6"/>
      <c r="O26" s="6"/>
      <c r="P26" s="6"/>
      <c r="Q26" s="6"/>
      <c r="R26" s="6"/>
      <c r="S26" s="6"/>
    </row>
    <row r="27" spans="1:19" ht="14.25" customHeight="1" x14ac:dyDescent="0.25">
      <c r="A27" s="22">
        <v>2016</v>
      </c>
      <c r="B27" s="35">
        <f t="shared" si="0"/>
        <v>22425116</v>
      </c>
      <c r="C27" s="16">
        <f t="shared" ref="C27:E27" si="22">C53+C79</f>
        <v>19618631</v>
      </c>
      <c r="D27" s="16">
        <f t="shared" si="22"/>
        <v>1549732</v>
      </c>
      <c r="E27" s="17">
        <f t="shared" si="22"/>
        <v>1256753</v>
      </c>
      <c r="F27" s="6"/>
      <c r="G27" s="623" t="s">
        <v>161</v>
      </c>
      <c r="H27" s="623"/>
      <c r="I27" s="623"/>
      <c r="J27" s="623"/>
      <c r="K27" s="623"/>
      <c r="L27" s="626"/>
      <c r="M27" s="6"/>
      <c r="N27" s="6"/>
      <c r="O27" s="6"/>
      <c r="P27" s="6"/>
      <c r="Q27" s="6"/>
      <c r="R27" s="6"/>
      <c r="S27" s="6"/>
    </row>
    <row r="28" spans="1:19" ht="14.25" customHeight="1" x14ac:dyDescent="0.25">
      <c r="A28" s="22">
        <v>2017</v>
      </c>
      <c r="B28" s="35">
        <f t="shared" si="0"/>
        <v>26123655</v>
      </c>
      <c r="C28" s="16">
        <f t="shared" ref="C28:E28" si="23">C54+C80</f>
        <v>22942390</v>
      </c>
      <c r="D28" s="16">
        <f t="shared" si="23"/>
        <v>1678734</v>
      </c>
      <c r="E28" s="17">
        <f t="shared" si="23"/>
        <v>1502531</v>
      </c>
      <c r="F28" s="6"/>
      <c r="G28" s="421"/>
      <c r="H28" s="32" t="s">
        <v>15</v>
      </c>
      <c r="I28" s="33" t="s">
        <v>2</v>
      </c>
      <c r="J28" s="33" t="s">
        <v>13</v>
      </c>
      <c r="K28" s="33" t="s">
        <v>14</v>
      </c>
      <c r="L28" s="33" t="s">
        <v>12</v>
      </c>
      <c r="M28" s="6"/>
      <c r="N28" s="6"/>
      <c r="O28" s="6"/>
      <c r="P28" s="6"/>
      <c r="Q28" s="6"/>
      <c r="R28" s="6"/>
      <c r="S28" s="6"/>
    </row>
    <row r="29" spans="1:19" ht="14.25" customHeight="1" x14ac:dyDescent="0.25">
      <c r="A29" s="23">
        <v>2018</v>
      </c>
      <c r="B29" s="37">
        <f t="shared" si="0"/>
        <v>27907917</v>
      </c>
      <c r="C29" s="16">
        <f t="shared" ref="C29:E29" si="24">C55+C81</f>
        <v>24680526</v>
      </c>
      <c r="D29" s="16">
        <f t="shared" si="24"/>
        <v>1663834</v>
      </c>
      <c r="E29" s="17">
        <f t="shared" si="24"/>
        <v>1563557</v>
      </c>
      <c r="F29" s="6"/>
      <c r="G29" s="5" t="s">
        <v>9</v>
      </c>
      <c r="H29" s="26" t="s">
        <v>135</v>
      </c>
      <c r="I29" s="34">
        <f>SUM(J29:L29)</f>
        <v>1.0000000000000002</v>
      </c>
      <c r="J29" s="34">
        <f>J14/B59</f>
        <v>0.79428941009458254</v>
      </c>
      <c r="K29" s="34">
        <f>K14/B59</f>
        <v>8.5668042712177747E-2</v>
      </c>
      <c r="L29" s="34">
        <f>L14/B59</f>
        <v>0.12004254719323984</v>
      </c>
      <c r="M29" s="6"/>
      <c r="N29" s="6"/>
      <c r="O29" s="6"/>
      <c r="P29" s="6"/>
      <c r="Q29" s="6"/>
      <c r="R29" s="6"/>
      <c r="S29" s="6"/>
    </row>
    <row r="30" spans="1:19" ht="14.25" customHeight="1" x14ac:dyDescent="0.25">
      <c r="A30" s="175">
        <v>2019</v>
      </c>
      <c r="B30" s="193">
        <f t="shared" si="0"/>
        <v>29807833</v>
      </c>
      <c r="C30" s="16">
        <f t="shared" ref="C30:E30" si="25">C56+C82</f>
        <v>26486037</v>
      </c>
      <c r="D30" s="16">
        <f t="shared" si="25"/>
        <v>1678733</v>
      </c>
      <c r="E30" s="17">
        <f t="shared" si="25"/>
        <v>1643063</v>
      </c>
      <c r="F30" s="6"/>
      <c r="G30" s="5" t="s">
        <v>10</v>
      </c>
      <c r="H30" s="26" t="s">
        <v>135</v>
      </c>
      <c r="I30" s="34">
        <f>SUM(J30:L30)</f>
        <v>1</v>
      </c>
      <c r="J30" s="34">
        <f>J15/B85</f>
        <v>0.90980177388193362</v>
      </c>
      <c r="K30" s="34">
        <f>K15/B85</f>
        <v>7.6980975956171163E-2</v>
      </c>
      <c r="L30" s="34">
        <f>L15/B85</f>
        <v>1.321725016189523E-2</v>
      </c>
      <c r="M30" s="6"/>
      <c r="N30" s="6"/>
      <c r="O30" s="6"/>
      <c r="P30" s="6"/>
      <c r="Q30" s="6"/>
      <c r="R30" s="6"/>
      <c r="S30" s="6"/>
    </row>
    <row r="31" spans="1:19" ht="14.25" customHeight="1" x14ac:dyDescent="0.25">
      <c r="A31" s="175">
        <v>2020</v>
      </c>
      <c r="B31" s="191">
        <f t="shared" si="0"/>
        <v>9180617</v>
      </c>
      <c r="C31" s="16">
        <f t="shared" ref="C31:E31" si="26">C57+C83</f>
        <v>7976755</v>
      </c>
      <c r="D31" s="16">
        <f t="shared" si="26"/>
        <v>610635</v>
      </c>
      <c r="E31" s="17">
        <f t="shared" si="26"/>
        <v>593227</v>
      </c>
      <c r="F31" s="6"/>
      <c r="G31" s="5" t="s">
        <v>2</v>
      </c>
      <c r="H31" s="26" t="s">
        <v>135</v>
      </c>
      <c r="I31" s="34">
        <f>SUM(J31:L31)</f>
        <v>1</v>
      </c>
      <c r="J31" s="34">
        <f>J16/B33</f>
        <v>0.85882684866764791</v>
      </c>
      <c r="K31" s="34">
        <f>K16/B33</f>
        <v>8.0814527306865905E-2</v>
      </c>
      <c r="L31" s="34">
        <f>L16/B33</f>
        <v>6.0358624025486175E-2</v>
      </c>
      <c r="M31" s="6"/>
      <c r="N31" s="6"/>
      <c r="O31" s="6"/>
      <c r="P31" s="6"/>
      <c r="Q31" s="6"/>
      <c r="R31" s="6"/>
      <c r="S31" s="6"/>
    </row>
    <row r="32" spans="1:19" ht="14.25" customHeight="1" x14ac:dyDescent="0.25">
      <c r="A32" s="29">
        <v>2021</v>
      </c>
      <c r="B32" s="194">
        <f>SUM(C32:E32)</f>
        <v>12630309</v>
      </c>
      <c r="C32" s="599">
        <f t="shared" ref="C32:E32" si="27">C58+C84</f>
        <v>10516741</v>
      </c>
      <c r="D32" s="599">
        <f t="shared" si="27"/>
        <v>997797</v>
      </c>
      <c r="E32" s="600">
        <f t="shared" si="27"/>
        <v>1115771</v>
      </c>
      <c r="F32" s="6"/>
      <c r="G32" s="6"/>
      <c r="H32" s="7"/>
      <c r="I32" s="7"/>
      <c r="J32" s="7"/>
      <c r="K32" s="7"/>
      <c r="L32" s="7"/>
      <c r="M32" s="6"/>
      <c r="N32" s="6"/>
      <c r="O32" s="6"/>
      <c r="P32" s="6"/>
      <c r="Q32" s="6"/>
      <c r="R32" s="6"/>
      <c r="S32" s="6"/>
    </row>
    <row r="33" spans="1:19" ht="14.25" customHeight="1" x14ac:dyDescent="0.25">
      <c r="A33" s="598" t="s">
        <v>135</v>
      </c>
      <c r="B33" s="582">
        <f>SUM(B11:B32)</f>
        <v>342730347.16676301</v>
      </c>
      <c r="C33" s="582">
        <f t="shared" ref="C33:D33" si="28">SUM(C11:C32)</f>
        <v>294346024</v>
      </c>
      <c r="D33" s="582">
        <f t="shared" si="28"/>
        <v>27697591</v>
      </c>
      <c r="E33" s="582">
        <f>SUM(E11:E32)</f>
        <v>20686732.166763</v>
      </c>
      <c r="F33" s="6"/>
      <c r="G33" s="6"/>
      <c r="H33" s="7"/>
      <c r="I33" s="7"/>
      <c r="J33" s="7"/>
      <c r="K33" s="7"/>
      <c r="L33" s="7"/>
      <c r="M33" s="6"/>
      <c r="N33" s="6"/>
      <c r="O33" s="6"/>
      <c r="P33" s="6"/>
      <c r="Q33" s="6"/>
      <c r="R33" s="6"/>
      <c r="S33" s="6"/>
    </row>
    <row r="34" spans="1:19" ht="14.25" customHeight="1" x14ac:dyDescent="0.25">
      <c r="A34" s="482"/>
      <c r="B34" s="4"/>
      <c r="C34" s="4"/>
      <c r="D34" s="4"/>
      <c r="E34" s="4"/>
      <c r="F34" s="6"/>
      <c r="G34" s="6"/>
      <c r="H34" s="7"/>
      <c r="I34" s="7"/>
      <c r="J34" s="7"/>
      <c r="K34" s="7"/>
      <c r="L34" s="7"/>
      <c r="M34" s="6"/>
      <c r="N34" s="6"/>
      <c r="O34" s="6"/>
      <c r="P34" s="6"/>
      <c r="Q34" s="6"/>
      <c r="R34" s="6"/>
      <c r="S34" s="6"/>
    </row>
    <row r="35" spans="1:19" ht="14.25" customHeight="1" x14ac:dyDescent="0.25">
      <c r="A35" s="628" t="s">
        <v>159</v>
      </c>
      <c r="B35" s="629"/>
      <c r="C35" s="629"/>
      <c r="D35" s="630"/>
      <c r="E35" s="631"/>
      <c r="F35" s="6"/>
      <c r="G35" s="6"/>
      <c r="H35" s="8"/>
      <c r="I35" s="9"/>
      <c r="J35" s="9"/>
      <c r="K35" s="9"/>
      <c r="L35" s="9"/>
      <c r="M35" s="6"/>
      <c r="N35" s="6"/>
      <c r="O35" s="6"/>
      <c r="P35" s="6"/>
      <c r="Q35" s="6"/>
      <c r="R35" s="6"/>
      <c r="S35" s="6"/>
    </row>
    <row r="36" spans="1:19" ht="14.25" customHeight="1" x14ac:dyDescent="0.25">
      <c r="A36" s="10" t="s">
        <v>0</v>
      </c>
      <c r="B36" s="11" t="s">
        <v>2</v>
      </c>
      <c r="C36" s="11" t="s">
        <v>13</v>
      </c>
      <c r="D36" s="11" t="s">
        <v>14</v>
      </c>
      <c r="E36" s="12" t="s">
        <v>12</v>
      </c>
      <c r="F36" s="6"/>
      <c r="G36" s="6"/>
      <c r="H36" s="13"/>
      <c r="I36" s="14"/>
      <c r="J36" s="14"/>
      <c r="K36" s="14"/>
      <c r="L36" s="14"/>
      <c r="M36" s="6"/>
      <c r="N36" s="6"/>
      <c r="O36" s="6"/>
      <c r="P36" s="6"/>
      <c r="Q36" s="6"/>
      <c r="R36" s="6"/>
      <c r="S36" s="6"/>
    </row>
    <row r="37" spans="1:19" ht="14.25" customHeight="1" x14ac:dyDescent="0.25">
      <c r="A37" s="170">
        <v>2000</v>
      </c>
      <c r="B37" s="40">
        <f t="shared" ref="B37:B56" si="29">SUM(C37:E37)</f>
        <v>5150653</v>
      </c>
      <c r="C37" s="40">
        <v>3789373</v>
      </c>
      <c r="D37" s="40">
        <v>668413</v>
      </c>
      <c r="E37" s="41">
        <v>692867</v>
      </c>
      <c r="F37" s="6"/>
      <c r="G37" s="6"/>
      <c r="H37" s="7"/>
      <c r="I37" s="7"/>
      <c r="J37" s="7"/>
      <c r="K37" s="7"/>
      <c r="L37" s="7"/>
      <c r="M37" s="6"/>
      <c r="N37" s="6"/>
      <c r="O37" s="6"/>
      <c r="P37" s="6"/>
      <c r="Q37" s="6"/>
      <c r="R37" s="6"/>
      <c r="S37" s="6"/>
    </row>
    <row r="38" spans="1:19" ht="14.25" customHeight="1" x14ac:dyDescent="0.25">
      <c r="A38" s="171">
        <v>2001</v>
      </c>
      <c r="B38" s="172">
        <f t="shared" si="29"/>
        <v>4752271.8695630003</v>
      </c>
      <c r="C38" s="172">
        <v>3305638</v>
      </c>
      <c r="D38" s="172">
        <v>740091</v>
      </c>
      <c r="E38" s="177">
        <v>706542.86956299993</v>
      </c>
      <c r="F38" s="6"/>
      <c r="G38" s="5"/>
      <c r="H38" s="8"/>
      <c r="I38" s="9"/>
      <c r="J38" s="9"/>
      <c r="K38" s="9"/>
      <c r="L38" s="9"/>
      <c r="M38" s="6"/>
      <c r="N38" s="6"/>
      <c r="O38" s="6"/>
      <c r="P38" s="6"/>
      <c r="Q38" s="6"/>
      <c r="R38" s="6"/>
      <c r="S38" s="6"/>
    </row>
    <row r="39" spans="1:19" ht="14.25" customHeight="1" x14ac:dyDescent="0.25">
      <c r="A39" s="173">
        <v>2002</v>
      </c>
      <c r="B39" s="172">
        <f t="shared" si="29"/>
        <v>5338966</v>
      </c>
      <c r="C39" s="172">
        <v>4092246</v>
      </c>
      <c r="D39" s="172">
        <v>761280</v>
      </c>
      <c r="E39" s="177">
        <v>485440</v>
      </c>
      <c r="F39" s="6"/>
      <c r="G39" s="6"/>
      <c r="H39" s="6"/>
      <c r="I39" s="7"/>
      <c r="J39" s="7"/>
      <c r="K39" s="7"/>
      <c r="L39" s="7"/>
      <c r="M39" s="6"/>
      <c r="N39" s="6"/>
      <c r="O39" s="6"/>
      <c r="P39" s="6"/>
      <c r="Q39" s="6"/>
      <c r="R39" s="6"/>
      <c r="S39" s="6"/>
    </row>
    <row r="40" spans="1:19" s="19" customFormat="1" ht="14.25" customHeight="1" x14ac:dyDescent="0.25">
      <c r="A40" s="173">
        <v>2003</v>
      </c>
      <c r="B40" s="172">
        <f t="shared" si="29"/>
        <v>5735302</v>
      </c>
      <c r="C40" s="172">
        <v>4261754</v>
      </c>
      <c r="D40" s="172">
        <v>740172</v>
      </c>
      <c r="E40" s="177">
        <v>733376</v>
      </c>
      <c r="F40" s="13"/>
      <c r="G40" s="13"/>
      <c r="H40" s="13"/>
      <c r="I40" s="14"/>
      <c r="J40" s="14"/>
      <c r="K40" s="14"/>
      <c r="L40" s="14"/>
      <c r="M40" s="13"/>
      <c r="N40" s="6"/>
      <c r="O40" s="6"/>
      <c r="P40" s="6"/>
      <c r="Q40" s="6"/>
      <c r="R40" s="13"/>
      <c r="S40" s="13"/>
    </row>
    <row r="41" spans="1:19" ht="14.25" customHeight="1" x14ac:dyDescent="0.25">
      <c r="A41" s="173">
        <v>2004</v>
      </c>
      <c r="B41" s="172">
        <f t="shared" si="29"/>
        <v>5930476</v>
      </c>
      <c r="C41" s="172">
        <v>4608450</v>
      </c>
      <c r="D41" s="172">
        <v>744176</v>
      </c>
      <c r="E41" s="177">
        <v>577850</v>
      </c>
      <c r="F41" s="6"/>
      <c r="G41" s="6"/>
      <c r="H41" s="6"/>
      <c r="I41" s="20"/>
      <c r="J41" s="20"/>
      <c r="K41" s="20"/>
      <c r="L41" s="20"/>
      <c r="M41" s="6"/>
      <c r="N41" s="6"/>
      <c r="O41" s="6"/>
      <c r="P41" s="6"/>
      <c r="Q41" s="6"/>
      <c r="R41" s="6"/>
      <c r="S41" s="6"/>
    </row>
    <row r="42" spans="1:19" ht="14.25" customHeight="1" x14ac:dyDescent="0.25">
      <c r="A42" s="171">
        <v>2005</v>
      </c>
      <c r="B42" s="172">
        <f t="shared" si="29"/>
        <v>6220961</v>
      </c>
      <c r="C42" s="172">
        <v>4687132</v>
      </c>
      <c r="D42" s="172">
        <v>754277</v>
      </c>
      <c r="E42" s="177">
        <v>779552</v>
      </c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14.25" customHeight="1" x14ac:dyDescent="0.25">
      <c r="A43" s="171">
        <v>2006</v>
      </c>
      <c r="B43" s="172">
        <f t="shared" si="29"/>
        <v>6390985</v>
      </c>
      <c r="C43" s="172">
        <v>4847506</v>
      </c>
      <c r="D43" s="172">
        <v>743744</v>
      </c>
      <c r="E43" s="177">
        <v>799735</v>
      </c>
      <c r="F43" s="6"/>
      <c r="G43" s="6"/>
      <c r="H43" s="6"/>
      <c r="I43" s="20"/>
      <c r="J43" s="20"/>
      <c r="K43" s="20"/>
      <c r="L43" s="20"/>
      <c r="M43" s="6"/>
      <c r="N43" s="6"/>
      <c r="O43" s="6"/>
      <c r="P43" s="6"/>
      <c r="Q43" s="6"/>
      <c r="R43" s="6"/>
      <c r="S43" s="6"/>
    </row>
    <row r="44" spans="1:19" ht="14.25" customHeight="1" x14ac:dyDescent="0.25">
      <c r="A44" s="171">
        <v>2007</v>
      </c>
      <c r="B44" s="172">
        <f t="shared" si="29"/>
        <v>6540551</v>
      </c>
      <c r="C44" s="172">
        <v>4966125</v>
      </c>
      <c r="D44" s="172">
        <v>693475</v>
      </c>
      <c r="E44" s="177">
        <v>880951</v>
      </c>
      <c r="F44" s="6"/>
      <c r="G44" s="21"/>
      <c r="H44" s="6"/>
      <c r="I44" s="20"/>
      <c r="J44" s="20"/>
      <c r="K44" s="20"/>
      <c r="L44" s="20"/>
      <c r="M44" s="6"/>
      <c r="N44" s="6"/>
      <c r="O44" s="6"/>
      <c r="P44" s="6"/>
      <c r="Q44" s="6"/>
      <c r="R44" s="6"/>
      <c r="S44" s="6"/>
    </row>
    <row r="45" spans="1:19" ht="14.25" customHeight="1" x14ac:dyDescent="0.25">
      <c r="A45" s="171">
        <v>2008</v>
      </c>
      <c r="B45" s="172">
        <f t="shared" si="29"/>
        <v>6688471</v>
      </c>
      <c r="C45" s="172">
        <v>5181282</v>
      </c>
      <c r="D45" s="172">
        <v>661467</v>
      </c>
      <c r="E45" s="177">
        <v>845722</v>
      </c>
      <c r="F45" s="6"/>
      <c r="G45" s="21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14.25" customHeight="1" x14ac:dyDescent="0.25">
      <c r="A46" s="171">
        <v>2009</v>
      </c>
      <c r="B46" s="172">
        <f t="shared" si="29"/>
        <v>6550054</v>
      </c>
      <c r="C46" s="172">
        <v>5074444</v>
      </c>
      <c r="D46" s="172">
        <v>640968</v>
      </c>
      <c r="E46" s="177">
        <v>834642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ht="14.25" customHeight="1" x14ac:dyDescent="0.25">
      <c r="A47" s="171">
        <v>2010</v>
      </c>
      <c r="B47" s="172">
        <f t="shared" si="29"/>
        <v>6802843</v>
      </c>
      <c r="C47" s="172">
        <v>5396525</v>
      </c>
      <c r="D47" s="172">
        <v>591925</v>
      </c>
      <c r="E47" s="177">
        <v>814393</v>
      </c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ht="14.25" customHeight="1" x14ac:dyDescent="0.25">
      <c r="A48" s="171">
        <v>2011</v>
      </c>
      <c r="B48" s="172">
        <f t="shared" si="29"/>
        <v>7010387</v>
      </c>
      <c r="C48" s="172">
        <v>5639662</v>
      </c>
      <c r="D48" s="172">
        <v>562007</v>
      </c>
      <c r="E48" s="177">
        <v>808718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ht="14.25" customHeight="1" x14ac:dyDescent="0.25">
      <c r="A49" s="174">
        <v>2012</v>
      </c>
      <c r="B49" s="172">
        <f t="shared" si="29"/>
        <v>7055485</v>
      </c>
      <c r="C49" s="172">
        <v>5780917</v>
      </c>
      <c r="D49" s="172">
        <v>490941</v>
      </c>
      <c r="E49" s="177">
        <v>783627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ht="14.25" customHeight="1" x14ac:dyDescent="0.25">
      <c r="A50" s="174">
        <v>2013</v>
      </c>
      <c r="B50" s="172">
        <f t="shared" si="29"/>
        <v>7312430</v>
      </c>
      <c r="C50" s="172">
        <v>6023252</v>
      </c>
      <c r="D50" s="172">
        <v>503860</v>
      </c>
      <c r="E50" s="177">
        <v>785318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ht="14.25" customHeight="1" x14ac:dyDescent="0.25">
      <c r="A51" s="174">
        <v>2014</v>
      </c>
      <c r="B51" s="172">
        <f t="shared" si="29"/>
        <v>7750074</v>
      </c>
      <c r="C51" s="172">
        <v>6418305</v>
      </c>
      <c r="D51" s="172">
        <v>496726</v>
      </c>
      <c r="E51" s="177">
        <v>835043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ht="14.25" customHeight="1" x14ac:dyDescent="0.25">
      <c r="A52" s="174">
        <v>2015</v>
      </c>
      <c r="B52" s="172">
        <f t="shared" si="29"/>
        <v>7736901</v>
      </c>
      <c r="C52" s="172">
        <v>6423051</v>
      </c>
      <c r="D52" s="172">
        <v>441230</v>
      </c>
      <c r="E52" s="177">
        <v>872620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ht="14.25" customHeight="1" x14ac:dyDescent="0.25">
      <c r="A53" s="174">
        <v>2016</v>
      </c>
      <c r="B53" s="172">
        <f t="shared" si="29"/>
        <v>8289529</v>
      </c>
      <c r="C53" s="172">
        <v>6831157</v>
      </c>
      <c r="D53" s="172">
        <v>457625</v>
      </c>
      <c r="E53" s="177">
        <v>1000747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ht="14.25" customHeight="1" x14ac:dyDescent="0.25">
      <c r="A54" s="174">
        <v>2017</v>
      </c>
      <c r="B54" s="172">
        <f t="shared" si="29"/>
        <v>9838009</v>
      </c>
      <c r="C54" s="172">
        <v>8157750</v>
      </c>
      <c r="D54" s="172">
        <v>485984</v>
      </c>
      <c r="E54" s="177">
        <v>1194275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ht="14.25" customHeight="1" x14ac:dyDescent="0.25">
      <c r="A55" s="175">
        <v>2018</v>
      </c>
      <c r="B55" s="176">
        <f t="shared" si="29"/>
        <v>10663825</v>
      </c>
      <c r="C55" s="176">
        <v>8903933</v>
      </c>
      <c r="D55" s="176">
        <v>495641</v>
      </c>
      <c r="E55" s="184">
        <v>1264251</v>
      </c>
      <c r="F55" s="6"/>
      <c r="G55" s="21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ht="14.25" customHeight="1" x14ac:dyDescent="0.25">
      <c r="A56" s="195">
        <v>2019</v>
      </c>
      <c r="B56" s="176">
        <f t="shared" si="29"/>
        <v>11440527</v>
      </c>
      <c r="C56" s="176">
        <v>9600206</v>
      </c>
      <c r="D56" s="176">
        <v>494109</v>
      </c>
      <c r="E56" s="184">
        <v>1346212</v>
      </c>
      <c r="F56" s="6"/>
      <c r="G56" s="21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ht="14.25" customHeight="1" x14ac:dyDescent="0.25">
      <c r="A57" s="195">
        <v>2020</v>
      </c>
      <c r="B57" s="176">
        <f t="shared" ref="B57" si="30">SUM(C57:E57)</f>
        <v>3396125</v>
      </c>
      <c r="C57" s="176">
        <v>2700421</v>
      </c>
      <c r="D57" s="176">
        <v>516156</v>
      </c>
      <c r="E57" s="184">
        <v>179548</v>
      </c>
      <c r="F57" s="6"/>
      <c r="G57" s="21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ht="14.25" customHeight="1" x14ac:dyDescent="0.25">
      <c r="A58" s="24">
        <v>2021</v>
      </c>
      <c r="B58" s="25">
        <f t="shared" ref="B58" si="31">SUM(C58:E58)</f>
        <v>4650056</v>
      </c>
      <c r="C58" s="25">
        <v>3443079</v>
      </c>
      <c r="D58" s="25">
        <v>272586</v>
      </c>
      <c r="E58" s="185">
        <v>934391</v>
      </c>
      <c r="F58" s="6"/>
      <c r="G58" s="21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ht="14.25" customHeight="1" x14ac:dyDescent="0.25">
      <c r="A59" s="579" t="s">
        <v>135</v>
      </c>
      <c r="B59" s="580">
        <f>SUM(B37:B58)</f>
        <v>151244881.86956298</v>
      </c>
      <c r="C59" s="580">
        <f t="shared" ref="C59:D59" si="32">SUM(C37:C58)</f>
        <v>120132208</v>
      </c>
      <c r="D59" s="580">
        <f t="shared" si="32"/>
        <v>12956853</v>
      </c>
      <c r="E59" s="580">
        <f>SUM(E37:E58)</f>
        <v>18155820.869562998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ht="14.25" customHeight="1" x14ac:dyDescent="0.25">
      <c r="A60" s="6"/>
      <c r="B60" s="21"/>
      <c r="C60" s="21"/>
      <c r="D60" s="21"/>
      <c r="E60" s="21"/>
      <c r="F60" s="6"/>
      <c r="G60" s="21"/>
      <c r="H60" s="21"/>
      <c r="I60" s="21"/>
      <c r="J60" s="21"/>
      <c r="K60" s="21"/>
      <c r="L60" s="21"/>
      <c r="M60" s="6"/>
      <c r="N60" s="6"/>
      <c r="O60" s="6"/>
      <c r="P60" s="6"/>
      <c r="Q60" s="6"/>
      <c r="R60" s="6"/>
      <c r="S60" s="6"/>
    </row>
    <row r="61" spans="1:19" ht="14.25" customHeight="1" x14ac:dyDescent="0.25">
      <c r="A61" s="620" t="s">
        <v>160</v>
      </c>
      <c r="B61" s="621"/>
      <c r="C61" s="621"/>
      <c r="D61" s="621"/>
      <c r="E61" s="622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ht="14.25" customHeight="1" x14ac:dyDescent="0.25">
      <c r="A62" s="10" t="s">
        <v>0</v>
      </c>
      <c r="B62" s="11" t="s">
        <v>2</v>
      </c>
      <c r="C62" s="11" t="s">
        <v>13</v>
      </c>
      <c r="D62" s="11" t="s">
        <v>14</v>
      </c>
      <c r="E62" s="12" t="s">
        <v>12</v>
      </c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ht="14.25" customHeight="1" x14ac:dyDescent="0.25">
      <c r="A63" s="170">
        <v>2000</v>
      </c>
      <c r="B63" s="40">
        <f t="shared" ref="B63:B82" si="33">SUM(C63:E63)</f>
        <v>4867721</v>
      </c>
      <c r="C63" s="40">
        <v>4439530</v>
      </c>
      <c r="D63" s="40">
        <v>409363</v>
      </c>
      <c r="E63" s="41">
        <v>18828</v>
      </c>
      <c r="F63" s="6"/>
      <c r="G63" s="27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ht="14.25" customHeight="1" x14ac:dyDescent="0.25">
      <c r="A64" s="171">
        <v>2001</v>
      </c>
      <c r="B64" s="172">
        <f t="shared" si="33"/>
        <v>5401152.2971999999</v>
      </c>
      <c r="C64" s="172">
        <v>4902127</v>
      </c>
      <c r="D64" s="172">
        <v>446558</v>
      </c>
      <c r="E64" s="177">
        <v>52467.297200000001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ht="14.25" customHeight="1" x14ac:dyDescent="0.25">
      <c r="A65" s="173">
        <v>2002</v>
      </c>
      <c r="B65" s="172">
        <f t="shared" si="33"/>
        <v>4581960</v>
      </c>
      <c r="C65" s="172">
        <v>4111019</v>
      </c>
      <c r="D65" s="172">
        <v>441559</v>
      </c>
      <c r="E65" s="177">
        <v>29382</v>
      </c>
      <c r="F65" s="6"/>
      <c r="G65" s="21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s="19" customFormat="1" ht="14.25" customHeight="1" x14ac:dyDescent="0.25">
      <c r="A66" s="173">
        <v>2003</v>
      </c>
      <c r="B66" s="172">
        <f t="shared" si="33"/>
        <v>4646585</v>
      </c>
      <c r="C66" s="172">
        <v>4141458</v>
      </c>
      <c r="D66" s="172">
        <v>468046</v>
      </c>
      <c r="E66" s="177">
        <v>37081</v>
      </c>
      <c r="F66" s="13"/>
      <c r="G66" s="21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ht="14.25" customHeight="1" x14ac:dyDescent="0.25">
      <c r="A67" s="173">
        <v>2004</v>
      </c>
      <c r="B67" s="172">
        <f t="shared" si="33"/>
        <v>4907915</v>
      </c>
      <c r="C67" s="172">
        <v>4401529</v>
      </c>
      <c r="D67" s="172">
        <v>469048</v>
      </c>
      <c r="E67" s="177">
        <v>37338</v>
      </c>
      <c r="F67" s="6"/>
      <c r="G67" s="21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4.25" customHeight="1" x14ac:dyDescent="0.25">
      <c r="A68" s="171">
        <v>2005</v>
      </c>
      <c r="B68" s="172">
        <f t="shared" si="33"/>
        <v>5252564</v>
      </c>
      <c r="C68" s="172">
        <v>4715810</v>
      </c>
      <c r="D68" s="172">
        <v>475427</v>
      </c>
      <c r="E68" s="177">
        <v>61327</v>
      </c>
      <c r="F68" s="6"/>
      <c r="G68" s="21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14.25" customHeight="1" x14ac:dyDescent="0.25">
      <c r="A69" s="171">
        <v>2006</v>
      </c>
      <c r="B69" s="172">
        <f t="shared" si="33"/>
        <v>6002422</v>
      </c>
      <c r="C69" s="172">
        <v>5436636</v>
      </c>
      <c r="D69" s="172">
        <v>508165</v>
      </c>
      <c r="E69" s="177">
        <v>57621</v>
      </c>
      <c r="F69" s="6"/>
      <c r="G69" s="21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4.25" customHeight="1" x14ac:dyDescent="0.25">
      <c r="A70" s="171">
        <v>2007</v>
      </c>
      <c r="B70" s="172">
        <f t="shared" si="33"/>
        <v>6992064</v>
      </c>
      <c r="C70" s="172">
        <v>6361501</v>
      </c>
      <c r="D70" s="172">
        <v>581368</v>
      </c>
      <c r="E70" s="177">
        <v>49195</v>
      </c>
      <c r="F70" s="6"/>
      <c r="G70" s="21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14.25" customHeight="1" x14ac:dyDescent="0.25">
      <c r="A71" s="171">
        <v>2008</v>
      </c>
      <c r="B71" s="172">
        <f t="shared" si="33"/>
        <v>7236284</v>
      </c>
      <c r="C71" s="172">
        <v>6565164</v>
      </c>
      <c r="D71" s="172">
        <v>625267</v>
      </c>
      <c r="E71" s="177">
        <v>45853</v>
      </c>
      <c r="F71" s="6"/>
      <c r="G71" s="21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4.25" customHeight="1" x14ac:dyDescent="0.25">
      <c r="A72" s="171">
        <v>2009</v>
      </c>
      <c r="B72" s="172">
        <f t="shared" si="33"/>
        <v>6960828</v>
      </c>
      <c r="C72" s="172">
        <v>6335154</v>
      </c>
      <c r="D72" s="172">
        <v>585892</v>
      </c>
      <c r="E72" s="177">
        <v>39782</v>
      </c>
      <c r="F72" s="6"/>
      <c r="G72" s="21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ht="14.25" customHeight="1" x14ac:dyDescent="0.25">
      <c r="A73" s="171">
        <v>2010</v>
      </c>
      <c r="B73" s="172">
        <f t="shared" si="33"/>
        <v>7497422</v>
      </c>
      <c r="C73" s="172">
        <v>6892533</v>
      </c>
      <c r="D73" s="172">
        <v>572193</v>
      </c>
      <c r="E73" s="177">
        <v>32696</v>
      </c>
      <c r="F73" s="6"/>
      <c r="G73" s="21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ht="14.25" customHeight="1" x14ac:dyDescent="0.25">
      <c r="A74" s="171">
        <v>2011</v>
      </c>
      <c r="B74" s="172">
        <f t="shared" si="33"/>
        <v>8229701</v>
      </c>
      <c r="C74" s="172">
        <v>7549730</v>
      </c>
      <c r="D74" s="172">
        <v>641377</v>
      </c>
      <c r="E74" s="177">
        <v>38594</v>
      </c>
      <c r="F74" s="6"/>
      <c r="G74" s="21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4.25" customHeight="1" x14ac:dyDescent="0.25">
      <c r="A75" s="174">
        <v>2012</v>
      </c>
      <c r="B75" s="172">
        <f t="shared" si="33"/>
        <v>8395788</v>
      </c>
      <c r="C75" s="172">
        <v>7719193</v>
      </c>
      <c r="D75" s="172">
        <v>649729</v>
      </c>
      <c r="E75" s="177">
        <v>26866</v>
      </c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ht="14.25" customHeight="1" x14ac:dyDescent="0.25">
      <c r="A76" s="174">
        <v>2013</v>
      </c>
      <c r="B76" s="172">
        <f t="shared" si="33"/>
        <v>8888509</v>
      </c>
      <c r="C76" s="172">
        <v>8131748</v>
      </c>
      <c r="D76" s="172">
        <v>721706</v>
      </c>
      <c r="E76" s="177">
        <v>35055</v>
      </c>
      <c r="F76" s="6"/>
      <c r="G76" s="6"/>
      <c r="H76" s="2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ht="14.25" customHeight="1" x14ac:dyDescent="0.25">
      <c r="A77" s="174">
        <v>2014</v>
      </c>
      <c r="B77" s="172">
        <f t="shared" si="33"/>
        <v>9941232</v>
      </c>
      <c r="C77" s="172">
        <v>9136518</v>
      </c>
      <c r="D77" s="172">
        <v>776097</v>
      </c>
      <c r="E77" s="177">
        <v>28617</v>
      </c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ht="14.25" customHeight="1" x14ac:dyDescent="0.25">
      <c r="A78" s="174">
        <v>2015</v>
      </c>
      <c r="B78" s="172">
        <f t="shared" si="33"/>
        <v>11885942</v>
      </c>
      <c r="C78" s="172">
        <v>10789632</v>
      </c>
      <c r="D78" s="172">
        <v>911579</v>
      </c>
      <c r="E78" s="177">
        <v>184731</v>
      </c>
      <c r="F78" s="6"/>
      <c r="G78" s="6"/>
      <c r="H78" s="6"/>
      <c r="I78" s="7"/>
      <c r="J78" s="7"/>
      <c r="K78" s="7"/>
      <c r="L78" s="7"/>
      <c r="M78" s="6"/>
      <c r="N78" s="6"/>
      <c r="O78" s="6"/>
      <c r="P78" s="6"/>
      <c r="Q78" s="6"/>
      <c r="R78" s="6"/>
      <c r="S78" s="6"/>
    </row>
    <row r="79" spans="1:19" ht="14.25" customHeight="1" x14ac:dyDescent="0.25">
      <c r="A79" s="174">
        <v>2016</v>
      </c>
      <c r="B79" s="172">
        <f t="shared" si="33"/>
        <v>14135587</v>
      </c>
      <c r="C79" s="172">
        <v>12787474</v>
      </c>
      <c r="D79" s="172">
        <v>1092107</v>
      </c>
      <c r="E79" s="177">
        <v>256006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ht="14.25" customHeight="1" x14ac:dyDescent="0.25">
      <c r="A80" s="174">
        <v>2017</v>
      </c>
      <c r="B80" s="172">
        <f t="shared" si="33"/>
        <v>16285646</v>
      </c>
      <c r="C80" s="172">
        <v>14784640</v>
      </c>
      <c r="D80" s="172">
        <v>1192750</v>
      </c>
      <c r="E80" s="177">
        <v>308256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ht="14.25" customHeight="1" x14ac:dyDescent="0.25">
      <c r="A81" s="174">
        <v>2018</v>
      </c>
      <c r="B81" s="172">
        <f t="shared" si="33"/>
        <v>17244092</v>
      </c>
      <c r="C81" s="172">
        <v>15776593</v>
      </c>
      <c r="D81" s="172">
        <v>1168193</v>
      </c>
      <c r="E81" s="177">
        <v>299306</v>
      </c>
      <c r="F81" s="6"/>
      <c r="G81" s="6"/>
      <c r="H81" s="7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ht="14.25" customHeight="1" x14ac:dyDescent="0.25">
      <c r="A82" s="175">
        <v>2019</v>
      </c>
      <c r="B82" s="176">
        <f t="shared" si="33"/>
        <v>18367306</v>
      </c>
      <c r="C82" s="176">
        <v>16885831</v>
      </c>
      <c r="D82" s="176">
        <v>1184624</v>
      </c>
      <c r="E82" s="184">
        <v>296851</v>
      </c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ht="14.25" customHeight="1" x14ac:dyDescent="0.25">
      <c r="A83" s="175">
        <v>2020</v>
      </c>
      <c r="B83" s="176">
        <f t="shared" ref="B83" si="34">SUM(C83:E83)</f>
        <v>5784492</v>
      </c>
      <c r="C83" s="176">
        <v>5276334</v>
      </c>
      <c r="D83" s="176">
        <v>94479</v>
      </c>
      <c r="E83" s="184">
        <v>413679</v>
      </c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ht="14.25" customHeight="1" x14ac:dyDescent="0.25">
      <c r="A84" s="29">
        <v>2021</v>
      </c>
      <c r="B84" s="25">
        <f t="shared" ref="B84" si="35">SUM(C84:E84)</f>
        <v>7980253</v>
      </c>
      <c r="C84" s="25">
        <v>7073662</v>
      </c>
      <c r="D84" s="25">
        <v>725211</v>
      </c>
      <c r="E84" s="185">
        <v>181380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ht="14.25" customHeight="1" x14ac:dyDescent="0.25">
      <c r="A85" s="579" t="s">
        <v>135</v>
      </c>
      <c r="B85" s="580">
        <f>SUM(B63:B84)</f>
        <v>191485465.29719999</v>
      </c>
      <c r="C85" s="580">
        <f t="shared" ref="C85:D85" si="36">SUM(C63:C84)</f>
        <v>174213816</v>
      </c>
      <c r="D85" s="580">
        <f t="shared" si="36"/>
        <v>14740738</v>
      </c>
      <c r="E85" s="580">
        <f>SUM(E63:E84)</f>
        <v>2530911.2971999999</v>
      </c>
      <c r="F85" s="6"/>
      <c r="G85" s="6"/>
      <c r="H85" s="6"/>
      <c r="I85" s="6"/>
      <c r="J85" s="6"/>
      <c r="K85" s="6"/>
      <c r="L85" s="6"/>
      <c r="M85" s="6"/>
      <c r="N85" s="331"/>
      <c r="O85" s="627"/>
      <c r="P85" s="627"/>
      <c r="Q85" s="627"/>
      <c r="R85" s="627"/>
      <c r="S85" s="627"/>
    </row>
    <row r="97" spans="2:5" x14ac:dyDescent="0.25">
      <c r="B97" s="42"/>
      <c r="C97" s="42"/>
      <c r="D97" s="42"/>
      <c r="E97" s="42"/>
    </row>
    <row r="98" spans="2:5" x14ac:dyDescent="0.25">
      <c r="B98" s="42"/>
      <c r="C98" s="42"/>
      <c r="D98" s="42"/>
      <c r="E98" s="42"/>
    </row>
    <row r="99" spans="2:5" x14ac:dyDescent="0.25">
      <c r="B99" s="42"/>
      <c r="C99" s="42"/>
      <c r="D99" s="42"/>
      <c r="E99" s="42"/>
    </row>
    <row r="100" spans="2:5" x14ac:dyDescent="0.25">
      <c r="B100" s="42"/>
      <c r="C100" s="42"/>
      <c r="D100" s="42"/>
      <c r="E100" s="42"/>
    </row>
    <row r="101" spans="2:5" x14ac:dyDescent="0.25">
      <c r="B101" s="42"/>
      <c r="C101" s="42"/>
      <c r="D101" s="42"/>
      <c r="E101" s="42"/>
    </row>
    <row r="102" spans="2:5" x14ac:dyDescent="0.25">
      <c r="B102" s="42"/>
      <c r="C102" s="42"/>
      <c r="D102" s="42"/>
      <c r="E102" s="42"/>
    </row>
    <row r="103" spans="2:5" x14ac:dyDescent="0.25">
      <c r="B103" s="42"/>
      <c r="C103" s="42"/>
      <c r="D103" s="42"/>
      <c r="E103" s="42"/>
    </row>
    <row r="104" spans="2:5" x14ac:dyDescent="0.25">
      <c r="B104" s="42"/>
      <c r="C104" s="42"/>
      <c r="D104" s="42"/>
      <c r="E104" s="42"/>
    </row>
    <row r="105" spans="2:5" x14ac:dyDescent="0.25">
      <c r="B105" s="42"/>
      <c r="C105" s="42"/>
      <c r="D105" s="42"/>
      <c r="E105" s="42"/>
    </row>
    <row r="106" spans="2:5" x14ac:dyDescent="0.25">
      <c r="B106" s="42"/>
      <c r="C106" s="42"/>
      <c r="D106" s="42"/>
      <c r="E106" s="42"/>
    </row>
    <row r="107" spans="2:5" x14ac:dyDescent="0.25">
      <c r="B107" s="42"/>
      <c r="C107" s="42"/>
      <c r="D107" s="42"/>
      <c r="E107" s="42"/>
    </row>
    <row r="108" spans="2:5" x14ac:dyDescent="0.25">
      <c r="B108" s="42"/>
      <c r="C108" s="42"/>
      <c r="D108" s="42"/>
      <c r="E108" s="42"/>
    </row>
    <row r="109" spans="2:5" x14ac:dyDescent="0.25">
      <c r="B109" s="42"/>
      <c r="C109" s="42"/>
      <c r="D109" s="42"/>
      <c r="E109" s="42"/>
    </row>
    <row r="110" spans="2:5" x14ac:dyDescent="0.25">
      <c r="B110" s="42"/>
      <c r="C110" s="42"/>
      <c r="D110" s="42"/>
      <c r="E110" s="42"/>
    </row>
    <row r="111" spans="2:5" x14ac:dyDescent="0.25">
      <c r="B111" s="42"/>
      <c r="C111" s="42"/>
      <c r="D111" s="42"/>
      <c r="E111" s="42"/>
    </row>
    <row r="112" spans="2:5" x14ac:dyDescent="0.25">
      <c r="B112" s="42"/>
      <c r="C112" s="42"/>
      <c r="D112" s="42"/>
      <c r="E112" s="42"/>
    </row>
    <row r="113" spans="2:5" x14ac:dyDescent="0.25">
      <c r="B113" s="42"/>
      <c r="C113" s="42"/>
      <c r="D113" s="42"/>
      <c r="E113" s="42"/>
    </row>
    <row r="114" spans="2:5" x14ac:dyDescent="0.25">
      <c r="B114" s="42"/>
      <c r="C114" s="42"/>
      <c r="D114" s="42"/>
      <c r="E114" s="42"/>
    </row>
    <row r="115" spans="2:5" x14ac:dyDescent="0.25">
      <c r="B115" s="42"/>
      <c r="C115" s="42"/>
      <c r="D115" s="42"/>
      <c r="E115" s="42"/>
    </row>
    <row r="116" spans="2:5" x14ac:dyDescent="0.25">
      <c r="B116" s="42"/>
      <c r="C116" s="42"/>
      <c r="D116" s="42"/>
      <c r="E116" s="42"/>
    </row>
    <row r="117" spans="2:5" x14ac:dyDescent="0.25">
      <c r="B117" s="42"/>
      <c r="C117" s="42"/>
      <c r="D117" s="42"/>
      <c r="E117" s="42"/>
    </row>
    <row r="118" spans="2:5" x14ac:dyDescent="0.25">
      <c r="B118" s="42"/>
      <c r="C118" s="42"/>
      <c r="D118" s="42"/>
      <c r="E118" s="42"/>
    </row>
    <row r="119" spans="2:5" x14ac:dyDescent="0.25">
      <c r="B119" s="42"/>
      <c r="C119" s="42"/>
      <c r="D119" s="42"/>
      <c r="E119" s="42"/>
    </row>
    <row r="120" spans="2:5" x14ac:dyDescent="0.25">
      <c r="B120" s="42"/>
      <c r="C120" s="42"/>
      <c r="D120" s="42"/>
      <c r="E120" s="42"/>
    </row>
    <row r="121" spans="2:5" x14ac:dyDescent="0.25">
      <c r="B121" s="42"/>
      <c r="C121" s="42"/>
      <c r="D121" s="42"/>
      <c r="E121" s="42"/>
    </row>
    <row r="122" spans="2:5" x14ac:dyDescent="0.25">
      <c r="B122" s="42"/>
      <c r="C122" s="42"/>
      <c r="D122" s="42"/>
      <c r="E122" s="42"/>
    </row>
    <row r="123" spans="2:5" x14ac:dyDescent="0.25">
      <c r="B123" s="42"/>
      <c r="C123" s="42"/>
      <c r="D123" s="42"/>
      <c r="E123" s="42"/>
    </row>
    <row r="124" spans="2:5" x14ac:dyDescent="0.25">
      <c r="B124" s="42"/>
      <c r="C124" s="42"/>
      <c r="D124" s="42"/>
      <c r="E124" s="42"/>
    </row>
    <row r="125" spans="2:5" x14ac:dyDescent="0.25">
      <c r="B125" s="42"/>
      <c r="C125" s="42"/>
      <c r="D125" s="42"/>
      <c r="E125" s="42"/>
    </row>
    <row r="126" spans="2:5" x14ac:dyDescent="0.25">
      <c r="B126" s="42"/>
      <c r="C126" s="42"/>
      <c r="D126" s="42"/>
      <c r="E126" s="42"/>
    </row>
    <row r="127" spans="2:5" x14ac:dyDescent="0.25">
      <c r="B127" s="42"/>
      <c r="C127" s="42"/>
      <c r="D127" s="42"/>
      <c r="E127" s="42"/>
    </row>
    <row r="128" spans="2:5" x14ac:dyDescent="0.25">
      <c r="B128" s="42"/>
      <c r="C128" s="42"/>
      <c r="D128" s="42"/>
      <c r="E128" s="42"/>
    </row>
    <row r="129" spans="2:5" x14ac:dyDescent="0.25">
      <c r="B129" s="42"/>
      <c r="C129" s="42"/>
      <c r="D129" s="42"/>
      <c r="E129" s="42"/>
    </row>
    <row r="130" spans="2:5" x14ac:dyDescent="0.25">
      <c r="B130" s="42"/>
      <c r="C130" s="42"/>
      <c r="D130" s="42"/>
      <c r="E130" s="42"/>
    </row>
    <row r="131" spans="2:5" x14ac:dyDescent="0.25">
      <c r="B131" s="42"/>
      <c r="C131" s="42"/>
      <c r="D131" s="42"/>
      <c r="E131" s="42"/>
    </row>
  </sheetData>
  <mergeCells count="7">
    <mergeCell ref="A9:E9"/>
    <mergeCell ref="G12:L12"/>
    <mergeCell ref="G26:L26"/>
    <mergeCell ref="G27:L27"/>
    <mergeCell ref="O85:S85"/>
    <mergeCell ref="A35:E35"/>
    <mergeCell ref="A61:E61"/>
  </mergeCells>
  <pageMargins left="0.70866141732283472" right="0.51181102362204722" top="0.74803149606299213" bottom="0.35433070866141736" header="0.31496062992125984" footer="0.31496062992125984"/>
  <pageSetup paperSize="8" scale="7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76"/>
  <sheetViews>
    <sheetView showGridLines="0" zoomScaleNormal="100" workbookViewId="0"/>
  </sheetViews>
  <sheetFormatPr defaultColWidth="8.88671875" defaultRowHeight="13.8" x14ac:dyDescent="0.25"/>
  <cols>
    <col min="1" max="5" width="15.6640625" style="2" customWidth="1"/>
    <col min="6" max="6" width="9.6640625" style="2" customWidth="1"/>
    <col min="7" max="7" width="24.109375" style="2" customWidth="1"/>
    <col min="8" max="8" width="13.5546875" style="2" customWidth="1"/>
    <col min="9" max="9" width="16.6640625" style="2" customWidth="1"/>
    <col min="10" max="10" width="16" style="2" customWidth="1"/>
    <col min="11" max="12" width="13.5546875" style="2" customWidth="1"/>
    <col min="13" max="13" width="5.33203125" style="2" customWidth="1"/>
    <col min="14" max="14" width="24.33203125" style="2" customWidth="1"/>
    <col min="15" max="19" width="13.5546875" style="2" customWidth="1"/>
    <col min="20" max="16384" width="8.88671875" style="2"/>
  </cols>
  <sheetData>
    <row r="1" spans="1:19" ht="14.25" customHeight="1" x14ac:dyDescent="0.25"/>
    <row r="2" spans="1:19" ht="14.25" customHeight="1" x14ac:dyDescent="0.25"/>
    <row r="3" spans="1:19" ht="14.25" customHeight="1" x14ac:dyDescent="0.25"/>
    <row r="4" spans="1:19" ht="14.25" customHeight="1" x14ac:dyDescent="0.25"/>
    <row r="5" spans="1:19" ht="14.25" customHeight="1" x14ac:dyDescent="0.25">
      <c r="A5" s="53" t="s">
        <v>178</v>
      </c>
      <c r="B5" s="53"/>
      <c r="C5" s="53"/>
      <c r="D5" s="53"/>
      <c r="E5" s="53"/>
      <c r="F5" s="53"/>
      <c r="G5" s="53"/>
    </row>
    <row r="6" spans="1:19" ht="14.25" customHeight="1" x14ac:dyDescent="0.25">
      <c r="A6" s="53" t="s">
        <v>92</v>
      </c>
      <c r="B6" s="53"/>
      <c r="C6" s="53"/>
      <c r="D6" s="53"/>
      <c r="E6" s="53"/>
      <c r="F6" s="53"/>
      <c r="G6" s="53"/>
    </row>
    <row r="7" spans="1:19" ht="14.25" customHeight="1" x14ac:dyDescent="0.25">
      <c r="A7" s="504" t="s">
        <v>194</v>
      </c>
      <c r="B7" s="53"/>
      <c r="C7" s="53"/>
      <c r="D7" s="53"/>
      <c r="E7" s="53"/>
      <c r="F7" s="593"/>
      <c r="G7" s="53"/>
      <c r="H7" s="39"/>
      <c r="I7" s="9"/>
      <c r="J7" s="9"/>
      <c r="K7" s="9"/>
      <c r="L7" s="9"/>
      <c r="M7" s="6"/>
      <c r="N7" s="6"/>
      <c r="O7" s="6"/>
      <c r="P7" s="6"/>
      <c r="Q7" s="6"/>
      <c r="R7" s="6"/>
      <c r="S7" s="6"/>
    </row>
    <row r="8" spans="1:19" ht="14.25" customHeight="1" x14ac:dyDescent="0.25">
      <c r="A8" s="483"/>
      <c r="B8" s="4"/>
      <c r="C8" s="4"/>
      <c r="D8" s="4"/>
      <c r="E8" s="4"/>
      <c r="F8" s="333"/>
      <c r="G8" s="6"/>
      <c r="H8" s="39"/>
      <c r="I8" s="14"/>
      <c r="J8" s="14"/>
      <c r="K8" s="14"/>
      <c r="L8" s="14"/>
      <c r="M8" s="6"/>
      <c r="N8" s="6"/>
      <c r="O8" s="6"/>
      <c r="P8" s="6"/>
      <c r="Q8" s="6"/>
      <c r="R8" s="6"/>
      <c r="S8" s="6"/>
    </row>
    <row r="9" spans="1:19" ht="14.25" customHeight="1" x14ac:dyDescent="0.25">
      <c r="A9" s="620" t="s">
        <v>156</v>
      </c>
      <c r="B9" s="621"/>
      <c r="C9" s="621"/>
      <c r="D9" s="621"/>
      <c r="E9" s="622"/>
      <c r="F9" s="6"/>
      <c r="G9" s="6"/>
      <c r="H9" s="7"/>
      <c r="I9" s="7"/>
      <c r="J9" s="7"/>
      <c r="K9" s="7"/>
      <c r="L9" s="7"/>
      <c r="M9" s="6"/>
      <c r="N9" s="6"/>
      <c r="O9" s="6"/>
      <c r="P9" s="6"/>
      <c r="Q9" s="6"/>
      <c r="R9" s="6"/>
      <c r="S9" s="6"/>
    </row>
    <row r="10" spans="1:19" ht="14.25" customHeight="1" x14ac:dyDescent="0.25">
      <c r="A10" s="10" t="s">
        <v>0</v>
      </c>
      <c r="B10" s="11" t="s">
        <v>2</v>
      </c>
      <c r="C10" s="11" t="s">
        <v>13</v>
      </c>
      <c r="D10" s="11" t="s">
        <v>14</v>
      </c>
      <c r="E10" s="12" t="s">
        <v>12</v>
      </c>
      <c r="F10" s="6"/>
      <c r="G10" s="6"/>
      <c r="H10" s="7"/>
      <c r="I10" s="7"/>
      <c r="J10" s="7"/>
      <c r="K10" s="7"/>
      <c r="L10" s="7"/>
      <c r="M10" s="6"/>
      <c r="N10" s="6"/>
      <c r="O10" s="6"/>
      <c r="P10" s="6"/>
      <c r="Q10" s="6"/>
      <c r="R10" s="6"/>
      <c r="S10" s="6"/>
    </row>
    <row r="11" spans="1:19" ht="14.25" customHeight="1" x14ac:dyDescent="0.25">
      <c r="A11" s="15">
        <v>2000</v>
      </c>
      <c r="B11" s="35">
        <f t="shared" ref="B11:B31" si="0">SUM(C11:E11)</f>
        <v>10082214</v>
      </c>
      <c r="C11" s="16">
        <f>C37+C63</f>
        <v>8284720</v>
      </c>
      <c r="D11" s="16">
        <f t="shared" ref="D11:E11" si="1">D37+D63</f>
        <v>1087673</v>
      </c>
      <c r="E11" s="17">
        <f t="shared" si="1"/>
        <v>709821</v>
      </c>
      <c r="F11" s="6"/>
      <c r="G11" s="6"/>
      <c r="H11" s="7"/>
      <c r="I11" s="7"/>
      <c r="J11" s="7"/>
      <c r="K11" s="7"/>
      <c r="L11" s="7"/>
      <c r="M11" s="6"/>
      <c r="N11" s="6"/>
      <c r="O11" s="6"/>
      <c r="P11" s="6"/>
      <c r="Q11" s="6"/>
      <c r="R11" s="6"/>
      <c r="S11" s="6"/>
    </row>
    <row r="12" spans="1:19" ht="14.25" customHeight="1" x14ac:dyDescent="0.25">
      <c r="A12" s="15">
        <v>2001</v>
      </c>
      <c r="B12" s="35">
        <f t="shared" si="0"/>
        <v>10208779.485532999</v>
      </c>
      <c r="C12" s="16">
        <f t="shared" ref="C12:E12" si="2">C38+C64</f>
        <v>8266230</v>
      </c>
      <c r="D12" s="16">
        <f t="shared" si="2"/>
        <v>1187692</v>
      </c>
      <c r="E12" s="17">
        <f t="shared" si="2"/>
        <v>754857.48553299985</v>
      </c>
      <c r="F12" s="6"/>
      <c r="G12" s="623" t="s">
        <v>157</v>
      </c>
      <c r="H12" s="623"/>
      <c r="I12" s="623"/>
      <c r="J12" s="623"/>
      <c r="K12" s="623"/>
      <c r="L12" s="624"/>
      <c r="M12" s="6"/>
      <c r="N12" s="6"/>
      <c r="O12" s="6"/>
      <c r="P12" s="6"/>
      <c r="Q12" s="6"/>
      <c r="R12" s="6"/>
      <c r="S12" s="6"/>
    </row>
    <row r="13" spans="1:19" ht="14.25" customHeight="1" x14ac:dyDescent="0.25">
      <c r="A13" s="15">
        <v>2002</v>
      </c>
      <c r="B13" s="35">
        <f t="shared" si="0"/>
        <v>9995826</v>
      </c>
      <c r="C13" s="16">
        <f t="shared" ref="C13:E13" si="3">C39+C65</f>
        <v>8276818</v>
      </c>
      <c r="D13" s="16">
        <f t="shared" si="3"/>
        <v>1202687</v>
      </c>
      <c r="E13" s="17">
        <f t="shared" si="3"/>
        <v>516321</v>
      </c>
      <c r="F13" s="6"/>
      <c r="G13" s="421"/>
      <c r="H13" s="30" t="s">
        <v>15</v>
      </c>
      <c r="I13" s="31" t="s">
        <v>2</v>
      </c>
      <c r="J13" s="31" t="s">
        <v>13</v>
      </c>
      <c r="K13" s="31" t="s">
        <v>14</v>
      </c>
      <c r="L13" s="31" t="s">
        <v>12</v>
      </c>
      <c r="M13" s="6"/>
      <c r="N13" s="6"/>
      <c r="O13" s="6"/>
      <c r="P13" s="6"/>
      <c r="Q13" s="6"/>
      <c r="R13" s="6"/>
      <c r="S13" s="6"/>
    </row>
    <row r="14" spans="1:19" ht="14.25" customHeight="1" x14ac:dyDescent="0.25">
      <c r="A14" s="18">
        <v>2003</v>
      </c>
      <c r="B14" s="35">
        <f t="shared" si="0"/>
        <v>10308838</v>
      </c>
      <c r="C14" s="16">
        <f t="shared" ref="C14:E14" si="4">C40+C66</f>
        <v>8339790</v>
      </c>
      <c r="D14" s="16">
        <f t="shared" si="4"/>
        <v>1204599</v>
      </c>
      <c r="E14" s="17">
        <f t="shared" si="4"/>
        <v>764449</v>
      </c>
      <c r="F14" s="6"/>
      <c r="G14" s="5" t="s">
        <v>9</v>
      </c>
      <c r="H14" s="26" t="s">
        <v>135</v>
      </c>
      <c r="I14" s="7">
        <f>SUM(J14:L14)</f>
        <v>150841219.78253299</v>
      </c>
      <c r="J14" s="7">
        <f>C59</f>
        <v>119904588</v>
      </c>
      <c r="K14" s="7">
        <f t="shared" ref="K14:L14" si="5">D59</f>
        <v>12908838</v>
      </c>
      <c r="L14" s="7">
        <f t="shared" si="5"/>
        <v>18027793.782532997</v>
      </c>
      <c r="M14" s="6"/>
      <c r="N14" s="6"/>
      <c r="O14" s="6"/>
      <c r="P14" s="6"/>
      <c r="Q14" s="6"/>
      <c r="R14" s="6"/>
      <c r="S14" s="6"/>
    </row>
    <row r="15" spans="1:19" ht="14.25" customHeight="1" x14ac:dyDescent="0.25">
      <c r="A15" s="15">
        <v>2004</v>
      </c>
      <c r="B15" s="35">
        <f t="shared" si="0"/>
        <v>10753292</v>
      </c>
      <c r="C15" s="16">
        <f t="shared" ref="C15:E15" si="6">C41+C67</f>
        <v>8935567</v>
      </c>
      <c r="D15" s="16">
        <f t="shared" si="6"/>
        <v>1205186</v>
      </c>
      <c r="E15" s="17">
        <f t="shared" si="6"/>
        <v>612539</v>
      </c>
      <c r="F15" s="6"/>
      <c r="G15" s="5" t="s">
        <v>10</v>
      </c>
      <c r="H15" s="26" t="s">
        <v>135</v>
      </c>
      <c r="I15" s="7">
        <f>SUM(J15:L15)</f>
        <v>191766822.70300001</v>
      </c>
      <c r="J15" s="7">
        <f>C85</f>
        <v>174472575</v>
      </c>
      <c r="K15" s="7">
        <f t="shared" ref="K15:L15" si="7">D85</f>
        <v>14767027</v>
      </c>
      <c r="L15" s="7">
        <f t="shared" si="7"/>
        <v>2527220.7029999997</v>
      </c>
      <c r="M15" s="6"/>
      <c r="N15" s="6"/>
      <c r="O15" s="6"/>
      <c r="P15" s="6"/>
      <c r="Q15" s="6"/>
      <c r="R15" s="6"/>
      <c r="S15" s="6"/>
    </row>
    <row r="16" spans="1:19" ht="14.25" customHeight="1" x14ac:dyDescent="0.25">
      <c r="A16" s="15">
        <v>2005</v>
      </c>
      <c r="B16" s="35">
        <f t="shared" si="0"/>
        <v>11395377</v>
      </c>
      <c r="C16" s="16">
        <f t="shared" ref="C16:E16" si="8">C42+C68</f>
        <v>9334742</v>
      </c>
      <c r="D16" s="16">
        <f t="shared" si="8"/>
        <v>1223397</v>
      </c>
      <c r="E16" s="17">
        <f t="shared" si="8"/>
        <v>837238</v>
      </c>
      <c r="F16" s="6"/>
      <c r="G16" s="5" t="s">
        <v>2</v>
      </c>
      <c r="H16" s="26" t="s">
        <v>135</v>
      </c>
      <c r="I16" s="9">
        <f>SUM(J16:L16)</f>
        <v>342608042.485533</v>
      </c>
      <c r="J16" s="9">
        <f>SUM(J14:J15)</f>
        <v>294377163</v>
      </c>
      <c r="K16" s="9">
        <f t="shared" ref="K16:L16" si="9">SUM(K14:K15)</f>
        <v>27675865</v>
      </c>
      <c r="L16" s="9">
        <f t="shared" si="9"/>
        <v>20555014.485532999</v>
      </c>
      <c r="M16" s="6"/>
      <c r="N16" s="6"/>
      <c r="O16" s="6"/>
      <c r="P16" s="6"/>
      <c r="Q16" s="6"/>
      <c r="R16" s="6"/>
      <c r="S16" s="6"/>
    </row>
    <row r="17" spans="1:19" ht="14.25" customHeight="1" x14ac:dyDescent="0.25">
      <c r="A17" s="15">
        <v>2006</v>
      </c>
      <c r="B17" s="35">
        <f t="shared" si="0"/>
        <v>12307720</v>
      </c>
      <c r="C17" s="16">
        <f t="shared" ref="C17:E17" si="10">C43+C69</f>
        <v>10200991</v>
      </c>
      <c r="D17" s="16">
        <f t="shared" si="10"/>
        <v>1246383</v>
      </c>
      <c r="E17" s="17">
        <f t="shared" si="10"/>
        <v>860346</v>
      </c>
      <c r="F17" s="6"/>
      <c r="G17" s="6"/>
      <c r="H17" s="6"/>
      <c r="I17" s="9"/>
      <c r="J17" s="7"/>
      <c r="K17" s="7"/>
      <c r="L17" s="7"/>
      <c r="M17" s="6"/>
      <c r="N17" s="6"/>
      <c r="O17" s="6"/>
      <c r="P17" s="6"/>
      <c r="Q17" s="6"/>
      <c r="R17" s="6"/>
      <c r="S17" s="6"/>
    </row>
    <row r="18" spans="1:19" ht="14.25" customHeight="1" x14ac:dyDescent="0.25">
      <c r="A18" s="15">
        <v>2007</v>
      </c>
      <c r="B18" s="35">
        <f t="shared" si="0"/>
        <v>13433529</v>
      </c>
      <c r="C18" s="16">
        <f t="shared" ref="C18:E18" si="11">C44+C70</f>
        <v>11233323</v>
      </c>
      <c r="D18" s="16">
        <f t="shared" si="11"/>
        <v>1272760</v>
      </c>
      <c r="E18" s="17">
        <f t="shared" si="11"/>
        <v>927446</v>
      </c>
      <c r="F18" s="6"/>
      <c r="G18" s="5" t="s">
        <v>9</v>
      </c>
      <c r="H18" s="26" t="s">
        <v>11</v>
      </c>
      <c r="I18" s="20">
        <f>I14/I16</f>
        <v>0.44027343517162887</v>
      </c>
      <c r="J18" s="20">
        <f t="shared" ref="J18:L18" si="12">J14/J16</f>
        <v>0.40731620203840335</v>
      </c>
      <c r="K18" s="20">
        <f t="shared" si="12"/>
        <v>0.46642943228694028</v>
      </c>
      <c r="L18" s="20">
        <f t="shared" si="12"/>
        <v>0.87705089165572192</v>
      </c>
      <c r="M18" s="6"/>
      <c r="N18" s="6"/>
      <c r="O18" s="6"/>
      <c r="P18" s="6"/>
      <c r="Q18" s="6"/>
      <c r="R18" s="6"/>
      <c r="S18" s="6"/>
    </row>
    <row r="19" spans="1:19" ht="14.25" customHeight="1" x14ac:dyDescent="0.25">
      <c r="A19" s="15">
        <v>2008</v>
      </c>
      <c r="B19" s="35">
        <f t="shared" si="0"/>
        <v>13819203</v>
      </c>
      <c r="C19" s="16">
        <f t="shared" ref="C19:E19" si="13">C45+C71</f>
        <v>11654722</v>
      </c>
      <c r="D19" s="16">
        <f t="shared" si="13"/>
        <v>1277343</v>
      </c>
      <c r="E19" s="17">
        <f t="shared" si="13"/>
        <v>887138</v>
      </c>
      <c r="F19" s="6"/>
      <c r="G19" s="5" t="s">
        <v>10</v>
      </c>
      <c r="H19" s="26" t="s">
        <v>11</v>
      </c>
      <c r="I19" s="20">
        <f>I15/I16</f>
        <v>0.55972656482837113</v>
      </c>
      <c r="J19" s="20">
        <f t="shared" ref="J19:L19" si="14">J15/J16</f>
        <v>0.59268379796159665</v>
      </c>
      <c r="K19" s="20">
        <f t="shared" si="14"/>
        <v>0.53357056771305977</v>
      </c>
      <c r="L19" s="20">
        <f t="shared" si="14"/>
        <v>0.12294910834427797</v>
      </c>
      <c r="M19" s="6"/>
      <c r="N19" s="6"/>
      <c r="O19" s="6"/>
      <c r="P19" s="6"/>
      <c r="Q19" s="6"/>
      <c r="R19" s="6"/>
      <c r="S19" s="6"/>
    </row>
    <row r="20" spans="1:19" ht="14.25" customHeight="1" x14ac:dyDescent="0.25">
      <c r="A20" s="15">
        <v>2009</v>
      </c>
      <c r="B20" s="35">
        <f t="shared" si="0"/>
        <v>13408606</v>
      </c>
      <c r="C20" s="16">
        <f t="shared" ref="C20:E20" si="15">C46+C72</f>
        <v>11323556</v>
      </c>
      <c r="D20" s="16">
        <f t="shared" si="15"/>
        <v>1221770</v>
      </c>
      <c r="E20" s="17">
        <f t="shared" si="15"/>
        <v>863280</v>
      </c>
      <c r="F20" s="6"/>
      <c r="G20" s="6"/>
      <c r="H20" s="6"/>
      <c r="I20" s="20"/>
      <c r="J20" s="20"/>
      <c r="K20" s="20"/>
      <c r="L20" s="20"/>
      <c r="M20" s="20"/>
      <c r="N20" s="6"/>
      <c r="O20" s="6"/>
      <c r="P20" s="6"/>
      <c r="Q20" s="6"/>
      <c r="R20" s="6"/>
      <c r="S20" s="6"/>
    </row>
    <row r="21" spans="1:19" ht="14.25" customHeight="1" x14ac:dyDescent="0.25">
      <c r="A21" s="15">
        <v>2010</v>
      </c>
      <c r="B21" s="35">
        <f t="shared" si="0"/>
        <v>14233648</v>
      </c>
      <c r="C21" s="16">
        <f t="shared" ref="C21:E21" si="16">C47+C73</f>
        <v>12245278</v>
      </c>
      <c r="D21" s="16">
        <f t="shared" si="16"/>
        <v>1152309</v>
      </c>
      <c r="E21" s="17">
        <f t="shared" si="16"/>
        <v>836061</v>
      </c>
      <c r="F21" s="6"/>
      <c r="G21" s="5"/>
      <c r="H21" s="6"/>
      <c r="I21" s="59"/>
      <c r="J21" s="59"/>
      <c r="K21" s="59"/>
      <c r="L21" s="59"/>
      <c r="M21" s="6"/>
      <c r="N21" s="6"/>
      <c r="O21" s="6"/>
      <c r="P21" s="6"/>
      <c r="Q21" s="6"/>
      <c r="R21" s="6"/>
      <c r="S21" s="6"/>
    </row>
    <row r="22" spans="1:19" ht="14.25" customHeight="1" x14ac:dyDescent="0.25">
      <c r="A22" s="15">
        <v>2011</v>
      </c>
      <c r="B22" s="35">
        <f t="shared" si="0"/>
        <v>15170788</v>
      </c>
      <c r="C22" s="16">
        <f t="shared" ref="C22:E22" si="17">C48+C74</f>
        <v>13131352</v>
      </c>
      <c r="D22" s="16">
        <f t="shared" si="17"/>
        <v>1194243</v>
      </c>
      <c r="E22" s="17">
        <f t="shared" si="17"/>
        <v>845193</v>
      </c>
      <c r="F22" s="6"/>
      <c r="G22" s="5"/>
      <c r="H22" s="6"/>
      <c r="I22" s="59"/>
      <c r="J22" s="59"/>
      <c r="K22" s="59"/>
      <c r="L22" s="59"/>
      <c r="M22" s="6"/>
      <c r="N22" s="6"/>
      <c r="O22" s="6"/>
      <c r="P22" s="6"/>
      <c r="Q22" s="6"/>
      <c r="R22" s="6"/>
      <c r="S22" s="6"/>
    </row>
    <row r="23" spans="1:19" ht="14.25" customHeight="1" x14ac:dyDescent="0.25">
      <c r="A23" s="22">
        <v>2012</v>
      </c>
      <c r="B23" s="35">
        <f t="shared" si="0"/>
        <v>15370832</v>
      </c>
      <c r="C23" s="16">
        <f t="shared" ref="C23:E23" si="18">C49+C75</f>
        <v>13425029</v>
      </c>
      <c r="D23" s="16">
        <f t="shared" si="18"/>
        <v>1138566</v>
      </c>
      <c r="E23" s="17">
        <f t="shared" si="18"/>
        <v>807237</v>
      </c>
      <c r="F23" s="6"/>
      <c r="G23" s="6"/>
      <c r="H23" s="6"/>
      <c r="I23" s="59"/>
      <c r="J23" s="59"/>
      <c r="K23" s="59"/>
      <c r="L23" s="59"/>
      <c r="M23" s="6"/>
      <c r="N23" s="6"/>
      <c r="O23" s="6"/>
      <c r="P23" s="6"/>
      <c r="Q23" s="6"/>
      <c r="R23" s="6"/>
      <c r="S23" s="6"/>
    </row>
    <row r="24" spans="1:19" ht="14.25" customHeight="1" x14ac:dyDescent="0.25">
      <c r="A24" s="22">
        <v>2013</v>
      </c>
      <c r="B24" s="35">
        <f t="shared" si="0"/>
        <v>16151226</v>
      </c>
      <c r="C24" s="16">
        <f t="shared" ref="C24:E24" si="19">C50+C76</f>
        <v>14114001</v>
      </c>
      <c r="D24" s="16">
        <f t="shared" si="19"/>
        <v>1223264</v>
      </c>
      <c r="E24" s="17">
        <f t="shared" si="19"/>
        <v>813961</v>
      </c>
      <c r="F24" s="6"/>
      <c r="G24" s="6"/>
      <c r="H24" s="6"/>
      <c r="I24" s="59"/>
      <c r="J24" s="59"/>
      <c r="K24" s="59"/>
      <c r="L24" s="59"/>
      <c r="M24" s="6"/>
      <c r="N24" s="6"/>
      <c r="O24" s="6"/>
      <c r="P24" s="6"/>
      <c r="Q24" s="6"/>
      <c r="R24" s="6"/>
      <c r="S24" s="6"/>
    </row>
    <row r="25" spans="1:19" ht="14.25" customHeight="1" x14ac:dyDescent="0.25">
      <c r="A25" s="22">
        <v>2014</v>
      </c>
      <c r="B25" s="35">
        <f t="shared" si="0"/>
        <v>17696907</v>
      </c>
      <c r="C25" s="16">
        <f t="shared" ref="C25:E25" si="20">C51+C77</f>
        <v>15565348</v>
      </c>
      <c r="D25" s="16">
        <f t="shared" si="20"/>
        <v>1271914</v>
      </c>
      <c r="E25" s="17">
        <f t="shared" si="20"/>
        <v>859645</v>
      </c>
      <c r="F25" s="6"/>
      <c r="G25" s="6"/>
      <c r="H25" s="6"/>
      <c r="I25" s="59"/>
      <c r="J25" s="59"/>
      <c r="K25" s="59"/>
      <c r="L25" s="59"/>
      <c r="M25" s="6"/>
      <c r="N25" s="6"/>
      <c r="O25" s="6"/>
      <c r="P25" s="6"/>
      <c r="Q25" s="6"/>
      <c r="R25" s="6"/>
      <c r="S25" s="6"/>
    </row>
    <row r="26" spans="1:19" ht="14.25" customHeight="1" x14ac:dyDescent="0.25">
      <c r="A26" s="22">
        <v>2015</v>
      </c>
      <c r="B26" s="35">
        <f t="shared" si="0"/>
        <v>19657332</v>
      </c>
      <c r="C26" s="16">
        <f t="shared" ref="C26:E26" si="21">C52+C78</f>
        <v>17252679</v>
      </c>
      <c r="D26" s="16">
        <f t="shared" si="21"/>
        <v>1353284</v>
      </c>
      <c r="E26" s="17">
        <f t="shared" si="21"/>
        <v>1051369</v>
      </c>
      <c r="F26" s="6"/>
      <c r="G26" s="625" t="s">
        <v>107</v>
      </c>
      <c r="H26" s="625"/>
      <c r="I26" s="625"/>
      <c r="J26" s="625"/>
      <c r="K26" s="625"/>
      <c r="L26" s="625"/>
      <c r="M26" s="6"/>
      <c r="N26" s="6"/>
      <c r="O26" s="6"/>
      <c r="P26" s="6"/>
      <c r="Q26" s="6"/>
      <c r="R26" s="6"/>
      <c r="S26" s="6"/>
    </row>
    <row r="27" spans="1:19" ht="14.25" customHeight="1" x14ac:dyDescent="0.25">
      <c r="A27" s="22">
        <v>2016</v>
      </c>
      <c r="B27" s="35">
        <f t="shared" si="0"/>
        <v>22500856</v>
      </c>
      <c r="C27" s="16">
        <f t="shared" ref="C27:E27" si="22">C53+C79</f>
        <v>19700048</v>
      </c>
      <c r="D27" s="16">
        <f t="shared" si="22"/>
        <v>1553088</v>
      </c>
      <c r="E27" s="17">
        <f t="shared" si="22"/>
        <v>1247720</v>
      </c>
      <c r="F27" s="6"/>
      <c r="G27" s="623" t="s">
        <v>157</v>
      </c>
      <c r="H27" s="623"/>
      <c r="I27" s="623"/>
      <c r="J27" s="623"/>
      <c r="K27" s="623"/>
      <c r="L27" s="624"/>
      <c r="M27" s="6"/>
      <c r="N27" s="6"/>
      <c r="O27" s="6"/>
      <c r="P27" s="6"/>
      <c r="Q27" s="6"/>
      <c r="R27" s="6"/>
      <c r="S27" s="6"/>
    </row>
    <row r="28" spans="1:19" ht="14.25" customHeight="1" x14ac:dyDescent="0.25">
      <c r="A28" s="22">
        <v>2017</v>
      </c>
      <c r="B28" s="35">
        <f t="shared" si="0"/>
        <v>26256085</v>
      </c>
      <c r="C28" s="16">
        <f t="shared" ref="C28:E28" si="23">C54+C80</f>
        <v>23082260</v>
      </c>
      <c r="D28" s="16">
        <f t="shared" si="23"/>
        <v>1679682</v>
      </c>
      <c r="E28" s="17">
        <f t="shared" si="23"/>
        <v>1494143</v>
      </c>
      <c r="F28" s="6"/>
      <c r="G28" s="421"/>
      <c r="H28" s="32" t="s">
        <v>15</v>
      </c>
      <c r="I28" s="33" t="s">
        <v>2</v>
      </c>
      <c r="J28" s="33" t="s">
        <v>13</v>
      </c>
      <c r="K28" s="33" t="s">
        <v>14</v>
      </c>
      <c r="L28" s="33" t="s">
        <v>12</v>
      </c>
      <c r="M28" s="6"/>
      <c r="N28" s="6"/>
      <c r="O28" s="6"/>
      <c r="P28" s="6"/>
      <c r="Q28" s="6"/>
      <c r="R28" s="6"/>
      <c r="S28" s="6"/>
    </row>
    <row r="29" spans="1:19" ht="14.25" customHeight="1" x14ac:dyDescent="0.25">
      <c r="A29" s="23">
        <v>2018</v>
      </c>
      <c r="B29" s="37">
        <f t="shared" si="0"/>
        <v>28038299</v>
      </c>
      <c r="C29" s="16">
        <f t="shared" ref="C29:E29" si="24">C55+C81</f>
        <v>24818560</v>
      </c>
      <c r="D29" s="16">
        <f t="shared" si="24"/>
        <v>1670063</v>
      </c>
      <c r="E29" s="17">
        <f t="shared" si="24"/>
        <v>1549676</v>
      </c>
      <c r="F29" s="6"/>
      <c r="G29" s="5" t="s">
        <v>9</v>
      </c>
      <c r="H29" s="26" t="s">
        <v>135</v>
      </c>
      <c r="I29" s="34">
        <f>SUM(J29:L29)</f>
        <v>1</v>
      </c>
      <c r="J29" s="34">
        <f>J14/B59</f>
        <v>0.79490598241558796</v>
      </c>
      <c r="K29" s="34">
        <f>K14/B59</f>
        <v>8.5578981783696828E-2</v>
      </c>
      <c r="L29" s="34">
        <f>L14/B59</f>
        <v>0.11951503580071532</v>
      </c>
      <c r="M29" s="6"/>
      <c r="N29" s="6"/>
      <c r="O29" s="6"/>
      <c r="P29" s="6"/>
      <c r="Q29" s="6"/>
      <c r="R29" s="6"/>
      <c r="S29" s="6"/>
    </row>
    <row r="30" spans="1:19" ht="14.25" customHeight="1" x14ac:dyDescent="0.25">
      <c r="A30" s="175">
        <v>2019</v>
      </c>
      <c r="B30" s="193">
        <f t="shared" si="0"/>
        <v>29950770</v>
      </c>
      <c r="C30" s="16">
        <f t="shared" ref="C30:E30" si="25">C56+C82</f>
        <v>26643442</v>
      </c>
      <c r="D30" s="16">
        <f t="shared" si="25"/>
        <v>1679295</v>
      </c>
      <c r="E30" s="17">
        <f t="shared" si="25"/>
        <v>1628033</v>
      </c>
      <c r="F30" s="6"/>
      <c r="G30" s="5" t="s">
        <v>10</v>
      </c>
      <c r="H30" s="26" t="s">
        <v>135</v>
      </c>
      <c r="I30" s="34">
        <f>SUM(J30:L30)</f>
        <v>0.99999999999999989</v>
      </c>
      <c r="J30" s="34">
        <f>J15/B85</f>
        <v>0.90981626821974004</v>
      </c>
      <c r="K30" s="34">
        <f>K15/B85</f>
        <v>7.7005118986982021E-2</v>
      </c>
      <c r="L30" s="34">
        <f>L15/B85</f>
        <v>1.3178612793277842E-2</v>
      </c>
      <c r="M30" s="6"/>
      <c r="N30" s="6"/>
      <c r="O30" s="6"/>
      <c r="P30" s="6"/>
      <c r="Q30" s="6"/>
      <c r="R30" s="6"/>
      <c r="S30" s="6"/>
    </row>
    <row r="31" spans="1:19" ht="14.25" customHeight="1" x14ac:dyDescent="0.25">
      <c r="A31" s="175">
        <v>2020</v>
      </c>
      <c r="B31" s="191">
        <f t="shared" si="0"/>
        <v>9074980</v>
      </c>
      <c r="C31" s="16">
        <f t="shared" ref="C31:E31" si="26">C57+C83</f>
        <v>7888398</v>
      </c>
      <c r="D31" s="16">
        <f t="shared" si="26"/>
        <v>611045</v>
      </c>
      <c r="E31" s="17">
        <f t="shared" si="26"/>
        <v>575537</v>
      </c>
      <c r="F31" s="6"/>
      <c r="G31" s="5" t="s">
        <v>2</v>
      </c>
      <c r="H31" s="26" t="s">
        <v>135</v>
      </c>
      <c r="I31" s="34">
        <f>SUM(J31:L31)</f>
        <v>1</v>
      </c>
      <c r="J31" s="34">
        <f>J16/B33</f>
        <v>0.85922432195219234</v>
      </c>
      <c r="K31" s="34">
        <f>K16/B33</f>
        <v>8.0779963013181869E-2</v>
      </c>
      <c r="L31" s="34">
        <f>L16/B33</f>
        <v>5.9995715034625779E-2</v>
      </c>
      <c r="M31" s="6"/>
      <c r="N31" s="6"/>
      <c r="O31" s="6"/>
      <c r="P31" s="6"/>
      <c r="Q31" s="6"/>
      <c r="R31" s="6"/>
      <c r="S31" s="6"/>
    </row>
    <row r="32" spans="1:19" ht="14.25" customHeight="1" x14ac:dyDescent="0.25">
      <c r="A32" s="29">
        <v>2021</v>
      </c>
      <c r="B32" s="194">
        <f>SUM(C32:E32)</f>
        <v>12792935</v>
      </c>
      <c r="C32" s="599">
        <f t="shared" ref="C32:E32" si="27">C58+C84</f>
        <v>10660309</v>
      </c>
      <c r="D32" s="599">
        <f t="shared" si="27"/>
        <v>1019622</v>
      </c>
      <c r="E32" s="600">
        <f t="shared" si="27"/>
        <v>1113004</v>
      </c>
      <c r="F32" s="6"/>
      <c r="G32" s="6"/>
      <c r="H32" s="7"/>
      <c r="I32" s="7"/>
      <c r="J32" s="7"/>
      <c r="K32" s="7"/>
      <c r="L32" s="7"/>
      <c r="M32" s="6"/>
      <c r="N32" s="6"/>
      <c r="O32" s="6"/>
      <c r="P32" s="6"/>
      <c r="Q32" s="6"/>
      <c r="R32" s="6"/>
      <c r="S32" s="6"/>
    </row>
    <row r="33" spans="1:19" ht="14.25" customHeight="1" x14ac:dyDescent="0.25">
      <c r="A33" s="579" t="s">
        <v>135</v>
      </c>
      <c r="B33" s="580">
        <f>SUM(B11:B32)</f>
        <v>342608042.485533</v>
      </c>
      <c r="C33" s="580">
        <f t="shared" ref="C33:D33" si="28">SUM(C11:C32)</f>
        <v>294377163</v>
      </c>
      <c r="D33" s="580">
        <f t="shared" si="28"/>
        <v>27675865</v>
      </c>
      <c r="E33" s="580">
        <f>SUM(E11:E32)</f>
        <v>20555014.485532999</v>
      </c>
      <c r="F33" s="6"/>
      <c r="G33" s="6"/>
      <c r="H33" s="7"/>
      <c r="I33" s="7"/>
      <c r="J33" s="7"/>
      <c r="K33" s="7"/>
      <c r="L33" s="7"/>
      <c r="M33" s="6"/>
      <c r="N33" s="6"/>
      <c r="O33" s="6"/>
      <c r="P33" s="6"/>
      <c r="Q33" s="6"/>
      <c r="R33" s="6"/>
      <c r="S33" s="6"/>
    </row>
    <row r="34" spans="1:19" ht="14.25" customHeight="1" x14ac:dyDescent="0.25">
      <c r="A34" s="601"/>
      <c r="B34" s="602"/>
      <c r="C34" s="603"/>
      <c r="D34" s="603"/>
      <c r="E34" s="603"/>
      <c r="F34" s="6"/>
      <c r="G34" s="6"/>
      <c r="H34" s="7"/>
      <c r="I34" s="7"/>
      <c r="J34" s="7"/>
      <c r="K34" s="7"/>
      <c r="L34" s="7"/>
      <c r="M34" s="6"/>
      <c r="N34" s="6"/>
      <c r="O34" s="6"/>
      <c r="P34" s="6"/>
      <c r="Q34" s="6"/>
      <c r="R34" s="6"/>
      <c r="S34" s="6"/>
    </row>
    <row r="35" spans="1:19" ht="14.25" customHeight="1" x14ac:dyDescent="0.25">
      <c r="A35" s="628" t="s">
        <v>163</v>
      </c>
      <c r="B35" s="630"/>
      <c r="C35" s="630"/>
      <c r="D35" s="630"/>
      <c r="E35" s="631"/>
      <c r="F35" s="334"/>
      <c r="G35" s="6"/>
      <c r="H35" s="39"/>
      <c r="I35" s="7"/>
      <c r="J35" s="7"/>
      <c r="K35" s="7"/>
      <c r="L35" s="7"/>
      <c r="M35" s="6"/>
      <c r="N35" s="6"/>
      <c r="O35" s="6"/>
      <c r="P35" s="6"/>
      <c r="Q35" s="6"/>
      <c r="R35" s="6"/>
      <c r="S35" s="6"/>
    </row>
    <row r="36" spans="1:19" ht="14.25" customHeight="1" x14ac:dyDescent="0.25">
      <c r="A36" s="10" t="s">
        <v>0</v>
      </c>
      <c r="B36" s="11" t="s">
        <v>2</v>
      </c>
      <c r="C36" s="11" t="s">
        <v>13</v>
      </c>
      <c r="D36" s="11" t="s">
        <v>14</v>
      </c>
      <c r="E36" s="12" t="s">
        <v>12</v>
      </c>
      <c r="F36" s="335"/>
      <c r="G36" s="5"/>
      <c r="H36" s="39"/>
      <c r="I36" s="9"/>
      <c r="J36" s="9"/>
      <c r="K36" s="9"/>
      <c r="L36" s="9"/>
      <c r="M36" s="6"/>
      <c r="N36" s="6"/>
      <c r="O36" s="6"/>
      <c r="P36" s="6"/>
      <c r="Q36" s="6"/>
      <c r="R36" s="6"/>
      <c r="S36" s="6"/>
    </row>
    <row r="37" spans="1:19" ht="14.25" customHeight="1" x14ac:dyDescent="0.25">
      <c r="A37" s="170">
        <v>2000</v>
      </c>
      <c r="B37" s="40">
        <f t="shared" ref="B37:B56" si="29">SUM(C37:E37)</f>
        <v>5160540</v>
      </c>
      <c r="C37" s="40">
        <v>3793402</v>
      </c>
      <c r="D37" s="40">
        <v>675299</v>
      </c>
      <c r="E37" s="41">
        <v>691839</v>
      </c>
      <c r="F37" s="336"/>
      <c r="G37" s="6"/>
      <c r="H37" s="39"/>
      <c r="I37" s="7"/>
      <c r="J37" s="7"/>
      <c r="K37" s="7"/>
      <c r="L37" s="7"/>
      <c r="M37" s="6"/>
      <c r="N37" s="6"/>
      <c r="O37" s="6"/>
      <c r="P37" s="6"/>
      <c r="Q37" s="6"/>
      <c r="R37" s="6"/>
      <c r="S37" s="6"/>
    </row>
    <row r="38" spans="1:19" ht="14.25" customHeight="1" x14ac:dyDescent="0.25">
      <c r="A38" s="171">
        <v>2001</v>
      </c>
      <c r="B38" s="172">
        <f t="shared" si="29"/>
        <v>4693974.7825330002</v>
      </c>
      <c r="C38" s="172">
        <v>3244306</v>
      </c>
      <c r="D38" s="172">
        <v>742803</v>
      </c>
      <c r="E38" s="177">
        <v>706865.78253299987</v>
      </c>
      <c r="F38" s="39"/>
      <c r="G38" s="13"/>
      <c r="H38" s="39"/>
      <c r="I38" s="14"/>
      <c r="J38" s="14"/>
      <c r="K38" s="14"/>
      <c r="L38" s="14"/>
      <c r="M38" s="6"/>
      <c r="N38" s="6"/>
      <c r="O38" s="6"/>
      <c r="P38" s="6"/>
      <c r="Q38" s="6"/>
      <c r="R38" s="6"/>
      <c r="S38" s="6"/>
    </row>
    <row r="39" spans="1:19" ht="14.25" customHeight="1" x14ac:dyDescent="0.25">
      <c r="A39" s="173">
        <v>2002</v>
      </c>
      <c r="B39" s="172">
        <f t="shared" si="29"/>
        <v>5352015</v>
      </c>
      <c r="C39" s="172">
        <v>4106843</v>
      </c>
      <c r="D39" s="172">
        <v>758247</v>
      </c>
      <c r="E39" s="177">
        <v>486925</v>
      </c>
      <c r="F39" s="39"/>
      <c r="G39" s="6"/>
      <c r="H39" s="39"/>
      <c r="I39" s="20"/>
      <c r="J39" s="20"/>
      <c r="K39" s="20"/>
      <c r="L39" s="20"/>
      <c r="M39" s="6"/>
      <c r="N39" s="6"/>
      <c r="O39" s="6"/>
      <c r="P39" s="6"/>
      <c r="Q39" s="6"/>
      <c r="R39" s="6"/>
      <c r="S39" s="6"/>
    </row>
    <row r="40" spans="1:19" ht="14.25" customHeight="1" x14ac:dyDescent="0.25">
      <c r="A40" s="173">
        <v>2003</v>
      </c>
      <c r="B40" s="172">
        <f t="shared" si="29"/>
        <v>5723686</v>
      </c>
      <c r="C40" s="172">
        <v>4257630</v>
      </c>
      <c r="D40" s="172">
        <v>738962</v>
      </c>
      <c r="E40" s="177">
        <v>727094</v>
      </c>
      <c r="F40" s="39"/>
      <c r="G40" s="6"/>
      <c r="H40" s="39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14.25" customHeight="1" x14ac:dyDescent="0.25">
      <c r="A41" s="173">
        <v>2004</v>
      </c>
      <c r="B41" s="172">
        <f t="shared" si="29"/>
        <v>5901911</v>
      </c>
      <c r="C41" s="172">
        <v>4587178</v>
      </c>
      <c r="D41" s="172">
        <v>739712</v>
      </c>
      <c r="E41" s="177">
        <v>575021</v>
      </c>
      <c r="F41" s="39"/>
      <c r="G41" s="6"/>
      <c r="H41" s="39"/>
      <c r="I41" s="20"/>
      <c r="J41" s="20"/>
      <c r="K41" s="20"/>
      <c r="L41" s="20"/>
      <c r="M41" s="6"/>
      <c r="N41" s="6"/>
      <c r="O41" s="6"/>
      <c r="P41" s="6"/>
      <c r="Q41" s="6"/>
      <c r="R41" s="6"/>
      <c r="S41" s="6"/>
    </row>
    <row r="42" spans="1:19" ht="14.25" customHeight="1" x14ac:dyDescent="0.25">
      <c r="A42" s="171">
        <v>2005</v>
      </c>
      <c r="B42" s="172">
        <f t="shared" si="29"/>
        <v>6206028</v>
      </c>
      <c r="C42" s="172">
        <v>4677996</v>
      </c>
      <c r="D42" s="172">
        <v>751731</v>
      </c>
      <c r="E42" s="177">
        <v>776301</v>
      </c>
      <c r="F42" s="39"/>
      <c r="G42" s="6"/>
      <c r="H42" s="39"/>
      <c r="I42" s="20"/>
      <c r="J42" s="20"/>
      <c r="K42" s="20"/>
      <c r="L42" s="20"/>
      <c r="M42" s="6"/>
      <c r="N42" s="6"/>
      <c r="O42" s="6"/>
      <c r="P42" s="6"/>
      <c r="Q42" s="6"/>
      <c r="R42" s="6"/>
      <c r="S42" s="6"/>
    </row>
    <row r="43" spans="1:19" ht="14.25" customHeight="1" x14ac:dyDescent="0.25">
      <c r="A43" s="171">
        <v>2006</v>
      </c>
      <c r="B43" s="172">
        <f t="shared" si="29"/>
        <v>6372870</v>
      </c>
      <c r="C43" s="172">
        <v>4832392</v>
      </c>
      <c r="D43" s="172">
        <v>739682</v>
      </c>
      <c r="E43" s="177">
        <v>800796</v>
      </c>
      <c r="F43" s="39"/>
      <c r="G43" s="6"/>
      <c r="H43" s="39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ht="14.25" customHeight="1" x14ac:dyDescent="0.25">
      <c r="A44" s="171">
        <v>2007</v>
      </c>
      <c r="B44" s="172">
        <f t="shared" si="29"/>
        <v>6521628</v>
      </c>
      <c r="C44" s="172">
        <v>4952440</v>
      </c>
      <c r="D44" s="172">
        <v>690125</v>
      </c>
      <c r="E44" s="177">
        <v>879063</v>
      </c>
      <c r="F44" s="39"/>
      <c r="G44" s="6"/>
      <c r="H44" s="3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ht="14.25" customHeight="1" x14ac:dyDescent="0.25">
      <c r="A45" s="171">
        <v>2008</v>
      </c>
      <c r="B45" s="172">
        <f t="shared" si="29"/>
        <v>6637369</v>
      </c>
      <c r="C45" s="172">
        <v>5140670</v>
      </c>
      <c r="D45" s="172">
        <v>656997</v>
      </c>
      <c r="E45" s="177">
        <v>839702</v>
      </c>
      <c r="F45" s="39"/>
      <c r="G45" s="6"/>
      <c r="H45" s="39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14.25" customHeight="1" x14ac:dyDescent="0.25">
      <c r="A46" s="171">
        <v>2009</v>
      </c>
      <c r="B46" s="172">
        <f t="shared" si="29"/>
        <v>6480284</v>
      </c>
      <c r="C46" s="172">
        <v>5014236</v>
      </c>
      <c r="D46" s="172">
        <v>640696</v>
      </c>
      <c r="E46" s="177">
        <v>825352</v>
      </c>
      <c r="F46" s="39"/>
      <c r="G46" s="6"/>
      <c r="H46" s="39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ht="14.25" customHeight="1" x14ac:dyDescent="0.25">
      <c r="A47" s="171">
        <v>2010</v>
      </c>
      <c r="B47" s="172">
        <f t="shared" si="29"/>
        <v>6774658</v>
      </c>
      <c r="C47" s="172">
        <v>5384639</v>
      </c>
      <c r="D47" s="172">
        <v>585882</v>
      </c>
      <c r="E47" s="177">
        <v>804137</v>
      </c>
      <c r="F47" s="39"/>
      <c r="G47" s="6"/>
      <c r="H47" s="39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ht="14.25" customHeight="1" x14ac:dyDescent="0.25">
      <c r="A48" s="171">
        <v>2011</v>
      </c>
      <c r="B48" s="172">
        <f t="shared" si="29"/>
        <v>6976265</v>
      </c>
      <c r="C48" s="172">
        <v>5613835</v>
      </c>
      <c r="D48" s="172">
        <v>556235</v>
      </c>
      <c r="E48" s="177">
        <v>806195</v>
      </c>
      <c r="F48" s="39"/>
      <c r="G48" s="6"/>
      <c r="H48" s="39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ht="14.25" customHeight="1" x14ac:dyDescent="0.25">
      <c r="A49" s="174">
        <v>2012</v>
      </c>
      <c r="B49" s="172">
        <f t="shared" si="29"/>
        <v>6992366</v>
      </c>
      <c r="C49" s="172">
        <v>5724660</v>
      </c>
      <c r="D49" s="172">
        <v>487247</v>
      </c>
      <c r="E49" s="177">
        <v>780459</v>
      </c>
      <c r="F49" s="39"/>
      <c r="G49" s="6"/>
      <c r="H49" s="39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ht="14.25" customHeight="1" x14ac:dyDescent="0.25">
      <c r="A50" s="174">
        <v>2013</v>
      </c>
      <c r="B50" s="172">
        <f t="shared" si="29"/>
        <v>7245217</v>
      </c>
      <c r="C50" s="172">
        <v>5965853</v>
      </c>
      <c r="D50" s="172">
        <v>500058</v>
      </c>
      <c r="E50" s="177">
        <v>779306</v>
      </c>
      <c r="F50" s="39"/>
      <c r="G50" s="6"/>
      <c r="H50" s="39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ht="14.25" customHeight="1" x14ac:dyDescent="0.25">
      <c r="A51" s="174">
        <v>2014</v>
      </c>
      <c r="B51" s="172">
        <f t="shared" si="29"/>
        <v>7717041</v>
      </c>
      <c r="C51" s="172">
        <v>6391008</v>
      </c>
      <c r="D51" s="172">
        <v>494037</v>
      </c>
      <c r="E51" s="177">
        <v>831996</v>
      </c>
      <c r="F51" s="39"/>
      <c r="G51" s="6"/>
      <c r="H51" s="39"/>
      <c r="I51" s="6"/>
      <c r="J51" s="21"/>
      <c r="K51" s="7"/>
      <c r="L51" s="6"/>
      <c r="M51" s="6"/>
      <c r="N51" s="6"/>
      <c r="O51" s="6"/>
      <c r="P51" s="6"/>
      <c r="Q51" s="6"/>
      <c r="R51" s="6"/>
      <c r="S51" s="6"/>
    </row>
    <row r="52" spans="1:19" ht="14.25" customHeight="1" x14ac:dyDescent="0.25">
      <c r="A52" s="174">
        <v>2015</v>
      </c>
      <c r="B52" s="172">
        <f t="shared" si="29"/>
        <v>7672790</v>
      </c>
      <c r="C52" s="172">
        <v>6368631</v>
      </c>
      <c r="D52" s="172">
        <v>438979</v>
      </c>
      <c r="E52" s="177">
        <v>865180</v>
      </c>
      <c r="F52" s="39"/>
      <c r="G52" s="6"/>
      <c r="H52" s="39"/>
      <c r="I52" s="6"/>
      <c r="J52" s="21"/>
      <c r="K52" s="7"/>
      <c r="L52" s="6"/>
      <c r="M52" s="6"/>
      <c r="N52" s="6"/>
      <c r="O52" s="6"/>
      <c r="P52" s="6"/>
      <c r="Q52" s="6"/>
      <c r="R52" s="6"/>
      <c r="S52" s="6"/>
    </row>
    <row r="53" spans="1:19" ht="14.25" customHeight="1" x14ac:dyDescent="0.25">
      <c r="A53" s="174">
        <v>2016</v>
      </c>
      <c r="B53" s="172">
        <f t="shared" si="29"/>
        <v>8267244</v>
      </c>
      <c r="C53" s="172">
        <v>6822925</v>
      </c>
      <c r="D53" s="172">
        <v>454573</v>
      </c>
      <c r="E53" s="177">
        <v>989746</v>
      </c>
      <c r="F53" s="39"/>
      <c r="G53" s="6"/>
      <c r="H53" s="39"/>
      <c r="I53" s="6"/>
      <c r="J53" s="21"/>
      <c r="K53" s="21"/>
      <c r="L53" s="21"/>
      <c r="M53" s="6"/>
      <c r="N53" s="6"/>
      <c r="O53" s="6"/>
      <c r="P53" s="6"/>
      <c r="Q53" s="6"/>
      <c r="R53" s="6"/>
      <c r="S53" s="6"/>
    </row>
    <row r="54" spans="1:19" ht="14.25" customHeight="1" x14ac:dyDescent="0.25">
      <c r="A54" s="174">
        <v>2017</v>
      </c>
      <c r="B54" s="172">
        <f t="shared" si="29"/>
        <v>9878715</v>
      </c>
      <c r="C54" s="172">
        <v>8210186</v>
      </c>
      <c r="D54" s="172">
        <v>484640</v>
      </c>
      <c r="E54" s="177">
        <v>1183889</v>
      </c>
      <c r="F54" s="39"/>
      <c r="G54" s="6"/>
      <c r="H54" s="39"/>
      <c r="I54" s="6"/>
      <c r="J54" s="21"/>
      <c r="K54" s="21"/>
      <c r="L54" s="21"/>
      <c r="M54" s="6"/>
      <c r="N54" s="6"/>
      <c r="O54" s="6"/>
      <c r="P54" s="6"/>
      <c r="Q54" s="6"/>
      <c r="R54" s="6"/>
      <c r="S54" s="6"/>
    </row>
    <row r="55" spans="1:19" ht="14.25" customHeight="1" x14ac:dyDescent="0.25">
      <c r="A55" s="174">
        <v>2018</v>
      </c>
      <c r="B55" s="172">
        <f t="shared" si="29"/>
        <v>10745950</v>
      </c>
      <c r="C55" s="172">
        <v>9002296</v>
      </c>
      <c r="D55" s="172">
        <v>494583</v>
      </c>
      <c r="E55" s="177">
        <v>1249071</v>
      </c>
      <c r="F55" s="39"/>
      <c r="G55" s="6"/>
      <c r="H55" s="39"/>
      <c r="I55" s="6"/>
      <c r="J55" s="21"/>
      <c r="K55" s="21"/>
      <c r="L55" s="21"/>
      <c r="M55" s="6"/>
      <c r="N55" s="6"/>
      <c r="O55" s="6"/>
      <c r="P55" s="6"/>
      <c r="Q55" s="6"/>
      <c r="R55" s="6"/>
      <c r="S55" s="6"/>
    </row>
    <row r="56" spans="1:19" ht="14.25" customHeight="1" x14ac:dyDescent="0.25">
      <c r="A56" s="174">
        <v>2019</v>
      </c>
      <c r="B56" s="172">
        <f t="shared" si="29"/>
        <v>11484129</v>
      </c>
      <c r="C56" s="172">
        <v>9657327</v>
      </c>
      <c r="D56" s="172">
        <v>494921</v>
      </c>
      <c r="E56" s="177">
        <v>1331881</v>
      </c>
      <c r="F56" s="39"/>
      <c r="G56" s="6"/>
      <c r="H56" s="39"/>
      <c r="I56" s="6"/>
      <c r="J56" s="21"/>
      <c r="K56" s="21"/>
      <c r="L56" s="21"/>
      <c r="M56" s="6"/>
      <c r="N56" s="6"/>
      <c r="O56" s="6"/>
      <c r="P56" s="6"/>
      <c r="Q56" s="6"/>
      <c r="R56" s="6"/>
      <c r="S56" s="6"/>
    </row>
    <row r="57" spans="1:19" ht="14.25" customHeight="1" x14ac:dyDescent="0.25">
      <c r="A57" s="174">
        <v>2020</v>
      </c>
      <c r="B57" s="172">
        <f t="shared" ref="B57" si="30">SUM(C57:E57)</f>
        <v>3361925</v>
      </c>
      <c r="C57" s="172">
        <v>2677764</v>
      </c>
      <c r="D57" s="172">
        <v>513571</v>
      </c>
      <c r="E57" s="177">
        <v>170590</v>
      </c>
      <c r="F57" s="336"/>
      <c r="G57" s="6"/>
      <c r="H57" s="39"/>
      <c r="I57" s="39"/>
      <c r="J57" s="39"/>
      <c r="K57" s="39"/>
      <c r="L57" s="39"/>
      <c r="M57" s="6"/>
      <c r="N57" s="6"/>
      <c r="O57" s="6"/>
      <c r="P57" s="6"/>
      <c r="Q57" s="6"/>
      <c r="R57" s="6"/>
      <c r="S57" s="6"/>
    </row>
    <row r="58" spans="1:19" ht="14.25" customHeight="1" x14ac:dyDescent="0.25">
      <c r="A58" s="43">
        <v>2021</v>
      </c>
      <c r="B58" s="44">
        <f t="shared" ref="B58" si="31">SUM(C58:E58)</f>
        <v>4674614</v>
      </c>
      <c r="C58" s="44">
        <v>3478371</v>
      </c>
      <c r="D58" s="44">
        <v>269858</v>
      </c>
      <c r="E58" s="45">
        <v>926385</v>
      </c>
      <c r="F58" s="336"/>
      <c r="G58" s="6"/>
      <c r="H58" s="39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ht="14.25" customHeight="1" x14ac:dyDescent="0.25">
      <c r="A59" s="579" t="s">
        <v>135</v>
      </c>
      <c r="B59" s="580">
        <f>SUM(B37:B58)</f>
        <v>150841219.78253299</v>
      </c>
      <c r="C59" s="580">
        <f t="shared" ref="C59:D59" si="32">SUM(C37:C58)</f>
        <v>119904588</v>
      </c>
      <c r="D59" s="580">
        <f t="shared" si="32"/>
        <v>12908838</v>
      </c>
      <c r="E59" s="580">
        <f>SUM(E37:E58)</f>
        <v>18027793.782532997</v>
      </c>
      <c r="F59" s="337"/>
      <c r="G59" s="6"/>
      <c r="H59" s="39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ht="14.25" customHeight="1" x14ac:dyDescent="0.25">
      <c r="A60" s="6"/>
      <c r="B60" s="21"/>
      <c r="C60" s="21"/>
      <c r="D60" s="21"/>
      <c r="E60" s="21"/>
      <c r="F60" s="337"/>
      <c r="G60" s="6"/>
      <c r="H60" s="39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ht="14.25" customHeight="1" x14ac:dyDescent="0.25">
      <c r="A61" s="628" t="s">
        <v>155</v>
      </c>
      <c r="B61" s="630"/>
      <c r="C61" s="630"/>
      <c r="D61" s="630"/>
      <c r="E61" s="631"/>
      <c r="F61" s="334"/>
      <c r="G61" s="6"/>
      <c r="H61" s="39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ht="14.25" customHeight="1" x14ac:dyDescent="0.25">
      <c r="A62" s="10" t="s">
        <v>0</v>
      </c>
      <c r="B62" s="11" t="s">
        <v>2</v>
      </c>
      <c r="C62" s="11" t="s">
        <v>13</v>
      </c>
      <c r="D62" s="11" t="s">
        <v>14</v>
      </c>
      <c r="E62" s="12" t="s">
        <v>12</v>
      </c>
      <c r="F62" s="335"/>
      <c r="G62" s="6"/>
      <c r="H62" s="39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ht="14.25" customHeight="1" x14ac:dyDescent="0.25">
      <c r="A63" s="170">
        <v>2000</v>
      </c>
      <c r="B63" s="40">
        <f t="shared" ref="B63:B82" si="33">SUM(C63:E63)</f>
        <v>4921674</v>
      </c>
      <c r="C63" s="40">
        <v>4491318</v>
      </c>
      <c r="D63" s="40">
        <v>412374</v>
      </c>
      <c r="E63" s="41">
        <v>17982</v>
      </c>
      <c r="F63" s="336"/>
      <c r="G63" s="6"/>
      <c r="H63" s="39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ht="14.25" customHeight="1" x14ac:dyDescent="0.25">
      <c r="A64" s="171">
        <v>2001</v>
      </c>
      <c r="B64" s="172">
        <f t="shared" si="33"/>
        <v>5514804.7029999997</v>
      </c>
      <c r="C64" s="172">
        <v>5021924</v>
      </c>
      <c r="D64" s="172">
        <v>444889</v>
      </c>
      <c r="E64" s="177">
        <v>47991.703000000009</v>
      </c>
      <c r="F64" s="336"/>
      <c r="G64" s="6"/>
      <c r="H64" s="39"/>
      <c r="I64" s="6"/>
      <c r="J64" s="13"/>
      <c r="K64" s="13"/>
      <c r="L64" s="13"/>
      <c r="M64" s="6"/>
      <c r="N64" s="6"/>
      <c r="O64" s="6"/>
      <c r="P64" s="6"/>
      <c r="Q64" s="6"/>
      <c r="R64" s="6"/>
      <c r="S64" s="6"/>
    </row>
    <row r="65" spans="1:19" ht="14.25" customHeight="1" x14ac:dyDescent="0.25">
      <c r="A65" s="173">
        <v>2002</v>
      </c>
      <c r="B65" s="172">
        <f t="shared" si="33"/>
        <v>4643811</v>
      </c>
      <c r="C65" s="172">
        <v>4169975</v>
      </c>
      <c r="D65" s="172">
        <v>444440</v>
      </c>
      <c r="E65" s="177">
        <v>29396</v>
      </c>
      <c r="F65" s="336"/>
      <c r="G65" s="6"/>
      <c r="H65" s="39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14.25" customHeight="1" x14ac:dyDescent="0.25">
      <c r="A66" s="173">
        <v>2003</v>
      </c>
      <c r="B66" s="172">
        <f t="shared" si="33"/>
        <v>4585152</v>
      </c>
      <c r="C66" s="172">
        <v>4082160</v>
      </c>
      <c r="D66" s="172">
        <v>465637</v>
      </c>
      <c r="E66" s="177">
        <v>37355</v>
      </c>
      <c r="F66" s="39"/>
      <c r="G66" s="6"/>
      <c r="H66" s="39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ht="14.25" customHeight="1" x14ac:dyDescent="0.25">
      <c r="A67" s="173">
        <v>2004</v>
      </c>
      <c r="B67" s="172">
        <f t="shared" si="33"/>
        <v>4851381</v>
      </c>
      <c r="C67" s="172">
        <v>4348389</v>
      </c>
      <c r="D67" s="172">
        <v>465474</v>
      </c>
      <c r="E67" s="177">
        <v>37518</v>
      </c>
      <c r="F67" s="39"/>
      <c r="G67" s="6"/>
      <c r="H67" s="39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4.25" customHeight="1" x14ac:dyDescent="0.25">
      <c r="A68" s="171">
        <v>2005</v>
      </c>
      <c r="B68" s="172">
        <f t="shared" si="33"/>
        <v>5189349</v>
      </c>
      <c r="C68" s="172">
        <v>4656746</v>
      </c>
      <c r="D68" s="172">
        <v>471666</v>
      </c>
      <c r="E68" s="177">
        <v>60937</v>
      </c>
      <c r="F68" s="39"/>
      <c r="G68" s="6"/>
      <c r="H68" s="39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14.25" customHeight="1" x14ac:dyDescent="0.25">
      <c r="A69" s="171">
        <v>2006</v>
      </c>
      <c r="B69" s="172">
        <f t="shared" si="33"/>
        <v>5934850</v>
      </c>
      <c r="C69" s="172">
        <v>5368599</v>
      </c>
      <c r="D69" s="172">
        <v>506701</v>
      </c>
      <c r="E69" s="177">
        <v>59550</v>
      </c>
      <c r="F69" s="39"/>
      <c r="G69" s="6"/>
      <c r="H69" s="3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4.25" customHeight="1" x14ac:dyDescent="0.25">
      <c r="A70" s="171">
        <v>2007</v>
      </c>
      <c r="B70" s="172">
        <f t="shared" si="33"/>
        <v>6911901</v>
      </c>
      <c r="C70" s="172">
        <v>6280883</v>
      </c>
      <c r="D70" s="172">
        <v>582635</v>
      </c>
      <c r="E70" s="177">
        <v>48383</v>
      </c>
      <c r="F70" s="3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14.25" customHeight="1" x14ac:dyDescent="0.25">
      <c r="A71" s="171">
        <v>2008</v>
      </c>
      <c r="B71" s="172">
        <f t="shared" si="33"/>
        <v>7181834</v>
      </c>
      <c r="C71" s="172">
        <v>6514052</v>
      </c>
      <c r="D71" s="172">
        <v>620346</v>
      </c>
      <c r="E71" s="177">
        <v>47436</v>
      </c>
      <c r="F71" s="3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4.25" customHeight="1" x14ac:dyDescent="0.25">
      <c r="A72" s="171">
        <v>2009</v>
      </c>
      <c r="B72" s="172">
        <f t="shared" si="33"/>
        <v>6928322</v>
      </c>
      <c r="C72" s="172">
        <v>6309320</v>
      </c>
      <c r="D72" s="172">
        <v>581074</v>
      </c>
      <c r="E72" s="177">
        <v>37928</v>
      </c>
      <c r="F72" s="3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ht="14.25" customHeight="1" x14ac:dyDescent="0.25">
      <c r="A73" s="171">
        <v>2010</v>
      </c>
      <c r="B73" s="172">
        <f t="shared" si="33"/>
        <v>7458990</v>
      </c>
      <c r="C73" s="172">
        <v>6860639</v>
      </c>
      <c r="D73" s="172">
        <v>566427</v>
      </c>
      <c r="E73" s="177">
        <v>31924</v>
      </c>
      <c r="F73" s="3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ht="14.25" customHeight="1" x14ac:dyDescent="0.25">
      <c r="A74" s="171">
        <v>2011</v>
      </c>
      <c r="B74" s="172">
        <f t="shared" si="33"/>
        <v>8194523</v>
      </c>
      <c r="C74" s="172">
        <v>7517517</v>
      </c>
      <c r="D74" s="172">
        <v>638008</v>
      </c>
      <c r="E74" s="177">
        <v>38998</v>
      </c>
      <c r="F74" s="3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4.25" customHeight="1" x14ac:dyDescent="0.25">
      <c r="A75" s="174">
        <v>2012</v>
      </c>
      <c r="B75" s="172">
        <f t="shared" si="33"/>
        <v>8378466</v>
      </c>
      <c r="C75" s="172">
        <v>7700369</v>
      </c>
      <c r="D75" s="172">
        <v>651319</v>
      </c>
      <c r="E75" s="177">
        <v>26778</v>
      </c>
      <c r="F75" s="3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ht="14.25" customHeight="1" x14ac:dyDescent="0.25">
      <c r="A76" s="174">
        <v>2013</v>
      </c>
      <c r="B76" s="172">
        <f t="shared" si="33"/>
        <v>8906009</v>
      </c>
      <c r="C76" s="172">
        <v>8148148</v>
      </c>
      <c r="D76" s="172">
        <v>723206</v>
      </c>
      <c r="E76" s="177">
        <v>34655</v>
      </c>
      <c r="F76" s="3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ht="14.25" customHeight="1" x14ac:dyDescent="0.25">
      <c r="A77" s="174">
        <v>2014</v>
      </c>
      <c r="B77" s="172">
        <f t="shared" si="33"/>
        <v>9979866</v>
      </c>
      <c r="C77" s="172">
        <v>9174340</v>
      </c>
      <c r="D77" s="172">
        <v>777877</v>
      </c>
      <c r="E77" s="177">
        <v>27649</v>
      </c>
      <c r="F77" s="3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ht="14.25" customHeight="1" x14ac:dyDescent="0.25">
      <c r="A78" s="174">
        <v>2015</v>
      </c>
      <c r="B78" s="172">
        <f t="shared" si="33"/>
        <v>11984542</v>
      </c>
      <c r="C78" s="172">
        <v>10884048</v>
      </c>
      <c r="D78" s="172">
        <v>914305</v>
      </c>
      <c r="E78" s="177">
        <v>186189</v>
      </c>
      <c r="F78" s="3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ht="14.25" customHeight="1" x14ac:dyDescent="0.25">
      <c r="A79" s="174">
        <v>2016</v>
      </c>
      <c r="B79" s="172">
        <f t="shared" si="33"/>
        <v>14233612</v>
      </c>
      <c r="C79" s="172">
        <v>12877123</v>
      </c>
      <c r="D79" s="172">
        <v>1098515</v>
      </c>
      <c r="E79" s="177">
        <v>257974</v>
      </c>
      <c r="F79" s="39"/>
      <c r="G79" s="21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ht="14.25" customHeight="1" x14ac:dyDescent="0.25">
      <c r="A80" s="174">
        <v>2017</v>
      </c>
      <c r="B80" s="172">
        <f t="shared" si="33"/>
        <v>16377370</v>
      </c>
      <c r="C80" s="172">
        <v>14872074</v>
      </c>
      <c r="D80" s="172">
        <v>1195042</v>
      </c>
      <c r="E80" s="177">
        <v>310254</v>
      </c>
      <c r="F80" s="39"/>
      <c r="G80" s="21"/>
      <c r="H80" s="21"/>
      <c r="I80" s="21"/>
      <c r="J80" s="21"/>
      <c r="K80" s="21"/>
      <c r="L80" s="21"/>
      <c r="M80" s="6"/>
      <c r="N80" s="6"/>
      <c r="O80" s="6"/>
      <c r="P80" s="6"/>
      <c r="Q80" s="6"/>
      <c r="R80" s="6"/>
      <c r="S80" s="6"/>
    </row>
    <row r="81" spans="1:21" ht="14.25" customHeight="1" x14ac:dyDescent="0.25">
      <c r="A81" s="174">
        <v>2018</v>
      </c>
      <c r="B81" s="172">
        <f t="shared" si="33"/>
        <v>17292349</v>
      </c>
      <c r="C81" s="172">
        <v>15816264</v>
      </c>
      <c r="D81" s="172">
        <v>1175480</v>
      </c>
      <c r="E81" s="177">
        <v>300605</v>
      </c>
      <c r="F81" s="39"/>
      <c r="G81" s="21"/>
      <c r="H81" s="21"/>
      <c r="I81" s="21"/>
      <c r="J81" s="21"/>
      <c r="K81" s="21"/>
      <c r="L81" s="21"/>
      <c r="M81" s="6"/>
      <c r="N81" s="6"/>
      <c r="O81" s="6"/>
      <c r="P81" s="6"/>
      <c r="Q81" s="6"/>
      <c r="R81" s="6"/>
      <c r="S81" s="6"/>
    </row>
    <row r="82" spans="1:21" ht="14.25" customHeight="1" x14ac:dyDescent="0.25">
      <c r="A82" s="174">
        <v>2019</v>
      </c>
      <c r="B82" s="172">
        <f t="shared" si="33"/>
        <v>18466641</v>
      </c>
      <c r="C82" s="172">
        <v>16986115</v>
      </c>
      <c r="D82" s="172">
        <v>1184374</v>
      </c>
      <c r="E82" s="177">
        <v>296152</v>
      </c>
      <c r="F82" s="39"/>
      <c r="G82" s="21"/>
      <c r="H82" s="21"/>
      <c r="I82" s="21"/>
      <c r="J82" s="21"/>
      <c r="K82" s="21"/>
      <c r="L82" s="21"/>
      <c r="M82" s="6"/>
      <c r="N82" s="6"/>
      <c r="O82" s="6"/>
      <c r="P82" s="6"/>
      <c r="Q82" s="6"/>
      <c r="R82" s="6"/>
      <c r="S82" s="6"/>
    </row>
    <row r="83" spans="1:21" ht="14.25" customHeight="1" x14ac:dyDescent="0.25">
      <c r="A83" s="174">
        <v>2020</v>
      </c>
      <c r="B83" s="172">
        <f t="shared" ref="B83" si="34">SUM(C83:E83)</f>
        <v>5713055</v>
      </c>
      <c r="C83" s="172">
        <v>5210634</v>
      </c>
      <c r="D83" s="172">
        <v>97474</v>
      </c>
      <c r="E83" s="177">
        <v>404947</v>
      </c>
      <c r="F83" s="3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14.25" customHeight="1" x14ac:dyDescent="0.25">
      <c r="A84" s="43">
        <v>2021</v>
      </c>
      <c r="B84" s="44">
        <f t="shared" ref="B84" si="35">SUM(C84:E84)</f>
        <v>8118321</v>
      </c>
      <c r="C84" s="44">
        <v>7181938</v>
      </c>
      <c r="D84" s="44">
        <v>749764</v>
      </c>
      <c r="E84" s="45">
        <v>186619</v>
      </c>
      <c r="F84" s="3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52"/>
      <c r="U84" s="6"/>
    </row>
    <row r="85" spans="1:21" ht="14.25" customHeight="1" x14ac:dyDescent="0.25">
      <c r="A85" s="579" t="s">
        <v>135</v>
      </c>
      <c r="B85" s="580">
        <f>SUM(B63:B84)</f>
        <v>191766822.70300001</v>
      </c>
      <c r="C85" s="580">
        <f t="shared" ref="C85:E85" si="36">SUM(C63:C84)</f>
        <v>174472575</v>
      </c>
      <c r="D85" s="580">
        <f t="shared" si="36"/>
        <v>14767027</v>
      </c>
      <c r="E85" s="580">
        <f t="shared" si="36"/>
        <v>2527220.7029999997</v>
      </c>
      <c r="F85" s="21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52"/>
      <c r="U85" s="6"/>
    </row>
    <row r="86" spans="1:21" x14ac:dyDescent="0.25">
      <c r="A86" s="6"/>
      <c r="B86" s="6"/>
      <c r="C86" s="6"/>
      <c r="D86" s="6"/>
      <c r="E86" s="6"/>
      <c r="F86" s="6"/>
      <c r="G86" s="5"/>
      <c r="H86" s="5"/>
      <c r="I86" s="5"/>
      <c r="J86" s="5"/>
      <c r="K86" s="5"/>
      <c r="L86" s="5"/>
      <c r="M86" s="6"/>
      <c r="N86" s="6"/>
      <c r="O86" s="6"/>
      <c r="P86" s="6"/>
      <c r="Q86" s="6"/>
      <c r="R86" s="6"/>
      <c r="S86" s="6"/>
    </row>
    <row r="87" spans="1:21" x14ac:dyDescent="0.25">
      <c r="A87" s="6"/>
      <c r="B87" s="6"/>
      <c r="C87" s="6"/>
      <c r="D87" s="6"/>
      <c r="E87" s="6"/>
      <c r="F87" s="6"/>
      <c r="G87" s="5"/>
      <c r="H87" s="5"/>
      <c r="I87" s="5"/>
      <c r="J87" s="5"/>
      <c r="K87" s="5"/>
      <c r="L87" s="5"/>
      <c r="M87" s="6"/>
      <c r="N87" s="6"/>
      <c r="O87" s="6"/>
      <c r="P87" s="6"/>
      <c r="Q87" s="6"/>
      <c r="R87" s="6"/>
      <c r="S87" s="6"/>
    </row>
    <row r="88" spans="1:21" x14ac:dyDescent="0.25">
      <c r="A88" s="124"/>
      <c r="B88" s="47"/>
      <c r="C88" s="47"/>
      <c r="D88" s="47"/>
      <c r="E88" s="47"/>
      <c r="F88" s="47"/>
      <c r="G88" s="5"/>
      <c r="H88" s="5"/>
      <c r="I88" s="5"/>
      <c r="J88" s="5"/>
      <c r="K88" s="5"/>
      <c r="L88" s="5"/>
      <c r="M88" s="6"/>
      <c r="N88" s="6"/>
      <c r="O88" s="6"/>
      <c r="P88" s="6"/>
      <c r="Q88" s="6"/>
      <c r="R88" s="6"/>
      <c r="S88" s="6"/>
    </row>
    <row r="89" spans="1:21" x14ac:dyDescent="0.25">
      <c r="A89" s="6"/>
      <c r="B89" s="47"/>
      <c r="C89" s="47"/>
      <c r="D89" s="47"/>
      <c r="E89" s="47"/>
      <c r="F89" s="47"/>
      <c r="G89" s="5"/>
      <c r="H89" s="5"/>
      <c r="I89" s="5"/>
      <c r="J89" s="5"/>
      <c r="K89" s="5"/>
      <c r="L89" s="5"/>
      <c r="M89" s="6"/>
      <c r="N89" s="21"/>
      <c r="O89" s="6"/>
      <c r="P89" s="6"/>
      <c r="Q89" s="6"/>
      <c r="R89" s="6"/>
      <c r="S89" s="6"/>
    </row>
    <row r="90" spans="1:21" x14ac:dyDescent="0.25">
      <c r="A90" s="6"/>
      <c r="B90" s="47"/>
      <c r="C90" s="47"/>
      <c r="D90" s="47"/>
      <c r="E90" s="47"/>
      <c r="F90" s="47"/>
      <c r="G90" s="5"/>
      <c r="H90" s="5"/>
      <c r="I90" s="5"/>
      <c r="J90" s="5"/>
      <c r="K90" s="5"/>
      <c r="L90" s="5"/>
      <c r="M90" s="6"/>
      <c r="N90" s="6"/>
      <c r="O90" s="6"/>
      <c r="P90" s="6"/>
      <c r="Q90" s="6"/>
      <c r="R90" s="6"/>
      <c r="S90" s="6"/>
    </row>
    <row r="91" spans="1:21" x14ac:dyDescent="0.25">
      <c r="A91" s="6"/>
      <c r="B91" s="47"/>
      <c r="C91" s="47"/>
      <c r="D91" s="47"/>
      <c r="E91" s="47"/>
      <c r="F91" s="47"/>
      <c r="G91" s="5"/>
      <c r="H91" s="5"/>
      <c r="I91" s="5"/>
      <c r="J91" s="5"/>
      <c r="K91" s="5"/>
      <c r="L91" s="5"/>
      <c r="M91" s="6"/>
      <c r="N91" s="6"/>
      <c r="O91" s="6"/>
      <c r="P91" s="6"/>
      <c r="Q91" s="6"/>
      <c r="R91" s="6"/>
      <c r="S91" s="6"/>
    </row>
    <row r="92" spans="1:21" x14ac:dyDescent="0.25">
      <c r="A92" s="6"/>
      <c r="B92" s="47"/>
      <c r="C92" s="47"/>
      <c r="D92" s="47"/>
      <c r="E92" s="47"/>
      <c r="F92" s="47"/>
      <c r="G92" s="5"/>
      <c r="H92" s="5"/>
      <c r="I92" s="5"/>
      <c r="J92" s="5"/>
      <c r="K92" s="5"/>
      <c r="L92" s="5"/>
      <c r="M92" s="6"/>
      <c r="N92" s="6"/>
      <c r="O92" s="6"/>
      <c r="P92" s="6"/>
      <c r="Q92" s="6"/>
      <c r="R92" s="6"/>
      <c r="S92" s="6"/>
    </row>
    <row r="93" spans="1:21" x14ac:dyDescent="0.25">
      <c r="A93" s="6"/>
      <c r="B93" s="47"/>
      <c r="C93" s="47"/>
      <c r="D93" s="47"/>
      <c r="E93" s="47"/>
      <c r="F93" s="47"/>
      <c r="G93" s="5"/>
      <c r="H93" s="5"/>
      <c r="I93" s="5"/>
      <c r="J93" s="5"/>
      <c r="K93" s="5"/>
      <c r="L93" s="5"/>
      <c r="M93" s="6"/>
      <c r="N93" s="6"/>
      <c r="O93" s="6"/>
      <c r="P93" s="6"/>
      <c r="Q93" s="6"/>
      <c r="R93" s="6"/>
      <c r="S93" s="6"/>
    </row>
    <row r="94" spans="1:21" x14ac:dyDescent="0.25">
      <c r="A94" s="6"/>
      <c r="B94" s="47"/>
      <c r="C94" s="47"/>
      <c r="D94" s="47"/>
      <c r="E94" s="47"/>
      <c r="F94" s="47"/>
      <c r="G94" s="5"/>
      <c r="H94" s="5"/>
      <c r="I94" s="5"/>
      <c r="J94" s="5"/>
      <c r="K94" s="5"/>
      <c r="L94" s="5"/>
      <c r="M94" s="6"/>
      <c r="N94" s="6"/>
      <c r="O94" s="6"/>
      <c r="P94" s="6"/>
      <c r="Q94" s="6"/>
      <c r="R94" s="6"/>
      <c r="S94" s="6"/>
    </row>
    <row r="95" spans="1:21" x14ac:dyDescent="0.25">
      <c r="A95" s="6"/>
      <c r="B95" s="6"/>
      <c r="C95" s="6"/>
      <c r="D95" s="6"/>
      <c r="E95" s="6"/>
      <c r="F95" s="6"/>
      <c r="G95" s="5"/>
      <c r="H95" s="5"/>
      <c r="I95" s="5"/>
      <c r="J95" s="5"/>
      <c r="K95" s="5"/>
      <c r="L95" s="5"/>
      <c r="M95" s="6"/>
      <c r="N95" s="6"/>
      <c r="O95" s="6"/>
      <c r="P95" s="6"/>
      <c r="Q95" s="6"/>
      <c r="R95" s="6"/>
      <c r="S95" s="6"/>
    </row>
    <row r="96" spans="1:21" x14ac:dyDescent="0.25">
      <c r="A96" s="6"/>
      <c r="B96" s="6"/>
      <c r="C96" s="6"/>
      <c r="D96" s="6"/>
      <c r="E96" s="6"/>
      <c r="F96" s="6"/>
      <c r="G96" s="5"/>
      <c r="H96" s="5"/>
      <c r="I96" s="5"/>
      <c r="J96" s="5"/>
      <c r="K96" s="5"/>
      <c r="L96" s="5"/>
      <c r="M96" s="6"/>
      <c r="N96" s="6"/>
      <c r="O96" s="6"/>
      <c r="P96" s="6"/>
      <c r="Q96" s="6"/>
      <c r="R96" s="6"/>
      <c r="S96" s="6"/>
    </row>
    <row r="97" spans="1:19" x14ac:dyDescent="0.25">
      <c r="A97" s="6"/>
      <c r="B97" s="6"/>
      <c r="C97" s="6"/>
      <c r="D97" s="6"/>
      <c r="E97" s="6"/>
      <c r="F97" s="6"/>
      <c r="G97" s="5"/>
      <c r="H97" s="5"/>
      <c r="I97" s="5"/>
      <c r="J97" s="5"/>
      <c r="K97" s="5"/>
      <c r="L97" s="5"/>
      <c r="M97" s="6"/>
      <c r="N97" s="6"/>
      <c r="O97" s="6"/>
      <c r="P97" s="6"/>
      <c r="Q97" s="6"/>
      <c r="R97" s="6"/>
      <c r="S97" s="6"/>
    </row>
    <row r="98" spans="1:19" x14ac:dyDescent="0.25">
      <c r="A98" s="6"/>
      <c r="B98" s="6"/>
      <c r="C98" s="6"/>
      <c r="D98" s="6"/>
      <c r="E98" s="6"/>
      <c r="F98" s="6"/>
      <c r="G98" s="5"/>
      <c r="H98" s="5"/>
      <c r="I98" s="5"/>
      <c r="J98" s="5"/>
      <c r="K98" s="5"/>
      <c r="L98" s="5"/>
      <c r="M98" s="6"/>
      <c r="N98" s="6"/>
      <c r="O98" s="6"/>
      <c r="P98" s="6"/>
      <c r="Q98" s="6"/>
      <c r="R98" s="6"/>
      <c r="S98" s="6"/>
    </row>
    <row r="99" spans="1:19" x14ac:dyDescent="0.25">
      <c r="A99" s="6"/>
      <c r="B99" s="6"/>
      <c r="C99" s="6"/>
      <c r="D99" s="6"/>
      <c r="E99" s="6"/>
      <c r="F99" s="6"/>
      <c r="G99" s="5"/>
      <c r="H99" s="5"/>
      <c r="I99" s="5"/>
      <c r="J99" s="5"/>
      <c r="K99" s="5"/>
      <c r="L99" s="5"/>
      <c r="M99" s="6"/>
      <c r="N99" s="6"/>
      <c r="O99" s="6"/>
      <c r="P99" s="6"/>
      <c r="Q99" s="6"/>
      <c r="R99" s="6"/>
      <c r="S99" s="6"/>
    </row>
    <row r="100" spans="1:19" x14ac:dyDescent="0.25">
      <c r="A100" s="6"/>
      <c r="B100" s="6"/>
      <c r="C100" s="6"/>
      <c r="D100" s="6"/>
      <c r="E100" s="6"/>
      <c r="F100" s="6"/>
      <c r="G100" s="5"/>
      <c r="H100" s="5"/>
      <c r="I100" s="5"/>
      <c r="J100" s="5"/>
      <c r="K100" s="5"/>
      <c r="L100" s="5"/>
      <c r="M100" s="6"/>
      <c r="N100" s="6"/>
      <c r="O100" s="6"/>
      <c r="P100" s="6"/>
      <c r="Q100" s="6"/>
      <c r="R100" s="6"/>
      <c r="S100" s="6"/>
    </row>
    <row r="101" spans="1:19" x14ac:dyDescent="0.25">
      <c r="A101" s="6"/>
      <c r="B101" s="6"/>
      <c r="C101" s="6"/>
      <c r="D101" s="6"/>
      <c r="E101" s="6"/>
      <c r="F101" s="6"/>
      <c r="G101" s="5"/>
      <c r="H101" s="5"/>
      <c r="I101" s="5"/>
      <c r="J101" s="5"/>
      <c r="K101" s="5"/>
      <c r="L101" s="5"/>
      <c r="M101" s="6"/>
      <c r="N101" s="6"/>
      <c r="O101" s="6"/>
      <c r="P101" s="6"/>
      <c r="Q101" s="6"/>
      <c r="R101" s="6"/>
      <c r="S101" s="6"/>
    </row>
    <row r="102" spans="1:19" x14ac:dyDescent="0.25">
      <c r="A102" s="6"/>
      <c r="B102" s="6"/>
      <c r="C102" s="6"/>
      <c r="D102" s="6"/>
      <c r="E102" s="6"/>
      <c r="F102" s="6"/>
      <c r="G102" s="5"/>
      <c r="H102" s="5"/>
      <c r="I102" s="5"/>
      <c r="J102" s="5"/>
      <c r="K102" s="5"/>
      <c r="L102" s="5"/>
      <c r="M102" s="6"/>
      <c r="N102" s="6"/>
      <c r="O102" s="6"/>
      <c r="P102" s="6"/>
      <c r="Q102" s="6"/>
      <c r="R102" s="6"/>
      <c r="S102" s="6"/>
    </row>
    <row r="103" spans="1:19" x14ac:dyDescent="0.25">
      <c r="A103" s="6"/>
      <c r="B103" s="6"/>
      <c r="C103" s="6"/>
      <c r="D103" s="6"/>
      <c r="E103" s="6"/>
      <c r="F103" s="6"/>
      <c r="G103" s="5"/>
      <c r="H103" s="5"/>
      <c r="I103" s="5"/>
      <c r="J103" s="5"/>
      <c r="K103" s="5"/>
      <c r="L103" s="5"/>
      <c r="M103" s="6"/>
      <c r="N103" s="6"/>
      <c r="O103" s="6"/>
      <c r="P103" s="6"/>
      <c r="Q103" s="6"/>
      <c r="R103" s="6"/>
      <c r="S103" s="6"/>
    </row>
    <row r="104" spans="1:19" x14ac:dyDescent="0.25">
      <c r="A104" s="6"/>
      <c r="B104" s="6"/>
      <c r="C104" s="6"/>
      <c r="D104" s="6"/>
      <c r="E104" s="6"/>
      <c r="F104" s="6"/>
      <c r="G104" s="5"/>
      <c r="H104" s="5"/>
      <c r="I104" s="5"/>
      <c r="J104" s="5"/>
      <c r="K104" s="5"/>
      <c r="L104" s="5"/>
      <c r="M104" s="6"/>
      <c r="N104" s="6"/>
      <c r="O104" s="6"/>
      <c r="P104" s="6"/>
      <c r="Q104" s="6"/>
      <c r="R104" s="6"/>
      <c r="S104" s="6"/>
    </row>
    <row r="105" spans="1:19" x14ac:dyDescent="0.25">
      <c r="A105" s="6"/>
      <c r="B105" s="6"/>
      <c r="C105" s="6"/>
      <c r="D105" s="6"/>
      <c r="E105" s="6"/>
      <c r="F105" s="6"/>
      <c r="G105" s="5"/>
      <c r="H105" s="5"/>
      <c r="I105" s="5"/>
      <c r="J105" s="5"/>
      <c r="K105" s="5"/>
      <c r="L105" s="5"/>
      <c r="M105" s="6"/>
      <c r="N105" s="6"/>
      <c r="O105" s="6"/>
      <c r="P105" s="6"/>
      <c r="Q105" s="6"/>
      <c r="R105" s="6"/>
      <c r="S105" s="6"/>
    </row>
    <row r="106" spans="1:19" x14ac:dyDescent="0.25">
      <c r="A106" s="6"/>
      <c r="B106" s="6"/>
      <c r="C106" s="6"/>
      <c r="D106" s="6"/>
      <c r="E106" s="6"/>
      <c r="F106" s="6"/>
      <c r="G106" s="5"/>
      <c r="H106" s="5"/>
      <c r="I106" s="5"/>
      <c r="J106" s="5"/>
      <c r="K106" s="5"/>
      <c r="L106" s="5"/>
      <c r="M106" s="6"/>
      <c r="N106" s="6"/>
      <c r="O106" s="6"/>
      <c r="P106" s="6"/>
      <c r="Q106" s="6"/>
      <c r="R106" s="6"/>
      <c r="S106" s="6"/>
    </row>
    <row r="107" spans="1:19" x14ac:dyDescent="0.25">
      <c r="A107" s="6"/>
      <c r="B107" s="6"/>
      <c r="C107" s="6"/>
      <c r="D107" s="6"/>
      <c r="E107" s="6"/>
      <c r="F107" s="6"/>
      <c r="G107" s="5"/>
      <c r="H107" s="5"/>
      <c r="I107" s="5"/>
      <c r="J107" s="5"/>
      <c r="K107" s="5"/>
      <c r="L107" s="5"/>
      <c r="M107" s="6"/>
      <c r="N107" s="6"/>
      <c r="O107" s="6"/>
      <c r="P107" s="6"/>
      <c r="Q107" s="6"/>
      <c r="R107" s="6"/>
      <c r="S107" s="6"/>
    </row>
    <row r="108" spans="1:19" ht="14.4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 ht="14.4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1:19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ht="20.399999999999999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ht="14.4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 x14ac:dyDescent="0.25">
      <c r="A159" s="6"/>
      <c r="B159" s="6"/>
      <c r="C159" s="6"/>
      <c r="D159" s="6"/>
      <c r="E159" s="6"/>
      <c r="F159" s="6"/>
    </row>
    <row r="160" spans="1:19" x14ac:dyDescent="0.25">
      <c r="A160" s="6"/>
      <c r="B160" s="6"/>
      <c r="C160" s="6"/>
      <c r="D160" s="6"/>
      <c r="E160" s="6"/>
      <c r="F160" s="6"/>
    </row>
    <row r="161" spans="1:5" x14ac:dyDescent="0.25">
      <c r="A161" s="52"/>
      <c r="B161" s="52"/>
      <c r="C161" s="52"/>
      <c r="D161" s="52"/>
      <c r="E161" s="52"/>
    </row>
    <row r="162" spans="1:5" ht="20.399999999999999" customHeight="1" x14ac:dyDescent="0.25">
      <c r="A162" s="52"/>
      <c r="B162" s="52"/>
      <c r="C162" s="52"/>
      <c r="D162" s="52"/>
      <c r="E162" s="52"/>
    </row>
    <row r="163" spans="1:5" ht="14.4" customHeight="1" x14ac:dyDescent="0.25">
      <c r="A163" s="52"/>
      <c r="B163" s="52"/>
      <c r="C163" s="52"/>
      <c r="D163" s="52"/>
      <c r="E163" s="52"/>
    </row>
    <row r="164" spans="1:5" x14ac:dyDescent="0.25">
      <c r="A164" s="52"/>
      <c r="B164" s="52"/>
      <c r="C164" s="52"/>
      <c r="D164" s="52"/>
      <c r="E164" s="52"/>
    </row>
    <row r="166" spans="1:5" ht="14.4" customHeight="1" x14ac:dyDescent="0.25"/>
    <row r="167" spans="1:5" ht="14.4" customHeight="1" x14ac:dyDescent="0.25"/>
    <row r="171" spans="1:5" ht="14.4" customHeight="1" x14ac:dyDescent="0.25"/>
    <row r="176" spans="1:5" ht="14.4" customHeight="1" x14ac:dyDescent="0.25"/>
  </sheetData>
  <mergeCells count="6">
    <mergeCell ref="A61:E61"/>
    <mergeCell ref="A9:E9"/>
    <mergeCell ref="G12:L12"/>
    <mergeCell ref="G26:L26"/>
    <mergeCell ref="G27:L27"/>
    <mergeCell ref="A35:E35"/>
  </mergeCells>
  <pageMargins left="0.51181102362204722" right="0.51181102362204722" top="0" bottom="0.15748031496062992" header="0.31496062992125984" footer="0.31496062992125984"/>
  <pageSetup paperSize="8" scale="7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M125"/>
  <sheetViews>
    <sheetView showGridLines="0" zoomScale="104" zoomScaleNormal="104" workbookViewId="0"/>
  </sheetViews>
  <sheetFormatPr defaultColWidth="8.88671875" defaultRowHeight="13.8" x14ac:dyDescent="0.25"/>
  <cols>
    <col min="1" max="5" width="15.6640625" style="2" customWidth="1"/>
    <col min="6" max="6" width="13.5546875" style="46" customWidth="1"/>
    <col min="7" max="7" width="21.5546875" style="2" customWidth="1"/>
    <col min="8" max="12" width="13.5546875" style="2" customWidth="1"/>
    <col min="13" max="13" width="6.88671875" style="2" customWidth="1"/>
    <col min="14" max="14" width="22.109375" style="2" customWidth="1"/>
    <col min="15" max="19" width="13.5546875" style="2" customWidth="1"/>
    <col min="20" max="16384" width="8.88671875" style="2"/>
  </cols>
  <sheetData>
    <row r="1" spans="1:19" ht="14.25" customHeight="1" x14ac:dyDescent="0.25"/>
    <row r="2" spans="1:19" ht="14.25" customHeight="1" x14ac:dyDescent="0.25"/>
    <row r="3" spans="1:19" ht="14.25" customHeight="1" x14ac:dyDescent="0.25"/>
    <row r="4" spans="1:19" ht="14.25" customHeight="1" x14ac:dyDescent="0.25"/>
    <row r="5" spans="1:19" ht="14.25" customHeight="1" x14ac:dyDescent="0.25">
      <c r="A5" s="53" t="s">
        <v>178</v>
      </c>
      <c r="B5" s="606"/>
      <c r="C5" s="606"/>
      <c r="D5" s="606"/>
      <c r="E5" s="606"/>
      <c r="F5" s="607"/>
    </row>
    <row r="6" spans="1:19" ht="14.25" customHeight="1" x14ac:dyDescent="0.25">
      <c r="A6" s="53" t="s">
        <v>92</v>
      </c>
      <c r="B6" s="606"/>
      <c r="C6" s="606"/>
      <c r="D6" s="606"/>
      <c r="E6" s="606"/>
      <c r="F6" s="607"/>
    </row>
    <row r="7" spans="1:19" ht="14.25" customHeight="1" x14ac:dyDescent="0.25">
      <c r="A7" s="53" t="s">
        <v>175</v>
      </c>
      <c r="B7" s="482"/>
      <c r="C7" s="482"/>
      <c r="D7" s="482"/>
      <c r="E7" s="482"/>
      <c r="F7" s="593"/>
      <c r="G7" s="6"/>
      <c r="H7" s="8"/>
      <c r="I7" s="39"/>
      <c r="J7" s="9"/>
      <c r="K7" s="9"/>
      <c r="L7" s="9"/>
      <c r="M7" s="50"/>
    </row>
    <row r="8" spans="1:19" ht="14.25" customHeight="1" x14ac:dyDescent="0.25">
      <c r="A8" s="53"/>
      <c r="B8" s="52"/>
      <c r="C8" s="52"/>
      <c r="D8" s="52"/>
      <c r="E8" s="52"/>
      <c r="F8" s="333"/>
      <c r="G8" s="6"/>
      <c r="H8" s="13"/>
      <c r="I8" s="39"/>
      <c r="J8" s="14"/>
      <c r="K8" s="14"/>
      <c r="L8" s="14"/>
      <c r="M8" s="51"/>
    </row>
    <row r="9" spans="1:19" ht="14.25" customHeight="1" x14ac:dyDescent="0.25">
      <c r="A9" s="620" t="s">
        <v>200</v>
      </c>
      <c r="B9" s="621"/>
      <c r="C9" s="621"/>
      <c r="D9" s="621"/>
      <c r="E9" s="622"/>
      <c r="F9" s="6"/>
      <c r="G9" s="6"/>
      <c r="H9" s="7"/>
      <c r="I9" s="7"/>
      <c r="J9" s="7"/>
      <c r="K9" s="7"/>
      <c r="L9" s="7"/>
      <c r="M9" s="6"/>
      <c r="N9" s="6"/>
      <c r="O9" s="6"/>
      <c r="P9" s="6"/>
      <c r="Q9" s="6"/>
      <c r="R9" s="6"/>
      <c r="S9" s="6"/>
    </row>
    <row r="10" spans="1:19" ht="14.25" customHeight="1" x14ac:dyDescent="0.25">
      <c r="A10" s="10" t="s">
        <v>0</v>
      </c>
      <c r="B10" s="11" t="s">
        <v>2</v>
      </c>
      <c r="C10" s="11" t="s">
        <v>13</v>
      </c>
      <c r="D10" s="11" t="s">
        <v>14</v>
      </c>
      <c r="E10" s="12" t="s">
        <v>12</v>
      </c>
      <c r="F10" s="6"/>
      <c r="G10" s="6"/>
      <c r="H10" s="7"/>
      <c r="I10" s="7"/>
      <c r="J10" s="7"/>
      <c r="K10" s="7"/>
      <c r="L10" s="7"/>
      <c r="M10" s="6"/>
      <c r="N10" s="6"/>
      <c r="O10" s="6"/>
      <c r="P10" s="6"/>
      <c r="Q10" s="6"/>
      <c r="R10" s="6"/>
      <c r="S10" s="6"/>
    </row>
    <row r="11" spans="1:19" ht="14.25" customHeight="1" x14ac:dyDescent="0.25">
      <c r="A11" s="15">
        <v>2000</v>
      </c>
      <c r="B11" s="35">
        <f t="shared" ref="B11:B31" si="0">SUM(C11:E11)</f>
        <v>703485</v>
      </c>
      <c r="C11" s="16">
        <f>C37+C63</f>
        <v>523271</v>
      </c>
      <c r="D11" s="16">
        <f t="shared" ref="D11:E11" si="1">D37+D63</f>
        <v>49347</v>
      </c>
      <c r="E11" s="17">
        <f t="shared" si="1"/>
        <v>130867</v>
      </c>
      <c r="F11" s="6"/>
      <c r="G11" s="6"/>
      <c r="H11" s="7"/>
      <c r="I11" s="7"/>
      <c r="J11" s="7"/>
      <c r="K11" s="7"/>
      <c r="L11" s="7"/>
      <c r="M11" s="6"/>
      <c r="N11" s="6"/>
      <c r="O11" s="6"/>
      <c r="P11" s="6"/>
      <c r="Q11" s="6"/>
      <c r="R11" s="6"/>
      <c r="S11" s="6"/>
    </row>
    <row r="12" spans="1:19" ht="14.25" customHeight="1" x14ac:dyDescent="0.25">
      <c r="A12" s="15">
        <v>2001</v>
      </c>
      <c r="B12" s="35">
        <f t="shared" si="0"/>
        <v>340891.07993459998</v>
      </c>
      <c r="C12" s="16">
        <f t="shared" ref="C12:E12" si="2">C38+C64</f>
        <v>233086</v>
      </c>
      <c r="D12" s="16">
        <f t="shared" si="2"/>
        <v>24224</v>
      </c>
      <c r="E12" s="17">
        <f t="shared" si="2"/>
        <v>83581.079934599999</v>
      </c>
      <c r="F12" s="6"/>
      <c r="G12" s="623" t="s">
        <v>152</v>
      </c>
      <c r="H12" s="623"/>
      <c r="I12" s="623"/>
      <c r="J12" s="623"/>
      <c r="K12" s="623"/>
      <c r="L12" s="626"/>
      <c r="M12" s="6"/>
      <c r="N12" s="6"/>
      <c r="O12" s="6"/>
      <c r="P12" s="6"/>
      <c r="Q12" s="6"/>
      <c r="R12" s="6"/>
      <c r="S12" s="6"/>
    </row>
    <row r="13" spans="1:19" ht="14.25" customHeight="1" x14ac:dyDescent="0.25">
      <c r="A13" s="15">
        <v>2002</v>
      </c>
      <c r="B13" s="35">
        <f t="shared" si="0"/>
        <v>344189</v>
      </c>
      <c r="C13" s="16">
        <f t="shared" ref="C13:E13" si="3">C39+C65</f>
        <v>291374</v>
      </c>
      <c r="D13" s="16">
        <f t="shared" si="3"/>
        <v>20628</v>
      </c>
      <c r="E13" s="17">
        <f t="shared" si="3"/>
        <v>32187</v>
      </c>
      <c r="F13" s="6"/>
      <c r="G13" s="421"/>
      <c r="H13" s="30" t="s">
        <v>15</v>
      </c>
      <c r="I13" s="31" t="s">
        <v>2</v>
      </c>
      <c r="J13" s="31" t="s">
        <v>13</v>
      </c>
      <c r="K13" s="31" t="s">
        <v>14</v>
      </c>
      <c r="L13" s="31" t="s">
        <v>12</v>
      </c>
      <c r="M13" s="6"/>
      <c r="N13" s="6"/>
      <c r="O13" s="6"/>
      <c r="P13" s="6"/>
      <c r="Q13" s="6"/>
      <c r="R13" s="6"/>
      <c r="S13" s="6"/>
    </row>
    <row r="14" spans="1:19" ht="14.25" customHeight="1" x14ac:dyDescent="0.25">
      <c r="A14" s="18">
        <v>2003</v>
      </c>
      <c r="B14" s="35">
        <f t="shared" si="0"/>
        <v>370531</v>
      </c>
      <c r="C14" s="16">
        <f t="shared" ref="C14:E14" si="4">C40+C66</f>
        <v>265178</v>
      </c>
      <c r="D14" s="16">
        <f t="shared" si="4"/>
        <v>28703</v>
      </c>
      <c r="E14" s="17">
        <f t="shared" si="4"/>
        <v>76650</v>
      </c>
      <c r="F14" s="6"/>
      <c r="G14" s="5" t="s">
        <v>9</v>
      </c>
      <c r="H14" s="26" t="s">
        <v>135</v>
      </c>
      <c r="I14" s="7">
        <f>SUM(J14:L14)</f>
        <v>3759045.6607945999</v>
      </c>
      <c r="J14" s="7">
        <f>C59</f>
        <v>1963156</v>
      </c>
      <c r="K14" s="7">
        <f t="shared" ref="K14:L14" si="5">D59</f>
        <v>293239</v>
      </c>
      <c r="L14" s="7">
        <f t="shared" si="5"/>
        <v>1502650.6607945999</v>
      </c>
      <c r="M14" s="6"/>
      <c r="N14" s="6"/>
      <c r="O14" s="6"/>
      <c r="P14" s="6"/>
      <c r="Q14" s="6"/>
      <c r="R14" s="6"/>
      <c r="S14" s="6"/>
    </row>
    <row r="15" spans="1:19" ht="14.25" customHeight="1" x14ac:dyDescent="0.25">
      <c r="A15" s="15">
        <v>2004</v>
      </c>
      <c r="B15" s="35">
        <f t="shared" si="0"/>
        <v>477396</v>
      </c>
      <c r="C15" s="16">
        <f t="shared" ref="C15:E15" si="6">C41+C67</f>
        <v>405057</v>
      </c>
      <c r="D15" s="16">
        <f t="shared" si="6"/>
        <v>29813</v>
      </c>
      <c r="E15" s="17">
        <f t="shared" si="6"/>
        <v>42526</v>
      </c>
      <c r="F15" s="6"/>
      <c r="G15" s="5" t="s">
        <v>10</v>
      </c>
      <c r="H15" s="26" t="s">
        <v>135</v>
      </c>
      <c r="I15" s="7">
        <f>SUM(J15:L15)</f>
        <v>3489805.4191399999</v>
      </c>
      <c r="J15" s="7">
        <f>C85</f>
        <v>2571024</v>
      </c>
      <c r="K15" s="7">
        <f t="shared" ref="K15:L15" si="7">D85</f>
        <v>257645</v>
      </c>
      <c r="L15" s="7">
        <f t="shared" si="7"/>
        <v>661136.41914000001</v>
      </c>
      <c r="M15" s="6"/>
      <c r="N15" s="6"/>
      <c r="O15" s="6"/>
      <c r="P15" s="6"/>
      <c r="Q15" s="6"/>
      <c r="R15" s="6"/>
      <c r="S15" s="6"/>
    </row>
    <row r="16" spans="1:19" ht="14.25" customHeight="1" x14ac:dyDescent="0.25">
      <c r="A16" s="15">
        <v>2005</v>
      </c>
      <c r="B16" s="35">
        <f t="shared" si="0"/>
        <v>435952</v>
      </c>
      <c r="C16" s="16">
        <f t="shared" ref="C16:E16" si="8">C42+C68</f>
        <v>326995</v>
      </c>
      <c r="D16" s="16">
        <f t="shared" si="8"/>
        <v>21214</v>
      </c>
      <c r="E16" s="17">
        <f t="shared" si="8"/>
        <v>87743</v>
      </c>
      <c r="F16" s="6"/>
      <c r="G16" s="5" t="s">
        <v>2</v>
      </c>
      <c r="H16" s="26" t="s">
        <v>135</v>
      </c>
      <c r="I16" s="9">
        <f>SUM(J16:L16)</f>
        <v>7248851.0799345998</v>
      </c>
      <c r="J16" s="9">
        <f>SUM(J14:J15)</f>
        <v>4534180</v>
      </c>
      <c r="K16" s="9">
        <f t="shared" ref="K16:L16" si="9">SUM(K14:K15)</f>
        <v>550884</v>
      </c>
      <c r="L16" s="9">
        <f t="shared" si="9"/>
        <v>2163787.0799345998</v>
      </c>
      <c r="M16" s="6"/>
      <c r="N16" s="6"/>
      <c r="O16" s="6"/>
      <c r="P16" s="6"/>
      <c r="Q16" s="6"/>
      <c r="R16" s="6"/>
      <c r="S16" s="6"/>
    </row>
    <row r="17" spans="1:19" ht="14.25" customHeight="1" x14ac:dyDescent="0.25">
      <c r="A17" s="15">
        <v>2006</v>
      </c>
      <c r="B17" s="35">
        <f t="shared" si="0"/>
        <v>440089</v>
      </c>
      <c r="C17" s="16">
        <f t="shared" ref="C17:E17" si="10">C43+C69</f>
        <v>322280</v>
      </c>
      <c r="D17" s="16">
        <f t="shared" si="10"/>
        <v>15618</v>
      </c>
      <c r="E17" s="17">
        <f t="shared" si="10"/>
        <v>102191</v>
      </c>
      <c r="F17" s="6"/>
      <c r="G17" s="6"/>
      <c r="H17" s="6"/>
      <c r="I17" s="9"/>
      <c r="J17" s="7"/>
      <c r="K17" s="7"/>
      <c r="L17" s="7"/>
      <c r="M17" s="6"/>
      <c r="N17" s="6"/>
      <c r="O17" s="6"/>
      <c r="P17" s="6"/>
      <c r="Q17" s="6"/>
      <c r="R17" s="6"/>
      <c r="S17" s="6"/>
    </row>
    <row r="18" spans="1:19" ht="14.25" customHeight="1" x14ac:dyDescent="0.25">
      <c r="A18" s="15">
        <v>2007</v>
      </c>
      <c r="B18" s="35">
        <f t="shared" si="0"/>
        <v>420313</v>
      </c>
      <c r="C18" s="16">
        <f t="shared" ref="C18:E18" si="11">C44+C70</f>
        <v>289805</v>
      </c>
      <c r="D18" s="16">
        <f t="shared" si="11"/>
        <v>16651</v>
      </c>
      <c r="E18" s="17">
        <f t="shared" si="11"/>
        <v>113857</v>
      </c>
      <c r="F18" s="6"/>
      <c r="G18" s="5" t="s">
        <v>9</v>
      </c>
      <c r="H18" s="26" t="s">
        <v>11</v>
      </c>
      <c r="I18" s="20">
        <f>I14/I16</f>
        <v>0.51857123554378692</v>
      </c>
      <c r="J18" s="20">
        <f t="shared" ref="J18:L18" si="12">J14/J16</f>
        <v>0.43296825445835851</v>
      </c>
      <c r="K18" s="20">
        <f t="shared" si="12"/>
        <v>0.53230625685262234</v>
      </c>
      <c r="L18" s="20">
        <f t="shared" si="12"/>
        <v>0.69445403141977224</v>
      </c>
      <c r="M18" s="6"/>
      <c r="N18" s="6"/>
      <c r="O18" s="6"/>
      <c r="P18" s="6"/>
      <c r="Q18" s="6"/>
      <c r="R18" s="6"/>
      <c r="S18" s="6"/>
    </row>
    <row r="19" spans="1:19" ht="14.25" customHeight="1" x14ac:dyDescent="0.25">
      <c r="A19" s="15">
        <v>2008</v>
      </c>
      <c r="B19" s="35">
        <f t="shared" si="0"/>
        <v>312898</v>
      </c>
      <c r="C19" s="16">
        <f t="shared" ref="C19:E19" si="13">C45+C71</f>
        <v>184477</v>
      </c>
      <c r="D19" s="16">
        <f t="shared" si="13"/>
        <v>13384</v>
      </c>
      <c r="E19" s="17">
        <f t="shared" si="13"/>
        <v>115037</v>
      </c>
      <c r="F19" s="6"/>
      <c r="G19" s="5" t="s">
        <v>10</v>
      </c>
      <c r="H19" s="26" t="s">
        <v>11</v>
      </c>
      <c r="I19" s="20">
        <f>I15/I16</f>
        <v>0.48142876445621302</v>
      </c>
      <c r="J19" s="20">
        <f t="shared" ref="J19:L19" si="14">J15/J16</f>
        <v>0.56703174554164149</v>
      </c>
      <c r="K19" s="20">
        <f t="shared" si="14"/>
        <v>0.46769374314737766</v>
      </c>
      <c r="L19" s="20">
        <f t="shared" si="14"/>
        <v>0.30554596858022776</v>
      </c>
      <c r="M19" s="6"/>
      <c r="N19" s="6"/>
      <c r="O19" s="6"/>
      <c r="P19" s="6"/>
      <c r="Q19" s="6"/>
      <c r="R19" s="6"/>
      <c r="S19" s="6"/>
    </row>
    <row r="20" spans="1:19" ht="14.25" customHeight="1" x14ac:dyDescent="0.25">
      <c r="A20" s="15">
        <v>2009</v>
      </c>
      <c r="B20" s="35">
        <f t="shared" si="0"/>
        <v>231182</v>
      </c>
      <c r="C20" s="16">
        <f t="shared" ref="C20:E20" si="15">C46+C72</f>
        <v>102861</v>
      </c>
      <c r="D20" s="16">
        <f t="shared" si="15"/>
        <v>18646</v>
      </c>
      <c r="E20" s="17">
        <f t="shared" si="15"/>
        <v>109675</v>
      </c>
      <c r="F20" s="6"/>
      <c r="G20" s="6"/>
      <c r="H20" s="6"/>
      <c r="I20" s="20"/>
      <c r="J20" s="20"/>
      <c r="K20" s="20"/>
      <c r="L20" s="20"/>
      <c r="M20" s="20"/>
      <c r="N20" s="6"/>
      <c r="O20" s="6"/>
      <c r="P20" s="6"/>
      <c r="Q20" s="6"/>
      <c r="R20" s="6"/>
      <c r="S20" s="6"/>
    </row>
    <row r="21" spans="1:19" ht="14.25" customHeight="1" x14ac:dyDescent="0.25">
      <c r="A21" s="15">
        <v>2010</v>
      </c>
      <c r="B21" s="35">
        <f t="shared" si="0"/>
        <v>283428</v>
      </c>
      <c r="C21" s="16">
        <f t="shared" ref="C21:E21" si="16">C47+C73</f>
        <v>132730</v>
      </c>
      <c r="D21" s="16">
        <f t="shared" si="16"/>
        <v>21147</v>
      </c>
      <c r="E21" s="17">
        <f t="shared" si="16"/>
        <v>129551</v>
      </c>
      <c r="F21" s="6"/>
      <c r="G21" s="5"/>
      <c r="H21" s="6"/>
      <c r="I21" s="59"/>
      <c r="J21" s="59"/>
      <c r="K21" s="59"/>
      <c r="L21" s="59"/>
      <c r="M21" s="6"/>
      <c r="N21" s="6"/>
      <c r="O21" s="6"/>
      <c r="P21" s="6"/>
      <c r="Q21" s="6"/>
      <c r="R21" s="6"/>
      <c r="S21" s="6"/>
    </row>
    <row r="22" spans="1:19" ht="14.25" customHeight="1" x14ac:dyDescent="0.25">
      <c r="A22" s="15">
        <v>2011</v>
      </c>
      <c r="B22" s="35">
        <f t="shared" si="0"/>
        <v>275314</v>
      </c>
      <c r="C22" s="16">
        <f t="shared" ref="C22:E22" si="17">C48+C74</f>
        <v>107981</v>
      </c>
      <c r="D22" s="16">
        <f t="shared" si="17"/>
        <v>23679</v>
      </c>
      <c r="E22" s="17">
        <f t="shared" si="17"/>
        <v>143654</v>
      </c>
      <c r="F22" s="6"/>
      <c r="G22" s="5"/>
      <c r="H22" s="6"/>
      <c r="I22" s="59"/>
      <c r="J22" s="59"/>
      <c r="K22" s="59"/>
      <c r="L22" s="59"/>
      <c r="M22" s="6"/>
      <c r="N22" s="6"/>
      <c r="O22" s="6"/>
      <c r="P22" s="6"/>
      <c r="Q22" s="6"/>
      <c r="R22" s="6"/>
      <c r="S22" s="6"/>
    </row>
    <row r="23" spans="1:19" ht="14.25" customHeight="1" x14ac:dyDescent="0.25">
      <c r="A23" s="22">
        <v>2012</v>
      </c>
      <c r="B23" s="35">
        <f t="shared" si="0"/>
        <v>259797</v>
      </c>
      <c r="C23" s="16">
        <f t="shared" ref="C23:E23" si="18">C49+C75</f>
        <v>114965</v>
      </c>
      <c r="D23" s="16">
        <f t="shared" si="18"/>
        <v>31046</v>
      </c>
      <c r="E23" s="17">
        <f t="shared" si="18"/>
        <v>113786</v>
      </c>
      <c r="F23" s="6"/>
      <c r="G23" s="6"/>
      <c r="H23" s="6"/>
      <c r="I23" s="59"/>
      <c r="J23" s="59"/>
      <c r="K23" s="59"/>
      <c r="L23" s="59"/>
      <c r="M23" s="6"/>
      <c r="N23" s="6"/>
      <c r="O23" s="6"/>
      <c r="P23" s="6"/>
      <c r="Q23" s="6"/>
      <c r="R23" s="6"/>
      <c r="S23" s="6"/>
    </row>
    <row r="24" spans="1:19" ht="14.25" customHeight="1" x14ac:dyDescent="0.25">
      <c r="A24" s="22">
        <v>2013</v>
      </c>
      <c r="B24" s="35">
        <f t="shared" si="0"/>
        <v>257664</v>
      </c>
      <c r="C24" s="16">
        <f t="shared" ref="C24:E24" si="19">C50+C76</f>
        <v>113504</v>
      </c>
      <c r="D24" s="16">
        <f t="shared" si="19"/>
        <v>25405</v>
      </c>
      <c r="E24" s="17">
        <f t="shared" si="19"/>
        <v>118755</v>
      </c>
      <c r="F24" s="6"/>
      <c r="G24" s="6"/>
      <c r="H24" s="6"/>
      <c r="I24" s="59"/>
      <c r="J24" s="59"/>
      <c r="K24" s="59"/>
      <c r="L24" s="59"/>
      <c r="M24" s="6"/>
      <c r="N24" s="6"/>
      <c r="O24" s="6"/>
      <c r="P24" s="6"/>
      <c r="Q24" s="6"/>
      <c r="R24" s="6"/>
      <c r="S24" s="6"/>
    </row>
    <row r="25" spans="1:19" ht="14.25" customHeight="1" x14ac:dyDescent="0.25">
      <c r="A25" s="22">
        <v>2014</v>
      </c>
      <c r="B25" s="35">
        <f t="shared" si="0"/>
        <v>287678</v>
      </c>
      <c r="C25" s="16">
        <f t="shared" ref="C25:E25" si="20">C51+C77</f>
        <v>139899</v>
      </c>
      <c r="D25" s="16">
        <f t="shared" si="20"/>
        <v>26753</v>
      </c>
      <c r="E25" s="17">
        <f t="shared" si="20"/>
        <v>121026</v>
      </c>
      <c r="F25" s="6"/>
      <c r="G25" s="6"/>
      <c r="H25" s="6"/>
      <c r="I25" s="59"/>
      <c r="J25" s="59"/>
      <c r="K25" s="59"/>
      <c r="L25" s="59"/>
      <c r="M25" s="6"/>
      <c r="N25" s="6"/>
      <c r="O25" s="6"/>
      <c r="P25" s="6"/>
      <c r="Q25" s="6"/>
      <c r="R25" s="6"/>
      <c r="S25" s="6"/>
    </row>
    <row r="26" spans="1:19" ht="14.25" customHeight="1" x14ac:dyDescent="0.25">
      <c r="A26" s="22">
        <v>2015</v>
      </c>
      <c r="B26" s="35">
        <f t="shared" si="0"/>
        <v>317197</v>
      </c>
      <c r="C26" s="16">
        <f t="shared" ref="C26:E26" si="21">C52+C78</f>
        <v>173829</v>
      </c>
      <c r="D26" s="16">
        <f t="shared" si="21"/>
        <v>27734</v>
      </c>
      <c r="E26" s="17">
        <f t="shared" si="21"/>
        <v>115634</v>
      </c>
      <c r="F26" s="6"/>
      <c r="G26" s="625" t="s">
        <v>107</v>
      </c>
      <c r="H26" s="625"/>
      <c r="I26" s="625"/>
      <c r="J26" s="625"/>
      <c r="K26" s="625"/>
      <c r="L26" s="625"/>
      <c r="M26" s="6"/>
      <c r="N26" s="6"/>
      <c r="O26" s="6"/>
      <c r="P26" s="6"/>
      <c r="Q26" s="6"/>
      <c r="R26" s="6"/>
      <c r="S26" s="6"/>
    </row>
    <row r="27" spans="1:19" ht="14.25" customHeight="1" x14ac:dyDescent="0.25">
      <c r="A27" s="22">
        <v>2016</v>
      </c>
      <c r="B27" s="35">
        <f t="shared" si="0"/>
        <v>310932</v>
      </c>
      <c r="C27" s="16">
        <f t="shared" ref="C27:E27" si="22">C53+C79</f>
        <v>154983</v>
      </c>
      <c r="D27" s="16">
        <f t="shared" si="22"/>
        <v>30335</v>
      </c>
      <c r="E27" s="17">
        <f t="shared" si="22"/>
        <v>125614</v>
      </c>
      <c r="F27" s="6"/>
      <c r="G27" s="623" t="s">
        <v>152</v>
      </c>
      <c r="H27" s="623"/>
      <c r="I27" s="623"/>
      <c r="J27" s="623"/>
      <c r="K27" s="623"/>
      <c r="L27" s="626"/>
      <c r="M27" s="6"/>
      <c r="N27" s="6"/>
      <c r="O27" s="6"/>
      <c r="P27" s="6"/>
      <c r="Q27" s="6"/>
      <c r="R27" s="6"/>
      <c r="S27" s="6"/>
    </row>
    <row r="28" spans="1:19" ht="14.25" customHeight="1" x14ac:dyDescent="0.25">
      <c r="A28" s="22">
        <v>2017</v>
      </c>
      <c r="B28" s="35">
        <f t="shared" si="0"/>
        <v>304166</v>
      </c>
      <c r="C28" s="16">
        <f t="shared" ref="C28:E28" si="23">C54+C80</f>
        <v>171049</v>
      </c>
      <c r="D28" s="16">
        <f t="shared" si="23"/>
        <v>24486</v>
      </c>
      <c r="E28" s="17">
        <f t="shared" si="23"/>
        <v>108631</v>
      </c>
      <c r="F28" s="6"/>
      <c r="G28" s="421"/>
      <c r="H28" s="32" t="s">
        <v>15</v>
      </c>
      <c r="I28" s="33" t="s">
        <v>2</v>
      </c>
      <c r="J28" s="33" t="s">
        <v>13</v>
      </c>
      <c r="K28" s="33" t="s">
        <v>14</v>
      </c>
      <c r="L28" s="33" t="s">
        <v>12</v>
      </c>
      <c r="M28" s="6"/>
      <c r="N28" s="6"/>
      <c r="O28" s="6"/>
      <c r="P28" s="6"/>
      <c r="Q28" s="6"/>
      <c r="R28" s="6"/>
      <c r="S28" s="6"/>
    </row>
    <row r="29" spans="1:19" ht="14.25" customHeight="1" x14ac:dyDescent="0.25">
      <c r="A29" s="23">
        <v>2018</v>
      </c>
      <c r="B29" s="37">
        <f t="shared" si="0"/>
        <v>292865</v>
      </c>
      <c r="C29" s="16">
        <f t="shared" ref="C29:E29" si="24">C55+C81</f>
        <v>176044</v>
      </c>
      <c r="D29" s="16">
        <f t="shared" si="24"/>
        <v>15724</v>
      </c>
      <c r="E29" s="17">
        <f t="shared" si="24"/>
        <v>101097</v>
      </c>
      <c r="F29" s="6"/>
      <c r="G29" s="5" t="s">
        <v>9</v>
      </c>
      <c r="H29" s="26" t="s">
        <v>135</v>
      </c>
      <c r="I29" s="34">
        <f>SUM(J29:L29)</f>
        <v>1</v>
      </c>
      <c r="J29" s="34">
        <f>J14/I14</f>
        <v>0.5222485112311781</v>
      </c>
      <c r="K29" s="34">
        <f>K14/I14</f>
        <v>7.8008895464710626E-2</v>
      </c>
      <c r="L29" s="34">
        <f>L14/I14</f>
        <v>0.39974259330411127</v>
      </c>
      <c r="M29" s="6"/>
      <c r="N29" s="6"/>
      <c r="O29" s="6"/>
      <c r="P29" s="6"/>
      <c r="Q29" s="6"/>
      <c r="R29" s="6"/>
      <c r="S29" s="6"/>
    </row>
    <row r="30" spans="1:19" ht="14.25" customHeight="1" x14ac:dyDescent="0.25">
      <c r="A30" s="175">
        <v>2019</v>
      </c>
      <c r="B30" s="193">
        <f t="shared" si="0"/>
        <v>315190</v>
      </c>
      <c r="C30" s="16">
        <f t="shared" ref="C30:E30" si="25">C56+C82</f>
        <v>178428</v>
      </c>
      <c r="D30" s="16">
        <f t="shared" si="25"/>
        <v>15269</v>
      </c>
      <c r="E30" s="17">
        <f t="shared" si="25"/>
        <v>121493</v>
      </c>
      <c r="F30" s="6"/>
      <c r="G30" s="5" t="s">
        <v>10</v>
      </c>
      <c r="H30" s="26" t="s">
        <v>135</v>
      </c>
      <c r="I30" s="34">
        <f>SUM(J30:L30)</f>
        <v>1</v>
      </c>
      <c r="J30" s="34">
        <f>J15/I15</f>
        <v>0.73672416974857668</v>
      </c>
      <c r="K30" s="34">
        <f>K15/I15</f>
        <v>7.3827898422913221E-2</v>
      </c>
      <c r="L30" s="34">
        <f>L15/I15</f>
        <v>0.18944793182851016</v>
      </c>
      <c r="M30" s="6"/>
      <c r="N30" s="6"/>
      <c r="O30" s="6"/>
      <c r="P30" s="6"/>
      <c r="Q30" s="6"/>
      <c r="R30" s="6"/>
      <c r="S30" s="6"/>
    </row>
    <row r="31" spans="1:19" ht="14.25" customHeight="1" x14ac:dyDescent="0.25">
      <c r="A31" s="175">
        <v>2020</v>
      </c>
      <c r="B31" s="191">
        <f t="shared" si="0"/>
        <v>115021</v>
      </c>
      <c r="C31" s="16">
        <f t="shared" ref="C31:E31" si="26">C57+C83</f>
        <v>47461</v>
      </c>
      <c r="D31" s="16">
        <f t="shared" si="26"/>
        <v>62332</v>
      </c>
      <c r="E31" s="17">
        <f t="shared" si="26"/>
        <v>5228</v>
      </c>
      <c r="F31" s="6"/>
      <c r="G31" s="5" t="s">
        <v>2</v>
      </c>
      <c r="H31" s="26" t="s">
        <v>135</v>
      </c>
      <c r="I31" s="34">
        <f>SUM(J31:L31)</f>
        <v>1</v>
      </c>
      <c r="J31" s="34">
        <f>J16/I16</f>
        <v>0.62550326251714194</v>
      </c>
      <c r="K31" s="34">
        <f>K16/I16</f>
        <v>7.5996043224683021E-2</v>
      </c>
      <c r="L31" s="34">
        <f>L16/I16</f>
        <v>0.29850069425817505</v>
      </c>
      <c r="M31" s="6"/>
      <c r="N31" s="6"/>
      <c r="O31" s="6"/>
      <c r="P31" s="6"/>
      <c r="Q31" s="6"/>
      <c r="R31" s="6"/>
      <c r="S31" s="6"/>
    </row>
    <row r="32" spans="1:19" ht="14.25" customHeight="1" x14ac:dyDescent="0.25">
      <c r="A32" s="29">
        <v>2021</v>
      </c>
      <c r="B32" s="194">
        <f>SUM(C32:E32)</f>
        <v>152673</v>
      </c>
      <c r="C32" s="599">
        <f t="shared" ref="C32:E32" si="27">C58+C84</f>
        <v>78923</v>
      </c>
      <c r="D32" s="599">
        <f t="shared" si="27"/>
        <v>8746</v>
      </c>
      <c r="E32" s="600">
        <f t="shared" si="27"/>
        <v>65004</v>
      </c>
      <c r="F32" s="6"/>
      <c r="G32" s="6"/>
      <c r="H32" s="7"/>
      <c r="I32" s="7"/>
      <c r="J32" s="7"/>
      <c r="K32" s="7"/>
      <c r="L32" s="7"/>
      <c r="M32" s="6"/>
      <c r="N32" s="6"/>
      <c r="O32" s="6"/>
      <c r="P32" s="6"/>
      <c r="Q32" s="6"/>
      <c r="R32" s="6"/>
      <c r="S32" s="6"/>
    </row>
    <row r="33" spans="1:19" ht="14.25" customHeight="1" x14ac:dyDescent="0.25">
      <c r="A33" s="581" t="s">
        <v>135</v>
      </c>
      <c r="B33" s="582">
        <f>SUM(B11:B32)</f>
        <v>7248851.0799345998</v>
      </c>
      <c r="C33" s="582">
        <f>SUM(C11:C32)</f>
        <v>4534180</v>
      </c>
      <c r="D33" s="582">
        <f t="shared" ref="D33:E33" si="28">SUM(D11:D32)</f>
        <v>550884</v>
      </c>
      <c r="E33" s="582">
        <f t="shared" si="28"/>
        <v>2163787.0799345998</v>
      </c>
      <c r="F33" s="6"/>
      <c r="G33" s="6"/>
      <c r="H33" s="7"/>
      <c r="I33" s="7"/>
      <c r="J33" s="7"/>
      <c r="K33" s="7"/>
      <c r="L33" s="7"/>
      <c r="M33" s="6"/>
      <c r="N33" s="6"/>
      <c r="O33" s="6"/>
      <c r="P33" s="6"/>
      <c r="Q33" s="6"/>
      <c r="R33" s="6"/>
      <c r="S33" s="6"/>
    </row>
    <row r="34" spans="1:19" ht="14.25" customHeight="1" x14ac:dyDescent="0.25">
      <c r="A34" s="53"/>
      <c r="B34" s="52"/>
      <c r="C34" s="52"/>
      <c r="D34" s="52"/>
      <c r="E34" s="52"/>
      <c r="F34" s="333"/>
      <c r="G34" s="6"/>
      <c r="H34" s="13"/>
      <c r="I34" s="39"/>
      <c r="J34" s="14"/>
      <c r="K34" s="14"/>
      <c r="L34" s="14"/>
      <c r="M34" s="51"/>
    </row>
    <row r="35" spans="1:19" ht="14.25" customHeight="1" x14ac:dyDescent="0.25">
      <c r="A35" s="628" t="s">
        <v>153</v>
      </c>
      <c r="B35" s="630"/>
      <c r="C35" s="630"/>
      <c r="D35" s="630"/>
      <c r="E35" s="631"/>
      <c r="F35" s="334"/>
      <c r="G35" s="6"/>
      <c r="H35" s="7"/>
      <c r="I35" s="39"/>
      <c r="J35" s="7"/>
      <c r="K35" s="7"/>
      <c r="L35" s="7"/>
      <c r="M35" s="38"/>
    </row>
    <row r="36" spans="1:19" ht="14.25" customHeight="1" x14ac:dyDescent="0.25">
      <c r="A36" s="10" t="s">
        <v>0</v>
      </c>
      <c r="B36" s="11" t="s">
        <v>2</v>
      </c>
      <c r="C36" s="11" t="s">
        <v>13</v>
      </c>
      <c r="D36" s="11" t="s">
        <v>14</v>
      </c>
      <c r="E36" s="12" t="s">
        <v>12</v>
      </c>
      <c r="F36" s="335"/>
      <c r="G36" s="5"/>
      <c r="H36" s="8"/>
      <c r="I36" s="39"/>
      <c r="J36" s="9"/>
      <c r="K36" s="9"/>
      <c r="L36" s="9"/>
      <c r="M36" s="50"/>
    </row>
    <row r="37" spans="1:19" ht="14.25" customHeight="1" x14ac:dyDescent="0.25">
      <c r="A37" s="186">
        <v>2000</v>
      </c>
      <c r="B37" s="187">
        <f t="shared" ref="B37:B56" si="29">SUM(C37:E37)</f>
        <v>303600</v>
      </c>
      <c r="C37" s="187">
        <v>236533</v>
      </c>
      <c r="D37" s="187">
        <v>12196</v>
      </c>
      <c r="E37" s="188">
        <v>54871</v>
      </c>
      <c r="F37" s="336"/>
      <c r="G37" s="6"/>
      <c r="H37" s="6"/>
      <c r="I37" s="39"/>
      <c r="J37" s="7"/>
      <c r="K37" s="7"/>
      <c r="L37" s="7"/>
      <c r="M37" s="38"/>
    </row>
    <row r="38" spans="1:19" ht="14.25" customHeight="1" x14ac:dyDescent="0.25">
      <c r="A38" s="189">
        <v>2001</v>
      </c>
      <c r="B38" s="176">
        <f t="shared" si="29"/>
        <v>229890.6607946</v>
      </c>
      <c r="C38" s="176">
        <v>169424</v>
      </c>
      <c r="D38" s="176">
        <v>13248</v>
      </c>
      <c r="E38" s="184">
        <v>47218.6607946</v>
      </c>
      <c r="F38" s="336"/>
      <c r="G38" s="13"/>
      <c r="H38" s="13"/>
      <c r="I38" s="39"/>
      <c r="J38" s="14"/>
      <c r="K38" s="14"/>
      <c r="L38" s="14"/>
      <c r="M38" s="51"/>
    </row>
    <row r="39" spans="1:19" ht="14.25" customHeight="1" x14ac:dyDescent="0.25">
      <c r="A39" s="190">
        <v>2002</v>
      </c>
      <c r="B39" s="176">
        <f t="shared" si="29"/>
        <v>200235</v>
      </c>
      <c r="C39" s="176">
        <v>169278</v>
      </c>
      <c r="D39" s="176">
        <v>12702</v>
      </c>
      <c r="E39" s="184">
        <v>18255</v>
      </c>
      <c r="F39" s="336"/>
      <c r="G39" s="6"/>
      <c r="H39" s="6"/>
      <c r="I39" s="39"/>
      <c r="J39" s="20"/>
      <c r="K39" s="20"/>
      <c r="L39" s="20"/>
      <c r="M39" s="54"/>
    </row>
    <row r="40" spans="1:19" ht="14.25" customHeight="1" x14ac:dyDescent="0.25">
      <c r="A40" s="190">
        <v>2003</v>
      </c>
      <c r="B40" s="176">
        <f t="shared" si="29"/>
        <v>230746</v>
      </c>
      <c r="C40" s="176">
        <v>159295</v>
      </c>
      <c r="D40" s="176">
        <v>19237</v>
      </c>
      <c r="E40" s="184">
        <v>52214</v>
      </c>
      <c r="F40" s="336"/>
      <c r="G40" s="6"/>
      <c r="H40" s="6"/>
      <c r="I40" s="39"/>
      <c r="J40" s="6"/>
      <c r="K40" s="6"/>
      <c r="L40" s="6"/>
      <c r="M40" s="6"/>
    </row>
    <row r="41" spans="1:19" ht="14.25" customHeight="1" x14ac:dyDescent="0.25">
      <c r="A41" s="190">
        <v>2004</v>
      </c>
      <c r="B41" s="176">
        <f t="shared" si="29"/>
        <v>311597</v>
      </c>
      <c r="C41" s="176">
        <v>265006</v>
      </c>
      <c r="D41" s="176">
        <v>20950</v>
      </c>
      <c r="E41" s="184">
        <v>25641</v>
      </c>
      <c r="F41" s="336"/>
      <c r="G41" s="6"/>
      <c r="H41" s="6"/>
      <c r="I41" s="39"/>
      <c r="J41" s="20"/>
      <c r="K41" s="20"/>
      <c r="L41" s="20"/>
      <c r="M41" s="54"/>
    </row>
    <row r="42" spans="1:19" ht="14.25" customHeight="1" x14ac:dyDescent="0.25">
      <c r="A42" s="189">
        <v>2005</v>
      </c>
      <c r="B42" s="176">
        <f t="shared" si="29"/>
        <v>312559</v>
      </c>
      <c r="C42" s="176">
        <v>247965</v>
      </c>
      <c r="D42" s="176">
        <v>13205</v>
      </c>
      <c r="E42" s="184">
        <v>51389</v>
      </c>
      <c r="F42" s="336"/>
      <c r="G42" s="6"/>
      <c r="H42" s="6"/>
      <c r="I42" s="39"/>
      <c r="J42" s="20"/>
      <c r="K42" s="20"/>
      <c r="L42" s="20"/>
      <c r="M42" s="54"/>
    </row>
    <row r="43" spans="1:19" ht="14.25" customHeight="1" x14ac:dyDescent="0.25">
      <c r="A43" s="189">
        <v>2006</v>
      </c>
      <c r="B43" s="176">
        <f t="shared" si="29"/>
        <v>290965</v>
      </c>
      <c r="C43" s="176">
        <v>226710</v>
      </c>
      <c r="D43" s="176">
        <v>10340</v>
      </c>
      <c r="E43" s="184">
        <v>53915</v>
      </c>
      <c r="F43" s="336"/>
      <c r="G43" s="6"/>
      <c r="H43" s="6"/>
      <c r="I43" s="39"/>
      <c r="J43" s="6"/>
      <c r="K43" s="6"/>
      <c r="L43" s="6"/>
      <c r="M43" s="52"/>
    </row>
    <row r="44" spans="1:19" ht="14.25" customHeight="1" x14ac:dyDescent="0.25">
      <c r="A44" s="189">
        <v>2007</v>
      </c>
      <c r="B44" s="176">
        <f t="shared" si="29"/>
        <v>272941</v>
      </c>
      <c r="C44" s="176">
        <v>200288</v>
      </c>
      <c r="D44" s="176">
        <v>10952</v>
      </c>
      <c r="E44" s="184">
        <v>61701</v>
      </c>
      <c r="F44" s="336"/>
      <c r="G44" s="6"/>
      <c r="H44" s="6"/>
      <c r="I44" s="39"/>
      <c r="J44" s="6"/>
      <c r="K44" s="6"/>
      <c r="L44" s="6"/>
    </row>
    <row r="45" spans="1:19" ht="14.25" customHeight="1" x14ac:dyDescent="0.25">
      <c r="A45" s="189">
        <v>2008</v>
      </c>
      <c r="B45" s="176">
        <f t="shared" si="29"/>
        <v>165911</v>
      </c>
      <c r="C45" s="176">
        <v>89622</v>
      </c>
      <c r="D45" s="176">
        <v>8162</v>
      </c>
      <c r="E45" s="184">
        <v>68127</v>
      </c>
      <c r="F45" s="336"/>
      <c r="G45" s="6"/>
      <c r="H45" s="6"/>
      <c r="I45" s="39"/>
      <c r="J45" s="6"/>
      <c r="K45" s="6"/>
      <c r="L45" s="6"/>
    </row>
    <row r="46" spans="1:19" ht="14.25" customHeight="1" x14ac:dyDescent="0.25">
      <c r="A46" s="189">
        <v>2009</v>
      </c>
      <c r="B46" s="176">
        <f t="shared" si="29"/>
        <v>117779</v>
      </c>
      <c r="C46" s="176">
        <v>30153</v>
      </c>
      <c r="D46" s="176">
        <v>8674</v>
      </c>
      <c r="E46" s="184">
        <v>78952</v>
      </c>
      <c r="F46" s="336"/>
      <c r="G46" s="6"/>
      <c r="H46" s="6"/>
      <c r="I46" s="39"/>
      <c r="J46" s="6"/>
      <c r="K46" s="6"/>
      <c r="L46" s="6"/>
    </row>
    <row r="47" spans="1:19" ht="14.25" customHeight="1" x14ac:dyDescent="0.25">
      <c r="A47" s="189">
        <v>2010</v>
      </c>
      <c r="B47" s="176">
        <f t="shared" si="29"/>
        <v>137627</v>
      </c>
      <c r="C47" s="176">
        <v>30223</v>
      </c>
      <c r="D47" s="176">
        <v>12943</v>
      </c>
      <c r="E47" s="184">
        <v>94461</v>
      </c>
      <c r="F47" s="336"/>
      <c r="G47" s="6"/>
      <c r="H47" s="6"/>
      <c r="I47" s="39"/>
      <c r="J47" s="6"/>
      <c r="K47" s="6"/>
      <c r="L47" s="6"/>
    </row>
    <row r="48" spans="1:19" ht="14.25" customHeight="1" x14ac:dyDescent="0.25">
      <c r="A48" s="189">
        <v>2011</v>
      </c>
      <c r="B48" s="176">
        <f t="shared" si="29"/>
        <v>135547</v>
      </c>
      <c r="C48" s="176">
        <v>32168</v>
      </c>
      <c r="D48" s="176">
        <v>11933</v>
      </c>
      <c r="E48" s="184">
        <v>91446</v>
      </c>
      <c r="F48" s="336"/>
      <c r="G48" s="6"/>
      <c r="H48" s="6"/>
      <c r="I48" s="39"/>
      <c r="J48" s="6"/>
      <c r="K48" s="6"/>
      <c r="L48" s="6"/>
    </row>
    <row r="49" spans="1:13" ht="14.25" customHeight="1" x14ac:dyDescent="0.25">
      <c r="A49" s="175">
        <v>2012</v>
      </c>
      <c r="B49" s="176">
        <f t="shared" si="29"/>
        <v>109069</v>
      </c>
      <c r="C49" s="176">
        <v>14873</v>
      </c>
      <c r="D49" s="176">
        <v>20139</v>
      </c>
      <c r="E49" s="184">
        <v>74057</v>
      </c>
      <c r="F49" s="336"/>
      <c r="G49" s="6"/>
      <c r="H49" s="6"/>
      <c r="I49" s="39"/>
      <c r="J49" s="6"/>
      <c r="K49" s="6"/>
      <c r="L49" s="6"/>
    </row>
    <row r="50" spans="1:13" ht="14.25" customHeight="1" x14ac:dyDescent="0.25">
      <c r="A50" s="175">
        <v>2013</v>
      </c>
      <c r="B50" s="176">
        <f t="shared" si="29"/>
        <v>106875</v>
      </c>
      <c r="C50" s="176">
        <v>12460</v>
      </c>
      <c r="D50" s="176">
        <v>12232</v>
      </c>
      <c r="E50" s="184">
        <v>82183</v>
      </c>
      <c r="F50" s="336"/>
      <c r="G50" s="6"/>
      <c r="H50" s="6"/>
      <c r="I50" s="21"/>
      <c r="J50" s="6"/>
      <c r="K50" s="6"/>
      <c r="L50" s="6"/>
    </row>
    <row r="51" spans="1:13" ht="14.25" customHeight="1" x14ac:dyDescent="0.25">
      <c r="A51" s="175">
        <v>2014</v>
      </c>
      <c r="B51" s="176">
        <f t="shared" si="29"/>
        <v>125805</v>
      </c>
      <c r="C51" s="176">
        <v>16422</v>
      </c>
      <c r="D51" s="176">
        <v>15927</v>
      </c>
      <c r="E51" s="184">
        <v>93456</v>
      </c>
      <c r="F51" s="336"/>
      <c r="G51" s="6"/>
      <c r="H51" s="6"/>
      <c r="I51" s="6"/>
      <c r="J51" s="6"/>
      <c r="K51" s="6"/>
      <c r="L51" s="6"/>
    </row>
    <row r="52" spans="1:13" ht="14.25" customHeight="1" x14ac:dyDescent="0.25">
      <c r="A52" s="175">
        <v>2015</v>
      </c>
      <c r="B52" s="176">
        <f t="shared" si="29"/>
        <v>125493</v>
      </c>
      <c r="C52" s="176">
        <v>16145</v>
      </c>
      <c r="D52" s="176">
        <v>12283</v>
      </c>
      <c r="E52" s="184">
        <v>97065</v>
      </c>
      <c r="F52" s="336"/>
      <c r="G52" s="6"/>
      <c r="H52" s="6"/>
      <c r="I52" s="6"/>
      <c r="J52" s="6"/>
      <c r="K52" s="6"/>
      <c r="L52" s="6"/>
    </row>
    <row r="53" spans="1:13" ht="14.25" customHeight="1" x14ac:dyDescent="0.25">
      <c r="A53" s="175">
        <v>2016</v>
      </c>
      <c r="B53" s="176">
        <f t="shared" si="29"/>
        <v>119496</v>
      </c>
      <c r="C53" s="176">
        <v>8244</v>
      </c>
      <c r="D53" s="176">
        <v>9263</v>
      </c>
      <c r="E53" s="184">
        <v>101989</v>
      </c>
      <c r="F53" s="336"/>
      <c r="G53" s="6"/>
      <c r="H53" s="6"/>
      <c r="I53" s="6"/>
      <c r="J53" s="6"/>
      <c r="K53" s="6"/>
      <c r="L53" s="6"/>
    </row>
    <row r="54" spans="1:13" ht="14.25" customHeight="1" x14ac:dyDescent="0.25">
      <c r="A54" s="175">
        <v>2017</v>
      </c>
      <c r="B54" s="176">
        <f t="shared" si="29"/>
        <v>111810</v>
      </c>
      <c r="C54" s="176">
        <v>11742</v>
      </c>
      <c r="D54" s="176">
        <v>4167</v>
      </c>
      <c r="E54" s="184">
        <v>95901</v>
      </c>
      <c r="F54" s="336"/>
      <c r="G54" s="6"/>
      <c r="H54" s="6"/>
      <c r="I54" s="6"/>
      <c r="J54" s="6"/>
      <c r="K54" s="6"/>
      <c r="L54" s="6"/>
    </row>
    <row r="55" spans="1:13" ht="14.25" customHeight="1" x14ac:dyDescent="0.25">
      <c r="A55" s="175">
        <v>2018</v>
      </c>
      <c r="B55" s="176">
        <f t="shared" si="29"/>
        <v>100983</v>
      </c>
      <c r="C55" s="176">
        <v>8821</v>
      </c>
      <c r="D55" s="176">
        <v>1973</v>
      </c>
      <c r="E55" s="184">
        <v>90189</v>
      </c>
      <c r="F55" s="336"/>
      <c r="G55" s="6"/>
      <c r="H55" s="6"/>
      <c r="I55" s="6"/>
      <c r="J55" s="6"/>
      <c r="K55" s="6"/>
      <c r="L55" s="6"/>
    </row>
    <row r="56" spans="1:13" ht="14.25" customHeight="1" x14ac:dyDescent="0.25">
      <c r="A56" s="175">
        <v>2019</v>
      </c>
      <c r="B56" s="176">
        <f t="shared" si="29"/>
        <v>122824</v>
      </c>
      <c r="C56" s="176">
        <v>10666</v>
      </c>
      <c r="D56" s="176">
        <v>1965</v>
      </c>
      <c r="E56" s="184">
        <v>110193</v>
      </c>
      <c r="F56" s="336"/>
      <c r="G56" s="6"/>
      <c r="H56" s="6"/>
      <c r="I56" s="6"/>
      <c r="J56" s="6"/>
      <c r="K56" s="6"/>
      <c r="L56" s="6"/>
    </row>
    <row r="57" spans="1:13" ht="14.25" customHeight="1" x14ac:dyDescent="0.25">
      <c r="A57" s="424">
        <v>2020</v>
      </c>
      <c r="B57" s="422">
        <f t="shared" ref="B57" si="30">SUM(C57:E57)</f>
        <v>64041</v>
      </c>
      <c r="C57" s="422">
        <v>4345</v>
      </c>
      <c r="D57" s="422">
        <v>59300</v>
      </c>
      <c r="E57" s="423">
        <v>396</v>
      </c>
      <c r="F57" s="336"/>
      <c r="G57" s="6"/>
      <c r="H57" s="6"/>
      <c r="I57" s="6"/>
      <c r="J57" s="6"/>
      <c r="K57" s="6"/>
      <c r="L57" s="6"/>
    </row>
    <row r="58" spans="1:13" ht="14.25" customHeight="1" x14ac:dyDescent="0.25">
      <c r="A58" s="29">
        <v>2021</v>
      </c>
      <c r="B58" s="25">
        <f t="shared" ref="B58" si="31">SUM(C58:E58)</f>
        <v>63252</v>
      </c>
      <c r="C58" s="25">
        <v>2773</v>
      </c>
      <c r="D58" s="25">
        <v>1448</v>
      </c>
      <c r="E58" s="185">
        <v>59031</v>
      </c>
      <c r="F58" s="336"/>
      <c r="G58" s="6"/>
      <c r="H58" s="6"/>
      <c r="I58" s="6"/>
      <c r="J58" s="6"/>
      <c r="K58" s="6"/>
      <c r="L58" s="6"/>
    </row>
    <row r="59" spans="1:13" ht="14.25" customHeight="1" x14ac:dyDescent="0.25">
      <c r="A59" s="581" t="s">
        <v>135</v>
      </c>
      <c r="B59" s="582">
        <f>SUM(B37:B58)</f>
        <v>3759045.6607945999</v>
      </c>
      <c r="C59" s="582">
        <f>SUM(C37:C58)</f>
        <v>1963156</v>
      </c>
      <c r="D59" s="582">
        <f t="shared" ref="D59:E59" si="32">SUM(D37:D58)</f>
        <v>293239</v>
      </c>
      <c r="E59" s="582">
        <f t="shared" si="32"/>
        <v>1502650.6607945999</v>
      </c>
      <c r="F59" s="39"/>
      <c r="G59" s="6"/>
      <c r="H59" s="21"/>
      <c r="I59" s="21"/>
      <c r="J59" s="21"/>
      <c r="K59" s="21"/>
      <c r="L59" s="21"/>
    </row>
    <row r="60" spans="1:13" ht="14.25" customHeight="1" x14ac:dyDescent="0.25">
      <c r="A60" s="6"/>
      <c r="B60" s="21"/>
      <c r="C60" s="21"/>
      <c r="D60" s="21"/>
      <c r="E60" s="21"/>
      <c r="F60" s="337"/>
      <c r="G60" s="6"/>
      <c r="H60" s="6"/>
      <c r="I60" s="6"/>
      <c r="J60" s="6"/>
      <c r="K60" s="6"/>
      <c r="L60" s="6"/>
    </row>
    <row r="61" spans="1:13" ht="14.25" customHeight="1" x14ac:dyDescent="0.25">
      <c r="A61" s="628" t="s">
        <v>154</v>
      </c>
      <c r="B61" s="630"/>
      <c r="C61" s="630"/>
      <c r="D61" s="630"/>
      <c r="E61" s="631"/>
      <c r="F61" s="334"/>
      <c r="G61" s="6"/>
      <c r="H61" s="6"/>
      <c r="I61" s="6"/>
      <c r="J61" s="6"/>
      <c r="K61" s="6"/>
      <c r="L61" s="6"/>
    </row>
    <row r="62" spans="1:13" ht="14.25" customHeight="1" x14ac:dyDescent="0.25">
      <c r="A62" s="10" t="s">
        <v>0</v>
      </c>
      <c r="B62" s="11" t="s">
        <v>2</v>
      </c>
      <c r="C62" s="11" t="s">
        <v>13</v>
      </c>
      <c r="D62" s="11" t="s">
        <v>14</v>
      </c>
      <c r="E62" s="12" t="s">
        <v>12</v>
      </c>
      <c r="F62" s="335"/>
      <c r="G62" s="6"/>
      <c r="H62" s="6"/>
      <c r="I62" s="6"/>
      <c r="J62" s="6"/>
      <c r="K62" s="6"/>
      <c r="L62" s="6"/>
    </row>
    <row r="63" spans="1:13" ht="14.25" customHeight="1" x14ac:dyDescent="0.25">
      <c r="A63" s="186">
        <v>2000</v>
      </c>
      <c r="B63" s="187">
        <f t="shared" ref="B63:B82" si="33">SUM(C63:E63)</f>
        <v>399885</v>
      </c>
      <c r="C63" s="187">
        <v>286738</v>
      </c>
      <c r="D63" s="187">
        <v>37151</v>
      </c>
      <c r="E63" s="188">
        <v>75996</v>
      </c>
      <c r="F63" s="336"/>
      <c r="G63" s="6"/>
      <c r="H63" s="6"/>
      <c r="I63" s="6"/>
      <c r="J63" s="6"/>
      <c r="K63" s="6"/>
      <c r="L63" s="6"/>
    </row>
    <row r="64" spans="1:13" ht="14.25" customHeight="1" x14ac:dyDescent="0.25">
      <c r="A64" s="189">
        <v>2001</v>
      </c>
      <c r="B64" s="176">
        <f t="shared" si="33"/>
        <v>111000.41914</v>
      </c>
      <c r="C64" s="176">
        <v>63662</v>
      </c>
      <c r="D64" s="176">
        <v>10976</v>
      </c>
      <c r="E64" s="184">
        <v>36362.419139999998</v>
      </c>
      <c r="F64" s="336"/>
      <c r="G64" s="13"/>
      <c r="H64" s="13"/>
      <c r="I64" s="13"/>
      <c r="J64" s="13"/>
      <c r="K64" s="13"/>
      <c r="L64" s="13"/>
      <c r="M64" s="19"/>
    </row>
    <row r="65" spans="1:143" ht="14.25" customHeight="1" x14ac:dyDescent="0.25">
      <c r="A65" s="190">
        <v>2002</v>
      </c>
      <c r="B65" s="176">
        <f t="shared" si="33"/>
        <v>143954</v>
      </c>
      <c r="C65" s="176">
        <v>122096</v>
      </c>
      <c r="D65" s="176">
        <v>7926</v>
      </c>
      <c r="E65" s="184">
        <v>13932</v>
      </c>
      <c r="F65" s="336"/>
      <c r="G65" s="6"/>
      <c r="H65" s="6"/>
      <c r="I65" s="6"/>
      <c r="J65" s="6"/>
      <c r="K65" s="6"/>
      <c r="L65" s="6"/>
    </row>
    <row r="66" spans="1:143" ht="14.25" customHeight="1" x14ac:dyDescent="0.25">
      <c r="A66" s="190">
        <v>2003</v>
      </c>
      <c r="B66" s="176">
        <f t="shared" si="33"/>
        <v>139785</v>
      </c>
      <c r="C66" s="176">
        <v>105883</v>
      </c>
      <c r="D66" s="176">
        <v>9466</v>
      </c>
      <c r="E66" s="184">
        <v>24436</v>
      </c>
      <c r="F66" s="336"/>
      <c r="G66" s="6"/>
      <c r="H66" s="6"/>
      <c r="I66" s="6"/>
      <c r="J66" s="6"/>
      <c r="K66" s="6"/>
      <c r="L66" s="6"/>
    </row>
    <row r="67" spans="1:143" ht="14.25" customHeight="1" x14ac:dyDescent="0.25">
      <c r="A67" s="190">
        <v>2004</v>
      </c>
      <c r="B67" s="176">
        <f t="shared" si="33"/>
        <v>165799</v>
      </c>
      <c r="C67" s="176">
        <v>140051</v>
      </c>
      <c r="D67" s="176">
        <v>8863</v>
      </c>
      <c r="E67" s="184">
        <v>16885</v>
      </c>
      <c r="F67" s="336"/>
      <c r="G67" s="6"/>
      <c r="H67" s="6"/>
      <c r="I67" s="6"/>
      <c r="J67" s="6"/>
      <c r="K67" s="6"/>
      <c r="L67" s="6"/>
    </row>
    <row r="68" spans="1:143" ht="14.25" customHeight="1" x14ac:dyDescent="0.25">
      <c r="A68" s="189">
        <v>2005</v>
      </c>
      <c r="B68" s="176">
        <f t="shared" si="33"/>
        <v>123393</v>
      </c>
      <c r="C68" s="176">
        <v>79030</v>
      </c>
      <c r="D68" s="176">
        <v>8009</v>
      </c>
      <c r="E68" s="184">
        <v>36354</v>
      </c>
      <c r="F68" s="336"/>
      <c r="G68" s="6"/>
      <c r="H68" s="6"/>
      <c r="I68" s="6"/>
      <c r="J68" s="6"/>
      <c r="K68" s="6"/>
      <c r="L68" s="6"/>
    </row>
    <row r="69" spans="1:143" ht="14.25" customHeight="1" x14ac:dyDescent="0.25">
      <c r="A69" s="189">
        <v>2006</v>
      </c>
      <c r="B69" s="176">
        <f t="shared" si="33"/>
        <v>149124</v>
      </c>
      <c r="C69" s="176">
        <v>95570</v>
      </c>
      <c r="D69" s="176">
        <v>5278</v>
      </c>
      <c r="E69" s="184">
        <v>48276</v>
      </c>
      <c r="F69" s="336"/>
      <c r="G69" s="6"/>
      <c r="H69" s="6"/>
      <c r="I69" s="6"/>
      <c r="J69" s="6"/>
      <c r="K69" s="6"/>
      <c r="L69" s="6"/>
    </row>
    <row r="70" spans="1:143" ht="14.25" customHeight="1" x14ac:dyDescent="0.25">
      <c r="A70" s="189">
        <v>2007</v>
      </c>
      <c r="B70" s="176">
        <f t="shared" si="33"/>
        <v>147372</v>
      </c>
      <c r="C70" s="176">
        <v>89517</v>
      </c>
      <c r="D70" s="176">
        <v>5699</v>
      </c>
      <c r="E70" s="184">
        <v>52156</v>
      </c>
      <c r="F70" s="336"/>
      <c r="G70" s="6"/>
      <c r="H70" s="6"/>
      <c r="I70" s="6"/>
      <c r="J70" s="6"/>
      <c r="K70" s="6"/>
      <c r="L70" s="6"/>
    </row>
    <row r="71" spans="1:143" ht="14.25" customHeight="1" x14ac:dyDescent="0.25">
      <c r="A71" s="189">
        <v>2008</v>
      </c>
      <c r="B71" s="176">
        <f t="shared" si="33"/>
        <v>146987</v>
      </c>
      <c r="C71" s="176">
        <v>94855</v>
      </c>
      <c r="D71" s="176">
        <v>5222</v>
      </c>
      <c r="E71" s="184">
        <v>46910</v>
      </c>
      <c r="F71" s="336"/>
      <c r="G71" s="6"/>
      <c r="H71" s="6"/>
      <c r="I71" s="6"/>
      <c r="J71" s="6"/>
      <c r="K71" s="6"/>
      <c r="L71" s="6"/>
    </row>
    <row r="72" spans="1:143" s="55" customFormat="1" ht="14.25" customHeight="1" x14ac:dyDescent="0.25">
      <c r="A72" s="189">
        <v>2009</v>
      </c>
      <c r="B72" s="176">
        <f t="shared" si="33"/>
        <v>113403</v>
      </c>
      <c r="C72" s="176">
        <v>72708</v>
      </c>
      <c r="D72" s="176">
        <v>9972</v>
      </c>
      <c r="E72" s="184">
        <v>30723</v>
      </c>
      <c r="F72" s="336"/>
      <c r="G72" s="6"/>
      <c r="H72" s="6"/>
      <c r="I72" s="6"/>
      <c r="J72" s="6"/>
      <c r="K72" s="6"/>
      <c r="L72" s="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14.25" customHeight="1" x14ac:dyDescent="0.25">
      <c r="A73" s="189">
        <v>2010</v>
      </c>
      <c r="B73" s="176">
        <f t="shared" si="33"/>
        <v>145801</v>
      </c>
      <c r="C73" s="176">
        <v>102507</v>
      </c>
      <c r="D73" s="176">
        <v>8204</v>
      </c>
      <c r="E73" s="184">
        <v>35090</v>
      </c>
      <c r="F73" s="336"/>
      <c r="G73" s="6"/>
      <c r="H73" s="6"/>
      <c r="I73" s="6"/>
      <c r="J73" s="6"/>
      <c r="K73" s="6"/>
      <c r="L73" s="6"/>
    </row>
    <row r="74" spans="1:143" ht="14.25" customHeight="1" x14ac:dyDescent="0.25">
      <c r="A74" s="175">
        <v>2011</v>
      </c>
      <c r="B74" s="191">
        <f t="shared" si="33"/>
        <v>139767</v>
      </c>
      <c r="C74" s="191">
        <v>75813</v>
      </c>
      <c r="D74" s="191">
        <v>11746</v>
      </c>
      <c r="E74" s="192">
        <v>52208</v>
      </c>
      <c r="F74" s="336"/>
      <c r="G74" s="6"/>
      <c r="H74" s="6"/>
      <c r="I74" s="6"/>
      <c r="J74" s="6"/>
      <c r="K74" s="6"/>
      <c r="L74" s="6"/>
    </row>
    <row r="75" spans="1:143" ht="14.25" customHeight="1" x14ac:dyDescent="0.25">
      <c r="A75" s="175">
        <v>2012</v>
      </c>
      <c r="B75" s="176">
        <f t="shared" si="33"/>
        <v>150728</v>
      </c>
      <c r="C75" s="176">
        <v>100092</v>
      </c>
      <c r="D75" s="176">
        <v>10907</v>
      </c>
      <c r="E75" s="184">
        <v>39729</v>
      </c>
      <c r="F75" s="336"/>
      <c r="G75" s="6"/>
      <c r="H75" s="6"/>
      <c r="I75" s="6"/>
      <c r="J75" s="6"/>
      <c r="K75" s="6"/>
      <c r="L75" s="6"/>
    </row>
    <row r="76" spans="1:143" ht="14.25" customHeight="1" x14ac:dyDescent="0.25">
      <c r="A76" s="175">
        <v>2013</v>
      </c>
      <c r="B76" s="176">
        <f t="shared" si="33"/>
        <v>150789</v>
      </c>
      <c r="C76" s="176">
        <v>101044</v>
      </c>
      <c r="D76" s="176">
        <v>13173</v>
      </c>
      <c r="E76" s="184">
        <v>36572</v>
      </c>
      <c r="F76" s="336"/>
      <c r="G76" s="6"/>
      <c r="H76" s="6"/>
      <c r="I76" s="6"/>
      <c r="J76" s="6"/>
      <c r="K76" s="6"/>
      <c r="L76" s="6"/>
    </row>
    <row r="77" spans="1:143" ht="14.25" customHeight="1" x14ac:dyDescent="0.25">
      <c r="A77" s="175">
        <v>2014</v>
      </c>
      <c r="B77" s="176">
        <f t="shared" si="33"/>
        <v>161873</v>
      </c>
      <c r="C77" s="176">
        <v>123477</v>
      </c>
      <c r="D77" s="176">
        <v>10826</v>
      </c>
      <c r="E77" s="184">
        <v>27570</v>
      </c>
      <c r="F77" s="336"/>
      <c r="G77" s="6"/>
      <c r="H77" s="6"/>
      <c r="I77" s="6"/>
      <c r="J77" s="6"/>
      <c r="K77" s="6"/>
      <c r="L77" s="6"/>
    </row>
    <row r="78" spans="1:143" ht="14.25" customHeight="1" x14ac:dyDescent="0.25">
      <c r="A78" s="175">
        <v>2015</v>
      </c>
      <c r="B78" s="176">
        <f t="shared" si="33"/>
        <v>191704</v>
      </c>
      <c r="C78" s="176">
        <v>157684</v>
      </c>
      <c r="D78" s="176">
        <v>15451</v>
      </c>
      <c r="E78" s="184">
        <v>18569</v>
      </c>
      <c r="F78" s="336"/>
      <c r="G78" s="6"/>
      <c r="H78" s="6"/>
      <c r="I78" s="6"/>
      <c r="J78" s="6"/>
      <c r="K78" s="6"/>
      <c r="L78" s="6"/>
    </row>
    <row r="79" spans="1:143" ht="14.25" customHeight="1" x14ac:dyDescent="0.25">
      <c r="A79" s="175">
        <v>2016</v>
      </c>
      <c r="B79" s="176">
        <f t="shared" si="33"/>
        <v>191436</v>
      </c>
      <c r="C79" s="176">
        <v>146739</v>
      </c>
      <c r="D79" s="176">
        <v>21072</v>
      </c>
      <c r="E79" s="184">
        <v>23625</v>
      </c>
      <c r="F79" s="336"/>
      <c r="G79" s="6"/>
      <c r="H79" s="6"/>
      <c r="I79" s="6"/>
      <c r="J79" s="6"/>
      <c r="K79" s="6"/>
      <c r="L79" s="6"/>
    </row>
    <row r="80" spans="1:143" ht="14.25" customHeight="1" x14ac:dyDescent="0.25">
      <c r="A80" s="175">
        <v>2017</v>
      </c>
      <c r="B80" s="176">
        <f t="shared" si="33"/>
        <v>192356</v>
      </c>
      <c r="C80" s="176">
        <v>159307</v>
      </c>
      <c r="D80" s="176">
        <v>20319</v>
      </c>
      <c r="E80" s="184">
        <v>12730</v>
      </c>
      <c r="F80" s="336"/>
      <c r="G80" s="6"/>
      <c r="H80" s="6"/>
      <c r="I80" s="6"/>
      <c r="J80" s="6"/>
      <c r="K80" s="6"/>
      <c r="L80" s="6"/>
    </row>
    <row r="81" spans="1:19" ht="14.25" customHeight="1" x14ac:dyDescent="0.25">
      <c r="A81" s="175">
        <v>2018</v>
      </c>
      <c r="B81" s="176">
        <f t="shared" si="33"/>
        <v>191882</v>
      </c>
      <c r="C81" s="176">
        <v>167223</v>
      </c>
      <c r="D81" s="176">
        <v>13751</v>
      </c>
      <c r="E81" s="184">
        <v>10908</v>
      </c>
      <c r="F81" s="336"/>
      <c r="G81" s="6"/>
      <c r="H81" s="6"/>
      <c r="I81" s="6"/>
      <c r="J81" s="6"/>
      <c r="K81" s="6"/>
      <c r="L81" s="6"/>
    </row>
    <row r="82" spans="1:19" ht="14.25" customHeight="1" x14ac:dyDescent="0.25">
      <c r="A82" s="175">
        <v>2019</v>
      </c>
      <c r="B82" s="176">
        <f t="shared" si="33"/>
        <v>192366</v>
      </c>
      <c r="C82" s="176">
        <v>167762</v>
      </c>
      <c r="D82" s="176">
        <v>13304</v>
      </c>
      <c r="E82" s="184">
        <v>11300</v>
      </c>
      <c r="F82" s="336"/>
      <c r="G82" s="6"/>
      <c r="H82" s="6"/>
      <c r="I82" s="6"/>
      <c r="J82" s="6"/>
      <c r="K82" s="6"/>
      <c r="L82" s="6"/>
    </row>
    <row r="83" spans="1:19" ht="14.25" customHeight="1" x14ac:dyDescent="0.25">
      <c r="A83" s="175">
        <v>2020</v>
      </c>
      <c r="B83" s="176">
        <f t="shared" ref="B83" si="34">SUM(C83:E83)</f>
        <v>50980</v>
      </c>
      <c r="C83" s="176">
        <v>43116</v>
      </c>
      <c r="D83" s="176">
        <v>3032</v>
      </c>
      <c r="E83" s="184">
        <v>4832</v>
      </c>
      <c r="F83" s="336"/>
      <c r="G83" s="6"/>
      <c r="H83" s="6"/>
      <c r="I83" s="6"/>
      <c r="J83" s="6"/>
      <c r="K83" s="6"/>
      <c r="L83" s="6"/>
      <c r="M83" s="6"/>
      <c r="N83" s="6"/>
      <c r="O83" s="625"/>
      <c r="P83" s="625"/>
      <c r="Q83" s="625"/>
      <c r="R83" s="625"/>
      <c r="S83" s="625"/>
    </row>
    <row r="84" spans="1:19" ht="14.25" customHeight="1" x14ac:dyDescent="0.25">
      <c r="A84" s="29">
        <v>2021</v>
      </c>
      <c r="B84" s="25">
        <f t="shared" ref="B84" si="35">SUM(C84:E84)</f>
        <v>89421</v>
      </c>
      <c r="C84" s="25">
        <v>76150</v>
      </c>
      <c r="D84" s="25">
        <v>7298</v>
      </c>
      <c r="E84" s="185">
        <v>5973</v>
      </c>
      <c r="F84" s="336"/>
      <c r="G84" s="6"/>
      <c r="H84" s="6"/>
      <c r="I84" s="6"/>
      <c r="J84" s="6"/>
      <c r="K84" s="6"/>
      <c r="L84" s="6"/>
      <c r="M84" s="6"/>
      <c r="N84" s="6"/>
      <c r="O84" s="625"/>
      <c r="P84" s="625"/>
      <c r="Q84" s="625"/>
      <c r="R84" s="625"/>
      <c r="S84" s="625"/>
    </row>
    <row r="85" spans="1:19" ht="14.25" customHeight="1" x14ac:dyDescent="0.25">
      <c r="A85" s="581" t="s">
        <v>135</v>
      </c>
      <c r="B85" s="582">
        <f>SUM(B63:B84)</f>
        <v>3489805.4191399999</v>
      </c>
      <c r="C85" s="582">
        <f t="shared" ref="C85:D85" si="36">SUM(C63:C84)</f>
        <v>2571024</v>
      </c>
      <c r="D85" s="582">
        <f t="shared" si="36"/>
        <v>257645</v>
      </c>
      <c r="E85" s="582">
        <f>SUM(E63:E84)</f>
        <v>661136.41914000001</v>
      </c>
      <c r="F85" s="336"/>
      <c r="G85" s="6"/>
      <c r="H85" s="6"/>
      <c r="I85" s="6"/>
      <c r="J85" s="6"/>
      <c r="K85" s="6"/>
      <c r="L85" s="6"/>
      <c r="M85" s="6"/>
      <c r="N85" s="6"/>
      <c r="O85" s="625"/>
      <c r="P85" s="625"/>
      <c r="Q85" s="625"/>
      <c r="R85" s="625"/>
      <c r="S85" s="625"/>
    </row>
    <row r="86" spans="1:19" hidden="1" x14ac:dyDescent="0.25">
      <c r="A86" s="581" t="s">
        <v>135</v>
      </c>
      <c r="B86" s="582" t="e">
        <f>SUM(#REF!)</f>
        <v>#REF!</v>
      </c>
      <c r="C86" s="582" t="e">
        <f>SUM(#REF!)</f>
        <v>#REF!</v>
      </c>
      <c r="D86" s="582" t="e">
        <f>SUM(#REF!)</f>
        <v>#REF!</v>
      </c>
      <c r="E86" s="582" t="e">
        <f>SUM(#REF!)</f>
        <v>#REF!</v>
      </c>
      <c r="F86" s="336"/>
      <c r="G86" s="5"/>
      <c r="H86" s="26"/>
      <c r="I86" s="178"/>
      <c r="J86" s="178"/>
      <c r="K86" s="178"/>
      <c r="L86" s="178"/>
    </row>
    <row r="87" spans="1:19" hidden="1" x14ac:dyDescent="0.25">
      <c r="A87" s="6"/>
      <c r="B87" s="21"/>
      <c r="C87" s="21"/>
      <c r="D87" s="21"/>
      <c r="E87" s="21"/>
      <c r="F87" s="337"/>
      <c r="G87" s="5"/>
      <c r="H87" s="26"/>
      <c r="I87" s="178"/>
      <c r="J87" s="178"/>
      <c r="K87" s="178"/>
      <c r="L87" s="178"/>
    </row>
    <row r="88" spans="1:19" hidden="1" x14ac:dyDescent="0.25">
      <c r="A88" s="6"/>
      <c r="B88" s="21"/>
      <c r="C88" s="21"/>
      <c r="D88" s="21"/>
      <c r="E88" s="21"/>
      <c r="F88" s="337"/>
      <c r="G88" s="5"/>
      <c r="H88" s="26"/>
      <c r="I88" s="178"/>
      <c r="J88" s="178"/>
      <c r="K88" s="178"/>
      <c r="L88" s="178"/>
    </row>
    <row r="89" spans="1:19" ht="24.6" hidden="1" customHeight="1" x14ac:dyDescent="0.25">
      <c r="A89" s="632" t="s">
        <v>151</v>
      </c>
      <c r="B89" s="632"/>
      <c r="C89" s="632"/>
      <c r="D89" s="632"/>
      <c r="E89" s="632"/>
      <c r="F89" s="332"/>
      <c r="G89" s="5"/>
      <c r="H89" s="26"/>
      <c r="I89" s="178"/>
      <c r="J89" s="178"/>
      <c r="K89" s="178"/>
      <c r="L89" s="178"/>
    </row>
    <row r="90" spans="1:19" ht="28.2" hidden="1" customHeight="1" x14ac:dyDescent="0.25">
      <c r="A90" s="495"/>
      <c r="B90" s="496" t="s">
        <v>2</v>
      </c>
      <c r="C90" s="496" t="s">
        <v>13</v>
      </c>
      <c r="D90" s="496" t="s">
        <v>14</v>
      </c>
      <c r="E90" s="497" t="s">
        <v>12</v>
      </c>
      <c r="F90" s="338"/>
      <c r="G90" s="5"/>
      <c r="H90" s="26"/>
      <c r="I90" s="178"/>
      <c r="J90" s="178"/>
      <c r="K90" s="178"/>
      <c r="L90" s="178"/>
    </row>
    <row r="91" spans="1:19" ht="34.950000000000003" hidden="1" customHeight="1" x14ac:dyDescent="0.25">
      <c r="A91" s="498" t="s">
        <v>9</v>
      </c>
      <c r="B91" s="499">
        <f>SUM(C91:E91)</f>
        <v>3759045.6607945999</v>
      </c>
      <c r="C91" s="499">
        <f>SUM(C37:C58)</f>
        <v>1963156</v>
      </c>
      <c r="D91" s="499">
        <f>SUM(D37:D58)</f>
        <v>293239</v>
      </c>
      <c r="E91" s="499">
        <f>SUM(E37:E58)</f>
        <v>1502650.6607945999</v>
      </c>
      <c r="F91" s="339"/>
      <c r="G91" s="5"/>
      <c r="H91" s="26"/>
      <c r="I91" s="178"/>
      <c r="J91" s="178"/>
      <c r="K91" s="178"/>
      <c r="L91" s="178"/>
    </row>
    <row r="92" spans="1:19" ht="20.399999999999999" hidden="1" x14ac:dyDescent="0.25">
      <c r="A92" s="498" t="s">
        <v>10</v>
      </c>
      <c r="B92" s="499">
        <f>SUM(C92:E92)</f>
        <v>3489805.4191399999</v>
      </c>
      <c r="C92" s="499">
        <f>SUM(C63:C84)</f>
        <v>2571024</v>
      </c>
      <c r="D92" s="499">
        <f>SUM(D63:D84)</f>
        <v>257645</v>
      </c>
      <c r="E92" s="499">
        <f>SUM(E63:E84)</f>
        <v>661136.41914000001</v>
      </c>
      <c r="F92" s="339"/>
      <c r="G92" s="5"/>
      <c r="H92" s="26"/>
      <c r="I92" s="178"/>
      <c r="J92" s="178"/>
      <c r="K92" s="178"/>
      <c r="L92" s="178"/>
    </row>
    <row r="93" spans="1:19" ht="30.6" hidden="1" x14ac:dyDescent="0.25">
      <c r="A93" s="500" t="s">
        <v>138</v>
      </c>
      <c r="B93" s="501">
        <f>SUM(B91:B92)</f>
        <v>7248851.0799345998</v>
      </c>
      <c r="C93" s="502">
        <f>C91+C92</f>
        <v>4534180</v>
      </c>
      <c r="D93" s="502">
        <f t="shared" ref="D93:E93" si="37">D91+D92</f>
        <v>550884</v>
      </c>
      <c r="E93" s="503">
        <f t="shared" si="37"/>
        <v>2163787.0799345998</v>
      </c>
      <c r="F93" s="479"/>
      <c r="G93" s="5"/>
      <c r="H93" s="26"/>
      <c r="I93" s="178"/>
      <c r="J93" s="178"/>
      <c r="K93" s="178"/>
      <c r="L93" s="178"/>
    </row>
    <row r="94" spans="1:19" x14ac:dyDescent="0.25">
      <c r="B94" s="42"/>
      <c r="C94" s="42"/>
      <c r="D94" s="42"/>
      <c r="E94" s="42"/>
      <c r="F94" s="478"/>
      <c r="G94" s="5"/>
      <c r="H94" s="26"/>
      <c r="I94" s="178"/>
      <c r="J94" s="178"/>
      <c r="K94" s="178"/>
      <c r="L94" s="178"/>
    </row>
    <row r="95" spans="1:19" x14ac:dyDescent="0.25">
      <c r="G95" s="5"/>
      <c r="H95" s="26"/>
      <c r="I95" s="178"/>
      <c r="J95" s="178"/>
      <c r="K95" s="178"/>
      <c r="L95" s="178"/>
    </row>
    <row r="96" spans="1:19" x14ac:dyDescent="0.25">
      <c r="B96" s="42"/>
      <c r="C96" s="42"/>
      <c r="D96" s="42"/>
      <c r="E96" s="42"/>
      <c r="G96" s="5"/>
      <c r="H96" s="26"/>
      <c r="I96" s="178"/>
      <c r="J96" s="178"/>
      <c r="K96" s="178"/>
      <c r="L96" s="178"/>
    </row>
    <row r="97" spans="1:12" x14ac:dyDescent="0.25">
      <c r="A97" s="48"/>
      <c r="B97" s="42"/>
      <c r="C97" s="42"/>
      <c r="D97" s="42"/>
      <c r="E97" s="42"/>
      <c r="F97" s="480"/>
      <c r="G97" s="5"/>
      <c r="H97" s="26"/>
      <c r="I97" s="178"/>
      <c r="J97" s="178"/>
      <c r="K97" s="178"/>
      <c r="L97" s="178"/>
    </row>
    <row r="98" spans="1:12" x14ac:dyDescent="0.25">
      <c r="B98" s="42"/>
      <c r="C98" s="42"/>
      <c r="D98" s="42"/>
      <c r="E98" s="42"/>
      <c r="F98" s="480"/>
      <c r="G98" s="5"/>
      <c r="H98" s="26"/>
      <c r="I98" s="178"/>
      <c r="J98" s="178"/>
      <c r="K98" s="178"/>
      <c r="L98" s="178"/>
    </row>
    <row r="99" spans="1:12" x14ac:dyDescent="0.25">
      <c r="B99" s="42"/>
      <c r="C99" s="42"/>
      <c r="D99" s="42"/>
      <c r="E99" s="42"/>
      <c r="F99" s="480"/>
      <c r="G99" s="49"/>
    </row>
    <row r="100" spans="1:12" x14ac:dyDescent="0.25">
      <c r="B100" s="42"/>
      <c r="C100" s="42"/>
      <c r="D100" s="42"/>
      <c r="E100" s="42"/>
      <c r="F100" s="480"/>
      <c r="G100" s="49"/>
    </row>
    <row r="101" spans="1:12" x14ac:dyDescent="0.25">
      <c r="B101" s="42"/>
      <c r="C101" s="42"/>
      <c r="D101" s="42"/>
      <c r="E101" s="42"/>
      <c r="F101" s="480"/>
      <c r="G101" s="49"/>
    </row>
    <row r="102" spans="1:12" x14ac:dyDescent="0.25">
      <c r="B102" s="42"/>
      <c r="C102" s="42"/>
      <c r="D102" s="42"/>
      <c r="E102" s="42"/>
      <c r="F102" s="480"/>
    </row>
    <row r="103" spans="1:12" x14ac:dyDescent="0.25">
      <c r="B103" s="42"/>
      <c r="C103" s="42"/>
      <c r="D103" s="42"/>
      <c r="E103" s="42"/>
      <c r="F103" s="480"/>
    </row>
    <row r="104" spans="1:12" x14ac:dyDescent="0.25">
      <c r="B104" s="42"/>
      <c r="C104" s="42"/>
      <c r="D104" s="42"/>
      <c r="E104" s="42"/>
    </row>
    <row r="105" spans="1:12" x14ac:dyDescent="0.25">
      <c r="B105" s="42"/>
      <c r="C105" s="42"/>
      <c r="D105" s="42"/>
      <c r="E105" s="42"/>
    </row>
    <row r="106" spans="1:12" x14ac:dyDescent="0.25">
      <c r="B106" s="42"/>
      <c r="C106" s="42"/>
      <c r="D106" s="42"/>
      <c r="E106" s="42"/>
    </row>
    <row r="107" spans="1:12" x14ac:dyDescent="0.25">
      <c r="B107" s="42"/>
      <c r="C107" s="42"/>
      <c r="D107" s="42"/>
      <c r="E107" s="42"/>
    </row>
    <row r="108" spans="1:12" x14ac:dyDescent="0.25">
      <c r="B108" s="42"/>
      <c r="C108" s="42"/>
      <c r="D108" s="42"/>
      <c r="E108" s="42"/>
    </row>
    <row r="109" spans="1:12" x14ac:dyDescent="0.25">
      <c r="B109" s="42"/>
      <c r="C109" s="42"/>
      <c r="D109" s="42"/>
      <c r="E109" s="42"/>
    </row>
    <row r="110" spans="1:12" x14ac:dyDescent="0.25">
      <c r="B110" s="42"/>
      <c r="C110" s="42"/>
      <c r="D110" s="42"/>
      <c r="E110" s="42"/>
    </row>
    <row r="111" spans="1:12" x14ac:dyDescent="0.25">
      <c r="B111" s="42"/>
      <c r="C111" s="42"/>
      <c r="D111" s="42"/>
      <c r="E111" s="42"/>
    </row>
    <row r="112" spans="1:12" x14ac:dyDescent="0.25">
      <c r="B112" s="42"/>
      <c r="C112" s="42"/>
      <c r="D112" s="42"/>
      <c r="E112" s="42"/>
    </row>
    <row r="113" spans="2:5" x14ac:dyDescent="0.25">
      <c r="B113" s="42"/>
      <c r="C113" s="42"/>
      <c r="D113" s="42"/>
      <c r="E113" s="42"/>
    </row>
    <row r="114" spans="2:5" x14ac:dyDescent="0.25">
      <c r="B114" s="42"/>
      <c r="C114" s="42"/>
      <c r="D114" s="42"/>
      <c r="E114" s="42"/>
    </row>
    <row r="115" spans="2:5" x14ac:dyDescent="0.25">
      <c r="B115" s="42"/>
      <c r="C115" s="42"/>
      <c r="D115" s="42"/>
      <c r="E115" s="42"/>
    </row>
    <row r="116" spans="2:5" x14ac:dyDescent="0.25">
      <c r="B116" s="42"/>
      <c r="C116" s="42"/>
      <c r="D116" s="42"/>
      <c r="E116" s="42"/>
    </row>
    <row r="117" spans="2:5" x14ac:dyDescent="0.25">
      <c r="B117" s="42"/>
      <c r="C117" s="42"/>
      <c r="D117" s="42"/>
      <c r="E117" s="42"/>
    </row>
    <row r="118" spans="2:5" x14ac:dyDescent="0.25">
      <c r="B118" s="42"/>
      <c r="C118" s="42"/>
      <c r="D118" s="42"/>
      <c r="E118" s="42"/>
    </row>
    <row r="119" spans="2:5" x14ac:dyDescent="0.25">
      <c r="B119" s="42"/>
      <c r="C119" s="42"/>
      <c r="D119" s="42"/>
      <c r="E119" s="42"/>
    </row>
    <row r="120" spans="2:5" x14ac:dyDescent="0.25">
      <c r="B120" s="42"/>
      <c r="C120" s="42"/>
      <c r="D120" s="42"/>
      <c r="E120" s="42"/>
    </row>
    <row r="121" spans="2:5" x14ac:dyDescent="0.25">
      <c r="B121" s="42"/>
      <c r="C121" s="42"/>
      <c r="D121" s="42"/>
      <c r="E121" s="42"/>
    </row>
    <row r="122" spans="2:5" x14ac:dyDescent="0.25">
      <c r="B122" s="42"/>
      <c r="C122" s="42"/>
      <c r="D122" s="42"/>
      <c r="E122" s="42"/>
    </row>
    <row r="123" spans="2:5" x14ac:dyDescent="0.25">
      <c r="B123" s="42"/>
      <c r="C123" s="42"/>
      <c r="D123" s="42"/>
      <c r="E123" s="42"/>
    </row>
    <row r="124" spans="2:5" x14ac:dyDescent="0.25">
      <c r="B124" s="42"/>
      <c r="C124" s="42"/>
      <c r="D124" s="42"/>
      <c r="E124" s="42"/>
    </row>
    <row r="125" spans="2:5" x14ac:dyDescent="0.25">
      <c r="B125" s="42"/>
      <c r="C125" s="42"/>
      <c r="D125" s="42"/>
      <c r="E125" s="42"/>
    </row>
  </sheetData>
  <mergeCells count="10">
    <mergeCell ref="A9:E9"/>
    <mergeCell ref="G12:L12"/>
    <mergeCell ref="G26:L26"/>
    <mergeCell ref="G27:L27"/>
    <mergeCell ref="A89:E89"/>
    <mergeCell ref="A35:E35"/>
    <mergeCell ref="A61:E61"/>
    <mergeCell ref="O83:S83"/>
    <mergeCell ref="O84:S84"/>
    <mergeCell ref="O85:S85"/>
  </mergeCells>
  <pageMargins left="0.70866141732283472" right="0.70866141732283472" top="0.74803149606299213" bottom="0.74803149606299213" header="0.31496062992125984" footer="0.31496062992125984"/>
  <pageSetup paperSize="8" scale="7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71"/>
  <sheetViews>
    <sheetView showGridLines="0" zoomScaleNormal="100" workbookViewId="0"/>
  </sheetViews>
  <sheetFormatPr defaultColWidth="8.88671875" defaultRowHeight="11.4" x14ac:dyDescent="0.2"/>
  <cols>
    <col min="1" max="1" width="32" style="52" customWidth="1"/>
    <col min="2" max="23" width="10.6640625" style="52" customWidth="1"/>
    <col min="24" max="24" width="10.109375" style="52" bestFit="1" customWidth="1"/>
    <col min="25" max="16384" width="8.88671875" style="52"/>
  </cols>
  <sheetData>
    <row r="1" spans="1:24" ht="14.25" customHeight="1" x14ac:dyDescent="0.2"/>
    <row r="2" spans="1:24" ht="14.25" customHeight="1" x14ac:dyDescent="0.2">
      <c r="M2" s="512"/>
    </row>
    <row r="3" spans="1:24" ht="14.25" customHeight="1" x14ac:dyDescent="0.2">
      <c r="M3" s="512"/>
    </row>
    <row r="4" spans="1:24" ht="14.25" customHeight="1" x14ac:dyDescent="0.2">
      <c r="M4" s="512"/>
    </row>
    <row r="5" spans="1:24" s="53" customFormat="1" ht="14.25" customHeight="1" x14ac:dyDescent="0.2">
      <c r="A5" s="53" t="s">
        <v>178</v>
      </c>
      <c r="M5" s="608"/>
    </row>
    <row r="6" spans="1:24" s="53" customFormat="1" ht="14.25" customHeight="1" x14ac:dyDescent="0.2">
      <c r="A6" s="53" t="s">
        <v>93</v>
      </c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</row>
    <row r="7" spans="1:24" s="53" customFormat="1" ht="14.25" customHeight="1" x14ac:dyDescent="0.2">
      <c r="A7" s="53" t="s">
        <v>201</v>
      </c>
    </row>
    <row r="8" spans="1:24" ht="14.25" customHeight="1" x14ac:dyDescent="0.2">
      <c r="A8" s="53"/>
    </row>
    <row r="9" spans="1:24" ht="14.25" customHeight="1" x14ac:dyDescent="0.2">
      <c r="A9" s="513" t="s">
        <v>16</v>
      </c>
      <c r="B9" s="513" t="s">
        <v>17</v>
      </c>
      <c r="C9" s="514" t="s">
        <v>18</v>
      </c>
      <c r="D9" s="514" t="s">
        <v>19</v>
      </c>
      <c r="E9" s="515">
        <v>2002</v>
      </c>
      <c r="F9" s="515">
        <v>2003</v>
      </c>
      <c r="G9" s="515">
        <v>2004</v>
      </c>
      <c r="H9" s="515">
        <v>2005</v>
      </c>
      <c r="I9" s="515">
        <v>2006</v>
      </c>
      <c r="J9" s="515">
        <v>2007</v>
      </c>
      <c r="K9" s="515">
        <v>2008</v>
      </c>
      <c r="L9" s="515">
        <v>2009</v>
      </c>
      <c r="M9" s="515">
        <v>2010</v>
      </c>
      <c r="N9" s="515">
        <v>2011</v>
      </c>
      <c r="O9" s="515">
        <v>2012</v>
      </c>
      <c r="P9" s="515">
        <v>2013</v>
      </c>
      <c r="Q9" s="515">
        <v>2014</v>
      </c>
      <c r="R9" s="515">
        <v>2015</v>
      </c>
      <c r="S9" s="515">
        <v>2016</v>
      </c>
      <c r="T9" s="515">
        <v>2017</v>
      </c>
      <c r="U9" s="515">
        <v>2018</v>
      </c>
      <c r="V9" s="515">
        <v>2019</v>
      </c>
      <c r="W9" s="515">
        <v>2020</v>
      </c>
      <c r="X9" s="515">
        <v>2021</v>
      </c>
    </row>
    <row r="10" spans="1:24" ht="14.25" customHeight="1" x14ac:dyDescent="0.2">
      <c r="A10" s="516" t="s">
        <v>20</v>
      </c>
      <c r="B10" s="517" t="s">
        <v>172</v>
      </c>
      <c r="C10" s="518">
        <v>160083</v>
      </c>
      <c r="D10" s="519">
        <v>160856</v>
      </c>
      <c r="E10" s="520">
        <v>160058</v>
      </c>
      <c r="F10" s="520">
        <v>150690</v>
      </c>
      <c r="G10" s="520">
        <v>152568</v>
      </c>
      <c r="H10" s="520">
        <v>151175</v>
      </c>
      <c r="I10" s="520">
        <v>154635</v>
      </c>
      <c r="J10" s="520">
        <v>156712</v>
      </c>
      <c r="K10" s="520">
        <v>158455</v>
      </c>
      <c r="L10" s="520">
        <v>153794</v>
      </c>
      <c r="M10" s="520">
        <v>153010</v>
      </c>
      <c r="N10" s="520">
        <v>149060</v>
      </c>
      <c r="O10" s="521">
        <v>132212</v>
      </c>
      <c r="P10" s="521">
        <v>126079</v>
      </c>
      <c r="Q10" s="521">
        <v>128295</v>
      </c>
      <c r="R10" s="522">
        <v>130421</v>
      </c>
      <c r="S10" s="521">
        <f>SUM(S11:S13)</f>
        <v>133890</v>
      </c>
      <c r="T10" s="521">
        <v>141876.21460902499</v>
      </c>
      <c r="U10" s="521">
        <v>147407.85425009701</v>
      </c>
      <c r="V10" s="521">
        <v>175332.97</v>
      </c>
      <c r="W10" s="521">
        <v>102223.62671174525</v>
      </c>
      <c r="X10" s="521">
        <v>120701.54100000001</v>
      </c>
    </row>
    <row r="11" spans="1:24" ht="14.25" customHeight="1" x14ac:dyDescent="0.2">
      <c r="A11" s="523" t="s">
        <v>21</v>
      </c>
      <c r="B11" s="524" t="s">
        <v>172</v>
      </c>
      <c r="C11" s="525">
        <v>140413</v>
      </c>
      <c r="D11" s="526">
        <v>143883</v>
      </c>
      <c r="E11" s="527">
        <v>143057</v>
      </c>
      <c r="F11" s="527">
        <v>134035</v>
      </c>
      <c r="G11" s="527">
        <v>135683</v>
      </c>
      <c r="H11" s="527">
        <v>134650</v>
      </c>
      <c r="I11" s="527">
        <v>137720</v>
      </c>
      <c r="J11" s="527">
        <v>139215</v>
      </c>
      <c r="K11" s="527">
        <v>140454</v>
      </c>
      <c r="L11" s="527">
        <v>136316</v>
      </c>
      <c r="M11" s="527">
        <v>136074</v>
      </c>
      <c r="N11" s="527">
        <v>133292</v>
      </c>
      <c r="O11" s="528">
        <v>118025</v>
      </c>
      <c r="P11" s="528">
        <v>112037</v>
      </c>
      <c r="Q11" s="528">
        <v>113470</v>
      </c>
      <c r="R11" s="529">
        <v>115232</v>
      </c>
      <c r="S11" s="530">
        <v>118074</v>
      </c>
      <c r="T11" s="530">
        <v>125320.10160913601</v>
      </c>
      <c r="U11" s="530">
        <v>131222.63699999999</v>
      </c>
      <c r="V11" s="530">
        <v>158294.71400000001</v>
      </c>
      <c r="W11" s="530">
        <v>93460.2946595291</v>
      </c>
      <c r="X11" s="530">
        <v>110451.732</v>
      </c>
    </row>
    <row r="12" spans="1:24" ht="14.25" customHeight="1" x14ac:dyDescent="0.2">
      <c r="A12" s="523" t="s">
        <v>22</v>
      </c>
      <c r="B12" s="524" t="s">
        <v>173</v>
      </c>
      <c r="C12" s="525">
        <v>19334</v>
      </c>
      <c r="D12" s="526">
        <v>16577</v>
      </c>
      <c r="E12" s="527">
        <v>16651</v>
      </c>
      <c r="F12" s="527">
        <v>16409</v>
      </c>
      <c r="G12" s="527">
        <v>16667</v>
      </c>
      <c r="H12" s="527">
        <v>16316</v>
      </c>
      <c r="I12" s="527">
        <v>16714</v>
      </c>
      <c r="J12" s="527">
        <v>17296</v>
      </c>
      <c r="K12" s="527">
        <v>17846</v>
      </c>
      <c r="L12" s="527">
        <v>17342</v>
      </c>
      <c r="M12" s="527">
        <v>16809</v>
      </c>
      <c r="N12" s="527">
        <v>15639</v>
      </c>
      <c r="O12" s="528">
        <v>14057</v>
      </c>
      <c r="P12" s="528">
        <v>13908</v>
      </c>
      <c r="Q12" s="528">
        <v>14669</v>
      </c>
      <c r="R12" s="529">
        <v>14962</v>
      </c>
      <c r="S12" s="530">
        <v>15582</v>
      </c>
      <c r="T12" s="530">
        <v>16305.0629998886</v>
      </c>
      <c r="U12" s="530">
        <v>15957.217250097399</v>
      </c>
      <c r="V12" s="530">
        <v>16808.132000000001</v>
      </c>
      <c r="W12" s="530">
        <v>8730.1330522161516</v>
      </c>
      <c r="X12" s="530">
        <v>10224.243</v>
      </c>
    </row>
    <row r="13" spans="1:24" ht="14.25" customHeight="1" x14ac:dyDescent="0.2">
      <c r="A13" s="523" t="s">
        <v>23</v>
      </c>
      <c r="B13" s="524" t="s">
        <v>172</v>
      </c>
      <c r="C13" s="525">
        <v>336</v>
      </c>
      <c r="D13" s="526">
        <v>396</v>
      </c>
      <c r="E13" s="527">
        <v>350</v>
      </c>
      <c r="F13" s="527">
        <v>246</v>
      </c>
      <c r="G13" s="527">
        <v>218</v>
      </c>
      <c r="H13" s="527">
        <v>209</v>
      </c>
      <c r="I13" s="527">
        <v>201</v>
      </c>
      <c r="J13" s="527">
        <v>201</v>
      </c>
      <c r="K13" s="527">
        <v>155</v>
      </c>
      <c r="L13" s="527">
        <v>136</v>
      </c>
      <c r="M13" s="527">
        <v>140</v>
      </c>
      <c r="N13" s="527">
        <v>129</v>
      </c>
      <c r="O13" s="528">
        <v>130</v>
      </c>
      <c r="P13" s="528">
        <v>134</v>
      </c>
      <c r="Q13" s="528">
        <v>156</v>
      </c>
      <c r="R13" s="529">
        <v>227</v>
      </c>
      <c r="S13" s="530">
        <v>234</v>
      </c>
      <c r="T13" s="530">
        <v>251.04999999999998</v>
      </c>
      <c r="U13" s="530">
        <v>228</v>
      </c>
      <c r="V13" s="530">
        <v>230.124</v>
      </c>
      <c r="W13" s="530">
        <v>33.198999999999998</v>
      </c>
      <c r="X13" s="530">
        <v>25.565999999999999</v>
      </c>
    </row>
    <row r="14" spans="1:24" ht="14.25" customHeight="1" x14ac:dyDescent="0.2">
      <c r="A14" s="531"/>
      <c r="B14" s="532"/>
      <c r="C14" s="585"/>
      <c r="D14" s="586"/>
      <c r="E14" s="587"/>
      <c r="F14" s="587"/>
      <c r="G14" s="587"/>
      <c r="H14" s="587"/>
      <c r="I14" s="587"/>
      <c r="J14" s="587"/>
      <c r="K14" s="587"/>
      <c r="L14" s="587"/>
      <c r="M14" s="587"/>
      <c r="N14" s="587"/>
      <c r="O14" s="588"/>
      <c r="P14" s="588"/>
      <c r="Q14" s="588"/>
      <c r="R14" s="589"/>
      <c r="S14" s="590"/>
      <c r="T14" s="590"/>
      <c r="U14" s="590"/>
      <c r="V14" s="590"/>
      <c r="W14" s="590"/>
      <c r="X14" s="590"/>
    </row>
    <row r="15" spans="1:24" ht="14.25" customHeight="1" x14ac:dyDescent="0.2">
      <c r="A15" s="591" t="s">
        <v>176</v>
      </c>
      <c r="B15" s="591"/>
      <c r="C15" s="328"/>
      <c r="D15" s="328"/>
      <c r="E15" s="328"/>
      <c r="F15" s="328"/>
      <c r="G15" s="328"/>
      <c r="H15" s="328"/>
      <c r="I15" s="328"/>
      <c r="J15" s="328"/>
      <c r="K15" s="328"/>
      <c r="L15" s="328"/>
      <c r="M15" s="328"/>
      <c r="N15" s="328"/>
      <c r="O15" s="328"/>
      <c r="P15" s="328"/>
      <c r="Q15" s="328"/>
      <c r="R15" s="328"/>
      <c r="S15" s="328"/>
      <c r="T15" s="328"/>
      <c r="U15" s="328"/>
      <c r="V15" s="328"/>
      <c r="W15" s="328"/>
      <c r="X15" s="328"/>
    </row>
    <row r="16" spans="1:24" ht="14.25" customHeight="1" x14ac:dyDescent="0.2">
      <c r="A16" s="533"/>
      <c r="B16" s="534"/>
      <c r="C16" s="328"/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</row>
    <row r="17" spans="1:25" ht="14.25" customHeight="1" x14ac:dyDescent="0.2">
      <c r="A17" s="535" t="s">
        <v>16</v>
      </c>
      <c r="B17" s="535" t="s">
        <v>17</v>
      </c>
      <c r="C17" s="514" t="s">
        <v>18</v>
      </c>
      <c r="D17" s="514" t="s">
        <v>19</v>
      </c>
      <c r="E17" s="515">
        <v>2002</v>
      </c>
      <c r="F17" s="515">
        <v>2003</v>
      </c>
      <c r="G17" s="515">
        <v>2004</v>
      </c>
      <c r="H17" s="515">
        <v>2005</v>
      </c>
      <c r="I17" s="515">
        <v>2006</v>
      </c>
      <c r="J17" s="515">
        <v>2007</v>
      </c>
      <c r="K17" s="515">
        <v>2008</v>
      </c>
      <c r="L17" s="515">
        <v>2009</v>
      </c>
      <c r="M17" s="515">
        <v>2010</v>
      </c>
      <c r="N17" s="515">
        <v>2011</v>
      </c>
      <c r="O17" s="515">
        <v>2012</v>
      </c>
      <c r="P17" s="515">
        <v>2013</v>
      </c>
      <c r="Q17" s="515">
        <v>2014</v>
      </c>
      <c r="R17" s="515">
        <v>2015</v>
      </c>
      <c r="S17" s="515">
        <v>2016</v>
      </c>
      <c r="T17" s="515">
        <v>2017</v>
      </c>
      <c r="U17" s="515">
        <v>2018</v>
      </c>
      <c r="V17" s="515">
        <v>2019</v>
      </c>
      <c r="W17" s="515">
        <v>2020</v>
      </c>
      <c r="X17" s="515">
        <v>2021</v>
      </c>
    </row>
    <row r="18" spans="1:25" ht="14.25" customHeight="1" x14ac:dyDescent="0.2">
      <c r="A18" s="536" t="s">
        <v>121</v>
      </c>
      <c r="B18" s="537" t="s">
        <v>24</v>
      </c>
      <c r="C18" s="538">
        <v>23.952362212102472</v>
      </c>
      <c r="D18" s="538">
        <v>24.23651588998856</v>
      </c>
      <c r="E18" s="539">
        <v>24.530039110822326</v>
      </c>
      <c r="F18" s="539">
        <v>23.790795673236445</v>
      </c>
      <c r="G18" s="539">
        <v>24.202958680719416</v>
      </c>
      <c r="H18" s="539">
        <v>24.822298660492805</v>
      </c>
      <c r="I18" s="539">
        <v>25.065399165777475</v>
      </c>
      <c r="J18" s="539">
        <v>25.4</v>
      </c>
      <c r="K18" s="539">
        <v>26.6</v>
      </c>
      <c r="L18" s="539">
        <v>26.995916615732732</v>
      </c>
      <c r="M18" s="539">
        <v>26.867949807202145</v>
      </c>
      <c r="N18" s="539">
        <v>27.796578558969543</v>
      </c>
      <c r="O18" s="540">
        <v>28.761806795147187</v>
      </c>
      <c r="P18" s="540">
        <v>28.945224819359289</v>
      </c>
      <c r="Q18" s="540">
        <v>30</v>
      </c>
      <c r="R18" s="541">
        <v>30.339055826899042</v>
      </c>
      <c r="S18" s="542">
        <v>30.96662185376055</v>
      </c>
      <c r="T18" s="540">
        <v>30.952418400896693</v>
      </c>
      <c r="U18" s="540">
        <v>30.437665881681035</v>
      </c>
      <c r="V18" s="540">
        <v>28.311928411297647</v>
      </c>
      <c r="W18" s="540">
        <v>24.964103316015379</v>
      </c>
      <c r="X18" s="540">
        <v>24.122580309890157</v>
      </c>
    </row>
    <row r="19" spans="1:25" ht="14.25" customHeight="1" x14ac:dyDescent="0.2">
      <c r="A19" s="523" t="s">
        <v>21</v>
      </c>
      <c r="B19" s="543" t="s">
        <v>24</v>
      </c>
      <c r="C19" s="544">
        <v>15.048414320611339</v>
      </c>
      <c r="D19" s="544">
        <v>14.907855688302302</v>
      </c>
      <c r="E19" s="545">
        <v>15.279119511802987</v>
      </c>
      <c r="F19" s="545">
        <v>14.422509046144663</v>
      </c>
      <c r="G19" s="545">
        <v>14.873477148942756</v>
      </c>
      <c r="H19" s="545">
        <v>15.517994801336799</v>
      </c>
      <c r="I19" s="545">
        <v>16.002033110659308</v>
      </c>
      <c r="J19" s="545">
        <v>16.2</v>
      </c>
      <c r="K19" s="545">
        <v>16.399999999999999</v>
      </c>
      <c r="L19" s="545">
        <v>16.557381378561576</v>
      </c>
      <c r="M19" s="545">
        <v>16.584936168336259</v>
      </c>
      <c r="N19" s="545">
        <v>18.198031389730815</v>
      </c>
      <c r="O19" s="546">
        <v>18.625308197415801</v>
      </c>
      <c r="P19" s="546">
        <v>18.311138284673813</v>
      </c>
      <c r="Q19" s="546">
        <v>18.399999999999999</v>
      </c>
      <c r="R19" s="547">
        <v>18.365176339905581</v>
      </c>
      <c r="S19" s="548">
        <v>18.411115063434796</v>
      </c>
      <c r="T19" s="549">
        <v>18.299696074562505</v>
      </c>
      <c r="U19" s="549">
        <v>18.26235983963651</v>
      </c>
      <c r="V19" s="549">
        <v>17.622819630149262</v>
      </c>
      <c r="W19" s="549">
        <v>17.929872037605485</v>
      </c>
      <c r="X19" s="549">
        <v>16.998604023701503</v>
      </c>
    </row>
    <row r="20" spans="1:25" ht="14.25" customHeight="1" x14ac:dyDescent="0.2">
      <c r="A20" s="523" t="s">
        <v>22</v>
      </c>
      <c r="B20" s="543" t="s">
        <v>24</v>
      </c>
      <c r="C20" s="544">
        <v>83.502999896555295</v>
      </c>
      <c r="D20" s="544">
        <v>97.034204017614769</v>
      </c>
      <c r="E20" s="545">
        <v>99.086661461774071</v>
      </c>
      <c r="F20" s="545">
        <v>96.578036443415201</v>
      </c>
      <c r="G20" s="545">
        <v>96.884322313553724</v>
      </c>
      <c r="H20" s="545">
        <v>98.438465310125025</v>
      </c>
      <c r="I20" s="545">
        <v>96.775697020461891</v>
      </c>
      <c r="J20" s="545">
        <v>96.6</v>
      </c>
      <c r="K20" s="545">
        <v>100.1</v>
      </c>
      <c r="L20" s="545">
        <v>103.33652404566948</v>
      </c>
      <c r="M20" s="545">
        <v>104.18579332500447</v>
      </c>
      <c r="N20" s="545">
        <v>103.84660144510518</v>
      </c>
      <c r="O20" s="546">
        <v>107.75264992530411</v>
      </c>
      <c r="P20" s="546">
        <v>107.57700603968939</v>
      </c>
      <c r="Q20" s="546">
        <v>113</v>
      </c>
      <c r="R20" s="547">
        <v>115.02299157866595</v>
      </c>
      <c r="S20" s="548">
        <v>118.87228853805674</v>
      </c>
      <c r="T20" s="549">
        <v>121.0478823342139</v>
      </c>
      <c r="U20" s="549">
        <v>123.79909159837641</v>
      </c>
      <c r="V20" s="549">
        <v>122.38454003408208</v>
      </c>
      <c r="W20" s="549">
        <v>98.619312019532472</v>
      </c>
      <c r="X20" s="549">
        <v>100.69591600082275</v>
      </c>
    </row>
    <row r="21" spans="1:25" ht="14.25" customHeight="1" x14ac:dyDescent="0.2">
      <c r="A21" s="523" t="s">
        <v>23</v>
      </c>
      <c r="B21" s="543" t="s">
        <v>24</v>
      </c>
      <c r="C21" s="544">
        <v>318.23214285714283</v>
      </c>
      <c r="D21" s="544">
        <v>366.32828282828285</v>
      </c>
      <c r="E21" s="545">
        <v>258.72000000000003</v>
      </c>
      <c r="F21" s="545">
        <v>273.02845528455282</v>
      </c>
      <c r="G21" s="545">
        <v>274.07339449541286</v>
      </c>
      <c r="H21" s="545">
        <v>272.20574162679424</v>
      </c>
      <c r="I21" s="545">
        <v>272.03482587064678</v>
      </c>
      <c r="J21" s="545">
        <v>272.03482587064678</v>
      </c>
      <c r="K21" s="545">
        <v>771.7</v>
      </c>
      <c r="L21" s="545">
        <v>755.23529411764707</v>
      </c>
      <c r="M21" s="545">
        <v>737.45</v>
      </c>
      <c r="N21" s="545">
        <v>725.96124031007753</v>
      </c>
      <c r="O21" s="546">
        <v>690.19230769230774</v>
      </c>
      <c r="P21" s="546">
        <v>758.79850746268653</v>
      </c>
      <c r="Q21" s="546">
        <v>711.7</v>
      </c>
      <c r="R21" s="547">
        <v>526.96035242290748</v>
      </c>
      <c r="S21" s="548">
        <v>512.73076923076928</v>
      </c>
      <c r="T21" s="549">
        <v>495.51418749651469</v>
      </c>
      <c r="U21" s="549">
        <v>503.62719298245617</v>
      </c>
      <c r="V21" s="549">
        <v>509.98504241191711</v>
      </c>
      <c r="W21" s="549">
        <v>458.75897704750145</v>
      </c>
      <c r="X21" s="549">
        <v>178.66877884690604</v>
      </c>
    </row>
    <row r="22" spans="1:25" ht="14.25" customHeight="1" x14ac:dyDescent="0.2">
      <c r="A22" s="550"/>
      <c r="B22" s="551"/>
      <c r="C22" s="552"/>
      <c r="D22" s="552"/>
      <c r="E22" s="553"/>
      <c r="F22" s="553"/>
      <c r="G22" s="553"/>
      <c r="H22" s="553"/>
      <c r="I22" s="553"/>
      <c r="J22" s="553"/>
      <c r="K22" s="553"/>
      <c r="L22" s="553"/>
      <c r="M22" s="553"/>
      <c r="N22" s="553"/>
      <c r="O22" s="554"/>
      <c r="P22" s="554"/>
      <c r="Q22" s="554"/>
      <c r="R22" s="555"/>
      <c r="S22" s="556"/>
      <c r="T22" s="556"/>
      <c r="U22" s="556"/>
      <c r="V22" s="556"/>
      <c r="W22" s="556"/>
      <c r="X22" s="328"/>
    </row>
    <row r="23" spans="1:25" ht="14.25" customHeight="1" x14ac:dyDescent="0.2">
      <c r="A23" s="53" t="s">
        <v>195</v>
      </c>
    </row>
    <row r="24" spans="1:25" ht="14.25" customHeight="1" x14ac:dyDescent="0.2">
      <c r="A24" s="633"/>
      <c r="B24" s="633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3"/>
      <c r="O24" s="633"/>
      <c r="P24" s="511"/>
      <c r="Q24" s="511"/>
      <c r="S24" s="511"/>
      <c r="T24" s="481" t="s">
        <v>25</v>
      </c>
    </row>
    <row r="25" spans="1:25" ht="14.25" customHeight="1" x14ac:dyDescent="0.2">
      <c r="A25" s="557"/>
      <c r="B25" s="558">
        <v>2004</v>
      </c>
      <c r="C25" s="558">
        <v>2005</v>
      </c>
      <c r="D25" s="558">
        <v>2006</v>
      </c>
      <c r="E25" s="558">
        <v>2007</v>
      </c>
      <c r="F25" s="558">
        <v>2008</v>
      </c>
      <c r="G25" s="558">
        <v>2009</v>
      </c>
      <c r="H25" s="558">
        <v>2010</v>
      </c>
      <c r="I25" s="558">
        <v>2011</v>
      </c>
      <c r="J25" s="558">
        <v>2012</v>
      </c>
      <c r="K25" s="558">
        <v>2013</v>
      </c>
      <c r="L25" s="558">
        <v>2014</v>
      </c>
      <c r="M25" s="558">
        <v>2015</v>
      </c>
      <c r="N25" s="558">
        <v>2016</v>
      </c>
      <c r="O25" s="558">
        <v>2017</v>
      </c>
      <c r="P25" s="558">
        <v>2018</v>
      </c>
      <c r="Q25" s="558">
        <v>2019</v>
      </c>
      <c r="R25" s="558">
        <v>2020</v>
      </c>
      <c r="S25" s="558">
        <v>2021</v>
      </c>
      <c r="T25" s="559" t="s">
        <v>2</v>
      </c>
      <c r="Y25" s="61"/>
    </row>
    <row r="26" spans="1:25" ht="14.25" customHeight="1" x14ac:dyDescent="0.2">
      <c r="A26" s="560" t="s">
        <v>139</v>
      </c>
      <c r="B26" s="561">
        <v>12</v>
      </c>
      <c r="C26" s="561">
        <v>13</v>
      </c>
      <c r="D26" s="561">
        <v>11</v>
      </c>
      <c r="E26" s="561">
        <v>11</v>
      </c>
      <c r="F26" s="561">
        <v>9</v>
      </c>
      <c r="G26" s="561">
        <v>7</v>
      </c>
      <c r="H26" s="561">
        <v>7</v>
      </c>
      <c r="I26" s="561">
        <v>7</v>
      </c>
      <c r="J26" s="561">
        <v>6</v>
      </c>
      <c r="K26" s="561">
        <v>7</v>
      </c>
      <c r="L26" s="561">
        <v>11</v>
      </c>
      <c r="M26" s="561">
        <v>12</v>
      </c>
      <c r="N26" s="561">
        <v>14</v>
      </c>
      <c r="O26" s="562">
        <v>15</v>
      </c>
      <c r="P26" s="562">
        <v>16</v>
      </c>
      <c r="Q26" s="562">
        <v>11</v>
      </c>
      <c r="R26" s="562">
        <v>14</v>
      </c>
      <c r="S26" s="562">
        <v>0</v>
      </c>
      <c r="T26" s="563">
        <f>SUM(B26:S26)</f>
        <v>183</v>
      </c>
      <c r="Y26" s="61"/>
    </row>
    <row r="27" spans="1:25" ht="14.25" customHeight="1" x14ac:dyDescent="0.2">
      <c r="A27" s="560" t="s">
        <v>140</v>
      </c>
      <c r="B27" s="561">
        <v>11</v>
      </c>
      <c r="C27" s="561">
        <v>11</v>
      </c>
      <c r="D27" s="561">
        <v>10</v>
      </c>
      <c r="E27" s="561">
        <v>11</v>
      </c>
      <c r="F27" s="561">
        <v>9</v>
      </c>
      <c r="G27" s="561">
        <v>7</v>
      </c>
      <c r="H27" s="561">
        <v>7</v>
      </c>
      <c r="I27" s="561">
        <v>7</v>
      </c>
      <c r="J27" s="561">
        <v>8</v>
      </c>
      <c r="K27" s="561">
        <v>8</v>
      </c>
      <c r="L27" s="561">
        <v>12</v>
      </c>
      <c r="M27" s="561">
        <v>13</v>
      </c>
      <c r="N27" s="561">
        <v>16</v>
      </c>
      <c r="O27" s="562">
        <v>15</v>
      </c>
      <c r="P27" s="562">
        <v>15</v>
      </c>
      <c r="Q27" s="562">
        <v>15</v>
      </c>
      <c r="R27" s="562">
        <v>14</v>
      </c>
      <c r="S27" s="562">
        <v>0</v>
      </c>
      <c r="T27" s="563">
        <f t="shared" ref="T27:T37" si="0">SUM(B27:S27)</f>
        <v>189</v>
      </c>
      <c r="Y27" s="61"/>
    </row>
    <row r="28" spans="1:25" ht="14.25" customHeight="1" x14ac:dyDescent="0.2">
      <c r="A28" s="560" t="s">
        <v>141</v>
      </c>
      <c r="B28" s="561">
        <v>12</v>
      </c>
      <c r="C28" s="561">
        <v>14</v>
      </c>
      <c r="D28" s="561">
        <v>13</v>
      </c>
      <c r="E28" s="561">
        <v>13</v>
      </c>
      <c r="F28" s="561">
        <v>11</v>
      </c>
      <c r="G28" s="561">
        <v>10</v>
      </c>
      <c r="H28" s="561">
        <v>11</v>
      </c>
      <c r="I28" s="561">
        <v>9</v>
      </c>
      <c r="J28" s="561">
        <v>9</v>
      </c>
      <c r="K28" s="561">
        <v>10</v>
      </c>
      <c r="L28" s="561">
        <v>15</v>
      </c>
      <c r="M28" s="561">
        <v>17</v>
      </c>
      <c r="N28" s="561">
        <v>17</v>
      </c>
      <c r="O28" s="562">
        <v>19</v>
      </c>
      <c r="P28" s="562">
        <v>17</v>
      </c>
      <c r="Q28" s="562">
        <v>16</v>
      </c>
      <c r="R28" s="562">
        <v>0</v>
      </c>
      <c r="S28" s="562">
        <v>0</v>
      </c>
      <c r="T28" s="563">
        <f t="shared" si="0"/>
        <v>213</v>
      </c>
      <c r="Y28" s="61"/>
    </row>
    <row r="29" spans="1:25" ht="14.25" customHeight="1" x14ac:dyDescent="0.2">
      <c r="A29" s="560" t="s">
        <v>142</v>
      </c>
      <c r="B29" s="561">
        <v>13</v>
      </c>
      <c r="C29" s="561">
        <v>13</v>
      </c>
      <c r="D29" s="561">
        <v>13</v>
      </c>
      <c r="E29" s="561">
        <v>13</v>
      </c>
      <c r="F29" s="561">
        <v>10</v>
      </c>
      <c r="G29" s="561">
        <v>10</v>
      </c>
      <c r="H29" s="561">
        <v>13</v>
      </c>
      <c r="I29" s="561">
        <v>10</v>
      </c>
      <c r="J29" s="561">
        <v>18</v>
      </c>
      <c r="K29" s="561">
        <v>10</v>
      </c>
      <c r="L29" s="561">
        <v>14</v>
      </c>
      <c r="M29" s="561">
        <v>15</v>
      </c>
      <c r="N29" s="561">
        <v>16</v>
      </c>
      <c r="O29" s="562">
        <v>18</v>
      </c>
      <c r="P29" s="562">
        <v>19</v>
      </c>
      <c r="Q29" s="562">
        <v>16</v>
      </c>
      <c r="R29" s="562">
        <v>0</v>
      </c>
      <c r="S29" s="562">
        <v>0</v>
      </c>
      <c r="T29" s="563">
        <f t="shared" si="0"/>
        <v>221</v>
      </c>
      <c r="Y29" s="61"/>
    </row>
    <row r="30" spans="1:25" ht="14.25" customHeight="1" x14ac:dyDescent="0.2">
      <c r="A30" s="560" t="s">
        <v>143</v>
      </c>
      <c r="B30" s="561">
        <v>16</v>
      </c>
      <c r="C30" s="561">
        <v>16</v>
      </c>
      <c r="D30" s="561">
        <v>14</v>
      </c>
      <c r="E30" s="561">
        <v>14</v>
      </c>
      <c r="F30" s="561">
        <v>11</v>
      </c>
      <c r="G30" s="561">
        <v>10</v>
      </c>
      <c r="H30" s="561">
        <v>14</v>
      </c>
      <c r="I30" s="561">
        <v>11</v>
      </c>
      <c r="J30" s="561">
        <v>14</v>
      </c>
      <c r="K30" s="561">
        <v>12</v>
      </c>
      <c r="L30" s="561">
        <v>19</v>
      </c>
      <c r="M30" s="561">
        <v>19</v>
      </c>
      <c r="N30" s="561">
        <v>25</v>
      </c>
      <c r="O30" s="562">
        <v>26</v>
      </c>
      <c r="P30" s="562">
        <v>22</v>
      </c>
      <c r="Q30" s="562">
        <v>26</v>
      </c>
      <c r="R30" s="562">
        <v>0</v>
      </c>
      <c r="S30" s="562">
        <v>1</v>
      </c>
      <c r="T30" s="563">
        <f t="shared" si="0"/>
        <v>270</v>
      </c>
      <c r="Y30" s="61"/>
    </row>
    <row r="31" spans="1:25" ht="14.25" customHeight="1" x14ac:dyDescent="0.2">
      <c r="A31" s="560" t="s">
        <v>144</v>
      </c>
      <c r="B31" s="561">
        <v>27</v>
      </c>
      <c r="C31" s="561">
        <v>22</v>
      </c>
      <c r="D31" s="561">
        <v>22</v>
      </c>
      <c r="E31" s="561">
        <v>22</v>
      </c>
      <c r="F31" s="561">
        <v>16</v>
      </c>
      <c r="G31" s="561">
        <v>18</v>
      </c>
      <c r="H31" s="561">
        <v>15</v>
      </c>
      <c r="I31" s="561">
        <v>15</v>
      </c>
      <c r="J31" s="561">
        <v>10</v>
      </c>
      <c r="K31" s="561">
        <v>16</v>
      </c>
      <c r="L31" s="561">
        <v>23</v>
      </c>
      <c r="M31" s="561">
        <v>28</v>
      </c>
      <c r="N31" s="561">
        <v>25</v>
      </c>
      <c r="O31" s="562">
        <v>29</v>
      </c>
      <c r="P31" s="562">
        <v>23</v>
      </c>
      <c r="Q31" s="562">
        <v>26</v>
      </c>
      <c r="R31" s="562">
        <v>0</v>
      </c>
      <c r="S31" s="562">
        <v>2</v>
      </c>
      <c r="T31" s="563">
        <f t="shared" si="0"/>
        <v>339</v>
      </c>
      <c r="Y31" s="61"/>
    </row>
    <row r="32" spans="1:25" ht="14.25" customHeight="1" x14ac:dyDescent="0.2">
      <c r="A32" s="560" t="s">
        <v>145</v>
      </c>
      <c r="B32" s="561">
        <v>33</v>
      </c>
      <c r="C32" s="561">
        <v>32</v>
      </c>
      <c r="D32" s="561">
        <v>32</v>
      </c>
      <c r="E32" s="561">
        <v>32</v>
      </c>
      <c r="F32" s="561">
        <v>25</v>
      </c>
      <c r="G32" s="561">
        <v>24</v>
      </c>
      <c r="H32" s="561">
        <v>21</v>
      </c>
      <c r="I32" s="561">
        <v>21</v>
      </c>
      <c r="J32" s="561">
        <v>18</v>
      </c>
      <c r="K32" s="561">
        <v>18</v>
      </c>
      <c r="L32" s="561">
        <v>30</v>
      </c>
      <c r="M32" s="561">
        <v>29</v>
      </c>
      <c r="N32" s="561">
        <v>28</v>
      </c>
      <c r="O32" s="562">
        <v>32</v>
      </c>
      <c r="P32" s="562">
        <v>28</v>
      </c>
      <c r="Q32" s="562">
        <v>28</v>
      </c>
      <c r="R32" s="562">
        <v>0</v>
      </c>
      <c r="S32" s="562">
        <v>2</v>
      </c>
      <c r="T32" s="563">
        <f t="shared" si="0"/>
        <v>433</v>
      </c>
      <c r="Y32" s="61"/>
    </row>
    <row r="33" spans="1:35" ht="14.25" customHeight="1" x14ac:dyDescent="0.2">
      <c r="A33" s="560" t="s">
        <v>146</v>
      </c>
      <c r="B33" s="561">
        <v>34</v>
      </c>
      <c r="C33" s="561">
        <v>31</v>
      </c>
      <c r="D33" s="561">
        <v>32</v>
      </c>
      <c r="E33" s="561">
        <v>32</v>
      </c>
      <c r="F33" s="561">
        <v>23</v>
      </c>
      <c r="G33" s="561">
        <v>20</v>
      </c>
      <c r="H33" s="561">
        <v>19</v>
      </c>
      <c r="I33" s="561">
        <v>16</v>
      </c>
      <c r="J33" s="561">
        <v>14</v>
      </c>
      <c r="K33" s="561">
        <v>13</v>
      </c>
      <c r="L33" s="561">
        <v>26</v>
      </c>
      <c r="M33" s="561">
        <v>23</v>
      </c>
      <c r="N33" s="561">
        <v>25</v>
      </c>
      <c r="O33" s="562">
        <v>27</v>
      </c>
      <c r="P33" s="562">
        <v>25</v>
      </c>
      <c r="Q33" s="562">
        <v>25</v>
      </c>
      <c r="R33" s="562">
        <v>1</v>
      </c>
      <c r="S33" s="562">
        <v>3</v>
      </c>
      <c r="T33" s="563">
        <f t="shared" si="0"/>
        <v>389</v>
      </c>
      <c r="Y33" s="61"/>
    </row>
    <row r="34" spans="1:35" ht="14.25" customHeight="1" x14ac:dyDescent="0.2">
      <c r="A34" s="560" t="s">
        <v>147</v>
      </c>
      <c r="B34" s="561">
        <v>19</v>
      </c>
      <c r="C34" s="561">
        <v>18</v>
      </c>
      <c r="D34" s="561">
        <v>17</v>
      </c>
      <c r="E34" s="561">
        <v>17</v>
      </c>
      <c r="F34" s="561">
        <v>13</v>
      </c>
      <c r="G34" s="561">
        <v>11</v>
      </c>
      <c r="H34" s="561">
        <v>11</v>
      </c>
      <c r="I34" s="561">
        <v>11</v>
      </c>
      <c r="J34" s="561">
        <v>10</v>
      </c>
      <c r="K34" s="561">
        <v>11</v>
      </c>
      <c r="L34" s="561">
        <v>21</v>
      </c>
      <c r="M34" s="561">
        <v>23</v>
      </c>
      <c r="N34" s="561">
        <v>20</v>
      </c>
      <c r="O34" s="562">
        <v>21</v>
      </c>
      <c r="P34" s="562">
        <v>21</v>
      </c>
      <c r="Q34" s="562">
        <v>20</v>
      </c>
      <c r="R34" s="562">
        <v>1</v>
      </c>
      <c r="S34" s="562">
        <v>2</v>
      </c>
      <c r="T34" s="563">
        <f t="shared" si="0"/>
        <v>267</v>
      </c>
      <c r="Y34" s="61"/>
    </row>
    <row r="35" spans="1:35" ht="14.25" customHeight="1" x14ac:dyDescent="0.2">
      <c r="A35" s="560" t="s">
        <v>149</v>
      </c>
      <c r="B35" s="561">
        <v>15</v>
      </c>
      <c r="C35" s="561">
        <v>14</v>
      </c>
      <c r="D35" s="561">
        <v>14</v>
      </c>
      <c r="E35" s="561">
        <v>14</v>
      </c>
      <c r="F35" s="561">
        <v>10</v>
      </c>
      <c r="G35" s="561">
        <v>9</v>
      </c>
      <c r="H35" s="561">
        <v>9</v>
      </c>
      <c r="I35" s="561">
        <v>9</v>
      </c>
      <c r="J35" s="561">
        <v>9</v>
      </c>
      <c r="K35" s="561">
        <v>11</v>
      </c>
      <c r="L35" s="561">
        <v>16</v>
      </c>
      <c r="M35" s="561">
        <v>18</v>
      </c>
      <c r="N35" s="561">
        <v>19</v>
      </c>
      <c r="O35" s="562">
        <v>18</v>
      </c>
      <c r="P35" s="562">
        <v>16</v>
      </c>
      <c r="Q35" s="562">
        <v>17</v>
      </c>
      <c r="R35" s="562">
        <v>1</v>
      </c>
      <c r="S35" s="562">
        <v>6</v>
      </c>
      <c r="T35" s="563">
        <f t="shared" si="0"/>
        <v>225</v>
      </c>
      <c r="Y35" s="61"/>
    </row>
    <row r="36" spans="1:35" ht="14.25" customHeight="1" x14ac:dyDescent="0.2">
      <c r="A36" s="560" t="s">
        <v>148</v>
      </c>
      <c r="B36" s="561">
        <v>12</v>
      </c>
      <c r="C36" s="561">
        <v>13</v>
      </c>
      <c r="D36" s="561">
        <v>12</v>
      </c>
      <c r="E36" s="561">
        <v>12</v>
      </c>
      <c r="F36" s="561">
        <v>8</v>
      </c>
      <c r="G36" s="561">
        <v>7</v>
      </c>
      <c r="H36" s="561">
        <v>8</v>
      </c>
      <c r="I36" s="561">
        <v>7</v>
      </c>
      <c r="J36" s="561">
        <v>7</v>
      </c>
      <c r="K36" s="561">
        <v>9</v>
      </c>
      <c r="L36" s="561">
        <v>15</v>
      </c>
      <c r="M36" s="561">
        <v>16</v>
      </c>
      <c r="N36" s="561">
        <v>16</v>
      </c>
      <c r="O36" s="562">
        <v>17</v>
      </c>
      <c r="P36" s="562">
        <v>15</v>
      </c>
      <c r="Q36" s="562">
        <v>16</v>
      </c>
      <c r="R36" s="562">
        <v>1</v>
      </c>
      <c r="S36" s="562">
        <v>6</v>
      </c>
      <c r="T36" s="563">
        <f t="shared" si="0"/>
        <v>197</v>
      </c>
      <c r="Y36" s="61"/>
    </row>
    <row r="37" spans="1:35" ht="14.25" customHeight="1" x14ac:dyDescent="0.2">
      <c r="A37" s="560" t="s">
        <v>150</v>
      </c>
      <c r="B37" s="561">
        <v>13</v>
      </c>
      <c r="C37" s="561">
        <v>13</v>
      </c>
      <c r="D37" s="561">
        <v>12</v>
      </c>
      <c r="E37" s="561">
        <v>12</v>
      </c>
      <c r="F37" s="561">
        <v>10</v>
      </c>
      <c r="G37" s="564">
        <v>0</v>
      </c>
      <c r="H37" s="561">
        <v>9</v>
      </c>
      <c r="I37" s="561">
        <v>7</v>
      </c>
      <c r="J37" s="561">
        <v>7</v>
      </c>
      <c r="K37" s="561">
        <v>8</v>
      </c>
      <c r="L37" s="561">
        <v>13</v>
      </c>
      <c r="M37" s="561">
        <v>13</v>
      </c>
      <c r="N37" s="561">
        <v>14</v>
      </c>
      <c r="O37" s="562">
        <v>14</v>
      </c>
      <c r="P37" s="562">
        <v>12</v>
      </c>
      <c r="Q37" s="562">
        <v>12</v>
      </c>
      <c r="R37" s="562">
        <v>1</v>
      </c>
      <c r="S37" s="562">
        <v>3</v>
      </c>
      <c r="T37" s="563">
        <f t="shared" si="0"/>
        <v>173</v>
      </c>
    </row>
    <row r="38" spans="1:35" ht="14.25" customHeight="1" x14ac:dyDescent="0.2">
      <c r="A38" s="565" t="s">
        <v>2</v>
      </c>
      <c r="B38" s="566">
        <f>SUM(B26:B37)</f>
        <v>217</v>
      </c>
      <c r="C38" s="566">
        <f>SUM(C26:C37)</f>
        <v>210</v>
      </c>
      <c r="D38" s="566">
        <f t="shared" ref="D38:O38" si="1">SUM(D26:D37)</f>
        <v>202</v>
      </c>
      <c r="E38" s="566">
        <f>SUM(E26:E37)</f>
        <v>203</v>
      </c>
      <c r="F38" s="566">
        <f t="shared" si="1"/>
        <v>155</v>
      </c>
      <c r="G38" s="566">
        <f t="shared" si="1"/>
        <v>133</v>
      </c>
      <c r="H38" s="566">
        <f t="shared" si="1"/>
        <v>144</v>
      </c>
      <c r="I38" s="566">
        <f t="shared" si="1"/>
        <v>130</v>
      </c>
      <c r="J38" s="566">
        <f t="shared" si="1"/>
        <v>130</v>
      </c>
      <c r="K38" s="566">
        <f t="shared" si="1"/>
        <v>133</v>
      </c>
      <c r="L38" s="566">
        <f t="shared" si="1"/>
        <v>215</v>
      </c>
      <c r="M38" s="566">
        <f t="shared" si="1"/>
        <v>226</v>
      </c>
      <c r="N38" s="566">
        <f t="shared" si="1"/>
        <v>235</v>
      </c>
      <c r="O38" s="566">
        <f t="shared" si="1"/>
        <v>251</v>
      </c>
      <c r="P38" s="566">
        <f>SUM(P26:P37)</f>
        <v>229</v>
      </c>
      <c r="Q38" s="566">
        <f>SUM(Q26:Q37)</f>
        <v>228</v>
      </c>
      <c r="R38" s="566">
        <f>SUM(R26:R37)</f>
        <v>33</v>
      </c>
      <c r="S38" s="566">
        <f>SUM(S26:S37)</f>
        <v>25</v>
      </c>
      <c r="T38" s="567">
        <f>SUM(B38:S38)</f>
        <v>3099</v>
      </c>
    </row>
    <row r="39" spans="1:35" ht="14.25" customHeight="1" x14ac:dyDescent="0.2">
      <c r="R39" s="568"/>
      <c r="T39" s="562"/>
      <c r="Y39" s="61"/>
    </row>
    <row r="42" spans="1:35" x14ac:dyDescent="0.2">
      <c r="S42" s="569"/>
      <c r="T42" s="570"/>
      <c r="U42" s="571"/>
    </row>
    <row r="43" spans="1:35" x14ac:dyDescent="0.2">
      <c r="S43" s="569"/>
      <c r="T43" s="570"/>
      <c r="U43" s="571"/>
    </row>
    <row r="44" spans="1:35" x14ac:dyDescent="0.2">
      <c r="S44" s="572"/>
      <c r="T44" s="573"/>
      <c r="U44" s="574"/>
    </row>
    <row r="45" spans="1:35" x14ac:dyDescent="0.2">
      <c r="S45" s="329"/>
      <c r="T45" s="329"/>
      <c r="U45" s="329"/>
      <c r="V45" s="329"/>
      <c r="W45" s="329"/>
      <c r="X45" s="329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</row>
    <row r="46" spans="1:35" ht="10.199999999999999" customHeight="1" x14ac:dyDescent="0.2">
      <c r="S46" s="329"/>
      <c r="U46" s="329"/>
      <c r="V46" s="329"/>
      <c r="W46" s="329"/>
      <c r="X46" s="329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</row>
    <row r="47" spans="1:35" ht="10.199999999999999" customHeight="1" x14ac:dyDescent="0.2">
      <c r="S47" s="329"/>
      <c r="T47" s="329"/>
      <c r="U47" s="329"/>
      <c r="V47" s="329"/>
      <c r="W47" s="329"/>
      <c r="X47" s="329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</row>
    <row r="48" spans="1:35" ht="10.199999999999999" customHeight="1" x14ac:dyDescent="0.2">
      <c r="S48" s="329"/>
      <c r="T48" s="329"/>
      <c r="U48" s="329"/>
      <c r="V48" s="329"/>
      <c r="W48" s="329"/>
      <c r="X48" s="329"/>
      <c r="Y48" s="329"/>
      <c r="Z48" s="329"/>
      <c r="AA48" s="329"/>
      <c r="AB48" s="329"/>
      <c r="AC48" s="329"/>
      <c r="AD48" s="329"/>
      <c r="AE48" s="329"/>
      <c r="AF48" s="329"/>
      <c r="AG48" s="329"/>
      <c r="AH48" s="329"/>
      <c r="AI48" s="329"/>
    </row>
    <row r="49" spans="1:35" ht="10.199999999999999" customHeight="1" x14ac:dyDescent="0.2">
      <c r="S49" s="329"/>
      <c r="T49" s="329"/>
      <c r="U49" s="329"/>
      <c r="V49" s="329"/>
      <c r="W49" s="329"/>
      <c r="X49" s="329"/>
      <c r="Y49" s="329"/>
      <c r="Z49" s="329"/>
      <c r="AA49" s="329"/>
      <c r="AB49" s="329"/>
      <c r="AC49" s="329"/>
      <c r="AD49" s="329"/>
      <c r="AE49" s="329"/>
      <c r="AF49" s="329"/>
      <c r="AG49" s="329"/>
      <c r="AH49" s="329"/>
      <c r="AI49" s="329"/>
    </row>
    <row r="50" spans="1:35" ht="10.199999999999999" customHeight="1" x14ac:dyDescent="0.2"/>
    <row r="51" spans="1:35" ht="10.199999999999999" customHeight="1" x14ac:dyDescent="0.2"/>
    <row r="52" spans="1:35" ht="10.199999999999999" customHeight="1" x14ac:dyDescent="0.2"/>
    <row r="53" spans="1:35" ht="10.199999999999999" customHeight="1" x14ac:dyDescent="0.2"/>
    <row r="54" spans="1:35" ht="10.199999999999999" customHeight="1" x14ac:dyDescent="0.2"/>
    <row r="55" spans="1:35" ht="10.199999999999999" customHeight="1" x14ac:dyDescent="0.2"/>
    <row r="56" spans="1:35" ht="10.199999999999999" customHeight="1" x14ac:dyDescent="0.2"/>
    <row r="57" spans="1:35" ht="10.199999999999999" customHeight="1" x14ac:dyDescent="0.2"/>
    <row r="58" spans="1:35" ht="10.199999999999999" customHeight="1" x14ac:dyDescent="0.2"/>
    <row r="59" spans="1:35" ht="10.199999999999999" customHeight="1" x14ac:dyDescent="0.2"/>
    <row r="60" spans="1:35" ht="10.199999999999999" customHeight="1" x14ac:dyDescent="0.2"/>
    <row r="61" spans="1:35" ht="10.199999999999999" customHeight="1" x14ac:dyDescent="0.2">
      <c r="C61" s="575"/>
    </row>
    <row r="62" spans="1:35" ht="10.199999999999999" customHeight="1" x14ac:dyDescent="0.2">
      <c r="A62" s="576"/>
      <c r="B62" s="577"/>
      <c r="C62" s="330"/>
      <c r="D62" s="330"/>
      <c r="E62" s="330"/>
      <c r="F62" s="330"/>
      <c r="G62" s="330"/>
      <c r="H62" s="330"/>
      <c r="I62" s="330"/>
    </row>
    <row r="63" spans="1:35" ht="10.199999999999999" customHeight="1" x14ac:dyDescent="0.2">
      <c r="B63" s="578"/>
      <c r="C63" s="330"/>
      <c r="D63" s="330"/>
      <c r="E63" s="330"/>
      <c r="F63" s="330"/>
      <c r="G63" s="330"/>
      <c r="H63" s="330"/>
      <c r="I63" s="330"/>
    </row>
    <row r="64" spans="1:35" ht="10.199999999999999" customHeight="1" x14ac:dyDescent="0.2">
      <c r="C64" s="330"/>
      <c r="D64" s="330"/>
      <c r="E64" s="330"/>
      <c r="F64" s="330"/>
      <c r="G64" s="330"/>
      <c r="H64" s="330"/>
      <c r="I64" s="330"/>
    </row>
    <row r="65" spans="3:9" ht="10.199999999999999" customHeight="1" x14ac:dyDescent="0.2">
      <c r="C65" s="330"/>
      <c r="D65" s="330"/>
      <c r="E65" s="330"/>
      <c r="F65" s="330"/>
      <c r="G65" s="330"/>
      <c r="H65" s="330"/>
      <c r="I65" s="330"/>
    </row>
    <row r="66" spans="3:9" ht="10.199999999999999" customHeight="1" x14ac:dyDescent="0.2">
      <c r="C66" s="330"/>
      <c r="D66" s="330"/>
      <c r="E66" s="330"/>
      <c r="F66" s="330"/>
      <c r="G66" s="330"/>
      <c r="H66" s="330"/>
      <c r="I66" s="330"/>
    </row>
    <row r="67" spans="3:9" ht="10.199999999999999" customHeight="1" x14ac:dyDescent="0.2">
      <c r="C67" s="330"/>
      <c r="D67" s="330"/>
      <c r="E67" s="330"/>
      <c r="F67" s="330"/>
      <c r="G67" s="330"/>
      <c r="H67" s="330"/>
      <c r="I67" s="330"/>
    </row>
    <row r="68" spans="3:9" ht="10.199999999999999" customHeight="1" x14ac:dyDescent="0.2">
      <c r="C68" s="330"/>
      <c r="D68" s="330"/>
      <c r="E68" s="330"/>
      <c r="F68" s="330"/>
      <c r="G68" s="330"/>
      <c r="H68" s="330"/>
      <c r="I68" s="330"/>
    </row>
    <row r="69" spans="3:9" ht="10.199999999999999" customHeight="1" x14ac:dyDescent="0.2"/>
    <row r="70" spans="3:9" ht="10.199999999999999" customHeight="1" x14ac:dyDescent="0.2"/>
    <row r="71" spans="3:9" ht="10.199999999999999" customHeight="1" x14ac:dyDescent="0.2"/>
  </sheetData>
  <mergeCells count="1">
    <mergeCell ref="A24:O24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ignoredErrors>
    <ignoredError sqref="C9:D9 C17:D17" numberStoredAsText="1"/>
    <ignoredError sqref="B38:C38 D38:O38 Q38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05"/>
  <sheetViews>
    <sheetView showGridLines="0" zoomScaleNormal="100" workbookViewId="0"/>
  </sheetViews>
  <sheetFormatPr defaultColWidth="8.88671875" defaultRowHeight="11.4" x14ac:dyDescent="0.2"/>
  <cols>
    <col min="1" max="6" width="15.6640625" style="52" customWidth="1"/>
    <col min="7" max="52" width="16.6640625" style="52" customWidth="1"/>
    <col min="53" max="54" width="10.6640625" style="52" customWidth="1"/>
    <col min="55" max="16384" width="8.88671875" style="52"/>
  </cols>
  <sheetData>
    <row r="1" spans="1:53" ht="14.25" customHeight="1" x14ac:dyDescent="0.2"/>
    <row r="2" spans="1:53" ht="14.25" customHeight="1" x14ac:dyDescent="0.2">
      <c r="AP2" s="61"/>
      <c r="AQ2" s="61"/>
      <c r="AR2" s="61"/>
      <c r="AS2" s="61"/>
      <c r="AT2" s="61"/>
    </row>
    <row r="3" spans="1:53" ht="14.25" customHeight="1" x14ac:dyDescent="0.2">
      <c r="AP3" s="61"/>
      <c r="AQ3" s="61"/>
      <c r="AR3" s="61"/>
      <c r="AS3" s="61"/>
      <c r="AT3" s="61"/>
    </row>
    <row r="4" spans="1:53" ht="14.25" customHeight="1" x14ac:dyDescent="0.2">
      <c r="AP4" s="61"/>
      <c r="AQ4" s="61"/>
      <c r="AR4" s="61"/>
      <c r="AS4" s="61"/>
      <c r="AT4" s="61"/>
    </row>
    <row r="5" spans="1:53" ht="14.25" customHeight="1" x14ac:dyDescent="0.2">
      <c r="A5" s="53" t="s">
        <v>178</v>
      </c>
      <c r="B5" s="53"/>
      <c r="AP5" s="61"/>
      <c r="AQ5" s="61"/>
      <c r="AR5" s="61"/>
      <c r="AS5" s="61"/>
      <c r="AT5" s="61"/>
    </row>
    <row r="6" spans="1:53" ht="14.25" customHeight="1" x14ac:dyDescent="0.2">
      <c r="A6" s="53" t="s">
        <v>94</v>
      </c>
      <c r="B6" s="53"/>
      <c r="AP6" s="61"/>
      <c r="AQ6" s="61"/>
      <c r="AR6" s="61"/>
      <c r="AS6" s="61"/>
      <c r="AT6" s="61"/>
    </row>
    <row r="7" spans="1:53" ht="14.25" customHeight="1" x14ac:dyDescent="0.2">
      <c r="A7" s="53" t="s">
        <v>190</v>
      </c>
      <c r="B7" s="4"/>
      <c r="C7" s="4"/>
      <c r="F7" s="53"/>
      <c r="G7" s="53"/>
      <c r="H7" s="53"/>
      <c r="I7" s="53"/>
      <c r="J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P7" s="61"/>
      <c r="AQ7" s="61"/>
      <c r="AR7" s="61"/>
      <c r="AS7" s="61"/>
      <c r="AT7" s="61"/>
    </row>
    <row r="8" spans="1:53" ht="14.25" customHeight="1" x14ac:dyDescent="0.2">
      <c r="F8" s="583" t="s">
        <v>171</v>
      </c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</row>
    <row r="9" spans="1:53" x14ac:dyDescent="0.2">
      <c r="A9" s="639" t="s">
        <v>132</v>
      </c>
      <c r="B9" s="634">
        <v>2021</v>
      </c>
      <c r="C9" s="634"/>
      <c r="D9" s="634"/>
      <c r="E9" s="634"/>
      <c r="F9" s="647" t="s">
        <v>132</v>
      </c>
      <c r="G9" s="634">
        <v>2020</v>
      </c>
      <c r="H9" s="634"/>
      <c r="I9" s="634"/>
      <c r="J9" s="634"/>
      <c r="K9" s="634">
        <v>2019</v>
      </c>
      <c r="L9" s="634"/>
      <c r="M9" s="634"/>
      <c r="N9" s="634"/>
      <c r="O9" s="634">
        <v>2018</v>
      </c>
      <c r="P9" s="634"/>
      <c r="Q9" s="634"/>
      <c r="R9" s="634"/>
      <c r="S9" s="634">
        <v>2017</v>
      </c>
      <c r="T9" s="634"/>
      <c r="U9" s="634"/>
      <c r="V9" s="634"/>
      <c r="W9" s="634">
        <v>2016</v>
      </c>
      <c r="X9" s="634"/>
      <c r="Y9" s="634"/>
      <c r="Z9" s="634"/>
      <c r="AA9" s="634">
        <v>2015</v>
      </c>
      <c r="AB9" s="634"/>
      <c r="AC9" s="634"/>
      <c r="AD9" s="634"/>
      <c r="AE9" s="634">
        <v>2014</v>
      </c>
      <c r="AF9" s="634"/>
      <c r="AG9" s="634"/>
      <c r="AH9" s="634"/>
      <c r="AI9" s="634">
        <v>2013</v>
      </c>
      <c r="AJ9" s="634"/>
      <c r="AK9" s="634"/>
      <c r="AL9" s="634"/>
      <c r="AM9" s="634">
        <v>2012</v>
      </c>
      <c r="AN9" s="634"/>
      <c r="AO9" s="634"/>
      <c r="AP9" s="634"/>
      <c r="AQ9" s="634" t="s">
        <v>2</v>
      </c>
      <c r="AR9" s="634"/>
      <c r="AS9" s="634"/>
      <c r="AT9" s="635"/>
      <c r="AU9" s="6"/>
      <c r="AV9" s="6"/>
      <c r="AW9" s="6"/>
      <c r="AX9" s="6"/>
      <c r="AY9" s="6"/>
      <c r="AZ9" s="6"/>
      <c r="BA9" s="6"/>
    </row>
    <row r="10" spans="1:53" ht="65.25" customHeight="1" x14ac:dyDescent="0.2">
      <c r="A10" s="640"/>
      <c r="B10" s="340" t="s">
        <v>2</v>
      </c>
      <c r="C10" s="340" t="s">
        <v>27</v>
      </c>
      <c r="D10" s="340" t="s">
        <v>28</v>
      </c>
      <c r="E10" s="340" t="s">
        <v>30</v>
      </c>
      <c r="F10" s="648"/>
      <c r="G10" s="340" t="s">
        <v>2</v>
      </c>
      <c r="H10" s="340" t="s">
        <v>27</v>
      </c>
      <c r="I10" s="340" t="s">
        <v>28</v>
      </c>
      <c r="J10" s="340" t="s">
        <v>30</v>
      </c>
      <c r="K10" s="340" t="s">
        <v>2</v>
      </c>
      <c r="L10" s="340" t="s">
        <v>27</v>
      </c>
      <c r="M10" s="340" t="s">
        <v>28</v>
      </c>
      <c r="N10" s="340" t="s">
        <v>30</v>
      </c>
      <c r="O10" s="340" t="s">
        <v>2</v>
      </c>
      <c r="P10" s="340" t="s">
        <v>27</v>
      </c>
      <c r="Q10" s="340" t="s">
        <v>28</v>
      </c>
      <c r="R10" s="340" t="s">
        <v>30</v>
      </c>
      <c r="S10" s="340" t="s">
        <v>2</v>
      </c>
      <c r="T10" s="340" t="s">
        <v>27</v>
      </c>
      <c r="U10" s="340" t="s">
        <v>28</v>
      </c>
      <c r="V10" s="340" t="s">
        <v>30</v>
      </c>
      <c r="W10" s="340" t="s">
        <v>2</v>
      </c>
      <c r="X10" s="340" t="s">
        <v>27</v>
      </c>
      <c r="Y10" s="340" t="s">
        <v>28</v>
      </c>
      <c r="Z10" s="340" t="s">
        <v>30</v>
      </c>
      <c r="AA10" s="340" t="s">
        <v>2</v>
      </c>
      <c r="AB10" s="340" t="s">
        <v>27</v>
      </c>
      <c r="AC10" s="340" t="s">
        <v>28</v>
      </c>
      <c r="AD10" s="340" t="s">
        <v>30</v>
      </c>
      <c r="AE10" s="340" t="s">
        <v>2</v>
      </c>
      <c r="AF10" s="340" t="s">
        <v>27</v>
      </c>
      <c r="AG10" s="340" t="s">
        <v>28</v>
      </c>
      <c r="AH10" s="340" t="s">
        <v>29</v>
      </c>
      <c r="AI10" s="340" t="s">
        <v>2</v>
      </c>
      <c r="AJ10" s="340" t="s">
        <v>27</v>
      </c>
      <c r="AK10" s="340" t="s">
        <v>28</v>
      </c>
      <c r="AL10" s="340" t="s">
        <v>29</v>
      </c>
      <c r="AM10" s="340" t="s">
        <v>2</v>
      </c>
      <c r="AN10" s="340" t="s">
        <v>27</v>
      </c>
      <c r="AO10" s="340" t="s">
        <v>28</v>
      </c>
      <c r="AP10" s="340" t="s">
        <v>29</v>
      </c>
      <c r="AQ10" s="340" t="s">
        <v>2</v>
      </c>
      <c r="AR10" s="340" t="s">
        <v>27</v>
      </c>
      <c r="AS10" s="340" t="s">
        <v>28</v>
      </c>
      <c r="AT10" s="341" t="s">
        <v>30</v>
      </c>
      <c r="AU10" s="6"/>
      <c r="AV10" s="6"/>
      <c r="AW10" s="6"/>
      <c r="AX10" s="6"/>
      <c r="AY10" s="6"/>
      <c r="AZ10" s="6"/>
      <c r="BA10" s="6"/>
    </row>
    <row r="11" spans="1:53" s="149" customFormat="1" ht="19.95" customHeight="1" x14ac:dyDescent="0.3">
      <c r="A11" s="342" t="s">
        <v>2</v>
      </c>
      <c r="B11" s="343">
        <f>C11+D11+E11</f>
        <v>264279</v>
      </c>
      <c r="C11" s="344">
        <f t="shared" ref="C11:E11" si="0">C12+C13+C14</f>
        <v>14029</v>
      </c>
      <c r="D11" s="344">
        <f t="shared" si="0"/>
        <v>15505</v>
      </c>
      <c r="E11" s="345">
        <f t="shared" si="0"/>
        <v>234745</v>
      </c>
      <c r="F11" s="425" t="s">
        <v>2</v>
      </c>
      <c r="G11" s="343">
        <f>H11+I11+J11</f>
        <v>224089</v>
      </c>
      <c r="H11" s="344">
        <f t="shared" ref="H11:I11" si="1">H12+H13+H14</f>
        <v>5205</v>
      </c>
      <c r="I11" s="344">
        <f t="shared" si="1"/>
        <v>5978</v>
      </c>
      <c r="J11" s="345">
        <f>J12+J13+J14</f>
        <v>212906</v>
      </c>
      <c r="K11" s="343">
        <f>L11+M11+N11</f>
        <v>1404179</v>
      </c>
      <c r="L11" s="344">
        <f t="shared" ref="L11:M11" si="2">L12+L13+L14</f>
        <v>42306</v>
      </c>
      <c r="M11" s="344">
        <f t="shared" si="2"/>
        <v>41788</v>
      </c>
      <c r="N11" s="345">
        <f>N12+N13+N14</f>
        <v>1320085</v>
      </c>
      <c r="O11" s="343">
        <f>P11+Q11+R11</f>
        <v>1405772</v>
      </c>
      <c r="P11" s="344">
        <f t="shared" ref="P11:Q11" si="3">P12+P13+P14</f>
        <v>34842</v>
      </c>
      <c r="Q11" s="344">
        <f t="shared" si="3"/>
        <v>35723</v>
      </c>
      <c r="R11" s="345">
        <f>R12+R13+R14</f>
        <v>1335207</v>
      </c>
      <c r="S11" s="343">
        <f>T11+U11+V11</f>
        <v>1296370</v>
      </c>
      <c r="T11" s="344">
        <f t="shared" ref="T11:V11" si="4">T12+T13+T14</f>
        <v>33322</v>
      </c>
      <c r="U11" s="344">
        <f t="shared" si="4"/>
        <v>32067</v>
      </c>
      <c r="V11" s="345">
        <f t="shared" si="4"/>
        <v>1230981</v>
      </c>
      <c r="W11" s="344">
        <f>X11+Y11+Z11</f>
        <v>1220332</v>
      </c>
      <c r="X11" s="344">
        <f t="shared" ref="X11:AP11" si="5">X12+X13+X14</f>
        <v>25665</v>
      </c>
      <c r="Y11" s="344">
        <f t="shared" si="5"/>
        <v>26178</v>
      </c>
      <c r="Z11" s="344">
        <f t="shared" si="5"/>
        <v>1168489</v>
      </c>
      <c r="AA11" s="344">
        <f t="shared" si="5"/>
        <v>1278052</v>
      </c>
      <c r="AB11" s="344">
        <f t="shared" si="5"/>
        <v>24032</v>
      </c>
      <c r="AC11" s="344">
        <f t="shared" si="5"/>
        <v>24803</v>
      </c>
      <c r="AD11" s="344">
        <f t="shared" si="5"/>
        <v>1229217</v>
      </c>
      <c r="AE11" s="344">
        <f t="shared" si="5"/>
        <v>1126199</v>
      </c>
      <c r="AF11" s="344">
        <f t="shared" si="5"/>
        <v>24169</v>
      </c>
      <c r="AG11" s="344">
        <f t="shared" si="5"/>
        <v>23278</v>
      </c>
      <c r="AH11" s="344">
        <f t="shared" si="5"/>
        <v>1078752</v>
      </c>
      <c r="AI11" s="344">
        <f t="shared" si="5"/>
        <v>1189465</v>
      </c>
      <c r="AJ11" s="344">
        <f t="shared" si="5"/>
        <v>27573</v>
      </c>
      <c r="AK11" s="344">
        <f t="shared" si="5"/>
        <v>29649</v>
      </c>
      <c r="AL11" s="344">
        <f t="shared" si="5"/>
        <v>1132243</v>
      </c>
      <c r="AM11" s="344">
        <f t="shared" si="5"/>
        <v>1312754</v>
      </c>
      <c r="AN11" s="344">
        <f t="shared" si="5"/>
        <v>30269</v>
      </c>
      <c r="AO11" s="344">
        <f t="shared" si="5"/>
        <v>28240</v>
      </c>
      <c r="AP11" s="344">
        <f t="shared" si="5"/>
        <v>1254245</v>
      </c>
      <c r="AQ11" s="343">
        <f>AQ12+AQ13+AQ14</f>
        <v>10721491</v>
      </c>
      <c r="AR11" s="343">
        <f>AR12+AR13+AR14</f>
        <v>261412</v>
      </c>
      <c r="AS11" s="343">
        <f>AS12+AS13+AS14</f>
        <v>263209</v>
      </c>
      <c r="AT11" s="346">
        <f>AT12+AT13+AT14</f>
        <v>10196870</v>
      </c>
      <c r="AU11" s="165"/>
      <c r="AV11" s="140"/>
      <c r="AW11" s="140"/>
      <c r="AX11" s="140"/>
      <c r="AY11" s="140"/>
      <c r="AZ11" s="140"/>
      <c r="BA11" s="140"/>
    </row>
    <row r="12" spans="1:53" s="149" customFormat="1" ht="19.95" customHeight="1" x14ac:dyDescent="0.3">
      <c r="A12" s="347" t="s">
        <v>13</v>
      </c>
      <c r="B12" s="344">
        <f>SUM(C12:E12)</f>
        <v>135646</v>
      </c>
      <c r="C12" s="348">
        <v>12084</v>
      </c>
      <c r="D12" s="348">
        <v>13368</v>
      </c>
      <c r="E12" s="348">
        <v>110194</v>
      </c>
      <c r="F12" s="426" t="s">
        <v>13</v>
      </c>
      <c r="G12" s="344">
        <f>SUM(H12:J12)</f>
        <v>58250</v>
      </c>
      <c r="H12" s="348">
        <v>152</v>
      </c>
      <c r="I12" s="348">
        <v>1641</v>
      </c>
      <c r="J12" s="348">
        <v>56457</v>
      </c>
      <c r="K12" s="344">
        <f>SUM(L12:N12)</f>
        <v>686725</v>
      </c>
      <c r="L12" s="348">
        <v>38258</v>
      </c>
      <c r="M12" s="348">
        <v>37742</v>
      </c>
      <c r="N12" s="348">
        <v>610725</v>
      </c>
      <c r="O12" s="344">
        <f>SUM(P12:R12)</f>
        <v>730917</v>
      </c>
      <c r="P12" s="348">
        <v>31896</v>
      </c>
      <c r="Q12" s="348">
        <v>32693</v>
      </c>
      <c r="R12" s="348">
        <v>666328</v>
      </c>
      <c r="S12" s="344">
        <f>SUM(T12:V12)</f>
        <v>646518</v>
      </c>
      <c r="T12" s="348">
        <v>31177</v>
      </c>
      <c r="U12" s="348">
        <v>29600</v>
      </c>
      <c r="V12" s="348">
        <v>585741</v>
      </c>
      <c r="W12" s="344">
        <f>SUM(X12:Z12)</f>
        <v>598177</v>
      </c>
      <c r="X12" s="349">
        <v>24224</v>
      </c>
      <c r="Y12" s="349">
        <v>23662</v>
      </c>
      <c r="Z12" s="349">
        <v>550291</v>
      </c>
      <c r="AA12" s="344">
        <f>SUM(AB12:AD12)</f>
        <v>578110</v>
      </c>
      <c r="AB12" s="349">
        <v>21222</v>
      </c>
      <c r="AC12" s="349">
        <v>22082</v>
      </c>
      <c r="AD12" s="349">
        <v>534806</v>
      </c>
      <c r="AE12" s="344">
        <f t="shared" ref="AE12:AE14" si="6">SUM(AF12:AH12)</f>
        <v>565501</v>
      </c>
      <c r="AF12" s="350">
        <v>21872</v>
      </c>
      <c r="AG12" s="350">
        <v>21348</v>
      </c>
      <c r="AH12" s="350">
        <v>522281</v>
      </c>
      <c r="AI12" s="344">
        <f>SUM(AJ12:AL12)</f>
        <v>625374</v>
      </c>
      <c r="AJ12" s="350">
        <v>25267</v>
      </c>
      <c r="AK12" s="350">
        <v>27190</v>
      </c>
      <c r="AL12" s="350">
        <v>572917</v>
      </c>
      <c r="AM12" s="344">
        <f>SUM(AN12:AP12)</f>
        <v>616323</v>
      </c>
      <c r="AN12" s="350">
        <v>23656</v>
      </c>
      <c r="AO12" s="350">
        <v>21477</v>
      </c>
      <c r="AP12" s="350">
        <v>571190</v>
      </c>
      <c r="AQ12" s="343">
        <f>AR12+AS12+AT12</f>
        <v>5241541</v>
      </c>
      <c r="AR12" s="343">
        <f>L12+P12+T12+X12+AB12+AF12+AJ12+AN12+H12+C12</f>
        <v>229808</v>
      </c>
      <c r="AS12" s="343">
        <f t="shared" ref="AS12:AT12" si="7">M12+Q12+U12+Y12+AC12+AG12+AK12+AO12+I12+D12</f>
        <v>230803</v>
      </c>
      <c r="AT12" s="346">
        <f t="shared" si="7"/>
        <v>4780930</v>
      </c>
      <c r="AU12" s="140"/>
      <c r="AV12" s="140"/>
      <c r="AW12" s="140"/>
      <c r="AX12" s="140"/>
      <c r="AY12" s="140"/>
      <c r="AZ12" s="140"/>
      <c r="BA12" s="140"/>
    </row>
    <row r="13" spans="1:53" s="149" customFormat="1" ht="19.95" customHeight="1" x14ac:dyDescent="0.3">
      <c r="A13" s="351" t="s">
        <v>109</v>
      </c>
      <c r="B13" s="344">
        <f>SUM(C13:E13)</f>
        <v>11344</v>
      </c>
      <c r="C13" s="348">
        <v>322</v>
      </c>
      <c r="D13" s="348">
        <v>295</v>
      </c>
      <c r="E13" s="348">
        <v>10727</v>
      </c>
      <c r="F13" s="427" t="s">
        <v>109</v>
      </c>
      <c r="G13" s="344">
        <f>SUM(H13:J13)</f>
        <v>13391</v>
      </c>
      <c r="H13" s="348">
        <v>46</v>
      </c>
      <c r="I13" s="348">
        <v>55</v>
      </c>
      <c r="J13" s="348">
        <v>13290</v>
      </c>
      <c r="K13" s="344">
        <f>SUM(L13:N13)</f>
        <v>122480</v>
      </c>
      <c r="L13" s="348">
        <v>988</v>
      </c>
      <c r="M13" s="348">
        <v>1057</v>
      </c>
      <c r="N13" s="348">
        <v>120435</v>
      </c>
      <c r="O13" s="344">
        <f>SUM(P13:R13)</f>
        <v>133388</v>
      </c>
      <c r="P13" s="348">
        <v>694</v>
      </c>
      <c r="Q13" s="348">
        <v>689</v>
      </c>
      <c r="R13" s="348">
        <v>132005</v>
      </c>
      <c r="S13" s="344">
        <f>SUM(T13:V13)</f>
        <v>109264</v>
      </c>
      <c r="T13" s="348">
        <v>784</v>
      </c>
      <c r="U13" s="348">
        <v>772</v>
      </c>
      <c r="V13" s="348">
        <v>107708</v>
      </c>
      <c r="W13" s="344">
        <f>SUM(X13:Z13)</f>
        <v>99680</v>
      </c>
      <c r="X13" s="352">
        <v>617</v>
      </c>
      <c r="Y13" s="352">
        <v>565</v>
      </c>
      <c r="Z13" s="352">
        <v>98498</v>
      </c>
      <c r="AA13" s="344">
        <f>SUM(AB13:AD13)</f>
        <v>119594</v>
      </c>
      <c r="AB13" s="349">
        <v>996</v>
      </c>
      <c r="AC13" s="349">
        <v>814</v>
      </c>
      <c r="AD13" s="349">
        <v>117784</v>
      </c>
      <c r="AE13" s="344">
        <f t="shared" si="6"/>
        <v>84074</v>
      </c>
      <c r="AF13" s="350">
        <v>636</v>
      </c>
      <c r="AG13" s="350">
        <v>170</v>
      </c>
      <c r="AH13" s="350">
        <v>83268</v>
      </c>
      <c r="AI13" s="344">
        <f t="shared" ref="AI13:AI14" si="8">SUM(AJ13:AL13)</f>
        <v>87437</v>
      </c>
      <c r="AJ13" s="350">
        <v>243</v>
      </c>
      <c r="AK13" s="350">
        <v>230</v>
      </c>
      <c r="AL13" s="350">
        <v>86964</v>
      </c>
      <c r="AM13" s="344">
        <f t="shared" ref="AM13:AM14" si="9">SUM(AN13:AP13)</f>
        <v>102881</v>
      </c>
      <c r="AN13" s="350">
        <v>790</v>
      </c>
      <c r="AO13" s="350">
        <v>697</v>
      </c>
      <c r="AP13" s="350">
        <v>101394</v>
      </c>
      <c r="AQ13" s="343">
        <f t="shared" ref="AQ13:AQ14" si="10">AR13+AS13+AT13</f>
        <v>883533</v>
      </c>
      <c r="AR13" s="343">
        <f t="shared" ref="AR13:AR14" si="11">L13+P13+T13+X13+AB13+AF13+AJ13+AN13+H13+C13</f>
        <v>6116</v>
      </c>
      <c r="AS13" s="343">
        <f t="shared" ref="AS13:AS14" si="12">M13+Q13+U13+Y13+AC13+AG13+AK13+AO13+I13+D13</f>
        <v>5344</v>
      </c>
      <c r="AT13" s="346">
        <f t="shared" ref="AT13" si="13">N13+R13+V13+Z13+AD13+AH13+AL13+AP13+J13+E13</f>
        <v>872073</v>
      </c>
      <c r="AU13" s="140"/>
      <c r="AV13" s="140"/>
      <c r="AW13" s="140"/>
      <c r="AX13" s="140"/>
      <c r="AY13" s="140"/>
      <c r="AZ13" s="140"/>
      <c r="BA13" s="140"/>
    </row>
    <row r="14" spans="1:53" s="149" customFormat="1" ht="19.95" customHeight="1" x14ac:dyDescent="0.3">
      <c r="A14" s="353" t="s">
        <v>108</v>
      </c>
      <c r="B14" s="354">
        <f>SUM(C14:E14)</f>
        <v>117289</v>
      </c>
      <c r="C14" s="355">
        <v>1623</v>
      </c>
      <c r="D14" s="355">
        <v>1842</v>
      </c>
      <c r="E14" s="355">
        <v>113824</v>
      </c>
      <c r="F14" s="428" t="s">
        <v>108</v>
      </c>
      <c r="G14" s="354">
        <f>SUM(H14:J14)</f>
        <v>152448</v>
      </c>
      <c r="H14" s="355">
        <v>5007</v>
      </c>
      <c r="I14" s="355">
        <v>4282</v>
      </c>
      <c r="J14" s="355">
        <v>143159</v>
      </c>
      <c r="K14" s="354">
        <f>SUM(L14:N14)</f>
        <v>594974</v>
      </c>
      <c r="L14" s="355">
        <v>3060</v>
      </c>
      <c r="M14" s="355">
        <v>2989</v>
      </c>
      <c r="N14" s="355">
        <v>588925</v>
      </c>
      <c r="O14" s="354">
        <f>SUM(P14:R14)</f>
        <v>541467</v>
      </c>
      <c r="P14" s="355">
        <v>2252</v>
      </c>
      <c r="Q14" s="355">
        <v>2341</v>
      </c>
      <c r="R14" s="355">
        <v>536874</v>
      </c>
      <c r="S14" s="354">
        <f>SUM(T14:V14)</f>
        <v>540588</v>
      </c>
      <c r="T14" s="355">
        <v>1361</v>
      </c>
      <c r="U14" s="355">
        <v>1695</v>
      </c>
      <c r="V14" s="355">
        <v>537532</v>
      </c>
      <c r="W14" s="354">
        <f>SUM(X14:Z14)</f>
        <v>522475</v>
      </c>
      <c r="X14" s="356">
        <v>824</v>
      </c>
      <c r="Y14" s="356">
        <v>1951</v>
      </c>
      <c r="Z14" s="356">
        <v>519700</v>
      </c>
      <c r="AA14" s="354">
        <f>SUM(AB14:AD14)</f>
        <v>580348</v>
      </c>
      <c r="AB14" s="357">
        <v>1814</v>
      </c>
      <c r="AC14" s="357">
        <v>1907</v>
      </c>
      <c r="AD14" s="357">
        <v>576627</v>
      </c>
      <c r="AE14" s="354">
        <f t="shared" si="6"/>
        <v>476624</v>
      </c>
      <c r="AF14" s="358">
        <v>1661</v>
      </c>
      <c r="AG14" s="358">
        <v>1760</v>
      </c>
      <c r="AH14" s="358">
        <v>473203</v>
      </c>
      <c r="AI14" s="354">
        <f t="shared" si="8"/>
        <v>476654</v>
      </c>
      <c r="AJ14" s="358">
        <v>2063</v>
      </c>
      <c r="AK14" s="358">
        <v>2229</v>
      </c>
      <c r="AL14" s="358">
        <v>472362</v>
      </c>
      <c r="AM14" s="354">
        <f t="shared" si="9"/>
        <v>593550</v>
      </c>
      <c r="AN14" s="358">
        <v>5823</v>
      </c>
      <c r="AO14" s="358">
        <v>6066</v>
      </c>
      <c r="AP14" s="358">
        <v>581661</v>
      </c>
      <c r="AQ14" s="359">
        <f t="shared" si="10"/>
        <v>4596417</v>
      </c>
      <c r="AR14" s="359">
        <f t="shared" si="11"/>
        <v>25488</v>
      </c>
      <c r="AS14" s="359">
        <f t="shared" si="12"/>
        <v>27062</v>
      </c>
      <c r="AT14" s="360">
        <f>N14+R14+V14+Z14+AD14+AH14+AL14+AP14+J14+E14</f>
        <v>4543867</v>
      </c>
      <c r="AU14" s="140"/>
      <c r="AV14" s="140"/>
      <c r="AW14" s="140"/>
      <c r="AX14" s="140"/>
      <c r="AY14" s="140"/>
      <c r="AZ14" s="140"/>
      <c r="BA14" s="140"/>
    </row>
    <row r="15" spans="1:53" ht="11.4" customHeight="1" x14ac:dyDescent="0.2"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21"/>
      <c r="AR15" s="6"/>
      <c r="AS15" s="6"/>
      <c r="AT15" s="6"/>
      <c r="AU15" s="6"/>
      <c r="AV15" s="6"/>
      <c r="AW15" s="6"/>
      <c r="AX15" s="6"/>
      <c r="AY15" s="6"/>
      <c r="AZ15" s="6"/>
      <c r="BA15" s="6"/>
    </row>
    <row r="16" spans="1:53" ht="11.4" customHeight="1" x14ac:dyDescent="0.2"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</row>
    <row r="17" spans="1:53" ht="11.4" customHeight="1" x14ac:dyDescent="0.2"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21"/>
      <c r="AR17" s="21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25.2" customHeight="1" x14ac:dyDescent="0.2">
      <c r="A18" s="636" t="s">
        <v>27</v>
      </c>
      <c r="B18" s="637"/>
      <c r="C18" s="637"/>
      <c r="D18" s="637"/>
      <c r="E18" s="637"/>
      <c r="F18" s="637"/>
      <c r="G18" s="637"/>
      <c r="H18" s="637"/>
      <c r="I18" s="637"/>
      <c r="J18" s="637"/>
      <c r="K18" s="637"/>
      <c r="L18" s="638"/>
      <c r="M18" s="6"/>
      <c r="N18" s="641" t="s">
        <v>28</v>
      </c>
      <c r="O18" s="642"/>
      <c r="P18" s="642"/>
      <c r="Q18" s="642"/>
      <c r="R18" s="642"/>
      <c r="S18" s="642"/>
      <c r="T18" s="642"/>
      <c r="U18" s="642"/>
      <c r="V18" s="642"/>
      <c r="W18" s="642"/>
      <c r="X18" s="642"/>
      <c r="Y18" s="643"/>
      <c r="Z18" s="6"/>
      <c r="AA18" s="644" t="s">
        <v>29</v>
      </c>
      <c r="AB18" s="645"/>
      <c r="AC18" s="645"/>
      <c r="AD18" s="645"/>
      <c r="AE18" s="645"/>
      <c r="AF18" s="645"/>
      <c r="AG18" s="645"/>
      <c r="AH18" s="645"/>
      <c r="AI18" s="645"/>
      <c r="AJ18" s="645"/>
      <c r="AK18" s="645"/>
      <c r="AL18" s="646"/>
      <c r="AM18" s="6"/>
      <c r="AN18" s="636" t="s">
        <v>2</v>
      </c>
      <c r="AO18" s="637"/>
      <c r="AP18" s="637"/>
      <c r="AQ18" s="637"/>
      <c r="AR18" s="637"/>
      <c r="AS18" s="637"/>
      <c r="AT18" s="637"/>
      <c r="AU18" s="637"/>
      <c r="AV18" s="637"/>
      <c r="AW18" s="637"/>
      <c r="AX18" s="637"/>
      <c r="AY18" s="638"/>
      <c r="AZ18" s="6"/>
      <c r="BA18" s="6"/>
    </row>
    <row r="19" spans="1:53" x14ac:dyDescent="0.2">
      <c r="A19" s="361" t="s">
        <v>132</v>
      </c>
      <c r="B19" s="362">
        <v>2012</v>
      </c>
      <c r="C19" s="362">
        <v>2013</v>
      </c>
      <c r="D19" s="362">
        <v>2014</v>
      </c>
      <c r="E19" s="362">
        <v>2015</v>
      </c>
      <c r="F19" s="362">
        <v>2016</v>
      </c>
      <c r="G19" s="362">
        <v>2017</v>
      </c>
      <c r="H19" s="362">
        <v>2018</v>
      </c>
      <c r="I19" s="362">
        <v>2019</v>
      </c>
      <c r="J19" s="362">
        <v>2020</v>
      </c>
      <c r="K19" s="362">
        <v>2021</v>
      </c>
      <c r="L19" s="363" t="s">
        <v>2</v>
      </c>
      <c r="M19" s="6"/>
      <c r="N19" s="364" t="s">
        <v>132</v>
      </c>
      <c r="O19" s="365">
        <v>2012</v>
      </c>
      <c r="P19" s="365">
        <v>2013</v>
      </c>
      <c r="Q19" s="365">
        <v>2014</v>
      </c>
      <c r="R19" s="365">
        <v>2015</v>
      </c>
      <c r="S19" s="365">
        <v>2016</v>
      </c>
      <c r="T19" s="365">
        <v>2017</v>
      </c>
      <c r="U19" s="365">
        <v>2018</v>
      </c>
      <c r="V19" s="365">
        <v>2019</v>
      </c>
      <c r="W19" s="365">
        <v>2020</v>
      </c>
      <c r="X19" s="365">
        <v>2021</v>
      </c>
      <c r="Y19" s="366" t="s">
        <v>2</v>
      </c>
      <c r="Z19" s="6"/>
      <c r="AA19" s="367" t="s">
        <v>132</v>
      </c>
      <c r="AB19" s="368">
        <v>2012</v>
      </c>
      <c r="AC19" s="368">
        <v>2013</v>
      </c>
      <c r="AD19" s="368">
        <v>2014</v>
      </c>
      <c r="AE19" s="368">
        <v>2015</v>
      </c>
      <c r="AF19" s="368">
        <v>2016</v>
      </c>
      <c r="AG19" s="368">
        <v>2017</v>
      </c>
      <c r="AH19" s="368">
        <v>2018</v>
      </c>
      <c r="AI19" s="368">
        <v>2019</v>
      </c>
      <c r="AJ19" s="368">
        <v>2020</v>
      </c>
      <c r="AK19" s="368">
        <v>2021</v>
      </c>
      <c r="AL19" s="369" t="s">
        <v>2</v>
      </c>
      <c r="AM19" s="6"/>
      <c r="AN19" s="370" t="s">
        <v>26</v>
      </c>
      <c r="AO19" s="365">
        <v>2012</v>
      </c>
      <c r="AP19" s="365">
        <v>2013</v>
      </c>
      <c r="AQ19" s="365">
        <v>2014</v>
      </c>
      <c r="AR19" s="365">
        <v>2015</v>
      </c>
      <c r="AS19" s="365">
        <v>2016</v>
      </c>
      <c r="AT19" s="365">
        <v>2017</v>
      </c>
      <c r="AU19" s="365">
        <v>2018</v>
      </c>
      <c r="AV19" s="365">
        <v>2019</v>
      </c>
      <c r="AW19" s="365">
        <v>2020</v>
      </c>
      <c r="AX19" s="365">
        <v>2021</v>
      </c>
      <c r="AY19" s="371" t="s">
        <v>2</v>
      </c>
      <c r="AZ19" s="6"/>
      <c r="BA19" s="6"/>
    </row>
    <row r="20" spans="1:53" ht="19.95" customHeight="1" x14ac:dyDescent="0.2">
      <c r="A20" s="372" t="s">
        <v>2</v>
      </c>
      <c r="B20" s="373">
        <f>B21+B22+B23</f>
        <v>30269</v>
      </c>
      <c r="C20" s="373">
        <f>C21+C22+C23</f>
        <v>27573</v>
      </c>
      <c r="D20" s="373">
        <f t="shared" ref="D20:F20" si="14">D21+D22+D23</f>
        <v>24169</v>
      </c>
      <c r="E20" s="373">
        <f t="shared" si="14"/>
        <v>24032</v>
      </c>
      <c r="F20" s="373">
        <f t="shared" si="14"/>
        <v>25665</v>
      </c>
      <c r="G20" s="373">
        <f>G21+G22+G23</f>
        <v>33322</v>
      </c>
      <c r="H20" s="373">
        <f>H21+H22+H23</f>
        <v>34842</v>
      </c>
      <c r="I20" s="373">
        <f>I21+I22+I23</f>
        <v>42306</v>
      </c>
      <c r="J20" s="373">
        <f>J21+J22+J23</f>
        <v>5205</v>
      </c>
      <c r="K20" s="373">
        <f>K21+K22+K23</f>
        <v>14029</v>
      </c>
      <c r="L20" s="374">
        <f>SUM(B20:K20)</f>
        <v>261412</v>
      </c>
      <c r="M20" s="6"/>
      <c r="N20" s="375" t="s">
        <v>2</v>
      </c>
      <c r="O20" s="376">
        <f>O21+O22+O23</f>
        <v>28240</v>
      </c>
      <c r="P20" s="376">
        <f t="shared" ref="P20:T20" si="15">P21+P22+P23</f>
        <v>29649</v>
      </c>
      <c r="Q20" s="376">
        <f t="shared" si="15"/>
        <v>23278</v>
      </c>
      <c r="R20" s="376">
        <f t="shared" si="15"/>
        <v>24803</v>
      </c>
      <c r="S20" s="376">
        <f t="shared" si="15"/>
        <v>26178</v>
      </c>
      <c r="T20" s="376">
        <f t="shared" si="15"/>
        <v>32067</v>
      </c>
      <c r="U20" s="376">
        <f>U21+U22+U23</f>
        <v>35723</v>
      </c>
      <c r="V20" s="376">
        <f>V21+V22+V23</f>
        <v>41788</v>
      </c>
      <c r="W20" s="376">
        <f t="shared" ref="W20:X20" si="16">W21+W22+W23</f>
        <v>5978</v>
      </c>
      <c r="X20" s="376">
        <f t="shared" si="16"/>
        <v>15505</v>
      </c>
      <c r="Y20" s="377">
        <f>SUM(O20:X20)</f>
        <v>263209</v>
      </c>
      <c r="Z20" s="6"/>
      <c r="AA20" s="372" t="s">
        <v>2</v>
      </c>
      <c r="AB20" s="378">
        <f t="shared" ref="AB20:AJ20" si="17">AB21+AB22+AB23</f>
        <v>1254245</v>
      </c>
      <c r="AC20" s="378">
        <f t="shared" si="17"/>
        <v>1132243</v>
      </c>
      <c r="AD20" s="378">
        <f t="shared" si="17"/>
        <v>1078752</v>
      </c>
      <c r="AE20" s="378">
        <f t="shared" si="17"/>
        <v>1229217</v>
      </c>
      <c r="AF20" s="378">
        <f t="shared" si="17"/>
        <v>1168489</v>
      </c>
      <c r="AG20" s="378">
        <f t="shared" si="17"/>
        <v>1230981</v>
      </c>
      <c r="AH20" s="378">
        <f t="shared" si="17"/>
        <v>1335207</v>
      </c>
      <c r="AI20" s="378">
        <f t="shared" si="17"/>
        <v>1320085</v>
      </c>
      <c r="AJ20" s="378">
        <f t="shared" si="17"/>
        <v>212906</v>
      </c>
      <c r="AK20" s="378">
        <f t="shared" ref="AK20" si="18">AK21+AK22+AK23</f>
        <v>234745</v>
      </c>
      <c r="AL20" s="374">
        <f>SUM(AB20:AK20)</f>
        <v>10196870</v>
      </c>
      <c r="AM20" s="6"/>
      <c r="AN20" s="379" t="s">
        <v>2</v>
      </c>
      <c r="AO20" s="380">
        <f>AO21+AO22+AO23</f>
        <v>1312754</v>
      </c>
      <c r="AP20" s="380">
        <f t="shared" ref="AP20:AU20" si="19">AP21+AP22+AP23</f>
        <v>1189465</v>
      </c>
      <c r="AQ20" s="380">
        <f t="shared" si="19"/>
        <v>1126199</v>
      </c>
      <c r="AR20" s="380">
        <f t="shared" si="19"/>
        <v>1278052</v>
      </c>
      <c r="AS20" s="380">
        <f t="shared" si="19"/>
        <v>1220332</v>
      </c>
      <c r="AT20" s="380">
        <f t="shared" si="19"/>
        <v>1296370</v>
      </c>
      <c r="AU20" s="380">
        <f t="shared" si="19"/>
        <v>1405772</v>
      </c>
      <c r="AV20" s="380">
        <f>AV21+AV22+AV23</f>
        <v>1404179</v>
      </c>
      <c r="AW20" s="380">
        <f>AW21+AW22+AW23</f>
        <v>224089</v>
      </c>
      <c r="AX20" s="380">
        <f>AX21+AX22+AX23</f>
        <v>264279</v>
      </c>
      <c r="AY20" s="381">
        <f>SUM(AO20:AX20)</f>
        <v>10721491</v>
      </c>
      <c r="AZ20" s="6"/>
      <c r="BA20" s="6"/>
    </row>
    <row r="21" spans="1:53" ht="19.95" customHeight="1" x14ac:dyDescent="0.2">
      <c r="A21" s="382" t="s">
        <v>13</v>
      </c>
      <c r="B21" s="383">
        <v>23656</v>
      </c>
      <c r="C21" s="383">
        <v>25267</v>
      </c>
      <c r="D21" s="383">
        <v>21872</v>
      </c>
      <c r="E21" s="384">
        <v>21222</v>
      </c>
      <c r="F21" s="384">
        <v>24224</v>
      </c>
      <c r="G21" s="385">
        <v>31177</v>
      </c>
      <c r="H21" s="385">
        <v>31896</v>
      </c>
      <c r="I21" s="385">
        <v>38258</v>
      </c>
      <c r="J21" s="385">
        <v>152</v>
      </c>
      <c r="K21" s="385">
        <v>12084</v>
      </c>
      <c r="L21" s="386">
        <f>SUM(B21:K21)</f>
        <v>229808</v>
      </c>
      <c r="M21" s="6"/>
      <c r="N21" s="387" t="s">
        <v>13</v>
      </c>
      <c r="O21" s="388">
        <v>21477</v>
      </c>
      <c r="P21" s="388">
        <v>27190</v>
      </c>
      <c r="Q21" s="388">
        <v>21348</v>
      </c>
      <c r="R21" s="389">
        <v>22082</v>
      </c>
      <c r="S21" s="389">
        <v>23662</v>
      </c>
      <c r="T21" s="390">
        <v>29600</v>
      </c>
      <c r="U21" s="390">
        <v>32693</v>
      </c>
      <c r="V21" s="390">
        <v>37742</v>
      </c>
      <c r="W21" s="390">
        <v>1641</v>
      </c>
      <c r="X21" s="390">
        <v>13368</v>
      </c>
      <c r="Y21" s="377">
        <f t="shared" ref="Y21:Y23" si="20">SUM(O21:X21)</f>
        <v>230803</v>
      </c>
      <c r="Z21" s="6"/>
      <c r="AA21" s="382" t="s">
        <v>13</v>
      </c>
      <c r="AB21" s="391">
        <v>571190</v>
      </c>
      <c r="AC21" s="391">
        <v>572917</v>
      </c>
      <c r="AD21" s="391">
        <v>522281</v>
      </c>
      <c r="AE21" s="392">
        <v>534806</v>
      </c>
      <c r="AF21" s="392">
        <v>550291</v>
      </c>
      <c r="AG21" s="393">
        <v>585741</v>
      </c>
      <c r="AH21" s="393">
        <v>666328</v>
      </c>
      <c r="AI21" s="393">
        <v>610725</v>
      </c>
      <c r="AJ21" s="393">
        <v>56457</v>
      </c>
      <c r="AK21" s="393">
        <v>110194</v>
      </c>
      <c r="AL21" s="374">
        <f t="shared" ref="AL21:AL23" si="21">SUM(AB21:AK21)</f>
        <v>4780930</v>
      </c>
      <c r="AM21" s="6"/>
      <c r="AN21" s="394" t="s">
        <v>13</v>
      </c>
      <c r="AO21" s="395">
        <f>B21+O21+AB21</f>
        <v>616323</v>
      </c>
      <c r="AP21" s="395">
        <f t="shared" ref="AP21:AX23" si="22">C21+P21+AC21</f>
        <v>625374</v>
      </c>
      <c r="AQ21" s="395">
        <f t="shared" si="22"/>
        <v>565501</v>
      </c>
      <c r="AR21" s="395">
        <f t="shared" si="22"/>
        <v>578110</v>
      </c>
      <c r="AS21" s="395">
        <f t="shared" si="22"/>
        <v>598177</v>
      </c>
      <c r="AT21" s="395">
        <f t="shared" si="22"/>
        <v>646518</v>
      </c>
      <c r="AU21" s="395">
        <f t="shared" si="22"/>
        <v>730917</v>
      </c>
      <c r="AV21" s="395">
        <f t="shared" si="22"/>
        <v>686725</v>
      </c>
      <c r="AW21" s="395">
        <f t="shared" si="22"/>
        <v>58250</v>
      </c>
      <c r="AX21" s="395">
        <f t="shared" si="22"/>
        <v>135646</v>
      </c>
      <c r="AY21" s="381">
        <f>SUM(AO21:AX21)</f>
        <v>5241541</v>
      </c>
      <c r="AZ21" s="6"/>
      <c r="BA21" s="6"/>
    </row>
    <row r="22" spans="1:53" ht="19.95" customHeight="1" x14ac:dyDescent="0.2">
      <c r="A22" s="396" t="s">
        <v>109</v>
      </c>
      <c r="B22" s="383">
        <v>790</v>
      </c>
      <c r="C22" s="383">
        <v>243</v>
      </c>
      <c r="D22" s="383">
        <v>636</v>
      </c>
      <c r="E22" s="384">
        <v>996</v>
      </c>
      <c r="F22" s="397">
        <v>617</v>
      </c>
      <c r="G22" s="385">
        <v>784</v>
      </c>
      <c r="H22" s="385">
        <v>694</v>
      </c>
      <c r="I22" s="385">
        <v>988</v>
      </c>
      <c r="J22" s="385">
        <v>46</v>
      </c>
      <c r="K22" s="385">
        <v>322</v>
      </c>
      <c r="L22" s="386">
        <f t="shared" ref="L22:L23" si="23">SUM(B22:K22)</f>
        <v>6116</v>
      </c>
      <c r="M22" s="6"/>
      <c r="N22" s="398" t="s">
        <v>109</v>
      </c>
      <c r="O22" s="388">
        <v>697</v>
      </c>
      <c r="P22" s="388">
        <v>230</v>
      </c>
      <c r="Q22" s="388">
        <v>170</v>
      </c>
      <c r="R22" s="389">
        <v>814</v>
      </c>
      <c r="S22" s="399">
        <v>565</v>
      </c>
      <c r="T22" s="390">
        <v>772</v>
      </c>
      <c r="U22" s="390">
        <v>689</v>
      </c>
      <c r="V22" s="390">
        <v>1057</v>
      </c>
      <c r="W22" s="390">
        <v>55</v>
      </c>
      <c r="X22" s="390">
        <v>295</v>
      </c>
      <c r="Y22" s="377">
        <f t="shared" si="20"/>
        <v>5344</v>
      </c>
      <c r="Z22" s="6"/>
      <c r="AA22" s="396" t="s">
        <v>109</v>
      </c>
      <c r="AB22" s="391">
        <v>101394</v>
      </c>
      <c r="AC22" s="391">
        <v>86964</v>
      </c>
      <c r="AD22" s="391">
        <v>83268</v>
      </c>
      <c r="AE22" s="392">
        <v>117784</v>
      </c>
      <c r="AF22" s="400">
        <v>98498</v>
      </c>
      <c r="AG22" s="393">
        <v>107708</v>
      </c>
      <c r="AH22" s="393">
        <v>132005</v>
      </c>
      <c r="AI22" s="393">
        <v>120435</v>
      </c>
      <c r="AJ22" s="393">
        <v>13290</v>
      </c>
      <c r="AK22" s="393">
        <v>10727</v>
      </c>
      <c r="AL22" s="374">
        <f t="shared" si="21"/>
        <v>872073</v>
      </c>
      <c r="AM22" s="6"/>
      <c r="AN22" s="401" t="s">
        <v>109</v>
      </c>
      <c r="AO22" s="395">
        <f t="shared" ref="AO22:AO23" si="24">B22+O22+AB22</f>
        <v>102881</v>
      </c>
      <c r="AP22" s="395">
        <f t="shared" si="22"/>
        <v>87437</v>
      </c>
      <c r="AQ22" s="395">
        <f t="shared" si="22"/>
        <v>84074</v>
      </c>
      <c r="AR22" s="395">
        <f t="shared" si="22"/>
        <v>119594</v>
      </c>
      <c r="AS22" s="395">
        <f t="shared" si="22"/>
        <v>99680</v>
      </c>
      <c r="AT22" s="395">
        <f t="shared" si="22"/>
        <v>109264</v>
      </c>
      <c r="AU22" s="395">
        <f t="shared" si="22"/>
        <v>133388</v>
      </c>
      <c r="AV22" s="395">
        <f t="shared" si="22"/>
        <v>122480</v>
      </c>
      <c r="AW22" s="395">
        <f t="shared" si="22"/>
        <v>13391</v>
      </c>
      <c r="AX22" s="395">
        <f t="shared" si="22"/>
        <v>11344</v>
      </c>
      <c r="AY22" s="381">
        <f>SUM(AO22:AX22)</f>
        <v>883533</v>
      </c>
      <c r="AZ22" s="6"/>
      <c r="BA22" s="6"/>
    </row>
    <row r="23" spans="1:53" ht="19.95" customHeight="1" x14ac:dyDescent="0.2">
      <c r="A23" s="402" t="s">
        <v>108</v>
      </c>
      <c r="B23" s="403">
        <v>5823</v>
      </c>
      <c r="C23" s="403">
        <v>2063</v>
      </c>
      <c r="D23" s="403">
        <v>1661</v>
      </c>
      <c r="E23" s="404">
        <v>1814</v>
      </c>
      <c r="F23" s="405">
        <v>824</v>
      </c>
      <c r="G23" s="406">
        <v>1361</v>
      </c>
      <c r="H23" s="406">
        <v>2252</v>
      </c>
      <c r="I23" s="406">
        <v>3060</v>
      </c>
      <c r="J23" s="406">
        <v>5007</v>
      </c>
      <c r="K23" s="406">
        <v>1623</v>
      </c>
      <c r="L23" s="386">
        <f t="shared" si="23"/>
        <v>25488</v>
      </c>
      <c r="M23" s="6"/>
      <c r="N23" s="407" t="s">
        <v>108</v>
      </c>
      <c r="O23" s="408">
        <v>6066</v>
      </c>
      <c r="P23" s="408">
        <v>2229</v>
      </c>
      <c r="Q23" s="408">
        <v>1760</v>
      </c>
      <c r="R23" s="409">
        <v>1907</v>
      </c>
      <c r="S23" s="410">
        <v>1951</v>
      </c>
      <c r="T23" s="411">
        <v>1695</v>
      </c>
      <c r="U23" s="411">
        <v>2341</v>
      </c>
      <c r="V23" s="411">
        <v>2989</v>
      </c>
      <c r="W23" s="411">
        <v>4282</v>
      </c>
      <c r="X23" s="411">
        <v>1842</v>
      </c>
      <c r="Y23" s="429">
        <f t="shared" si="20"/>
        <v>27062</v>
      </c>
      <c r="Z23" s="6"/>
      <c r="AA23" s="412" t="s">
        <v>108</v>
      </c>
      <c r="AB23" s="413">
        <v>581661</v>
      </c>
      <c r="AC23" s="413">
        <v>472362</v>
      </c>
      <c r="AD23" s="413">
        <v>473203</v>
      </c>
      <c r="AE23" s="414">
        <v>576627</v>
      </c>
      <c r="AF23" s="415">
        <v>519700</v>
      </c>
      <c r="AG23" s="416">
        <v>537532</v>
      </c>
      <c r="AH23" s="416">
        <v>536874</v>
      </c>
      <c r="AI23" s="416">
        <v>588925</v>
      </c>
      <c r="AJ23" s="416">
        <v>143159</v>
      </c>
      <c r="AK23" s="416">
        <v>113824</v>
      </c>
      <c r="AL23" s="374">
        <f t="shared" si="21"/>
        <v>4543867</v>
      </c>
      <c r="AM23" s="6"/>
      <c r="AN23" s="417" t="s">
        <v>108</v>
      </c>
      <c r="AO23" s="418">
        <f t="shared" si="24"/>
        <v>593550</v>
      </c>
      <c r="AP23" s="418">
        <f t="shared" si="22"/>
        <v>476654</v>
      </c>
      <c r="AQ23" s="418">
        <f t="shared" si="22"/>
        <v>476624</v>
      </c>
      <c r="AR23" s="418">
        <f t="shared" si="22"/>
        <v>580348</v>
      </c>
      <c r="AS23" s="418">
        <f t="shared" si="22"/>
        <v>522475</v>
      </c>
      <c r="AT23" s="418">
        <f t="shared" si="22"/>
        <v>540588</v>
      </c>
      <c r="AU23" s="418">
        <f t="shared" si="22"/>
        <v>541467</v>
      </c>
      <c r="AV23" s="418">
        <f t="shared" si="22"/>
        <v>594974</v>
      </c>
      <c r="AW23" s="418">
        <f t="shared" si="22"/>
        <v>152448</v>
      </c>
      <c r="AX23" s="418">
        <f t="shared" si="22"/>
        <v>117289</v>
      </c>
      <c r="AY23" s="430">
        <f>SUM(AO23:AX23)</f>
        <v>4596417</v>
      </c>
      <c r="AZ23" s="6"/>
      <c r="BA23" s="6"/>
    </row>
    <row r="24" spans="1:53" x14ac:dyDescent="0.2"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</row>
    <row r="25" spans="1:53" x14ac:dyDescent="0.2"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53" x14ac:dyDescent="0.2"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</row>
    <row r="27" spans="1:53" x14ac:dyDescent="0.2"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</row>
    <row r="28" spans="1:53" x14ac:dyDescent="0.2"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</row>
    <row r="29" spans="1:53" x14ac:dyDescent="0.2"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</row>
    <row r="30" spans="1:53" x14ac:dyDescent="0.2"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</row>
    <row r="31" spans="1:53" x14ac:dyDescent="0.2"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</row>
    <row r="32" spans="1:53" x14ac:dyDescent="0.2"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</row>
    <row r="33" spans="6:53" x14ac:dyDescent="0.2"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spans="6:53" x14ac:dyDescent="0.2"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spans="6:53" x14ac:dyDescent="0.2"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spans="6:53" x14ac:dyDescent="0.2"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spans="6:53" x14ac:dyDescent="0.2"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spans="6:53" x14ac:dyDescent="0.2"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spans="6:53" x14ac:dyDescent="0.2"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spans="6:53" x14ac:dyDescent="0.2"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spans="6:53" x14ac:dyDescent="0.2"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spans="6:53" x14ac:dyDescent="0.2"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spans="6:53" x14ac:dyDescent="0.2"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spans="6:53" x14ac:dyDescent="0.2"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spans="6:53" x14ac:dyDescent="0.2"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spans="6:53" x14ac:dyDescent="0.2"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spans="6:53" x14ac:dyDescent="0.2"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spans="6:53" x14ac:dyDescent="0.2"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spans="6:53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spans="6:53" x14ac:dyDescent="0.2"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spans="6:53" x14ac:dyDescent="0.2"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spans="6:53" x14ac:dyDescent="0.2"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spans="6:53" x14ac:dyDescent="0.2"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spans="6:53" x14ac:dyDescent="0.2"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spans="6:53" x14ac:dyDescent="0.2"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spans="6:53" x14ac:dyDescent="0.2"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spans="6:53" x14ac:dyDescent="0.2"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spans="6:53" x14ac:dyDescent="0.2"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spans="6:53" x14ac:dyDescent="0.2"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6:53" x14ac:dyDescent="0.2"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spans="6:53" x14ac:dyDescent="0.2"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spans="6:53" x14ac:dyDescent="0.2"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spans="6:53" x14ac:dyDescent="0.2"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spans="6:53" x14ac:dyDescent="0.2"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6:53" x14ac:dyDescent="0.2"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spans="6:53" x14ac:dyDescent="0.2"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spans="6:53" x14ac:dyDescent="0.2"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spans="6:53" x14ac:dyDescent="0.2"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6:53" x14ac:dyDescent="0.2"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spans="6:53" x14ac:dyDescent="0.2"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spans="6:53" x14ac:dyDescent="0.2"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spans="6:53" x14ac:dyDescent="0.2"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spans="6:53" x14ac:dyDescent="0.2"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spans="6:53" x14ac:dyDescent="0.2"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spans="6:53" x14ac:dyDescent="0.2"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spans="6:53" x14ac:dyDescent="0.2"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spans="6:53" x14ac:dyDescent="0.2"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spans="6:53" x14ac:dyDescent="0.2"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spans="6:53" x14ac:dyDescent="0.2"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spans="6:53" x14ac:dyDescent="0.2"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spans="6:53" x14ac:dyDescent="0.2"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spans="6:53" x14ac:dyDescent="0.2"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spans="6:53" x14ac:dyDescent="0.2"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spans="6:53" x14ac:dyDescent="0.2"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spans="6:53" x14ac:dyDescent="0.2"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spans="6:53" x14ac:dyDescent="0.2"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spans="6:53" x14ac:dyDescent="0.2"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spans="6:53" x14ac:dyDescent="0.2"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spans="6:53" x14ac:dyDescent="0.2"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spans="6:53" x14ac:dyDescent="0.2"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spans="6:53" x14ac:dyDescent="0.2"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spans="6:53" x14ac:dyDescent="0.2"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spans="6:53" x14ac:dyDescent="0.2"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spans="6:53" x14ac:dyDescent="0.2"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spans="6:53" x14ac:dyDescent="0.2"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spans="6:53" x14ac:dyDescent="0.2"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spans="6:53" x14ac:dyDescent="0.2"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spans="6:53" x14ac:dyDescent="0.2"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spans="6:53" x14ac:dyDescent="0.2"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spans="6:53" x14ac:dyDescent="0.2"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spans="6:53" x14ac:dyDescent="0.2"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spans="6:53" x14ac:dyDescent="0.2"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spans="6:53" x14ac:dyDescent="0.2"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spans="6:53" x14ac:dyDescent="0.2"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spans="6:53" x14ac:dyDescent="0.2"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</sheetData>
  <mergeCells count="17">
    <mergeCell ref="A9:A10"/>
    <mergeCell ref="B9:E9"/>
    <mergeCell ref="A18:L18"/>
    <mergeCell ref="N18:Y18"/>
    <mergeCell ref="AA18:AL18"/>
    <mergeCell ref="AI9:AL9"/>
    <mergeCell ref="W9:Z9"/>
    <mergeCell ref="G9:J9"/>
    <mergeCell ref="F9:F10"/>
    <mergeCell ref="K9:N9"/>
    <mergeCell ref="O9:R9"/>
    <mergeCell ref="S9:V9"/>
    <mergeCell ref="AM9:AP9"/>
    <mergeCell ref="AQ9:AT9"/>
    <mergeCell ref="AA9:AD9"/>
    <mergeCell ref="AE9:AH9"/>
    <mergeCell ref="AN18:AY18"/>
  </mergeCells>
  <pageMargins left="0.70866141732283472" right="0.70866141732283472" top="0.74803149606299213" bottom="0.74803149606299213" header="0.31496062992125984" footer="0.31496062992125984"/>
  <pageSetup paperSize="8" scale="65" orientation="landscape" horizontalDpi="300" verticalDpi="300" r:id="rId1"/>
  <ignoredErrors>
    <ignoredError sqref="K11 O11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158"/>
  <sheetViews>
    <sheetView showGridLines="0" zoomScale="90" zoomScaleNormal="90" workbookViewId="0"/>
  </sheetViews>
  <sheetFormatPr defaultColWidth="9.109375" defaultRowHeight="10.199999999999999" x14ac:dyDescent="0.2"/>
  <cols>
    <col min="1" max="15" width="10.6640625" style="6" customWidth="1"/>
    <col min="16" max="16" width="13.88671875" style="6" customWidth="1"/>
    <col min="17" max="27" width="10.6640625" style="6" customWidth="1"/>
    <col min="28" max="28" width="9.109375" style="6" customWidth="1"/>
    <col min="29" max="29" width="9.109375" style="6"/>
    <col min="30" max="30" width="10.6640625" style="6" customWidth="1"/>
    <col min="31" max="16384" width="9.109375" style="6"/>
  </cols>
  <sheetData>
    <row r="1" spans="1:33" ht="14.25" customHeight="1" x14ac:dyDescent="0.2"/>
    <row r="2" spans="1:33" ht="14.25" customHeight="1" x14ac:dyDescent="0.2"/>
    <row r="3" spans="1:33" ht="14.25" customHeight="1" x14ac:dyDescent="0.2"/>
    <row r="4" spans="1:33" ht="14.25" customHeight="1" x14ac:dyDescent="0.2"/>
    <row r="5" spans="1:33" ht="14.25" customHeight="1" x14ac:dyDescent="0.2">
      <c r="A5" s="53" t="s">
        <v>178</v>
      </c>
      <c r="B5" s="53"/>
      <c r="C5" s="53"/>
      <c r="D5" s="53"/>
    </row>
    <row r="6" spans="1:33" ht="14.25" customHeight="1" x14ac:dyDescent="0.2">
      <c r="A6" s="53" t="s">
        <v>94</v>
      </c>
      <c r="B6" s="53"/>
      <c r="C6" s="53"/>
      <c r="D6" s="53"/>
    </row>
    <row r="7" spans="1:33" ht="14.25" customHeight="1" x14ac:dyDescent="0.2">
      <c r="A7" s="53" t="s">
        <v>95</v>
      </c>
      <c r="B7" s="4"/>
      <c r="C7" s="4"/>
      <c r="D7" s="4"/>
      <c r="E7" s="4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333"/>
      <c r="Z7" s="333"/>
      <c r="AA7" s="333"/>
    </row>
    <row r="8" spans="1:33" ht="14.25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333"/>
      <c r="Z8" s="657" t="s">
        <v>174</v>
      </c>
      <c r="AA8" s="657"/>
    </row>
    <row r="9" spans="1:33" ht="22.5" customHeight="1" x14ac:dyDescent="0.2">
      <c r="A9" s="62" t="s">
        <v>0</v>
      </c>
      <c r="B9" s="661">
        <v>2010</v>
      </c>
      <c r="C9" s="661"/>
      <c r="D9" s="661">
        <v>2011</v>
      </c>
      <c r="E9" s="661"/>
      <c r="F9" s="662">
        <v>2012</v>
      </c>
      <c r="G9" s="663"/>
      <c r="H9" s="649">
        <v>2013</v>
      </c>
      <c r="I9" s="649"/>
      <c r="J9" s="649">
        <v>2014</v>
      </c>
      <c r="K9" s="649"/>
      <c r="L9" s="650">
        <v>2015</v>
      </c>
      <c r="M9" s="650"/>
      <c r="N9" s="650">
        <v>2016</v>
      </c>
      <c r="O9" s="650"/>
      <c r="P9" s="650">
        <v>2017</v>
      </c>
      <c r="Q9" s="650"/>
      <c r="R9" s="650">
        <v>2018</v>
      </c>
      <c r="S9" s="650"/>
      <c r="T9" s="650">
        <v>2019</v>
      </c>
      <c r="U9" s="650"/>
      <c r="V9" s="650">
        <v>2020</v>
      </c>
      <c r="W9" s="650"/>
      <c r="X9" s="650">
        <v>2021</v>
      </c>
      <c r="Y9" s="650"/>
      <c r="Z9" s="650" t="s">
        <v>2</v>
      </c>
      <c r="AA9" s="660"/>
    </row>
    <row r="10" spans="1:33" ht="30.6" customHeight="1" x14ac:dyDescent="0.2">
      <c r="A10" s="327" t="s">
        <v>31</v>
      </c>
      <c r="B10" s="63" t="s">
        <v>32</v>
      </c>
      <c r="C10" s="63" t="s">
        <v>33</v>
      </c>
      <c r="D10" s="63" t="s">
        <v>32</v>
      </c>
      <c r="E10" s="63" t="s">
        <v>33</v>
      </c>
      <c r="F10" s="64" t="s">
        <v>32</v>
      </c>
      <c r="G10" s="64" t="s">
        <v>33</v>
      </c>
      <c r="H10" s="64" t="s">
        <v>32</v>
      </c>
      <c r="I10" s="64" t="s">
        <v>33</v>
      </c>
      <c r="J10" s="64" t="s">
        <v>32</v>
      </c>
      <c r="K10" s="64" t="s">
        <v>33</v>
      </c>
      <c r="L10" s="65" t="s">
        <v>32</v>
      </c>
      <c r="M10" s="65" t="s">
        <v>33</v>
      </c>
      <c r="N10" s="65" t="s">
        <v>32</v>
      </c>
      <c r="O10" s="65" t="s">
        <v>33</v>
      </c>
      <c r="P10" s="65" t="s">
        <v>32</v>
      </c>
      <c r="Q10" s="65" t="s">
        <v>33</v>
      </c>
      <c r="R10" s="65" t="s">
        <v>32</v>
      </c>
      <c r="S10" s="65" t="s">
        <v>33</v>
      </c>
      <c r="T10" s="65" t="s">
        <v>32</v>
      </c>
      <c r="U10" s="65" t="s">
        <v>33</v>
      </c>
      <c r="V10" s="65" t="s">
        <v>32</v>
      </c>
      <c r="W10" s="65" t="s">
        <v>33</v>
      </c>
      <c r="X10" s="65" t="s">
        <v>32</v>
      </c>
      <c r="Y10" s="65" t="s">
        <v>33</v>
      </c>
      <c r="Z10" s="65" t="s">
        <v>32</v>
      </c>
      <c r="AA10" s="66" t="s">
        <v>33</v>
      </c>
    </row>
    <row r="11" spans="1:33" s="140" customFormat="1" ht="19.95" customHeight="1" x14ac:dyDescent="0.3">
      <c r="A11" s="73" t="s">
        <v>139</v>
      </c>
      <c r="B11" s="74">
        <v>4625</v>
      </c>
      <c r="C11" s="74">
        <v>3357</v>
      </c>
      <c r="D11" s="74">
        <v>4322</v>
      </c>
      <c r="E11" s="74">
        <v>3044</v>
      </c>
      <c r="F11" s="75">
        <v>5105</v>
      </c>
      <c r="G11" s="75">
        <v>3306</v>
      </c>
      <c r="H11" s="75">
        <v>3146</v>
      </c>
      <c r="I11" s="75">
        <v>1316</v>
      </c>
      <c r="J11" s="75">
        <v>3288</v>
      </c>
      <c r="K11" s="75">
        <v>917</v>
      </c>
      <c r="L11" s="76">
        <v>3381</v>
      </c>
      <c r="M11" s="75" t="s">
        <v>119</v>
      </c>
      <c r="N11" s="76">
        <v>4126</v>
      </c>
      <c r="O11" s="76">
        <v>480</v>
      </c>
      <c r="P11" s="76">
        <v>3903</v>
      </c>
      <c r="Q11" s="77">
        <v>3227</v>
      </c>
      <c r="R11" s="77">
        <v>0</v>
      </c>
      <c r="S11" s="77">
        <v>1993</v>
      </c>
      <c r="T11" s="76">
        <v>4731</v>
      </c>
      <c r="U11" s="78">
        <v>1696</v>
      </c>
      <c r="V11" s="196">
        <v>4299</v>
      </c>
      <c r="W11" s="196">
        <v>1048</v>
      </c>
      <c r="X11" s="196">
        <v>0</v>
      </c>
      <c r="Y11" s="196">
        <v>15</v>
      </c>
      <c r="Z11" s="76">
        <f t="shared" ref="Z11:Z22" si="0">B11+D11+F11+H11+J11+L11+N11+P11+R11+T11+V11+X11</f>
        <v>40926</v>
      </c>
      <c r="AA11" s="78">
        <f>C11+E11+G11+I11+K11+O11+Q11+S11+U11+W11+Y11</f>
        <v>20399</v>
      </c>
      <c r="AF11" s="166"/>
      <c r="AG11" s="166"/>
    </row>
    <row r="12" spans="1:33" s="140" customFormat="1" ht="19.95" customHeight="1" x14ac:dyDescent="0.3">
      <c r="A12" s="73" t="s">
        <v>140</v>
      </c>
      <c r="B12" s="74">
        <v>6359</v>
      </c>
      <c r="C12" s="74">
        <v>3208</v>
      </c>
      <c r="D12" s="74">
        <v>6518</v>
      </c>
      <c r="E12" s="74">
        <v>2915</v>
      </c>
      <c r="F12" s="75">
        <v>7704</v>
      </c>
      <c r="G12" s="75">
        <v>3211</v>
      </c>
      <c r="H12" s="75">
        <v>5230</v>
      </c>
      <c r="I12" s="75">
        <v>1874</v>
      </c>
      <c r="J12" s="75">
        <v>6387</v>
      </c>
      <c r="K12" s="75">
        <v>794</v>
      </c>
      <c r="L12" s="76">
        <v>4059</v>
      </c>
      <c r="M12" s="75" t="s">
        <v>119</v>
      </c>
      <c r="N12" s="76">
        <v>5102</v>
      </c>
      <c r="O12" s="76">
        <v>3055</v>
      </c>
      <c r="P12" s="76">
        <v>5328</v>
      </c>
      <c r="Q12" s="77">
        <v>3260</v>
      </c>
      <c r="R12" s="77">
        <v>5337</v>
      </c>
      <c r="S12" s="77">
        <v>2955</v>
      </c>
      <c r="T12" s="76">
        <v>5958</v>
      </c>
      <c r="U12" s="78">
        <v>2234</v>
      </c>
      <c r="V12" s="196">
        <v>6977</v>
      </c>
      <c r="W12" s="196">
        <v>0</v>
      </c>
      <c r="X12" s="196">
        <v>0</v>
      </c>
      <c r="Y12" s="196">
        <v>0</v>
      </c>
      <c r="Z12" s="76">
        <f t="shared" si="0"/>
        <v>64959</v>
      </c>
      <c r="AA12" s="78">
        <f>C12+E12+G12+I12+K12+O12+Q12+S12+U12+W12+Y12</f>
        <v>23506</v>
      </c>
      <c r="AF12" s="166"/>
      <c r="AG12" s="166"/>
    </row>
    <row r="13" spans="1:33" s="140" customFormat="1" ht="19.95" customHeight="1" x14ac:dyDescent="0.3">
      <c r="A13" s="73" t="s">
        <v>141</v>
      </c>
      <c r="B13" s="74">
        <v>8593</v>
      </c>
      <c r="C13" s="74">
        <v>1919</v>
      </c>
      <c r="D13" s="74">
        <v>7076</v>
      </c>
      <c r="E13" s="74">
        <v>4765</v>
      </c>
      <c r="F13" s="75">
        <v>8239</v>
      </c>
      <c r="G13" s="75">
        <v>3952</v>
      </c>
      <c r="H13" s="75">
        <v>7000</v>
      </c>
      <c r="I13" s="75">
        <v>2925</v>
      </c>
      <c r="J13" s="75">
        <v>4166</v>
      </c>
      <c r="K13" s="75">
        <v>836</v>
      </c>
      <c r="L13" s="76">
        <v>6132</v>
      </c>
      <c r="M13" s="75" t="s">
        <v>119</v>
      </c>
      <c r="N13" s="76">
        <v>8845</v>
      </c>
      <c r="O13" s="76">
        <v>5741</v>
      </c>
      <c r="P13" s="76">
        <v>7152</v>
      </c>
      <c r="Q13" s="77">
        <v>127</v>
      </c>
      <c r="R13" s="77">
        <v>0</v>
      </c>
      <c r="S13" s="77">
        <v>4505</v>
      </c>
      <c r="T13" s="76">
        <v>8455</v>
      </c>
      <c r="U13" s="78">
        <v>5272</v>
      </c>
      <c r="V13" s="196">
        <v>3147</v>
      </c>
      <c r="W13" s="196">
        <v>0</v>
      </c>
      <c r="X13" s="196">
        <v>0</v>
      </c>
      <c r="Y13" s="196">
        <v>0</v>
      </c>
      <c r="Z13" s="76">
        <f t="shared" si="0"/>
        <v>68805</v>
      </c>
      <c r="AA13" s="78">
        <f>C13+E13+G13+I13+K13+O13+Q13+S13+U13+W13+Y13</f>
        <v>30042</v>
      </c>
      <c r="AF13" s="166"/>
      <c r="AG13" s="166"/>
    </row>
    <row r="14" spans="1:33" s="140" customFormat="1" ht="19.95" customHeight="1" x14ac:dyDescent="0.3">
      <c r="A14" s="73" t="s">
        <v>142</v>
      </c>
      <c r="B14" s="74">
        <v>9412</v>
      </c>
      <c r="C14" s="74">
        <v>8642</v>
      </c>
      <c r="D14" s="74">
        <v>9674</v>
      </c>
      <c r="E14" s="74">
        <v>7468</v>
      </c>
      <c r="F14" s="75">
        <v>9397</v>
      </c>
      <c r="G14" s="75">
        <v>6341</v>
      </c>
      <c r="H14" s="75">
        <v>7369</v>
      </c>
      <c r="I14" s="75">
        <v>2869</v>
      </c>
      <c r="J14" s="75">
        <v>9288</v>
      </c>
      <c r="K14" s="584" t="s">
        <v>119</v>
      </c>
      <c r="L14" s="76">
        <v>8334</v>
      </c>
      <c r="M14" s="75" t="s">
        <v>119</v>
      </c>
      <c r="N14" s="76">
        <v>7495</v>
      </c>
      <c r="O14" s="76">
        <v>4123</v>
      </c>
      <c r="P14" s="76">
        <v>10483</v>
      </c>
      <c r="Q14" s="77">
        <v>11023</v>
      </c>
      <c r="R14" s="77">
        <v>8669</v>
      </c>
      <c r="S14" s="77">
        <v>5806</v>
      </c>
      <c r="T14" s="76">
        <v>9924</v>
      </c>
      <c r="U14" s="78">
        <v>3980</v>
      </c>
      <c r="V14" s="196">
        <v>0</v>
      </c>
      <c r="W14" s="196">
        <v>0</v>
      </c>
      <c r="X14" s="196">
        <v>0</v>
      </c>
      <c r="Y14" s="196">
        <v>0</v>
      </c>
      <c r="Z14" s="76">
        <f t="shared" si="0"/>
        <v>90045</v>
      </c>
      <c r="AA14" s="78">
        <f>C14+E14+G14+I14+O14+Q14+S14+U14+W14+Y14</f>
        <v>50252</v>
      </c>
      <c r="AF14" s="166"/>
      <c r="AG14" s="166"/>
    </row>
    <row r="15" spans="1:33" s="140" customFormat="1" ht="19.95" customHeight="1" x14ac:dyDescent="0.3">
      <c r="A15" s="73" t="s">
        <v>143</v>
      </c>
      <c r="B15" s="74">
        <v>9469</v>
      </c>
      <c r="C15" s="74">
        <v>7427</v>
      </c>
      <c r="D15" s="74">
        <v>8235</v>
      </c>
      <c r="E15" s="74">
        <v>5225</v>
      </c>
      <c r="F15" s="75">
        <v>7529</v>
      </c>
      <c r="G15" s="75">
        <v>4488</v>
      </c>
      <c r="H15" s="75">
        <v>7964</v>
      </c>
      <c r="I15" s="75">
        <v>2802</v>
      </c>
      <c r="J15" s="75">
        <v>7221</v>
      </c>
      <c r="K15" s="75" t="s">
        <v>119</v>
      </c>
      <c r="L15" s="76">
        <v>8252</v>
      </c>
      <c r="M15" s="75" t="s">
        <v>119</v>
      </c>
      <c r="N15" s="76">
        <v>8393</v>
      </c>
      <c r="O15" s="76">
        <v>4035</v>
      </c>
      <c r="P15" s="76">
        <v>10066</v>
      </c>
      <c r="Q15" s="77">
        <v>7168</v>
      </c>
      <c r="R15" s="77">
        <v>10557</v>
      </c>
      <c r="S15" s="77">
        <v>6988</v>
      </c>
      <c r="T15" s="76">
        <v>9817</v>
      </c>
      <c r="U15" s="78">
        <v>7478</v>
      </c>
      <c r="V15" s="196">
        <v>0</v>
      </c>
      <c r="W15" s="196">
        <v>0</v>
      </c>
      <c r="X15" s="196">
        <v>763</v>
      </c>
      <c r="Y15" s="196">
        <v>0</v>
      </c>
      <c r="Z15" s="76">
        <f t="shared" si="0"/>
        <v>88266</v>
      </c>
      <c r="AA15" s="78">
        <f>C15+E15+G15+I15+O15+Q15+S15+U15+W15+Y15</f>
        <v>45611</v>
      </c>
      <c r="AF15" s="166"/>
      <c r="AG15" s="166"/>
    </row>
    <row r="16" spans="1:33" s="140" customFormat="1" ht="19.95" customHeight="1" x14ac:dyDescent="0.3">
      <c r="A16" s="73" t="s">
        <v>144</v>
      </c>
      <c r="B16" s="74">
        <v>10270</v>
      </c>
      <c r="C16" s="74">
        <v>7417</v>
      </c>
      <c r="D16" s="74">
        <v>8583</v>
      </c>
      <c r="E16" s="74">
        <v>7050</v>
      </c>
      <c r="F16" s="75">
        <v>8906</v>
      </c>
      <c r="G16" s="75">
        <v>1379</v>
      </c>
      <c r="H16" s="75">
        <v>8622</v>
      </c>
      <c r="I16" s="75">
        <v>3586</v>
      </c>
      <c r="J16" s="75">
        <v>9374</v>
      </c>
      <c r="K16" s="75" t="s">
        <v>119</v>
      </c>
      <c r="L16" s="76">
        <v>9458</v>
      </c>
      <c r="M16" s="75" t="s">
        <v>119</v>
      </c>
      <c r="N16" s="76">
        <v>10873</v>
      </c>
      <c r="O16" s="76">
        <v>7601</v>
      </c>
      <c r="P16" s="76">
        <v>10716</v>
      </c>
      <c r="Q16" s="77">
        <v>9329</v>
      </c>
      <c r="R16" s="77">
        <v>11411</v>
      </c>
      <c r="S16" s="77">
        <v>6662</v>
      </c>
      <c r="T16" s="76">
        <v>10840</v>
      </c>
      <c r="U16" s="78">
        <v>8872</v>
      </c>
      <c r="V16" s="196">
        <v>0</v>
      </c>
      <c r="W16" s="196">
        <v>0</v>
      </c>
      <c r="X16" s="196">
        <v>4123</v>
      </c>
      <c r="Y16" s="196">
        <v>0</v>
      </c>
      <c r="Z16" s="76">
        <f t="shared" si="0"/>
        <v>103176</v>
      </c>
      <c r="AA16" s="78">
        <f>C16+E16+G16+I16+O16+Q16+S16+U16+W16+Y16</f>
        <v>51896</v>
      </c>
      <c r="AF16" s="166"/>
      <c r="AG16" s="166"/>
    </row>
    <row r="17" spans="1:33" s="140" customFormat="1" ht="19.95" customHeight="1" x14ac:dyDescent="0.3">
      <c r="A17" s="73" t="s">
        <v>145</v>
      </c>
      <c r="B17" s="80">
        <v>17009</v>
      </c>
      <c r="C17" s="74">
        <v>17613</v>
      </c>
      <c r="D17" s="80">
        <v>17637</v>
      </c>
      <c r="E17" s="74">
        <v>15160</v>
      </c>
      <c r="F17" s="81">
        <v>17859</v>
      </c>
      <c r="G17" s="75">
        <v>13201</v>
      </c>
      <c r="H17" s="81">
        <v>16881</v>
      </c>
      <c r="I17" s="75">
        <v>8536</v>
      </c>
      <c r="J17" s="81">
        <v>17791</v>
      </c>
      <c r="K17" s="75" t="s">
        <v>119</v>
      </c>
      <c r="L17" s="82">
        <v>17255</v>
      </c>
      <c r="M17" s="76">
        <v>22532</v>
      </c>
      <c r="N17" s="82">
        <v>18363</v>
      </c>
      <c r="O17" s="76">
        <v>17394</v>
      </c>
      <c r="P17" s="76">
        <v>20306</v>
      </c>
      <c r="Q17" s="77">
        <v>22556</v>
      </c>
      <c r="R17" s="77">
        <v>20292</v>
      </c>
      <c r="S17" s="77">
        <v>15063</v>
      </c>
      <c r="T17" s="76">
        <v>20268</v>
      </c>
      <c r="U17" s="78">
        <v>4764</v>
      </c>
      <c r="V17" s="196">
        <v>4574</v>
      </c>
      <c r="W17" s="196">
        <v>6689</v>
      </c>
      <c r="X17" s="196">
        <v>8067</v>
      </c>
      <c r="Y17" s="196">
        <v>1623</v>
      </c>
      <c r="Z17" s="76">
        <f t="shared" si="0"/>
        <v>196302</v>
      </c>
      <c r="AA17" s="78">
        <f t="shared" ref="AA17:AA22" si="1">C17+E17+G17+I17+M17+O17+Q17+S17+U17+W17+Y17</f>
        <v>145131</v>
      </c>
      <c r="AF17" s="166"/>
      <c r="AG17" s="166"/>
    </row>
    <row r="18" spans="1:33" s="140" customFormat="1" ht="19.95" customHeight="1" x14ac:dyDescent="0.3">
      <c r="A18" s="73" t="s">
        <v>146</v>
      </c>
      <c r="B18" s="80">
        <v>26176</v>
      </c>
      <c r="C18" s="74">
        <v>36884</v>
      </c>
      <c r="D18" s="80">
        <v>25953</v>
      </c>
      <c r="E18" s="74">
        <v>24329</v>
      </c>
      <c r="F18" s="81">
        <v>24544</v>
      </c>
      <c r="G18" s="75">
        <v>24286</v>
      </c>
      <c r="H18" s="81">
        <v>23953</v>
      </c>
      <c r="I18" s="75">
        <v>17087</v>
      </c>
      <c r="J18" s="81">
        <v>24724</v>
      </c>
      <c r="K18" s="75" t="s">
        <v>119</v>
      </c>
      <c r="L18" s="82">
        <v>29080</v>
      </c>
      <c r="M18" s="76">
        <v>44242</v>
      </c>
      <c r="N18" s="82">
        <v>25255</v>
      </c>
      <c r="O18" s="76">
        <v>24295</v>
      </c>
      <c r="P18" s="76">
        <v>26756</v>
      </c>
      <c r="Q18" s="77">
        <v>36831</v>
      </c>
      <c r="R18" s="77">
        <v>26524</v>
      </c>
      <c r="S18" s="77">
        <v>25029</v>
      </c>
      <c r="T18" s="76">
        <v>27569</v>
      </c>
      <c r="U18" s="78">
        <v>22637</v>
      </c>
      <c r="V18" s="196">
        <v>10429</v>
      </c>
      <c r="W18" s="196">
        <v>11907</v>
      </c>
      <c r="X18" s="196">
        <v>15088</v>
      </c>
      <c r="Y18" s="196">
        <v>3675</v>
      </c>
      <c r="Z18" s="76">
        <f t="shared" si="0"/>
        <v>286051</v>
      </c>
      <c r="AA18" s="78">
        <f t="shared" si="1"/>
        <v>271202</v>
      </c>
      <c r="AF18" s="166"/>
      <c r="AG18" s="166"/>
    </row>
    <row r="19" spans="1:33" s="140" customFormat="1" ht="19.95" customHeight="1" x14ac:dyDescent="0.3">
      <c r="A19" s="73" t="s">
        <v>147</v>
      </c>
      <c r="B19" s="80">
        <v>15402</v>
      </c>
      <c r="C19" s="80">
        <v>11664</v>
      </c>
      <c r="D19" s="80">
        <v>14111</v>
      </c>
      <c r="E19" s="80">
        <v>8058</v>
      </c>
      <c r="F19" s="81">
        <v>14255</v>
      </c>
      <c r="G19" s="81">
        <v>7815</v>
      </c>
      <c r="H19" s="81">
        <v>13535</v>
      </c>
      <c r="I19" s="81">
        <v>5220</v>
      </c>
      <c r="J19" s="81">
        <v>17924</v>
      </c>
      <c r="K19" s="75" t="s">
        <v>119</v>
      </c>
      <c r="L19" s="82">
        <v>16732</v>
      </c>
      <c r="M19" s="82">
        <v>13477</v>
      </c>
      <c r="N19" s="82">
        <v>16160</v>
      </c>
      <c r="O19" s="82">
        <v>12791</v>
      </c>
      <c r="P19" s="82">
        <v>17422</v>
      </c>
      <c r="Q19" s="83">
        <v>13903</v>
      </c>
      <c r="R19" s="83">
        <v>16809</v>
      </c>
      <c r="S19" s="83">
        <v>10971</v>
      </c>
      <c r="T19" s="76">
        <v>16283</v>
      </c>
      <c r="U19" s="78">
        <v>10544</v>
      </c>
      <c r="V19" s="196">
        <v>5338</v>
      </c>
      <c r="W19" s="196">
        <v>4448</v>
      </c>
      <c r="X19" s="196">
        <v>9784</v>
      </c>
      <c r="Y19" s="196">
        <v>2199</v>
      </c>
      <c r="Z19" s="76">
        <f t="shared" si="0"/>
        <v>173755</v>
      </c>
      <c r="AA19" s="78">
        <f t="shared" si="1"/>
        <v>101090</v>
      </c>
      <c r="AF19" s="166"/>
      <c r="AG19" s="166"/>
    </row>
    <row r="20" spans="1:33" s="140" customFormat="1" ht="19.95" customHeight="1" x14ac:dyDescent="0.3">
      <c r="A20" s="73" t="s">
        <v>149</v>
      </c>
      <c r="B20" s="80">
        <v>16786</v>
      </c>
      <c r="C20" s="80">
        <v>4115</v>
      </c>
      <c r="D20" s="80">
        <v>15109</v>
      </c>
      <c r="E20" s="80">
        <v>4065</v>
      </c>
      <c r="F20" s="81">
        <v>14251</v>
      </c>
      <c r="G20" s="81">
        <v>3285</v>
      </c>
      <c r="H20" s="81">
        <v>13425</v>
      </c>
      <c r="I20" s="81">
        <v>2429</v>
      </c>
      <c r="J20" s="81">
        <v>11807</v>
      </c>
      <c r="K20" s="75" t="s">
        <v>119</v>
      </c>
      <c r="L20" s="82">
        <v>13704</v>
      </c>
      <c r="M20" s="82">
        <v>5707</v>
      </c>
      <c r="N20" s="82">
        <v>14016</v>
      </c>
      <c r="O20" s="82">
        <v>8185</v>
      </c>
      <c r="P20" s="82">
        <v>17589</v>
      </c>
      <c r="Q20" s="83">
        <v>11562</v>
      </c>
      <c r="R20" s="83">
        <v>17534</v>
      </c>
      <c r="S20" s="83">
        <v>6682</v>
      </c>
      <c r="T20" s="76">
        <v>17703</v>
      </c>
      <c r="U20" s="78">
        <v>4600</v>
      </c>
      <c r="V20" s="196">
        <v>3036</v>
      </c>
      <c r="W20" s="196">
        <v>1564</v>
      </c>
      <c r="X20" s="196">
        <v>8827</v>
      </c>
      <c r="Y20" s="196">
        <v>0</v>
      </c>
      <c r="Z20" s="76">
        <f t="shared" si="0"/>
        <v>163787</v>
      </c>
      <c r="AA20" s="78">
        <f t="shared" si="1"/>
        <v>52194</v>
      </c>
      <c r="AF20" s="166"/>
      <c r="AG20" s="166"/>
    </row>
    <row r="21" spans="1:33" s="140" customFormat="1" ht="19.95" customHeight="1" x14ac:dyDescent="0.3">
      <c r="A21" s="73" t="s">
        <v>148</v>
      </c>
      <c r="B21" s="80">
        <v>6451</v>
      </c>
      <c r="C21" s="80">
        <v>3347</v>
      </c>
      <c r="D21" s="80">
        <v>5569</v>
      </c>
      <c r="E21" s="67"/>
      <c r="F21" s="81">
        <v>3834</v>
      </c>
      <c r="G21" s="68">
        <v>1903</v>
      </c>
      <c r="H21" s="81">
        <v>6003</v>
      </c>
      <c r="I21" s="68">
        <v>1458</v>
      </c>
      <c r="J21" s="81">
        <v>4606</v>
      </c>
      <c r="K21" s="75" t="s">
        <v>119</v>
      </c>
      <c r="L21" s="82">
        <v>4704</v>
      </c>
      <c r="M21" s="82">
        <v>3762</v>
      </c>
      <c r="N21" s="82">
        <v>6083</v>
      </c>
      <c r="O21" s="82">
        <v>3280</v>
      </c>
      <c r="P21" s="82">
        <v>5942</v>
      </c>
      <c r="Q21" s="83">
        <v>3991</v>
      </c>
      <c r="R21" s="83">
        <v>7302</v>
      </c>
      <c r="S21" s="83">
        <v>1157</v>
      </c>
      <c r="T21" s="76">
        <v>6266</v>
      </c>
      <c r="U21" s="78">
        <v>1566</v>
      </c>
      <c r="V21" s="196">
        <v>0</v>
      </c>
      <c r="W21" s="196">
        <v>303</v>
      </c>
      <c r="X21" s="196">
        <v>3668</v>
      </c>
      <c r="Y21" s="196">
        <v>0</v>
      </c>
      <c r="Z21" s="76">
        <f t="shared" si="0"/>
        <v>60428</v>
      </c>
      <c r="AA21" s="78">
        <f t="shared" si="1"/>
        <v>20767</v>
      </c>
      <c r="AF21" s="166"/>
      <c r="AG21" s="166"/>
    </row>
    <row r="22" spans="1:33" s="140" customFormat="1" ht="19.95" customHeight="1" x14ac:dyDescent="0.3">
      <c r="A22" s="73" t="s">
        <v>150</v>
      </c>
      <c r="B22" s="80">
        <v>3751</v>
      </c>
      <c r="C22" s="80">
        <v>4166</v>
      </c>
      <c r="D22" s="80">
        <v>5065</v>
      </c>
      <c r="E22" s="80">
        <v>1644</v>
      </c>
      <c r="F22" s="81">
        <v>3812</v>
      </c>
      <c r="G22" s="81">
        <v>2304</v>
      </c>
      <c r="H22" s="81">
        <v>4137</v>
      </c>
      <c r="I22" s="81">
        <v>1298</v>
      </c>
      <c r="J22" s="81">
        <v>3872</v>
      </c>
      <c r="K22" s="75" t="s">
        <v>119</v>
      </c>
      <c r="L22" s="82">
        <v>4383</v>
      </c>
      <c r="M22" s="82">
        <v>3504</v>
      </c>
      <c r="N22" s="82">
        <v>4705</v>
      </c>
      <c r="O22" s="82">
        <v>4374</v>
      </c>
      <c r="P22" s="82">
        <v>4866</v>
      </c>
      <c r="Q22" s="83">
        <v>2468</v>
      </c>
      <c r="R22" s="83">
        <v>5517</v>
      </c>
      <c r="S22" s="83">
        <v>1969</v>
      </c>
      <c r="T22" s="76">
        <v>5809</v>
      </c>
      <c r="U22" s="78">
        <v>1962</v>
      </c>
      <c r="V22" s="196">
        <v>0</v>
      </c>
      <c r="W22" s="196">
        <v>303</v>
      </c>
      <c r="X22" s="196">
        <v>1625</v>
      </c>
      <c r="Y22" s="196">
        <v>0</v>
      </c>
      <c r="Z22" s="76">
        <f t="shared" si="0"/>
        <v>47542</v>
      </c>
      <c r="AA22" s="78">
        <f t="shared" si="1"/>
        <v>23992</v>
      </c>
      <c r="AF22" s="166"/>
      <c r="AG22" s="166"/>
    </row>
    <row r="23" spans="1:33" s="140" customFormat="1" ht="19.95" customHeight="1" x14ac:dyDescent="0.3">
      <c r="A23" s="69" t="s">
        <v>2</v>
      </c>
      <c r="B23" s="84">
        <f>SUM(B11:B22)</f>
        <v>134303</v>
      </c>
      <c r="C23" s="84">
        <f t="shared" ref="C23:W23" si="2">SUM(C11:C22)</f>
        <v>109759</v>
      </c>
      <c r="D23" s="84">
        <f t="shared" si="2"/>
        <v>127852</v>
      </c>
      <c r="E23" s="84">
        <f t="shared" si="2"/>
        <v>83723</v>
      </c>
      <c r="F23" s="84">
        <f t="shared" si="2"/>
        <v>125435</v>
      </c>
      <c r="G23" s="84">
        <f t="shared" si="2"/>
        <v>75471</v>
      </c>
      <c r="H23" s="84">
        <f t="shared" si="2"/>
        <v>117265</v>
      </c>
      <c r="I23" s="84">
        <f t="shared" si="2"/>
        <v>51400</v>
      </c>
      <c r="J23" s="84">
        <f t="shared" si="2"/>
        <v>120448</v>
      </c>
      <c r="K23" s="84">
        <f t="shared" si="2"/>
        <v>2547</v>
      </c>
      <c r="L23" s="84">
        <f t="shared" si="2"/>
        <v>125474</v>
      </c>
      <c r="M23" s="84">
        <f t="shared" si="2"/>
        <v>93224</v>
      </c>
      <c r="N23" s="84">
        <f t="shared" si="2"/>
        <v>129416</v>
      </c>
      <c r="O23" s="84">
        <f t="shared" si="2"/>
        <v>95354</v>
      </c>
      <c r="P23" s="84">
        <f t="shared" si="2"/>
        <v>140529</v>
      </c>
      <c r="Q23" s="84">
        <f t="shared" si="2"/>
        <v>125445</v>
      </c>
      <c r="R23" s="84">
        <f t="shared" si="2"/>
        <v>129952</v>
      </c>
      <c r="S23" s="84">
        <f t="shared" si="2"/>
        <v>89780</v>
      </c>
      <c r="T23" s="84">
        <f t="shared" si="2"/>
        <v>143623</v>
      </c>
      <c r="U23" s="84">
        <f t="shared" si="2"/>
        <v>75605</v>
      </c>
      <c r="V23" s="84">
        <f t="shared" si="2"/>
        <v>37800</v>
      </c>
      <c r="W23" s="84">
        <f t="shared" si="2"/>
        <v>26262</v>
      </c>
      <c r="X23" s="84">
        <f t="shared" ref="X23:Y23" si="3">SUM(X11:X22)</f>
        <v>51945</v>
      </c>
      <c r="Y23" s="84">
        <f t="shared" si="3"/>
        <v>7512</v>
      </c>
      <c r="Z23" s="84">
        <f>SUM(Z11:Z22)</f>
        <v>1384042</v>
      </c>
      <c r="AA23" s="85">
        <f>SUM(AA11:AA22)</f>
        <v>836082</v>
      </c>
      <c r="AB23" s="166"/>
      <c r="AF23" s="166"/>
      <c r="AG23" s="166"/>
    </row>
    <row r="24" spans="1:33" x14ac:dyDescent="0.2">
      <c r="A24" s="6" t="s">
        <v>120</v>
      </c>
    </row>
    <row r="25" spans="1:33" x14ac:dyDescent="0.2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</row>
    <row r="26" spans="1:33" ht="21.6" hidden="1" customHeight="1" x14ac:dyDescent="0.2">
      <c r="A26" s="62" t="s">
        <v>0</v>
      </c>
      <c r="B26" s="325" t="s">
        <v>31</v>
      </c>
      <c r="C26" s="70" t="s">
        <v>34</v>
      </c>
      <c r="D26" s="70" t="s">
        <v>35</v>
      </c>
      <c r="E26" s="70" t="s">
        <v>36</v>
      </c>
      <c r="F26" s="70" t="s">
        <v>37</v>
      </c>
      <c r="G26" s="70" t="s">
        <v>38</v>
      </c>
      <c r="H26" s="70" t="s">
        <v>39</v>
      </c>
      <c r="I26" s="70" t="s">
        <v>40</v>
      </c>
      <c r="J26" s="70" t="s">
        <v>41</v>
      </c>
      <c r="K26" s="70" t="s">
        <v>42</v>
      </c>
      <c r="L26" s="70" t="s">
        <v>43</v>
      </c>
      <c r="M26" s="70" t="s">
        <v>44</v>
      </c>
      <c r="N26" s="70" t="s">
        <v>45</v>
      </c>
      <c r="O26" s="326" t="s">
        <v>2</v>
      </c>
      <c r="P26" s="71"/>
    </row>
    <row r="27" spans="1:33" s="140" customFormat="1" ht="22.2" hidden="1" customHeight="1" x14ac:dyDescent="0.3">
      <c r="A27" s="654">
        <v>2010</v>
      </c>
      <c r="B27" s="63" t="s">
        <v>32</v>
      </c>
      <c r="C27" s="74">
        <v>4625</v>
      </c>
      <c r="D27" s="74">
        <v>6359</v>
      </c>
      <c r="E27" s="74">
        <v>8593</v>
      </c>
      <c r="F27" s="74">
        <v>9412</v>
      </c>
      <c r="G27" s="74">
        <v>9469</v>
      </c>
      <c r="H27" s="74">
        <v>10270</v>
      </c>
      <c r="I27" s="80">
        <v>17009</v>
      </c>
      <c r="J27" s="80">
        <v>26176</v>
      </c>
      <c r="K27" s="80">
        <v>15402</v>
      </c>
      <c r="L27" s="80">
        <v>16786</v>
      </c>
      <c r="M27" s="80">
        <v>6451</v>
      </c>
      <c r="N27" s="80">
        <v>3751</v>
      </c>
      <c r="O27" s="86">
        <f>SUM(C27:N27)</f>
        <v>134303</v>
      </c>
      <c r="P27" s="323"/>
      <c r="Q27" s="324"/>
      <c r="V27" s="658"/>
      <c r="W27" s="659"/>
      <c r="X27" s="659"/>
      <c r="Y27" s="659"/>
    </row>
    <row r="28" spans="1:33" s="140" customFormat="1" ht="22.2" hidden="1" customHeight="1" x14ac:dyDescent="0.3">
      <c r="A28" s="654"/>
      <c r="B28" s="63" t="s">
        <v>33</v>
      </c>
      <c r="C28" s="74">
        <v>3357</v>
      </c>
      <c r="D28" s="74">
        <v>3208</v>
      </c>
      <c r="E28" s="74">
        <v>1919</v>
      </c>
      <c r="F28" s="74">
        <v>8642</v>
      </c>
      <c r="G28" s="74">
        <v>7427</v>
      </c>
      <c r="H28" s="74">
        <v>7417</v>
      </c>
      <c r="I28" s="74">
        <v>17613</v>
      </c>
      <c r="J28" s="74">
        <v>36884</v>
      </c>
      <c r="K28" s="80">
        <v>11664</v>
      </c>
      <c r="L28" s="80">
        <v>4115</v>
      </c>
      <c r="M28" s="80">
        <v>3347</v>
      </c>
      <c r="N28" s="80">
        <v>4166</v>
      </c>
      <c r="O28" s="86">
        <f t="shared" ref="O28:O40" si="4">SUM(C28:N28)</f>
        <v>109759</v>
      </c>
      <c r="P28" s="323"/>
      <c r="V28" s="658"/>
      <c r="W28" s="659"/>
      <c r="X28" s="659"/>
      <c r="Y28" s="659"/>
    </row>
    <row r="29" spans="1:33" s="140" customFormat="1" ht="22.2" hidden="1" customHeight="1" x14ac:dyDescent="0.3">
      <c r="A29" s="654">
        <v>2011</v>
      </c>
      <c r="B29" s="63" t="s">
        <v>32</v>
      </c>
      <c r="C29" s="74">
        <v>4322</v>
      </c>
      <c r="D29" s="74">
        <v>6518</v>
      </c>
      <c r="E29" s="74">
        <v>7076</v>
      </c>
      <c r="F29" s="74">
        <v>9674</v>
      </c>
      <c r="G29" s="74">
        <v>8235</v>
      </c>
      <c r="H29" s="74">
        <v>8583</v>
      </c>
      <c r="I29" s="80">
        <v>17637</v>
      </c>
      <c r="J29" s="80">
        <v>25953</v>
      </c>
      <c r="K29" s="80">
        <v>14111</v>
      </c>
      <c r="L29" s="80">
        <v>15109</v>
      </c>
      <c r="M29" s="80">
        <v>5569</v>
      </c>
      <c r="N29" s="80">
        <v>5065</v>
      </c>
      <c r="O29" s="86">
        <f t="shared" si="4"/>
        <v>127852</v>
      </c>
      <c r="P29" s="323"/>
      <c r="V29" s="658"/>
      <c r="W29" s="659"/>
      <c r="X29" s="659"/>
      <c r="Y29" s="659"/>
    </row>
    <row r="30" spans="1:33" s="140" customFormat="1" ht="22.2" hidden="1" customHeight="1" x14ac:dyDescent="0.3">
      <c r="A30" s="654"/>
      <c r="B30" s="63" t="s">
        <v>33</v>
      </c>
      <c r="C30" s="74">
        <v>3044</v>
      </c>
      <c r="D30" s="74">
        <v>2915</v>
      </c>
      <c r="E30" s="74">
        <v>4765</v>
      </c>
      <c r="F30" s="74">
        <v>7468</v>
      </c>
      <c r="G30" s="74">
        <v>5225</v>
      </c>
      <c r="H30" s="74">
        <v>7050</v>
      </c>
      <c r="I30" s="74">
        <v>15160</v>
      </c>
      <c r="J30" s="74">
        <v>24329</v>
      </c>
      <c r="K30" s="80">
        <v>8058</v>
      </c>
      <c r="L30" s="80">
        <v>4065</v>
      </c>
      <c r="M30" s="67">
        <v>0</v>
      </c>
      <c r="N30" s="80">
        <v>1644</v>
      </c>
      <c r="O30" s="86">
        <f t="shared" si="4"/>
        <v>83723</v>
      </c>
      <c r="P30" s="323"/>
      <c r="V30" s="658"/>
      <c r="W30" s="659"/>
      <c r="X30" s="659"/>
      <c r="Y30" s="659"/>
    </row>
    <row r="31" spans="1:33" s="140" customFormat="1" ht="22.2" hidden="1" customHeight="1" x14ac:dyDescent="0.3">
      <c r="A31" s="655">
        <v>2012</v>
      </c>
      <c r="B31" s="64" t="s">
        <v>32</v>
      </c>
      <c r="C31" s="75">
        <v>5105</v>
      </c>
      <c r="D31" s="75">
        <v>7704</v>
      </c>
      <c r="E31" s="75">
        <v>8239</v>
      </c>
      <c r="F31" s="75">
        <v>9397</v>
      </c>
      <c r="G31" s="75">
        <v>7529</v>
      </c>
      <c r="H31" s="75">
        <v>8906</v>
      </c>
      <c r="I31" s="81">
        <v>17859</v>
      </c>
      <c r="J31" s="81">
        <v>24544</v>
      </c>
      <c r="K31" s="81">
        <v>14255</v>
      </c>
      <c r="L31" s="81">
        <v>14251</v>
      </c>
      <c r="M31" s="81">
        <v>3834</v>
      </c>
      <c r="N31" s="81">
        <v>3812</v>
      </c>
      <c r="O31" s="86">
        <f t="shared" si="4"/>
        <v>125435</v>
      </c>
      <c r="P31" s="323"/>
      <c r="V31" s="658"/>
      <c r="W31" s="659"/>
      <c r="X31" s="659"/>
      <c r="Y31" s="659"/>
    </row>
    <row r="32" spans="1:33" s="140" customFormat="1" ht="22.2" hidden="1" customHeight="1" x14ac:dyDescent="0.3">
      <c r="A32" s="655"/>
      <c r="B32" s="64" t="s">
        <v>33</v>
      </c>
      <c r="C32" s="75">
        <v>3306</v>
      </c>
      <c r="D32" s="75">
        <v>3211</v>
      </c>
      <c r="E32" s="75">
        <v>3952</v>
      </c>
      <c r="F32" s="75">
        <v>6341</v>
      </c>
      <c r="G32" s="75">
        <v>4488</v>
      </c>
      <c r="H32" s="75">
        <v>1379</v>
      </c>
      <c r="I32" s="75">
        <v>13201</v>
      </c>
      <c r="J32" s="75">
        <v>24286</v>
      </c>
      <c r="K32" s="81">
        <v>7815</v>
      </c>
      <c r="L32" s="81">
        <v>3285</v>
      </c>
      <c r="M32" s="68">
        <v>1903</v>
      </c>
      <c r="N32" s="81">
        <v>2304</v>
      </c>
      <c r="O32" s="86">
        <f t="shared" si="4"/>
        <v>75471</v>
      </c>
      <c r="P32" s="323"/>
    </row>
    <row r="33" spans="1:25" s="140" customFormat="1" ht="22.2" hidden="1" customHeight="1" x14ac:dyDescent="0.3">
      <c r="A33" s="655">
        <v>2013</v>
      </c>
      <c r="B33" s="64" t="s">
        <v>32</v>
      </c>
      <c r="C33" s="75">
        <v>3146</v>
      </c>
      <c r="D33" s="75">
        <v>5230</v>
      </c>
      <c r="E33" s="75">
        <v>7000</v>
      </c>
      <c r="F33" s="75">
        <v>7369</v>
      </c>
      <c r="G33" s="75">
        <v>7964</v>
      </c>
      <c r="H33" s="75">
        <v>8622</v>
      </c>
      <c r="I33" s="81">
        <v>16881</v>
      </c>
      <c r="J33" s="81">
        <v>23953</v>
      </c>
      <c r="K33" s="81">
        <v>13535</v>
      </c>
      <c r="L33" s="81">
        <v>13425</v>
      </c>
      <c r="M33" s="81">
        <v>6003</v>
      </c>
      <c r="N33" s="81">
        <v>4137</v>
      </c>
      <c r="O33" s="86">
        <f t="shared" si="4"/>
        <v>117265</v>
      </c>
      <c r="P33" s="323"/>
      <c r="V33" s="658"/>
      <c r="W33" s="659"/>
      <c r="X33" s="659"/>
      <c r="Y33" s="659"/>
    </row>
    <row r="34" spans="1:25" s="140" customFormat="1" ht="22.2" hidden="1" customHeight="1" x14ac:dyDescent="0.2">
      <c r="A34" s="655"/>
      <c r="B34" s="64" t="s">
        <v>33</v>
      </c>
      <c r="C34" s="75">
        <v>1316</v>
      </c>
      <c r="D34" s="75">
        <v>1874</v>
      </c>
      <c r="E34" s="75">
        <v>2925</v>
      </c>
      <c r="F34" s="75">
        <v>2869</v>
      </c>
      <c r="G34" s="75">
        <v>2802</v>
      </c>
      <c r="H34" s="75">
        <v>3586</v>
      </c>
      <c r="I34" s="75">
        <v>8536</v>
      </c>
      <c r="J34" s="75">
        <v>17087</v>
      </c>
      <c r="K34" s="81">
        <v>5220</v>
      </c>
      <c r="L34" s="81">
        <v>2429</v>
      </c>
      <c r="M34" s="68">
        <v>1458</v>
      </c>
      <c r="N34" s="81">
        <v>1298</v>
      </c>
      <c r="O34" s="86">
        <f t="shared" si="4"/>
        <v>51400</v>
      </c>
      <c r="P34" s="323"/>
      <c r="V34" s="442"/>
      <c r="W34" s="443"/>
      <c r="X34" s="444"/>
      <c r="Y34" s="444"/>
    </row>
    <row r="35" spans="1:25" s="140" customFormat="1" ht="22.2" hidden="1" customHeight="1" x14ac:dyDescent="0.2">
      <c r="A35" s="655">
        <v>2014</v>
      </c>
      <c r="B35" s="64" t="s">
        <v>32</v>
      </c>
      <c r="C35" s="75">
        <v>3288</v>
      </c>
      <c r="D35" s="75">
        <v>6387</v>
      </c>
      <c r="E35" s="75">
        <v>4166</v>
      </c>
      <c r="F35" s="75">
        <v>9288</v>
      </c>
      <c r="G35" s="75">
        <v>7221</v>
      </c>
      <c r="H35" s="75">
        <v>9374</v>
      </c>
      <c r="I35" s="81">
        <v>17791</v>
      </c>
      <c r="J35" s="81">
        <v>24724</v>
      </c>
      <c r="K35" s="81">
        <v>17924</v>
      </c>
      <c r="L35" s="81">
        <v>11807</v>
      </c>
      <c r="M35" s="81">
        <v>4606</v>
      </c>
      <c r="N35" s="81">
        <v>3872</v>
      </c>
      <c r="O35" s="86">
        <f t="shared" si="4"/>
        <v>120448</v>
      </c>
      <c r="P35" s="323"/>
      <c r="V35" s="442"/>
      <c r="W35" s="443"/>
      <c r="X35" s="444"/>
      <c r="Y35" s="444"/>
    </row>
    <row r="36" spans="1:25" s="140" customFormat="1" ht="22.2" hidden="1" customHeight="1" x14ac:dyDescent="0.2">
      <c r="A36" s="655"/>
      <c r="B36" s="64" t="s">
        <v>33</v>
      </c>
      <c r="C36" s="75">
        <v>917</v>
      </c>
      <c r="D36" s="75">
        <v>794</v>
      </c>
      <c r="E36" s="75">
        <v>836</v>
      </c>
      <c r="F36" s="75" t="s">
        <v>119</v>
      </c>
      <c r="G36" s="75" t="s">
        <v>119</v>
      </c>
      <c r="H36" s="75" t="s">
        <v>119</v>
      </c>
      <c r="I36" s="75" t="s">
        <v>119</v>
      </c>
      <c r="J36" s="75" t="s">
        <v>119</v>
      </c>
      <c r="K36" s="75" t="s">
        <v>119</v>
      </c>
      <c r="L36" s="75" t="s">
        <v>119</v>
      </c>
      <c r="M36" s="75" t="s">
        <v>119</v>
      </c>
      <c r="N36" s="75" t="s">
        <v>119</v>
      </c>
      <c r="O36" s="86">
        <f>SUM(C36:N36)</f>
        <v>2547</v>
      </c>
      <c r="P36" s="323"/>
      <c r="V36" s="442"/>
      <c r="W36" s="443"/>
      <c r="X36" s="444"/>
      <c r="Y36" s="444"/>
    </row>
    <row r="37" spans="1:25" s="140" customFormat="1" ht="22.2" hidden="1" customHeight="1" x14ac:dyDescent="0.2">
      <c r="A37" s="653">
        <v>2015</v>
      </c>
      <c r="B37" s="65" t="s">
        <v>32</v>
      </c>
      <c r="C37" s="76">
        <v>3381</v>
      </c>
      <c r="D37" s="76">
        <v>4059</v>
      </c>
      <c r="E37" s="76">
        <v>6132</v>
      </c>
      <c r="F37" s="76">
        <v>8334</v>
      </c>
      <c r="G37" s="76">
        <v>8252</v>
      </c>
      <c r="H37" s="76">
        <v>9458</v>
      </c>
      <c r="I37" s="82">
        <v>17255</v>
      </c>
      <c r="J37" s="82">
        <v>29080</v>
      </c>
      <c r="K37" s="82">
        <v>16732</v>
      </c>
      <c r="L37" s="82">
        <v>13704</v>
      </c>
      <c r="M37" s="82">
        <v>4704</v>
      </c>
      <c r="N37" s="82">
        <v>4383</v>
      </c>
      <c r="O37" s="86">
        <f t="shared" si="4"/>
        <v>125474</v>
      </c>
      <c r="P37" s="323"/>
      <c r="V37" s="442"/>
      <c r="W37" s="443"/>
      <c r="X37" s="444"/>
      <c r="Y37" s="444"/>
    </row>
    <row r="38" spans="1:25" s="140" customFormat="1" ht="22.2" hidden="1" customHeight="1" x14ac:dyDescent="0.2">
      <c r="A38" s="653"/>
      <c r="B38" s="65" t="s">
        <v>33</v>
      </c>
      <c r="C38" s="75" t="s">
        <v>119</v>
      </c>
      <c r="D38" s="75" t="s">
        <v>119</v>
      </c>
      <c r="E38" s="75" t="s">
        <v>119</v>
      </c>
      <c r="F38" s="75" t="s">
        <v>119</v>
      </c>
      <c r="G38" s="75" t="s">
        <v>119</v>
      </c>
      <c r="H38" s="75" t="s">
        <v>119</v>
      </c>
      <c r="I38" s="76">
        <v>22532</v>
      </c>
      <c r="J38" s="76">
        <v>44242</v>
      </c>
      <c r="K38" s="82">
        <v>13477</v>
      </c>
      <c r="L38" s="82">
        <v>5707</v>
      </c>
      <c r="M38" s="82">
        <v>3762</v>
      </c>
      <c r="N38" s="82">
        <v>3504</v>
      </c>
      <c r="O38" s="86">
        <f t="shared" si="4"/>
        <v>93224</v>
      </c>
      <c r="P38" s="87"/>
      <c r="V38" s="442"/>
      <c r="W38" s="443"/>
      <c r="X38" s="444"/>
      <c r="Y38" s="444"/>
    </row>
    <row r="39" spans="1:25" s="140" customFormat="1" ht="22.2" hidden="1" customHeight="1" x14ac:dyDescent="0.2">
      <c r="A39" s="653">
        <v>2016</v>
      </c>
      <c r="B39" s="65" t="s">
        <v>32</v>
      </c>
      <c r="C39" s="76">
        <v>4126</v>
      </c>
      <c r="D39" s="76">
        <v>5102</v>
      </c>
      <c r="E39" s="76">
        <v>8845</v>
      </c>
      <c r="F39" s="76">
        <v>7495</v>
      </c>
      <c r="G39" s="76">
        <v>8393</v>
      </c>
      <c r="H39" s="76">
        <v>10873</v>
      </c>
      <c r="I39" s="82">
        <v>18363</v>
      </c>
      <c r="J39" s="82">
        <v>25255</v>
      </c>
      <c r="K39" s="82">
        <v>16160</v>
      </c>
      <c r="L39" s="82">
        <v>14016</v>
      </c>
      <c r="M39" s="82">
        <v>6083</v>
      </c>
      <c r="N39" s="82">
        <v>4705</v>
      </c>
      <c r="O39" s="86">
        <f t="shared" si="4"/>
        <v>129416</v>
      </c>
      <c r="P39" s="87"/>
      <c r="V39" s="442"/>
      <c r="W39" s="443"/>
      <c r="X39" s="444"/>
      <c r="Y39" s="445"/>
    </row>
    <row r="40" spans="1:25" s="140" customFormat="1" ht="22.2" hidden="1" customHeight="1" x14ac:dyDescent="0.2">
      <c r="A40" s="653"/>
      <c r="B40" s="65" t="s">
        <v>33</v>
      </c>
      <c r="C40" s="76">
        <v>480</v>
      </c>
      <c r="D40" s="76">
        <v>3055</v>
      </c>
      <c r="E40" s="76">
        <v>5741</v>
      </c>
      <c r="F40" s="76">
        <v>4123</v>
      </c>
      <c r="G40" s="76">
        <v>4035</v>
      </c>
      <c r="H40" s="76">
        <v>7601</v>
      </c>
      <c r="I40" s="76">
        <v>17394</v>
      </c>
      <c r="J40" s="76">
        <v>24295</v>
      </c>
      <c r="K40" s="82">
        <v>12791</v>
      </c>
      <c r="L40" s="82">
        <v>8185</v>
      </c>
      <c r="M40" s="82">
        <v>3280</v>
      </c>
      <c r="N40" s="82">
        <v>4374</v>
      </c>
      <c r="O40" s="86">
        <f t="shared" si="4"/>
        <v>95354</v>
      </c>
      <c r="P40" s="87"/>
      <c r="V40" s="442"/>
      <c r="W40" s="443"/>
      <c r="X40" s="444"/>
      <c r="Y40" s="445"/>
    </row>
    <row r="41" spans="1:25" s="140" customFormat="1" ht="22.2" hidden="1" customHeight="1" x14ac:dyDescent="0.2">
      <c r="A41" s="653">
        <v>2017</v>
      </c>
      <c r="B41" s="65" t="s">
        <v>32</v>
      </c>
      <c r="C41" s="77">
        <v>3903</v>
      </c>
      <c r="D41" s="77">
        <v>5328</v>
      </c>
      <c r="E41" s="77">
        <v>7152</v>
      </c>
      <c r="F41" s="77">
        <v>10483</v>
      </c>
      <c r="G41" s="77">
        <v>10066</v>
      </c>
      <c r="H41" s="77">
        <v>10716</v>
      </c>
      <c r="I41" s="83">
        <v>20306</v>
      </c>
      <c r="J41" s="83">
        <v>26756</v>
      </c>
      <c r="K41" s="83">
        <v>17422</v>
      </c>
      <c r="L41" s="83">
        <v>17589</v>
      </c>
      <c r="M41" s="83">
        <v>5942</v>
      </c>
      <c r="N41" s="83">
        <v>4866</v>
      </c>
      <c r="O41" s="86">
        <f t="shared" ref="O41:O48" si="5">SUM(C41:N41)</f>
        <v>140529</v>
      </c>
      <c r="P41" s="87"/>
      <c r="Q41" s="87"/>
      <c r="R41" s="87"/>
      <c r="V41" s="442"/>
      <c r="W41" s="443"/>
      <c r="X41" s="445"/>
      <c r="Y41" s="445"/>
    </row>
    <row r="42" spans="1:25" s="140" customFormat="1" ht="22.2" hidden="1" customHeight="1" x14ac:dyDescent="0.2">
      <c r="A42" s="653"/>
      <c r="B42" s="65" t="s">
        <v>33</v>
      </c>
      <c r="C42" s="77">
        <v>3227</v>
      </c>
      <c r="D42" s="77">
        <v>3260</v>
      </c>
      <c r="E42" s="77">
        <v>127</v>
      </c>
      <c r="F42" s="77">
        <v>11023</v>
      </c>
      <c r="G42" s="77">
        <v>7168</v>
      </c>
      <c r="H42" s="77">
        <v>9329</v>
      </c>
      <c r="I42" s="77">
        <v>22556</v>
      </c>
      <c r="J42" s="77">
        <v>36831</v>
      </c>
      <c r="K42" s="83">
        <v>13903</v>
      </c>
      <c r="L42" s="83">
        <v>11562</v>
      </c>
      <c r="M42" s="83">
        <v>3991</v>
      </c>
      <c r="N42" s="83">
        <v>2468</v>
      </c>
      <c r="O42" s="86">
        <f t="shared" si="5"/>
        <v>125445</v>
      </c>
      <c r="P42" s="87"/>
      <c r="Q42" s="87"/>
      <c r="R42" s="87"/>
      <c r="V42" s="442"/>
      <c r="W42" s="443"/>
      <c r="X42" s="445"/>
      <c r="Y42" s="445"/>
    </row>
    <row r="43" spans="1:25" s="140" customFormat="1" ht="22.2" hidden="1" customHeight="1" x14ac:dyDescent="0.2">
      <c r="A43" s="653">
        <v>2018</v>
      </c>
      <c r="B43" s="65" t="s">
        <v>32</v>
      </c>
      <c r="C43" s="77">
        <v>0</v>
      </c>
      <c r="D43" s="77">
        <v>5337</v>
      </c>
      <c r="E43" s="77">
        <v>0</v>
      </c>
      <c r="F43" s="77">
        <v>8669</v>
      </c>
      <c r="G43" s="77">
        <v>10557</v>
      </c>
      <c r="H43" s="77">
        <v>11411</v>
      </c>
      <c r="I43" s="83">
        <v>20292</v>
      </c>
      <c r="J43" s="83">
        <v>26524</v>
      </c>
      <c r="K43" s="83">
        <v>16809</v>
      </c>
      <c r="L43" s="83">
        <v>17534</v>
      </c>
      <c r="M43" s="83">
        <v>7302</v>
      </c>
      <c r="N43" s="83">
        <v>5517</v>
      </c>
      <c r="O43" s="86">
        <f t="shared" si="5"/>
        <v>129952</v>
      </c>
      <c r="P43" s="87"/>
      <c r="Q43" s="87"/>
      <c r="R43" s="87"/>
      <c r="V43" s="442"/>
      <c r="W43" s="443"/>
      <c r="X43" s="445"/>
      <c r="Y43" s="445"/>
    </row>
    <row r="44" spans="1:25" s="140" customFormat="1" ht="22.2" hidden="1" customHeight="1" x14ac:dyDescent="0.2">
      <c r="A44" s="653"/>
      <c r="B44" s="65" t="s">
        <v>33</v>
      </c>
      <c r="C44" s="77">
        <v>1993</v>
      </c>
      <c r="D44" s="77">
        <v>2955</v>
      </c>
      <c r="E44" s="77">
        <v>4505</v>
      </c>
      <c r="F44" s="77">
        <v>5806</v>
      </c>
      <c r="G44" s="77">
        <v>6988</v>
      </c>
      <c r="H44" s="77">
        <v>6662</v>
      </c>
      <c r="I44" s="77">
        <v>15063</v>
      </c>
      <c r="J44" s="77">
        <v>25029</v>
      </c>
      <c r="K44" s="83">
        <v>10971</v>
      </c>
      <c r="L44" s="83">
        <v>6682</v>
      </c>
      <c r="M44" s="83">
        <v>1157</v>
      </c>
      <c r="N44" s="83">
        <v>1969</v>
      </c>
      <c r="O44" s="86">
        <f t="shared" si="5"/>
        <v>89780</v>
      </c>
      <c r="P44" s="87"/>
      <c r="Q44" s="87"/>
      <c r="R44" s="87"/>
      <c r="V44" s="442"/>
      <c r="W44" s="443"/>
      <c r="X44" s="445"/>
      <c r="Y44" s="445"/>
    </row>
    <row r="45" spans="1:25" s="140" customFormat="1" ht="22.2" hidden="1" customHeight="1" x14ac:dyDescent="0.3">
      <c r="A45" s="651">
        <v>2019</v>
      </c>
      <c r="B45" s="197" t="s">
        <v>32</v>
      </c>
      <c r="C45" s="198">
        <v>4731</v>
      </c>
      <c r="D45" s="198">
        <v>5958</v>
      </c>
      <c r="E45" s="198">
        <v>8455</v>
      </c>
      <c r="F45" s="198">
        <v>9924</v>
      </c>
      <c r="G45" s="198">
        <v>9817</v>
      </c>
      <c r="H45" s="198">
        <v>10840</v>
      </c>
      <c r="I45" s="199">
        <v>20268</v>
      </c>
      <c r="J45" s="199">
        <v>27569</v>
      </c>
      <c r="K45" s="199">
        <v>16283</v>
      </c>
      <c r="L45" s="199">
        <v>17703</v>
      </c>
      <c r="M45" s="199">
        <v>6266</v>
      </c>
      <c r="N45" s="199">
        <v>5809</v>
      </c>
      <c r="O45" s="200">
        <f t="shared" si="5"/>
        <v>143623</v>
      </c>
      <c r="P45" s="87"/>
      <c r="Q45" s="87"/>
      <c r="R45" s="87"/>
    </row>
    <row r="46" spans="1:25" s="140" customFormat="1" ht="22.2" hidden="1" customHeight="1" x14ac:dyDescent="0.3">
      <c r="A46" s="656"/>
      <c r="B46" s="201" t="s">
        <v>33</v>
      </c>
      <c r="C46" s="202">
        <v>1696</v>
      </c>
      <c r="D46" s="202">
        <v>2234</v>
      </c>
      <c r="E46" s="202">
        <v>5272</v>
      </c>
      <c r="F46" s="202">
        <v>3980</v>
      </c>
      <c r="G46" s="202">
        <v>7478</v>
      </c>
      <c r="H46" s="202">
        <v>8872</v>
      </c>
      <c r="I46" s="202">
        <v>4764</v>
      </c>
      <c r="J46" s="202">
        <v>22637</v>
      </c>
      <c r="K46" s="203">
        <v>10544</v>
      </c>
      <c r="L46" s="203">
        <v>4600</v>
      </c>
      <c r="M46" s="203">
        <v>1566</v>
      </c>
      <c r="N46" s="203">
        <v>1962</v>
      </c>
      <c r="O46" s="204">
        <f t="shared" si="5"/>
        <v>75605</v>
      </c>
      <c r="P46" s="87"/>
      <c r="Q46" s="87"/>
      <c r="R46" s="87"/>
    </row>
    <row r="47" spans="1:25" s="140" customFormat="1" ht="22.2" hidden="1" customHeight="1" x14ac:dyDescent="0.3">
      <c r="A47" s="653">
        <v>2020</v>
      </c>
      <c r="B47" s="65" t="s">
        <v>32</v>
      </c>
      <c r="C47" s="76">
        <v>4299</v>
      </c>
      <c r="D47" s="76">
        <v>6977</v>
      </c>
      <c r="E47" s="76">
        <v>3147</v>
      </c>
      <c r="F47" s="76">
        <v>0</v>
      </c>
      <c r="G47" s="76">
        <v>0</v>
      </c>
      <c r="H47" s="76">
        <v>0</v>
      </c>
      <c r="I47" s="76">
        <v>4574</v>
      </c>
      <c r="J47" s="76">
        <v>10429</v>
      </c>
      <c r="K47" s="76">
        <v>5338</v>
      </c>
      <c r="L47" s="76">
        <v>3036</v>
      </c>
      <c r="M47" s="76">
        <v>0</v>
      </c>
      <c r="N47" s="76">
        <v>0</v>
      </c>
      <c r="O47" s="86">
        <f t="shared" si="5"/>
        <v>37800</v>
      </c>
      <c r="P47" s="87"/>
      <c r="Q47" s="87"/>
      <c r="R47" s="87"/>
    </row>
    <row r="48" spans="1:25" s="140" customFormat="1" ht="22.2" hidden="1" customHeight="1" x14ac:dyDescent="0.3">
      <c r="A48" s="653"/>
      <c r="B48" s="65" t="s">
        <v>33</v>
      </c>
      <c r="C48" s="76">
        <v>1048</v>
      </c>
      <c r="D48" s="76">
        <v>0</v>
      </c>
      <c r="E48" s="76">
        <v>0</v>
      </c>
      <c r="F48" s="76">
        <v>0</v>
      </c>
      <c r="G48" s="76">
        <v>0</v>
      </c>
      <c r="H48" s="76">
        <v>0</v>
      </c>
      <c r="I48" s="76">
        <v>6689</v>
      </c>
      <c r="J48" s="76">
        <v>11907</v>
      </c>
      <c r="K48" s="76">
        <v>4448</v>
      </c>
      <c r="L48" s="76">
        <v>1564</v>
      </c>
      <c r="M48" s="76">
        <v>303</v>
      </c>
      <c r="N48" s="76">
        <v>303</v>
      </c>
      <c r="O48" s="86">
        <f t="shared" si="5"/>
        <v>26262</v>
      </c>
      <c r="P48" s="87"/>
      <c r="Q48" s="87"/>
      <c r="R48" s="87"/>
    </row>
    <row r="49" spans="1:18" s="140" customFormat="1" ht="22.2" hidden="1" customHeight="1" x14ac:dyDescent="0.3">
      <c r="A49" s="651">
        <v>2021</v>
      </c>
      <c r="B49" s="197" t="s">
        <v>32</v>
      </c>
      <c r="C49" s="196">
        <v>0</v>
      </c>
      <c r="D49" s="196">
        <v>0</v>
      </c>
      <c r="E49" s="196">
        <v>0</v>
      </c>
      <c r="F49" s="196">
        <v>0</v>
      </c>
      <c r="G49" s="196">
        <v>763</v>
      </c>
      <c r="H49" s="196">
        <v>4123</v>
      </c>
      <c r="I49" s="196">
        <v>8067</v>
      </c>
      <c r="J49" s="196">
        <v>15088</v>
      </c>
      <c r="K49" s="196">
        <v>9784</v>
      </c>
      <c r="L49" s="196">
        <v>8827</v>
      </c>
      <c r="M49" s="196">
        <v>3668</v>
      </c>
      <c r="N49" s="196">
        <v>1625</v>
      </c>
      <c r="O49" s="200">
        <f t="shared" ref="O49:O50" si="6">SUM(C49:N49)</f>
        <v>51945</v>
      </c>
      <c r="P49" s="87"/>
      <c r="Q49" s="87"/>
      <c r="R49" s="87"/>
    </row>
    <row r="50" spans="1:18" s="140" customFormat="1" ht="22.2" hidden="1" customHeight="1" x14ac:dyDescent="0.3">
      <c r="A50" s="652"/>
      <c r="B50" s="72" t="s">
        <v>33</v>
      </c>
      <c r="C50" s="446">
        <v>15</v>
      </c>
      <c r="D50" s="446">
        <v>0</v>
      </c>
      <c r="E50" s="446">
        <v>0</v>
      </c>
      <c r="F50" s="446">
        <v>0</v>
      </c>
      <c r="G50" s="446">
        <v>0</v>
      </c>
      <c r="H50" s="446">
        <v>0</v>
      </c>
      <c r="I50" s="446">
        <v>1623</v>
      </c>
      <c r="J50" s="446">
        <v>3675</v>
      </c>
      <c r="K50" s="446">
        <v>2199</v>
      </c>
      <c r="L50" s="446">
        <v>0</v>
      </c>
      <c r="M50" s="446">
        <v>0</v>
      </c>
      <c r="N50" s="446">
        <v>0</v>
      </c>
      <c r="O50" s="88">
        <f t="shared" si="6"/>
        <v>7512</v>
      </c>
      <c r="P50" s="87"/>
      <c r="Q50" s="87"/>
      <c r="R50" s="87"/>
    </row>
    <row r="51" spans="1:18" hidden="1" x14ac:dyDescent="0.2">
      <c r="A51" s="487" t="s">
        <v>120</v>
      </c>
      <c r="B51" s="487"/>
      <c r="C51" s="487"/>
      <c r="D51" s="487"/>
      <c r="E51" s="487"/>
      <c r="F51" s="487"/>
      <c r="O51" s="57"/>
      <c r="P51" s="57"/>
    </row>
    <row r="52" spans="1:18" x14ac:dyDescent="0.2">
      <c r="O52" s="57"/>
      <c r="P52" s="57"/>
    </row>
    <row r="86" spans="1:27" ht="11.4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</row>
    <row r="87" spans="1:27" ht="11.4" x14ac:dyDescent="0.2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</row>
    <row r="88" spans="1:27" ht="11.4" x14ac:dyDescent="0.2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</row>
    <row r="89" spans="1:27" ht="11.4" x14ac:dyDescent="0.2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</row>
    <row r="90" spans="1:27" ht="11.4" x14ac:dyDescent="0.2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</row>
    <row r="91" spans="1:27" ht="11.4" x14ac:dyDescent="0.2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</row>
    <row r="92" spans="1:27" ht="11.4" x14ac:dyDescent="0.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</row>
    <row r="93" spans="1:27" ht="11.4" x14ac:dyDescent="0.2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</row>
    <row r="94" spans="1:27" ht="11.4" x14ac:dyDescent="0.2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</row>
    <row r="95" spans="1:27" ht="11.4" x14ac:dyDescent="0.2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</row>
    <row r="96" spans="1:27" ht="11.4" x14ac:dyDescent="0.2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</row>
    <row r="97" spans="1:27" ht="11.4" x14ac:dyDescent="0.2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</row>
    <row r="98" spans="1:27" ht="11.4" x14ac:dyDescent="0.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  <c r="AA98" s="52"/>
    </row>
    <row r="99" spans="1:27" ht="11.4" x14ac:dyDescent="0.2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</row>
    <row r="100" spans="1:27" ht="11.4" x14ac:dyDescent="0.2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</row>
    <row r="101" spans="1:27" ht="11.4" x14ac:dyDescent="0.2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</row>
    <row r="102" spans="1:27" ht="11.4" x14ac:dyDescent="0.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</row>
    <row r="103" spans="1:27" ht="11.4" x14ac:dyDescent="0.2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</row>
    <row r="104" spans="1:27" ht="11.4" x14ac:dyDescent="0.2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</row>
    <row r="105" spans="1:27" ht="11.4" x14ac:dyDescent="0.2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</row>
    <row r="106" spans="1:27" ht="11.4" x14ac:dyDescent="0.2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</row>
    <row r="107" spans="1:27" ht="11.4" x14ac:dyDescent="0.2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</row>
    <row r="108" spans="1:27" ht="11.4" x14ac:dyDescent="0.2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</row>
    <row r="109" spans="1:27" ht="11.4" x14ac:dyDescent="0.2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</row>
    <row r="110" spans="1:27" ht="11.4" x14ac:dyDescent="0.2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  <c r="AA110" s="52"/>
    </row>
    <row r="111" spans="1:27" ht="11.4" x14ac:dyDescent="0.2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</row>
    <row r="112" spans="1:27" ht="11.4" x14ac:dyDescent="0.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</row>
    <row r="113" spans="1:27" ht="11.4" x14ac:dyDescent="0.2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</row>
    <row r="114" spans="1:27" ht="11.4" x14ac:dyDescent="0.2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</row>
    <row r="115" spans="1:27" ht="11.4" x14ac:dyDescent="0.2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</row>
    <row r="116" spans="1:27" ht="11.4" x14ac:dyDescent="0.2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</row>
    <row r="117" spans="1:27" ht="11.4" x14ac:dyDescent="0.2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</row>
    <row r="118" spans="1:27" ht="11.4" x14ac:dyDescent="0.2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</row>
    <row r="119" spans="1:27" ht="11.4" x14ac:dyDescent="0.2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</row>
    <row r="120" spans="1:27" ht="11.4" x14ac:dyDescent="0.2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</row>
    <row r="121" spans="1:27" ht="11.4" x14ac:dyDescent="0.2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</row>
    <row r="122" spans="1:27" ht="11.4" x14ac:dyDescent="0.2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</row>
    <row r="123" spans="1:27" ht="11.4" x14ac:dyDescent="0.2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</row>
    <row r="124" spans="1:27" ht="11.4" x14ac:dyDescent="0.2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</row>
    <row r="125" spans="1:27" ht="11.4" x14ac:dyDescent="0.2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  <c r="AA125" s="52"/>
    </row>
    <row r="126" spans="1:27" ht="11.4" x14ac:dyDescent="0.2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</row>
    <row r="127" spans="1:27" ht="11.4" x14ac:dyDescent="0.2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</row>
    <row r="128" spans="1:27" ht="11.4" x14ac:dyDescent="0.2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</row>
    <row r="129" spans="1:27" ht="11.4" x14ac:dyDescent="0.2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</row>
    <row r="130" spans="1:27" ht="11.4" x14ac:dyDescent="0.2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</row>
    <row r="131" spans="1:27" ht="11.4" x14ac:dyDescent="0.2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</row>
    <row r="132" spans="1:27" ht="11.4" x14ac:dyDescent="0.2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</row>
    <row r="133" spans="1:27" ht="11.4" x14ac:dyDescent="0.2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</row>
    <row r="134" spans="1:27" ht="11.4" x14ac:dyDescent="0.2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</row>
    <row r="135" spans="1:27" ht="11.4" x14ac:dyDescent="0.2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</row>
    <row r="136" spans="1:27" ht="11.4" x14ac:dyDescent="0.2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</row>
    <row r="137" spans="1:27" ht="11.4" x14ac:dyDescent="0.2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</row>
    <row r="138" spans="1:27" ht="11.4" x14ac:dyDescent="0.2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</row>
    <row r="139" spans="1:27" ht="11.4" x14ac:dyDescent="0.2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</row>
    <row r="140" spans="1:27" ht="11.4" x14ac:dyDescent="0.2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</row>
    <row r="141" spans="1:27" ht="11.4" x14ac:dyDescent="0.2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</row>
    <row r="142" spans="1:27" ht="11.4" x14ac:dyDescent="0.2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</row>
    <row r="143" spans="1:27" ht="11.4" x14ac:dyDescent="0.2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</row>
    <row r="144" spans="1:27" ht="11.4" x14ac:dyDescent="0.2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</row>
    <row r="145" spans="1:27" ht="11.4" x14ac:dyDescent="0.2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</row>
    <row r="146" spans="1:27" ht="11.4" x14ac:dyDescent="0.2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</row>
    <row r="147" spans="1:27" ht="11.4" x14ac:dyDescent="0.2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</row>
    <row r="148" spans="1:27" ht="11.4" x14ac:dyDescent="0.2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</row>
    <row r="149" spans="1:27" ht="11.4" x14ac:dyDescent="0.2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</row>
    <row r="150" spans="1:27" ht="11.4" x14ac:dyDescent="0.2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</row>
    <row r="151" spans="1:27" ht="11.4" x14ac:dyDescent="0.2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</row>
    <row r="152" spans="1:27" ht="11.4" x14ac:dyDescent="0.2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</row>
    <row r="153" spans="1:27" ht="11.4" x14ac:dyDescent="0.2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</row>
    <row r="154" spans="1:27" ht="11.4" x14ac:dyDescent="0.2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</row>
    <row r="155" spans="1:27" ht="11.4" x14ac:dyDescent="0.2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</row>
    <row r="156" spans="1:27" ht="11.4" x14ac:dyDescent="0.2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</row>
    <row r="157" spans="1:27" ht="11.4" x14ac:dyDescent="0.2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</row>
    <row r="158" spans="1:27" ht="11.4" x14ac:dyDescent="0.2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</row>
  </sheetData>
  <mergeCells count="32">
    <mergeCell ref="Z8:AA8"/>
    <mergeCell ref="V33:Y33"/>
    <mergeCell ref="X9:Y9"/>
    <mergeCell ref="A47:A48"/>
    <mergeCell ref="V9:W9"/>
    <mergeCell ref="V27:Y27"/>
    <mergeCell ref="V28:Y28"/>
    <mergeCell ref="V29:Y29"/>
    <mergeCell ref="V30:Y30"/>
    <mergeCell ref="V31:Y31"/>
    <mergeCell ref="Z9:AA9"/>
    <mergeCell ref="T9:U9"/>
    <mergeCell ref="B9:C9"/>
    <mergeCell ref="D9:E9"/>
    <mergeCell ref="F9:G9"/>
    <mergeCell ref="H9:I9"/>
    <mergeCell ref="A49:A50"/>
    <mergeCell ref="A37:A38"/>
    <mergeCell ref="A27:A28"/>
    <mergeCell ref="A29:A30"/>
    <mergeCell ref="A31:A32"/>
    <mergeCell ref="A33:A34"/>
    <mergeCell ref="A45:A46"/>
    <mergeCell ref="A43:A44"/>
    <mergeCell ref="A41:A42"/>
    <mergeCell ref="A39:A40"/>
    <mergeCell ref="A35:A36"/>
    <mergeCell ref="J9:K9"/>
    <mergeCell ref="L9:M9"/>
    <mergeCell ref="N9:O9"/>
    <mergeCell ref="R9:S9"/>
    <mergeCell ref="P9:Q9"/>
  </mergeCells>
  <pageMargins left="0.70866141732283472" right="0.70866141732283472" top="0.74803149606299213" bottom="0.74803149606299213" header="0.31496062992125984" footer="0.31496062992125984"/>
  <pageSetup paperSize="8" scale="65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9"/>
  <sheetViews>
    <sheetView showGridLines="0" zoomScaleNormal="100" workbookViewId="0"/>
  </sheetViews>
  <sheetFormatPr defaultRowHeight="12.6" x14ac:dyDescent="0.2"/>
  <cols>
    <col min="1" max="8" width="12.6640625" style="89" customWidth="1"/>
    <col min="9" max="142" width="8.88671875" style="89"/>
    <col min="143" max="143" width="5.109375" style="89" customWidth="1"/>
    <col min="144" max="146" width="8.88671875" style="89"/>
    <col min="147" max="147" width="10.109375" style="89" customWidth="1"/>
    <col min="148" max="148" width="10.44140625" style="89" customWidth="1"/>
    <col min="149" max="149" width="9.44140625" style="89" customWidth="1"/>
    <col min="150" max="398" width="8.88671875" style="89"/>
    <col min="399" max="399" width="5.109375" style="89" customWidth="1"/>
    <col min="400" max="402" width="8.88671875" style="89"/>
    <col min="403" max="403" width="10.109375" style="89" customWidth="1"/>
    <col min="404" max="404" width="10.44140625" style="89" customWidth="1"/>
    <col min="405" max="405" width="9.44140625" style="89" customWidth="1"/>
    <col min="406" max="654" width="8.88671875" style="89"/>
    <col min="655" max="655" width="5.109375" style="89" customWidth="1"/>
    <col min="656" max="658" width="8.88671875" style="89"/>
    <col min="659" max="659" width="10.109375" style="89" customWidth="1"/>
    <col min="660" max="660" width="10.44140625" style="89" customWidth="1"/>
    <col min="661" max="661" width="9.44140625" style="89" customWidth="1"/>
    <col min="662" max="910" width="8.88671875" style="89"/>
    <col min="911" max="911" width="5.109375" style="89" customWidth="1"/>
    <col min="912" max="914" width="8.88671875" style="89"/>
    <col min="915" max="915" width="10.109375" style="89" customWidth="1"/>
    <col min="916" max="916" width="10.44140625" style="89" customWidth="1"/>
    <col min="917" max="917" width="9.44140625" style="89" customWidth="1"/>
    <col min="918" max="1166" width="8.88671875" style="89"/>
    <col min="1167" max="1167" width="5.109375" style="89" customWidth="1"/>
    <col min="1168" max="1170" width="8.88671875" style="89"/>
    <col min="1171" max="1171" width="10.109375" style="89" customWidth="1"/>
    <col min="1172" max="1172" width="10.44140625" style="89" customWidth="1"/>
    <col min="1173" max="1173" width="9.44140625" style="89" customWidth="1"/>
    <col min="1174" max="1422" width="8.88671875" style="89"/>
    <col min="1423" max="1423" width="5.109375" style="89" customWidth="1"/>
    <col min="1424" max="1426" width="8.88671875" style="89"/>
    <col min="1427" max="1427" width="10.109375" style="89" customWidth="1"/>
    <col min="1428" max="1428" width="10.44140625" style="89" customWidth="1"/>
    <col min="1429" max="1429" width="9.44140625" style="89" customWidth="1"/>
    <col min="1430" max="1678" width="8.88671875" style="89"/>
    <col min="1679" max="1679" width="5.109375" style="89" customWidth="1"/>
    <col min="1680" max="1682" width="8.88671875" style="89"/>
    <col min="1683" max="1683" width="10.109375" style="89" customWidth="1"/>
    <col min="1684" max="1684" width="10.44140625" style="89" customWidth="1"/>
    <col min="1685" max="1685" width="9.44140625" style="89" customWidth="1"/>
    <col min="1686" max="1934" width="8.88671875" style="89"/>
    <col min="1935" max="1935" width="5.109375" style="89" customWidth="1"/>
    <col min="1936" max="1938" width="8.88671875" style="89"/>
    <col min="1939" max="1939" width="10.109375" style="89" customWidth="1"/>
    <col min="1940" max="1940" width="10.44140625" style="89" customWidth="1"/>
    <col min="1941" max="1941" width="9.44140625" style="89" customWidth="1"/>
    <col min="1942" max="2190" width="8.88671875" style="89"/>
    <col min="2191" max="2191" width="5.109375" style="89" customWidth="1"/>
    <col min="2192" max="2194" width="8.88671875" style="89"/>
    <col min="2195" max="2195" width="10.109375" style="89" customWidth="1"/>
    <col min="2196" max="2196" width="10.44140625" style="89" customWidth="1"/>
    <col min="2197" max="2197" width="9.44140625" style="89" customWidth="1"/>
    <col min="2198" max="2446" width="8.88671875" style="89"/>
    <col min="2447" max="2447" width="5.109375" style="89" customWidth="1"/>
    <col min="2448" max="2450" width="8.88671875" style="89"/>
    <col min="2451" max="2451" width="10.109375" style="89" customWidth="1"/>
    <col min="2452" max="2452" width="10.44140625" style="89" customWidth="1"/>
    <col min="2453" max="2453" width="9.44140625" style="89" customWidth="1"/>
    <col min="2454" max="2702" width="8.88671875" style="89"/>
    <col min="2703" max="2703" width="5.109375" style="89" customWidth="1"/>
    <col min="2704" max="2706" width="8.88671875" style="89"/>
    <col min="2707" max="2707" width="10.109375" style="89" customWidth="1"/>
    <col min="2708" max="2708" width="10.44140625" style="89" customWidth="1"/>
    <col min="2709" max="2709" width="9.44140625" style="89" customWidth="1"/>
    <col min="2710" max="2958" width="8.88671875" style="89"/>
    <col min="2959" max="2959" width="5.109375" style="89" customWidth="1"/>
    <col min="2960" max="2962" width="8.88671875" style="89"/>
    <col min="2963" max="2963" width="10.109375" style="89" customWidth="1"/>
    <col min="2964" max="2964" width="10.44140625" style="89" customWidth="1"/>
    <col min="2965" max="2965" width="9.44140625" style="89" customWidth="1"/>
    <col min="2966" max="3214" width="8.88671875" style="89"/>
    <col min="3215" max="3215" width="5.109375" style="89" customWidth="1"/>
    <col min="3216" max="3218" width="8.88671875" style="89"/>
    <col min="3219" max="3219" width="10.109375" style="89" customWidth="1"/>
    <col min="3220" max="3220" width="10.44140625" style="89" customWidth="1"/>
    <col min="3221" max="3221" width="9.44140625" style="89" customWidth="1"/>
    <col min="3222" max="3470" width="8.88671875" style="89"/>
    <col min="3471" max="3471" width="5.109375" style="89" customWidth="1"/>
    <col min="3472" max="3474" width="8.88671875" style="89"/>
    <col min="3475" max="3475" width="10.109375" style="89" customWidth="1"/>
    <col min="3476" max="3476" width="10.44140625" style="89" customWidth="1"/>
    <col min="3477" max="3477" width="9.44140625" style="89" customWidth="1"/>
    <col min="3478" max="3726" width="8.88671875" style="89"/>
    <col min="3727" max="3727" width="5.109375" style="89" customWidth="1"/>
    <col min="3728" max="3730" width="8.88671875" style="89"/>
    <col min="3731" max="3731" width="10.109375" style="89" customWidth="1"/>
    <col min="3732" max="3732" width="10.44140625" style="89" customWidth="1"/>
    <col min="3733" max="3733" width="9.44140625" style="89" customWidth="1"/>
    <col min="3734" max="3982" width="8.88671875" style="89"/>
    <col min="3983" max="3983" width="5.109375" style="89" customWidth="1"/>
    <col min="3984" max="3986" width="8.88671875" style="89"/>
    <col min="3987" max="3987" width="10.109375" style="89" customWidth="1"/>
    <col min="3988" max="3988" width="10.44140625" style="89" customWidth="1"/>
    <col min="3989" max="3989" width="9.44140625" style="89" customWidth="1"/>
    <col min="3990" max="4238" width="8.88671875" style="89"/>
    <col min="4239" max="4239" width="5.109375" style="89" customWidth="1"/>
    <col min="4240" max="4242" width="8.88671875" style="89"/>
    <col min="4243" max="4243" width="10.109375" style="89" customWidth="1"/>
    <col min="4244" max="4244" width="10.44140625" style="89" customWidth="1"/>
    <col min="4245" max="4245" width="9.44140625" style="89" customWidth="1"/>
    <col min="4246" max="4494" width="8.88671875" style="89"/>
    <col min="4495" max="4495" width="5.109375" style="89" customWidth="1"/>
    <col min="4496" max="4498" width="8.88671875" style="89"/>
    <col min="4499" max="4499" width="10.109375" style="89" customWidth="1"/>
    <col min="4500" max="4500" width="10.44140625" style="89" customWidth="1"/>
    <col min="4501" max="4501" width="9.44140625" style="89" customWidth="1"/>
    <col min="4502" max="4750" width="8.88671875" style="89"/>
    <col min="4751" max="4751" width="5.109375" style="89" customWidth="1"/>
    <col min="4752" max="4754" width="8.88671875" style="89"/>
    <col min="4755" max="4755" width="10.109375" style="89" customWidth="1"/>
    <col min="4756" max="4756" width="10.44140625" style="89" customWidth="1"/>
    <col min="4757" max="4757" width="9.44140625" style="89" customWidth="1"/>
    <col min="4758" max="5006" width="8.88671875" style="89"/>
    <col min="5007" max="5007" width="5.109375" style="89" customWidth="1"/>
    <col min="5008" max="5010" width="8.88671875" style="89"/>
    <col min="5011" max="5011" width="10.109375" style="89" customWidth="1"/>
    <col min="5012" max="5012" width="10.44140625" style="89" customWidth="1"/>
    <col min="5013" max="5013" width="9.44140625" style="89" customWidth="1"/>
    <col min="5014" max="5262" width="8.88671875" style="89"/>
    <col min="5263" max="5263" width="5.109375" style="89" customWidth="1"/>
    <col min="5264" max="5266" width="8.88671875" style="89"/>
    <col min="5267" max="5267" width="10.109375" style="89" customWidth="1"/>
    <col min="5268" max="5268" width="10.44140625" style="89" customWidth="1"/>
    <col min="5269" max="5269" width="9.44140625" style="89" customWidth="1"/>
    <col min="5270" max="5518" width="8.88671875" style="89"/>
    <col min="5519" max="5519" width="5.109375" style="89" customWidth="1"/>
    <col min="5520" max="5522" width="8.88671875" style="89"/>
    <col min="5523" max="5523" width="10.109375" style="89" customWidth="1"/>
    <col min="5524" max="5524" width="10.44140625" style="89" customWidth="1"/>
    <col min="5525" max="5525" width="9.44140625" style="89" customWidth="1"/>
    <col min="5526" max="5774" width="8.88671875" style="89"/>
    <col min="5775" max="5775" width="5.109375" style="89" customWidth="1"/>
    <col min="5776" max="5778" width="8.88671875" style="89"/>
    <col min="5779" max="5779" width="10.109375" style="89" customWidth="1"/>
    <col min="5780" max="5780" width="10.44140625" style="89" customWidth="1"/>
    <col min="5781" max="5781" width="9.44140625" style="89" customWidth="1"/>
    <col min="5782" max="6030" width="8.88671875" style="89"/>
    <col min="6031" max="6031" width="5.109375" style="89" customWidth="1"/>
    <col min="6032" max="6034" width="8.88671875" style="89"/>
    <col min="6035" max="6035" width="10.109375" style="89" customWidth="1"/>
    <col min="6036" max="6036" width="10.44140625" style="89" customWidth="1"/>
    <col min="6037" max="6037" width="9.44140625" style="89" customWidth="1"/>
    <col min="6038" max="6286" width="8.88671875" style="89"/>
    <col min="6287" max="6287" width="5.109375" style="89" customWidth="1"/>
    <col min="6288" max="6290" width="8.88671875" style="89"/>
    <col min="6291" max="6291" width="10.109375" style="89" customWidth="1"/>
    <col min="6292" max="6292" width="10.44140625" style="89" customWidth="1"/>
    <col min="6293" max="6293" width="9.44140625" style="89" customWidth="1"/>
    <col min="6294" max="6542" width="8.88671875" style="89"/>
    <col min="6543" max="6543" width="5.109375" style="89" customWidth="1"/>
    <col min="6544" max="6546" width="8.88671875" style="89"/>
    <col min="6547" max="6547" width="10.109375" style="89" customWidth="1"/>
    <col min="6548" max="6548" width="10.44140625" style="89" customWidth="1"/>
    <col min="6549" max="6549" width="9.44140625" style="89" customWidth="1"/>
    <col min="6550" max="6798" width="8.88671875" style="89"/>
    <col min="6799" max="6799" width="5.109375" style="89" customWidth="1"/>
    <col min="6800" max="6802" width="8.88671875" style="89"/>
    <col min="6803" max="6803" width="10.109375" style="89" customWidth="1"/>
    <col min="6804" max="6804" width="10.44140625" style="89" customWidth="1"/>
    <col min="6805" max="6805" width="9.44140625" style="89" customWidth="1"/>
    <col min="6806" max="7054" width="8.88671875" style="89"/>
    <col min="7055" max="7055" width="5.109375" style="89" customWidth="1"/>
    <col min="7056" max="7058" width="8.88671875" style="89"/>
    <col min="7059" max="7059" width="10.109375" style="89" customWidth="1"/>
    <col min="7060" max="7060" width="10.44140625" style="89" customWidth="1"/>
    <col min="7061" max="7061" width="9.44140625" style="89" customWidth="1"/>
    <col min="7062" max="7310" width="8.88671875" style="89"/>
    <col min="7311" max="7311" width="5.109375" style="89" customWidth="1"/>
    <col min="7312" max="7314" width="8.88671875" style="89"/>
    <col min="7315" max="7315" width="10.109375" style="89" customWidth="1"/>
    <col min="7316" max="7316" width="10.44140625" style="89" customWidth="1"/>
    <col min="7317" max="7317" width="9.44140625" style="89" customWidth="1"/>
    <col min="7318" max="7566" width="8.88671875" style="89"/>
    <col min="7567" max="7567" width="5.109375" style="89" customWidth="1"/>
    <col min="7568" max="7570" width="8.88671875" style="89"/>
    <col min="7571" max="7571" width="10.109375" style="89" customWidth="1"/>
    <col min="7572" max="7572" width="10.44140625" style="89" customWidth="1"/>
    <col min="7573" max="7573" width="9.44140625" style="89" customWidth="1"/>
    <col min="7574" max="7822" width="8.88671875" style="89"/>
    <col min="7823" max="7823" width="5.109375" style="89" customWidth="1"/>
    <col min="7824" max="7826" width="8.88671875" style="89"/>
    <col min="7827" max="7827" width="10.109375" style="89" customWidth="1"/>
    <col min="7828" max="7828" width="10.44140625" style="89" customWidth="1"/>
    <col min="7829" max="7829" width="9.44140625" style="89" customWidth="1"/>
    <col min="7830" max="8078" width="8.88671875" style="89"/>
    <col min="8079" max="8079" width="5.109375" style="89" customWidth="1"/>
    <col min="8080" max="8082" width="8.88671875" style="89"/>
    <col min="8083" max="8083" width="10.109375" style="89" customWidth="1"/>
    <col min="8084" max="8084" width="10.44140625" style="89" customWidth="1"/>
    <col min="8085" max="8085" width="9.44140625" style="89" customWidth="1"/>
    <col min="8086" max="8334" width="8.88671875" style="89"/>
    <col min="8335" max="8335" width="5.109375" style="89" customWidth="1"/>
    <col min="8336" max="8338" width="8.88671875" style="89"/>
    <col min="8339" max="8339" width="10.109375" style="89" customWidth="1"/>
    <col min="8340" max="8340" width="10.44140625" style="89" customWidth="1"/>
    <col min="8341" max="8341" width="9.44140625" style="89" customWidth="1"/>
    <col min="8342" max="8590" width="8.88671875" style="89"/>
    <col min="8591" max="8591" width="5.109375" style="89" customWidth="1"/>
    <col min="8592" max="8594" width="8.88671875" style="89"/>
    <col min="8595" max="8595" width="10.109375" style="89" customWidth="1"/>
    <col min="8596" max="8596" width="10.44140625" style="89" customWidth="1"/>
    <col min="8597" max="8597" width="9.44140625" style="89" customWidth="1"/>
    <col min="8598" max="8846" width="8.88671875" style="89"/>
    <col min="8847" max="8847" width="5.109375" style="89" customWidth="1"/>
    <col min="8848" max="8850" width="8.88671875" style="89"/>
    <col min="8851" max="8851" width="10.109375" style="89" customWidth="1"/>
    <col min="8852" max="8852" width="10.44140625" style="89" customWidth="1"/>
    <col min="8853" max="8853" width="9.44140625" style="89" customWidth="1"/>
    <col min="8854" max="9102" width="8.88671875" style="89"/>
    <col min="9103" max="9103" width="5.109375" style="89" customWidth="1"/>
    <col min="9104" max="9106" width="8.88671875" style="89"/>
    <col min="9107" max="9107" width="10.109375" style="89" customWidth="1"/>
    <col min="9108" max="9108" width="10.44140625" style="89" customWidth="1"/>
    <col min="9109" max="9109" width="9.44140625" style="89" customWidth="1"/>
    <col min="9110" max="9358" width="8.88671875" style="89"/>
    <col min="9359" max="9359" width="5.109375" style="89" customWidth="1"/>
    <col min="9360" max="9362" width="8.88671875" style="89"/>
    <col min="9363" max="9363" width="10.109375" style="89" customWidth="1"/>
    <col min="9364" max="9364" width="10.44140625" style="89" customWidth="1"/>
    <col min="9365" max="9365" width="9.44140625" style="89" customWidth="1"/>
    <col min="9366" max="9614" width="8.88671875" style="89"/>
    <col min="9615" max="9615" width="5.109375" style="89" customWidth="1"/>
    <col min="9616" max="9618" width="8.88671875" style="89"/>
    <col min="9619" max="9619" width="10.109375" style="89" customWidth="1"/>
    <col min="9620" max="9620" width="10.44140625" style="89" customWidth="1"/>
    <col min="9621" max="9621" width="9.44140625" style="89" customWidth="1"/>
    <col min="9622" max="9870" width="8.88671875" style="89"/>
    <col min="9871" max="9871" width="5.109375" style="89" customWidth="1"/>
    <col min="9872" max="9874" width="8.88671875" style="89"/>
    <col min="9875" max="9875" width="10.109375" style="89" customWidth="1"/>
    <col min="9876" max="9876" width="10.44140625" style="89" customWidth="1"/>
    <col min="9877" max="9877" width="9.44140625" style="89" customWidth="1"/>
    <col min="9878" max="10126" width="8.88671875" style="89"/>
    <col min="10127" max="10127" width="5.109375" style="89" customWidth="1"/>
    <col min="10128" max="10130" width="8.88671875" style="89"/>
    <col min="10131" max="10131" width="10.109375" style="89" customWidth="1"/>
    <col min="10132" max="10132" width="10.44140625" style="89" customWidth="1"/>
    <col min="10133" max="10133" width="9.44140625" style="89" customWidth="1"/>
    <col min="10134" max="10382" width="8.88671875" style="89"/>
    <col min="10383" max="10383" width="5.109375" style="89" customWidth="1"/>
    <col min="10384" max="10386" width="8.88671875" style="89"/>
    <col min="10387" max="10387" width="10.109375" style="89" customWidth="1"/>
    <col min="10388" max="10388" width="10.44140625" style="89" customWidth="1"/>
    <col min="10389" max="10389" width="9.44140625" style="89" customWidth="1"/>
    <col min="10390" max="10638" width="8.88671875" style="89"/>
    <col min="10639" max="10639" width="5.109375" style="89" customWidth="1"/>
    <col min="10640" max="10642" width="8.88671875" style="89"/>
    <col min="10643" max="10643" width="10.109375" style="89" customWidth="1"/>
    <col min="10644" max="10644" width="10.44140625" style="89" customWidth="1"/>
    <col min="10645" max="10645" width="9.44140625" style="89" customWidth="1"/>
    <col min="10646" max="10894" width="8.88671875" style="89"/>
    <col min="10895" max="10895" width="5.109375" style="89" customWidth="1"/>
    <col min="10896" max="10898" width="8.88671875" style="89"/>
    <col min="10899" max="10899" width="10.109375" style="89" customWidth="1"/>
    <col min="10900" max="10900" width="10.44140625" style="89" customWidth="1"/>
    <col min="10901" max="10901" width="9.44140625" style="89" customWidth="1"/>
    <col min="10902" max="11150" width="8.88671875" style="89"/>
    <col min="11151" max="11151" width="5.109375" style="89" customWidth="1"/>
    <col min="11152" max="11154" width="8.88671875" style="89"/>
    <col min="11155" max="11155" width="10.109375" style="89" customWidth="1"/>
    <col min="11156" max="11156" width="10.44140625" style="89" customWidth="1"/>
    <col min="11157" max="11157" width="9.44140625" style="89" customWidth="1"/>
    <col min="11158" max="11406" width="8.88671875" style="89"/>
    <col min="11407" max="11407" width="5.109375" style="89" customWidth="1"/>
    <col min="11408" max="11410" width="8.88671875" style="89"/>
    <col min="11411" max="11411" width="10.109375" style="89" customWidth="1"/>
    <col min="11412" max="11412" width="10.44140625" style="89" customWidth="1"/>
    <col min="11413" max="11413" width="9.44140625" style="89" customWidth="1"/>
    <col min="11414" max="11662" width="8.88671875" style="89"/>
    <col min="11663" max="11663" width="5.109375" style="89" customWidth="1"/>
    <col min="11664" max="11666" width="8.88671875" style="89"/>
    <col min="11667" max="11667" width="10.109375" style="89" customWidth="1"/>
    <col min="11668" max="11668" width="10.44140625" style="89" customWidth="1"/>
    <col min="11669" max="11669" width="9.44140625" style="89" customWidth="1"/>
    <col min="11670" max="11918" width="8.88671875" style="89"/>
    <col min="11919" max="11919" width="5.109375" style="89" customWidth="1"/>
    <col min="11920" max="11922" width="8.88671875" style="89"/>
    <col min="11923" max="11923" width="10.109375" style="89" customWidth="1"/>
    <col min="11924" max="11924" width="10.44140625" style="89" customWidth="1"/>
    <col min="11925" max="11925" width="9.44140625" style="89" customWidth="1"/>
    <col min="11926" max="12174" width="8.88671875" style="89"/>
    <col min="12175" max="12175" width="5.109375" style="89" customWidth="1"/>
    <col min="12176" max="12178" width="8.88671875" style="89"/>
    <col min="12179" max="12179" width="10.109375" style="89" customWidth="1"/>
    <col min="12180" max="12180" width="10.44140625" style="89" customWidth="1"/>
    <col min="12181" max="12181" width="9.44140625" style="89" customWidth="1"/>
    <col min="12182" max="12430" width="8.88671875" style="89"/>
    <col min="12431" max="12431" width="5.109375" style="89" customWidth="1"/>
    <col min="12432" max="12434" width="8.88671875" style="89"/>
    <col min="12435" max="12435" width="10.109375" style="89" customWidth="1"/>
    <col min="12436" max="12436" width="10.44140625" style="89" customWidth="1"/>
    <col min="12437" max="12437" width="9.44140625" style="89" customWidth="1"/>
    <col min="12438" max="12686" width="8.88671875" style="89"/>
    <col min="12687" max="12687" width="5.109375" style="89" customWidth="1"/>
    <col min="12688" max="12690" width="8.88671875" style="89"/>
    <col min="12691" max="12691" width="10.109375" style="89" customWidth="1"/>
    <col min="12692" max="12692" width="10.44140625" style="89" customWidth="1"/>
    <col min="12693" max="12693" width="9.44140625" style="89" customWidth="1"/>
    <col min="12694" max="12942" width="8.88671875" style="89"/>
    <col min="12943" max="12943" width="5.109375" style="89" customWidth="1"/>
    <col min="12944" max="12946" width="8.88671875" style="89"/>
    <col min="12947" max="12947" width="10.109375" style="89" customWidth="1"/>
    <col min="12948" max="12948" width="10.44140625" style="89" customWidth="1"/>
    <col min="12949" max="12949" width="9.44140625" style="89" customWidth="1"/>
    <col min="12950" max="13198" width="8.88671875" style="89"/>
    <col min="13199" max="13199" width="5.109375" style="89" customWidth="1"/>
    <col min="13200" max="13202" width="8.88671875" style="89"/>
    <col min="13203" max="13203" width="10.109375" style="89" customWidth="1"/>
    <col min="13204" max="13204" width="10.44140625" style="89" customWidth="1"/>
    <col min="13205" max="13205" width="9.44140625" style="89" customWidth="1"/>
    <col min="13206" max="13454" width="8.88671875" style="89"/>
    <col min="13455" max="13455" width="5.109375" style="89" customWidth="1"/>
    <col min="13456" max="13458" width="8.88671875" style="89"/>
    <col min="13459" max="13459" width="10.109375" style="89" customWidth="1"/>
    <col min="13460" max="13460" width="10.44140625" style="89" customWidth="1"/>
    <col min="13461" max="13461" width="9.44140625" style="89" customWidth="1"/>
    <col min="13462" max="13710" width="8.88671875" style="89"/>
    <col min="13711" max="13711" width="5.109375" style="89" customWidth="1"/>
    <col min="13712" max="13714" width="8.88671875" style="89"/>
    <col min="13715" max="13715" width="10.109375" style="89" customWidth="1"/>
    <col min="13716" max="13716" width="10.44140625" style="89" customWidth="1"/>
    <col min="13717" max="13717" width="9.44140625" style="89" customWidth="1"/>
    <col min="13718" max="13966" width="8.88671875" style="89"/>
    <col min="13967" max="13967" width="5.109375" style="89" customWidth="1"/>
    <col min="13968" max="13970" width="8.88671875" style="89"/>
    <col min="13971" max="13971" width="10.109375" style="89" customWidth="1"/>
    <col min="13972" max="13972" width="10.44140625" style="89" customWidth="1"/>
    <col min="13973" max="13973" width="9.44140625" style="89" customWidth="1"/>
    <col min="13974" max="14222" width="8.88671875" style="89"/>
    <col min="14223" max="14223" width="5.109375" style="89" customWidth="1"/>
    <col min="14224" max="14226" width="8.88671875" style="89"/>
    <col min="14227" max="14227" width="10.109375" style="89" customWidth="1"/>
    <col min="14228" max="14228" width="10.44140625" style="89" customWidth="1"/>
    <col min="14229" max="14229" width="9.44140625" style="89" customWidth="1"/>
    <col min="14230" max="14478" width="8.88671875" style="89"/>
    <col min="14479" max="14479" width="5.109375" style="89" customWidth="1"/>
    <col min="14480" max="14482" width="8.88671875" style="89"/>
    <col min="14483" max="14483" width="10.109375" style="89" customWidth="1"/>
    <col min="14484" max="14484" width="10.44140625" style="89" customWidth="1"/>
    <col min="14485" max="14485" width="9.44140625" style="89" customWidth="1"/>
    <col min="14486" max="14734" width="8.88671875" style="89"/>
    <col min="14735" max="14735" width="5.109375" style="89" customWidth="1"/>
    <col min="14736" max="14738" width="8.88671875" style="89"/>
    <col min="14739" max="14739" width="10.109375" style="89" customWidth="1"/>
    <col min="14740" max="14740" width="10.44140625" style="89" customWidth="1"/>
    <col min="14741" max="14741" width="9.44140625" style="89" customWidth="1"/>
    <col min="14742" max="14990" width="8.88671875" style="89"/>
    <col min="14991" max="14991" width="5.109375" style="89" customWidth="1"/>
    <col min="14992" max="14994" width="8.88671875" style="89"/>
    <col min="14995" max="14995" width="10.109375" style="89" customWidth="1"/>
    <col min="14996" max="14996" width="10.44140625" style="89" customWidth="1"/>
    <col min="14997" max="14997" width="9.44140625" style="89" customWidth="1"/>
    <col min="14998" max="15246" width="8.88671875" style="89"/>
    <col min="15247" max="15247" width="5.109375" style="89" customWidth="1"/>
    <col min="15248" max="15250" width="8.88671875" style="89"/>
    <col min="15251" max="15251" width="10.109375" style="89" customWidth="1"/>
    <col min="15252" max="15252" width="10.44140625" style="89" customWidth="1"/>
    <col min="15253" max="15253" width="9.44140625" style="89" customWidth="1"/>
    <col min="15254" max="15502" width="8.88671875" style="89"/>
    <col min="15503" max="15503" width="5.109375" style="89" customWidth="1"/>
    <col min="15504" max="15506" width="8.88671875" style="89"/>
    <col min="15507" max="15507" width="10.109375" style="89" customWidth="1"/>
    <col min="15508" max="15508" width="10.44140625" style="89" customWidth="1"/>
    <col min="15509" max="15509" width="9.44140625" style="89" customWidth="1"/>
    <col min="15510" max="15758" width="8.88671875" style="89"/>
    <col min="15759" max="15759" width="5.109375" style="89" customWidth="1"/>
    <col min="15760" max="15762" width="8.88671875" style="89"/>
    <col min="15763" max="15763" width="10.109375" style="89" customWidth="1"/>
    <col min="15764" max="15764" width="10.44140625" style="89" customWidth="1"/>
    <col min="15765" max="15765" width="9.44140625" style="89" customWidth="1"/>
    <col min="15766" max="16014" width="8.88671875" style="89"/>
    <col min="16015" max="16015" width="5.109375" style="89" customWidth="1"/>
    <col min="16016" max="16018" width="8.88671875" style="89"/>
    <col min="16019" max="16019" width="10.109375" style="89" customWidth="1"/>
    <col min="16020" max="16020" width="10.44140625" style="89" customWidth="1"/>
    <col min="16021" max="16021" width="9.44140625" style="89" customWidth="1"/>
    <col min="16022" max="16270" width="8.88671875" style="89"/>
    <col min="16271" max="16310" width="8.88671875" style="89" customWidth="1"/>
    <col min="16311" max="16344" width="8.88671875" style="89"/>
    <col min="16345" max="16384" width="8.88671875" style="89" customWidth="1"/>
  </cols>
  <sheetData>
    <row r="1" spans="1:10" ht="14.25" customHeight="1" x14ac:dyDescent="0.2"/>
    <row r="2" spans="1:10" ht="14.25" customHeight="1" x14ac:dyDescent="0.2"/>
    <row r="3" spans="1:10" ht="14.25" customHeight="1" x14ac:dyDescent="0.2"/>
    <row r="4" spans="1:10" ht="14.25" customHeight="1" x14ac:dyDescent="0.2"/>
    <row r="5" spans="1:10" ht="14.25" customHeight="1" x14ac:dyDescent="0.2">
      <c r="A5" s="593" t="s">
        <v>178</v>
      </c>
      <c r="B5" s="610"/>
      <c r="C5" s="610"/>
      <c r="D5" s="610"/>
      <c r="E5" s="610"/>
      <c r="F5" s="610"/>
      <c r="G5" s="610"/>
      <c r="H5" s="610"/>
    </row>
    <row r="6" spans="1:10" ht="14.25" customHeight="1" x14ac:dyDescent="0.2">
      <c r="A6" s="610" t="s">
        <v>96</v>
      </c>
      <c r="B6" s="610"/>
      <c r="C6" s="610"/>
      <c r="D6" s="610"/>
      <c r="E6" s="610"/>
      <c r="F6" s="610"/>
      <c r="G6" s="610"/>
      <c r="H6" s="610"/>
    </row>
    <row r="7" spans="1:10" s="592" customFormat="1" ht="14.25" customHeight="1" x14ac:dyDescent="0.2">
      <c r="A7" s="666" t="s">
        <v>196</v>
      </c>
      <c r="B7" s="666"/>
      <c r="C7" s="666"/>
      <c r="D7" s="666"/>
      <c r="E7" s="666"/>
      <c r="F7" s="666"/>
      <c r="G7" s="666"/>
      <c r="H7" s="666"/>
    </row>
    <row r="8" spans="1:10" ht="14.25" customHeight="1" x14ac:dyDescent="0.2">
      <c r="A8" s="90"/>
      <c r="B8" s="90"/>
      <c r="C8" s="90"/>
      <c r="D8" s="90"/>
      <c r="E8" s="90"/>
      <c r="F8" s="90"/>
      <c r="G8" s="664" t="s">
        <v>25</v>
      </c>
      <c r="H8" s="665"/>
    </row>
    <row r="9" spans="1:10" ht="14.25" customHeight="1" x14ac:dyDescent="0.2">
      <c r="A9" s="91" t="s">
        <v>0</v>
      </c>
      <c r="B9" s="92" t="s">
        <v>46</v>
      </c>
      <c r="C9" s="92" t="s">
        <v>47</v>
      </c>
      <c r="D9" s="92" t="s">
        <v>48</v>
      </c>
      <c r="E9" s="92" t="s">
        <v>49</v>
      </c>
      <c r="F9" s="92" t="s">
        <v>50</v>
      </c>
      <c r="G9" s="92" t="s">
        <v>7</v>
      </c>
      <c r="H9" s="92" t="s">
        <v>2</v>
      </c>
    </row>
    <row r="10" spans="1:10" s="179" customFormat="1" ht="14.25" customHeight="1" x14ac:dyDescent="0.2">
      <c r="A10" s="96">
        <v>2011</v>
      </c>
      <c r="B10" s="97">
        <v>241.7</v>
      </c>
      <c r="C10" s="97">
        <v>123.7</v>
      </c>
      <c r="D10" s="97">
        <v>70.099999999999994</v>
      </c>
      <c r="E10" s="97">
        <v>31.2</v>
      </c>
      <c r="F10" s="97">
        <v>28.7</v>
      </c>
      <c r="G10" s="97">
        <v>14.4</v>
      </c>
      <c r="H10" s="97">
        <f>B10+C10+D10+E10+F10+G10</f>
        <v>509.79999999999995</v>
      </c>
      <c r="I10" s="89"/>
      <c r="J10" s="89"/>
    </row>
    <row r="11" spans="1:10" s="179" customFormat="1" ht="14.25" customHeight="1" x14ac:dyDescent="0.2">
      <c r="A11" s="96">
        <v>2012</v>
      </c>
      <c r="B11" s="97">
        <v>220.9</v>
      </c>
      <c r="C11" s="97">
        <v>155.9</v>
      </c>
      <c r="D11" s="97">
        <v>40.1</v>
      </c>
      <c r="E11" s="97">
        <v>15.9</v>
      </c>
      <c r="F11" s="97">
        <v>21</v>
      </c>
      <c r="G11" s="97">
        <v>12.1</v>
      </c>
      <c r="H11" s="97">
        <f t="shared" ref="H11:H19" si="0">B11+C11+D11+E11+F11+G11</f>
        <v>465.90000000000003</v>
      </c>
      <c r="I11" s="89"/>
      <c r="J11" s="89"/>
    </row>
    <row r="12" spans="1:10" s="179" customFormat="1" ht="14.25" customHeight="1" x14ac:dyDescent="0.2">
      <c r="A12" s="96">
        <v>2013</v>
      </c>
      <c r="B12" s="97">
        <v>245.9</v>
      </c>
      <c r="C12" s="97">
        <v>193.9</v>
      </c>
      <c r="D12" s="97">
        <v>37.200000000000003</v>
      </c>
      <c r="E12" s="97">
        <v>10</v>
      </c>
      <c r="F12" s="97">
        <v>19.899999999999999</v>
      </c>
      <c r="G12" s="97">
        <v>14.4</v>
      </c>
      <c r="H12" s="97">
        <f t="shared" si="0"/>
        <v>521.29999999999995</v>
      </c>
      <c r="I12" s="89"/>
      <c r="J12" s="89"/>
    </row>
    <row r="13" spans="1:10" s="179" customFormat="1" ht="14.25" customHeight="1" x14ac:dyDescent="0.2">
      <c r="A13" s="96">
        <v>2014</v>
      </c>
      <c r="B13" s="97">
        <v>297.7</v>
      </c>
      <c r="C13" s="97">
        <v>203.2</v>
      </c>
      <c r="D13" s="97">
        <v>25.1</v>
      </c>
      <c r="E13" s="97">
        <v>5.6</v>
      </c>
      <c r="F13" s="97">
        <v>15.4</v>
      </c>
      <c r="G13" s="97">
        <v>11.9</v>
      </c>
      <c r="H13" s="97">
        <f t="shared" si="0"/>
        <v>558.9</v>
      </c>
      <c r="I13" s="89"/>
      <c r="J13" s="89"/>
    </row>
    <row r="14" spans="1:10" s="179" customFormat="1" ht="14.25" customHeight="1" x14ac:dyDescent="0.2">
      <c r="A14" s="96">
        <v>2015</v>
      </c>
      <c r="B14" s="97">
        <v>243.4</v>
      </c>
      <c r="C14" s="97">
        <v>210.7</v>
      </c>
      <c r="D14" s="97">
        <v>31.7</v>
      </c>
      <c r="E14" s="97">
        <v>3.6</v>
      </c>
      <c r="F14" s="97">
        <v>11.7</v>
      </c>
      <c r="G14" s="97">
        <v>13.2</v>
      </c>
      <c r="H14" s="97">
        <f t="shared" si="0"/>
        <v>514.30000000000007</v>
      </c>
      <c r="I14" s="89"/>
      <c r="J14" s="89"/>
    </row>
    <row r="15" spans="1:10" s="179" customFormat="1" ht="14.25" customHeight="1" x14ac:dyDescent="0.2">
      <c r="A15" s="96">
        <v>2016</v>
      </c>
      <c r="B15" s="97">
        <v>305.5</v>
      </c>
      <c r="C15" s="97">
        <v>215.2</v>
      </c>
      <c r="D15" s="97">
        <v>31.1</v>
      </c>
      <c r="E15" s="97">
        <v>4.3</v>
      </c>
      <c r="F15" s="97">
        <v>10.8</v>
      </c>
      <c r="G15" s="97">
        <v>33.299999999999997</v>
      </c>
      <c r="H15" s="97">
        <f t="shared" si="0"/>
        <v>600.19999999999993</v>
      </c>
      <c r="I15" s="89"/>
      <c r="J15" s="89"/>
    </row>
    <row r="16" spans="1:10" s="179" customFormat="1" ht="14.25" customHeight="1" x14ac:dyDescent="0.2">
      <c r="A16" s="99">
        <v>2017</v>
      </c>
      <c r="B16" s="97">
        <v>356.2</v>
      </c>
      <c r="C16" s="97">
        <v>167.6</v>
      </c>
      <c r="D16" s="97">
        <v>28</v>
      </c>
      <c r="E16" s="97">
        <v>7.9</v>
      </c>
      <c r="F16" s="97">
        <v>11.4</v>
      </c>
      <c r="G16" s="97">
        <v>26.2</v>
      </c>
      <c r="H16" s="97">
        <f t="shared" si="0"/>
        <v>597.29999999999995</v>
      </c>
      <c r="I16" s="89"/>
      <c r="J16" s="89"/>
    </row>
    <row r="17" spans="1:10" s="179" customFormat="1" ht="14.25" customHeight="1" x14ac:dyDescent="0.2">
      <c r="A17" s="99">
        <v>2018</v>
      </c>
      <c r="B17" s="97">
        <v>380.1</v>
      </c>
      <c r="C17" s="97">
        <v>154.19999999999999</v>
      </c>
      <c r="D17" s="97">
        <v>30.8</v>
      </c>
      <c r="E17" s="97">
        <v>4.5</v>
      </c>
      <c r="F17" s="97">
        <v>11.5</v>
      </c>
      <c r="G17" s="97">
        <v>29.8</v>
      </c>
      <c r="H17" s="97">
        <f t="shared" si="0"/>
        <v>610.89999999999986</v>
      </c>
      <c r="I17" s="89"/>
      <c r="J17" s="89"/>
    </row>
    <row r="18" spans="1:10" s="179" customFormat="1" ht="14.25" customHeight="1" x14ac:dyDescent="0.2">
      <c r="A18" s="99">
        <v>2019</v>
      </c>
      <c r="B18" s="97">
        <v>256.2</v>
      </c>
      <c r="C18" s="97">
        <v>179.1</v>
      </c>
      <c r="D18" s="97">
        <v>50.6</v>
      </c>
      <c r="E18" s="97">
        <v>1</v>
      </c>
      <c r="F18" s="97">
        <v>21.4</v>
      </c>
      <c r="G18" s="97">
        <v>23.5</v>
      </c>
      <c r="H18" s="97">
        <f t="shared" si="0"/>
        <v>531.79999999999995</v>
      </c>
      <c r="I18" s="89"/>
      <c r="J18" s="89"/>
    </row>
    <row r="19" spans="1:10" ht="14.25" customHeight="1" x14ac:dyDescent="0.2">
      <c r="A19" s="99">
        <v>2020</v>
      </c>
      <c r="B19" s="97">
        <v>44.7</v>
      </c>
      <c r="C19" s="97">
        <v>33.6</v>
      </c>
      <c r="D19" s="97">
        <v>8.6</v>
      </c>
      <c r="E19" s="97">
        <v>0</v>
      </c>
      <c r="F19" s="97">
        <v>0</v>
      </c>
      <c r="G19" s="97">
        <v>2.9</v>
      </c>
      <c r="H19" s="97">
        <f t="shared" si="0"/>
        <v>89.800000000000011</v>
      </c>
    </row>
    <row r="20" spans="1:10" ht="14.25" customHeight="1" x14ac:dyDescent="0.2">
      <c r="A20" s="99">
        <v>2021</v>
      </c>
      <c r="B20" s="97">
        <v>64.900000000000006</v>
      </c>
      <c r="C20" s="97">
        <v>68.2</v>
      </c>
      <c r="D20" s="97">
        <v>41.2</v>
      </c>
      <c r="E20" s="97">
        <v>0</v>
      </c>
      <c r="F20" s="97">
        <v>0</v>
      </c>
      <c r="G20" s="97">
        <v>4.5999999999999996</v>
      </c>
      <c r="H20" s="97">
        <f>B20+C20+D20+E20+F20+G20</f>
        <v>178.9</v>
      </c>
    </row>
    <row r="21" spans="1:10" ht="14.25" customHeight="1" x14ac:dyDescent="0.2">
      <c r="A21" s="93"/>
      <c r="B21" s="447"/>
      <c r="C21" s="447"/>
      <c r="D21" s="447"/>
      <c r="E21" s="447"/>
      <c r="F21" s="447"/>
      <c r="G21" s="447"/>
      <c r="H21" s="447"/>
    </row>
    <row r="22" spans="1:10" ht="14.25" customHeight="1" x14ac:dyDescent="0.2">
      <c r="A22" s="93"/>
      <c r="B22" s="94"/>
      <c r="C22" s="94"/>
      <c r="D22" s="94"/>
      <c r="E22" s="94"/>
      <c r="F22" s="94"/>
      <c r="G22" s="94"/>
      <c r="H22" s="93"/>
    </row>
    <row r="23" spans="1:10" ht="14.25" customHeight="1" x14ac:dyDescent="0.2">
      <c r="A23" s="93"/>
      <c r="B23" s="94"/>
      <c r="C23" s="94"/>
      <c r="D23" s="94"/>
      <c r="E23" s="94"/>
      <c r="F23" s="94"/>
      <c r="G23" s="94"/>
      <c r="H23" s="93"/>
    </row>
    <row r="24" spans="1:10" ht="14.25" customHeight="1" x14ac:dyDescent="0.2">
      <c r="A24" s="93"/>
      <c r="B24" s="94"/>
      <c r="C24" s="94"/>
      <c r="D24" s="94"/>
      <c r="E24" s="94"/>
      <c r="F24" s="94"/>
      <c r="G24" s="94"/>
      <c r="H24" s="93"/>
    </row>
    <row r="25" spans="1:10" ht="14.25" customHeight="1" x14ac:dyDescent="0.2">
      <c r="A25" s="93"/>
      <c r="B25" s="94"/>
      <c r="C25" s="94"/>
      <c r="D25" s="94"/>
      <c r="E25" s="94"/>
      <c r="F25" s="94"/>
      <c r="G25" s="94"/>
      <c r="H25" s="93"/>
    </row>
    <row r="26" spans="1:10" ht="14.25" customHeight="1" x14ac:dyDescent="0.2">
      <c r="A26" s="93"/>
      <c r="B26" s="94"/>
      <c r="C26" s="94"/>
      <c r="D26" s="94"/>
      <c r="E26" s="94"/>
      <c r="F26" s="94"/>
      <c r="G26" s="94"/>
      <c r="H26" s="93"/>
    </row>
    <row r="27" spans="1:10" ht="14.25" customHeight="1" x14ac:dyDescent="0.2">
      <c r="A27" s="93"/>
      <c r="B27" s="94"/>
      <c r="C27" s="94"/>
      <c r="D27" s="94"/>
      <c r="E27" s="94"/>
      <c r="F27" s="94"/>
      <c r="G27" s="94"/>
      <c r="H27" s="93"/>
    </row>
    <row r="28" spans="1:10" ht="14.25" customHeight="1" x14ac:dyDescent="0.2">
      <c r="A28" s="93"/>
      <c r="B28" s="94"/>
      <c r="C28" s="94"/>
      <c r="D28" s="94"/>
      <c r="E28" s="94"/>
      <c r="F28" s="94"/>
      <c r="G28" s="94"/>
      <c r="H28" s="93"/>
    </row>
    <row r="29" spans="1:10" ht="14.25" customHeight="1" x14ac:dyDescent="0.2">
      <c r="A29" s="93"/>
      <c r="B29" s="94"/>
      <c r="C29" s="94"/>
      <c r="D29" s="94"/>
      <c r="E29" s="94"/>
      <c r="F29" s="94"/>
      <c r="G29" s="94"/>
      <c r="H29" s="93"/>
    </row>
    <row r="30" spans="1:10" ht="14.25" customHeight="1" x14ac:dyDescent="0.2">
      <c r="A30" s="93"/>
      <c r="B30" s="94"/>
      <c r="C30" s="94"/>
      <c r="D30" s="94"/>
      <c r="E30" s="94"/>
      <c r="F30" s="94"/>
      <c r="G30" s="94"/>
      <c r="H30" s="93"/>
    </row>
    <row r="31" spans="1:10" ht="14.25" customHeight="1" x14ac:dyDescent="0.2">
      <c r="A31" s="93"/>
      <c r="B31" s="94"/>
      <c r="C31" s="94"/>
      <c r="D31" s="94"/>
      <c r="E31" s="94"/>
      <c r="F31" s="94"/>
      <c r="G31" s="94"/>
      <c r="H31" s="93"/>
    </row>
    <row r="32" spans="1:10" ht="14.25" customHeight="1" x14ac:dyDescent="0.2">
      <c r="A32" s="93"/>
      <c r="B32" s="94"/>
      <c r="C32" s="94"/>
      <c r="D32" s="94"/>
      <c r="E32" s="94"/>
      <c r="F32" s="94"/>
      <c r="G32" s="94"/>
      <c r="H32" s="93"/>
    </row>
    <row r="33" spans="1:9" ht="14.25" customHeight="1" x14ac:dyDescent="0.2">
      <c r="A33" s="93"/>
      <c r="B33" s="94"/>
      <c r="C33" s="94"/>
      <c r="D33" s="94"/>
      <c r="E33" s="94"/>
      <c r="F33" s="94"/>
      <c r="G33" s="94"/>
      <c r="H33" s="93"/>
    </row>
    <row r="34" spans="1:9" ht="14.25" customHeight="1" x14ac:dyDescent="0.2">
      <c r="A34" s="93"/>
      <c r="B34" s="93"/>
      <c r="C34" s="93"/>
      <c r="D34" s="93"/>
      <c r="E34" s="93"/>
      <c r="F34" s="93"/>
      <c r="G34" s="93"/>
      <c r="H34" s="93"/>
    </row>
    <row r="35" spans="1:9" ht="14.25" customHeight="1" x14ac:dyDescent="0.2">
      <c r="A35" s="93"/>
      <c r="B35" s="93"/>
      <c r="C35" s="93"/>
      <c r="D35" s="93"/>
      <c r="E35" s="93"/>
      <c r="F35" s="93"/>
      <c r="G35" s="93"/>
      <c r="H35" s="93"/>
    </row>
    <row r="36" spans="1:9" ht="14.25" customHeight="1" x14ac:dyDescent="0.2">
      <c r="A36" s="93"/>
      <c r="B36" s="93"/>
      <c r="C36" s="93"/>
      <c r="D36" s="93"/>
      <c r="E36" s="93"/>
      <c r="F36" s="93"/>
      <c r="G36" s="93"/>
      <c r="H36" s="93"/>
    </row>
    <row r="37" spans="1:9" ht="14.25" customHeight="1" x14ac:dyDescent="0.2">
      <c r="A37" s="93"/>
      <c r="B37" s="93"/>
      <c r="C37" s="93"/>
      <c r="D37" s="93"/>
      <c r="E37" s="93"/>
      <c r="F37" s="93"/>
      <c r="G37" s="93"/>
      <c r="H37" s="93"/>
    </row>
    <row r="38" spans="1:9" ht="14.25" customHeight="1" x14ac:dyDescent="0.2">
      <c r="A38" s="610" t="s">
        <v>197</v>
      </c>
      <c r="B38" s="493"/>
      <c r="C38" s="493"/>
      <c r="D38" s="493"/>
      <c r="E38" s="493"/>
      <c r="F38" s="493"/>
      <c r="G38" s="493"/>
      <c r="H38" s="493"/>
    </row>
    <row r="39" spans="1:9" ht="14.25" customHeight="1" x14ac:dyDescent="0.2">
      <c r="A39" s="90"/>
      <c r="B39" s="95"/>
      <c r="C39" s="95"/>
      <c r="D39" s="95"/>
      <c r="E39" s="95"/>
      <c r="F39" s="95"/>
      <c r="G39" s="664" t="s">
        <v>25</v>
      </c>
      <c r="H39" s="665"/>
    </row>
    <row r="40" spans="1:9" ht="14.25" customHeight="1" x14ac:dyDescent="0.2">
      <c r="A40" s="91" t="s">
        <v>0</v>
      </c>
      <c r="B40" s="92" t="s">
        <v>46</v>
      </c>
      <c r="C40" s="92" t="s">
        <v>47</v>
      </c>
      <c r="D40" s="92" t="s">
        <v>48</v>
      </c>
      <c r="E40" s="92" t="s">
        <v>49</v>
      </c>
      <c r="F40" s="92" t="s">
        <v>50</v>
      </c>
      <c r="G40" s="92" t="s">
        <v>7</v>
      </c>
      <c r="H40" s="92" t="s">
        <v>2</v>
      </c>
    </row>
    <row r="41" spans="1:9" s="179" customFormat="1" ht="14.25" customHeight="1" x14ac:dyDescent="0.2">
      <c r="A41" s="96">
        <v>2011</v>
      </c>
      <c r="B41" s="97">
        <v>112.3</v>
      </c>
      <c r="C41" s="97">
        <v>95.8</v>
      </c>
      <c r="D41" s="97">
        <v>62.9</v>
      </c>
      <c r="E41" s="97">
        <v>21.6</v>
      </c>
      <c r="F41" s="97">
        <v>25.8</v>
      </c>
      <c r="G41" s="97">
        <v>12.5</v>
      </c>
      <c r="H41" s="97">
        <f>B41+C41+D41+E41+F41+G41</f>
        <v>330.90000000000003</v>
      </c>
      <c r="I41" s="89"/>
    </row>
    <row r="42" spans="1:9" s="179" customFormat="1" ht="14.25" customHeight="1" x14ac:dyDescent="0.2">
      <c r="A42" s="96">
        <v>2012</v>
      </c>
      <c r="B42" s="97">
        <v>90.6</v>
      </c>
      <c r="C42" s="97">
        <v>123.6</v>
      </c>
      <c r="D42" s="97">
        <v>33.299999999999997</v>
      </c>
      <c r="E42" s="97">
        <v>13.6</v>
      </c>
      <c r="F42" s="97">
        <v>18.5</v>
      </c>
      <c r="G42" s="97">
        <v>8.6999999999999993</v>
      </c>
      <c r="H42" s="97">
        <f t="shared" ref="H42:H47" si="1">B42+C42+D42+E42+F42+G42</f>
        <v>288.3</v>
      </c>
      <c r="I42" s="89"/>
    </row>
    <row r="43" spans="1:9" s="179" customFormat="1" ht="14.25" customHeight="1" x14ac:dyDescent="0.2">
      <c r="A43" s="96">
        <v>2013</v>
      </c>
      <c r="B43" s="97">
        <v>143.1</v>
      </c>
      <c r="C43" s="97">
        <v>163.69999999999999</v>
      </c>
      <c r="D43" s="97">
        <v>27.3</v>
      </c>
      <c r="E43" s="97">
        <v>9.4</v>
      </c>
      <c r="F43" s="97">
        <v>17.7</v>
      </c>
      <c r="G43" s="97">
        <v>10.7</v>
      </c>
      <c r="H43" s="97">
        <f t="shared" si="1"/>
        <v>371.89999999999992</v>
      </c>
      <c r="I43" s="89"/>
    </row>
    <row r="44" spans="1:9" s="179" customFormat="1" ht="14.25" customHeight="1" x14ac:dyDescent="0.2">
      <c r="A44" s="96">
        <v>2014</v>
      </c>
      <c r="B44" s="97">
        <v>128.30000000000001</v>
      </c>
      <c r="C44" s="97">
        <v>183.1</v>
      </c>
      <c r="D44" s="97">
        <v>16</v>
      </c>
      <c r="E44" s="97">
        <v>5.3</v>
      </c>
      <c r="F44" s="97">
        <v>15.2</v>
      </c>
      <c r="G44" s="97">
        <v>8.6</v>
      </c>
      <c r="H44" s="97">
        <f t="shared" si="1"/>
        <v>356.5</v>
      </c>
      <c r="I44" s="89"/>
    </row>
    <row r="45" spans="1:9" s="179" customFormat="1" ht="14.25" customHeight="1" x14ac:dyDescent="0.2">
      <c r="A45" s="96">
        <v>2015</v>
      </c>
      <c r="B45" s="97">
        <v>130.6</v>
      </c>
      <c r="C45" s="97">
        <v>185.4</v>
      </c>
      <c r="D45" s="97">
        <v>23</v>
      </c>
      <c r="E45" s="97">
        <v>3.4</v>
      </c>
      <c r="F45" s="97">
        <v>11.5</v>
      </c>
      <c r="G45" s="97">
        <v>9.8000000000000007</v>
      </c>
      <c r="H45" s="97">
        <f t="shared" si="1"/>
        <v>363.7</v>
      </c>
      <c r="I45" s="89"/>
    </row>
    <row r="46" spans="1:9" s="179" customFormat="1" ht="14.25" customHeight="1" x14ac:dyDescent="0.2">
      <c r="A46" s="96">
        <v>2016</v>
      </c>
      <c r="B46" s="98">
        <v>157.6</v>
      </c>
      <c r="C46" s="98">
        <v>183.7</v>
      </c>
      <c r="D46" s="98">
        <v>22.2</v>
      </c>
      <c r="E46" s="98">
        <v>3.9</v>
      </c>
      <c r="F46" s="98">
        <v>10.8</v>
      </c>
      <c r="G46" s="98">
        <v>10</v>
      </c>
      <c r="H46" s="97">
        <f t="shared" si="1"/>
        <v>388.19999999999993</v>
      </c>
      <c r="I46" s="89"/>
    </row>
    <row r="47" spans="1:9" s="179" customFormat="1" ht="14.25" customHeight="1" x14ac:dyDescent="0.2">
      <c r="A47" s="99">
        <v>2017</v>
      </c>
      <c r="B47" s="100">
        <v>175.4</v>
      </c>
      <c r="C47" s="100">
        <v>143.5</v>
      </c>
      <c r="D47" s="100">
        <v>17.7</v>
      </c>
      <c r="E47" s="100">
        <v>4.3</v>
      </c>
      <c r="F47" s="100">
        <v>11.3</v>
      </c>
      <c r="G47" s="100">
        <v>8.6</v>
      </c>
      <c r="H47" s="97">
        <f t="shared" si="1"/>
        <v>360.8</v>
      </c>
      <c r="I47" s="89"/>
    </row>
    <row r="48" spans="1:9" s="179" customFormat="1" ht="14.25" customHeight="1" x14ac:dyDescent="0.2">
      <c r="A48" s="99">
        <v>2018</v>
      </c>
      <c r="B48" s="100">
        <v>175.6</v>
      </c>
      <c r="C48" s="100">
        <v>113</v>
      </c>
      <c r="D48" s="100">
        <v>16.899999999999999</v>
      </c>
      <c r="E48" s="100">
        <v>3.5</v>
      </c>
      <c r="F48" s="100">
        <v>11.4</v>
      </c>
      <c r="G48" s="100">
        <v>6.2</v>
      </c>
      <c r="H48" s="97">
        <f t="shared" ref="H48" si="2">B48+C48+D48+E48+F48+G48</f>
        <v>326.59999999999997</v>
      </c>
      <c r="I48" s="89"/>
    </row>
    <row r="49" spans="1:9" s="179" customFormat="1" ht="14.25" customHeight="1" x14ac:dyDescent="0.2">
      <c r="A49" s="99">
        <v>2019</v>
      </c>
      <c r="B49" s="100">
        <v>83.7</v>
      </c>
      <c r="C49" s="100">
        <v>145.80000000000001</v>
      </c>
      <c r="D49" s="100">
        <v>34</v>
      </c>
      <c r="E49" s="100">
        <v>0</v>
      </c>
      <c r="F49" s="100">
        <v>20.9</v>
      </c>
      <c r="G49" s="100">
        <v>2.2000000000000002</v>
      </c>
      <c r="H49" s="97">
        <f t="shared" ref="H49" si="3">B49+C49+D49+E49+F49+G49</f>
        <v>286.59999999999997</v>
      </c>
      <c r="I49" s="89"/>
    </row>
    <row r="50" spans="1:9" ht="14.25" customHeight="1" x14ac:dyDescent="0.2">
      <c r="A50" s="99">
        <v>2020</v>
      </c>
      <c r="B50" s="100">
        <v>29.7</v>
      </c>
      <c r="C50" s="100">
        <v>26.1</v>
      </c>
      <c r="D50" s="100">
        <v>5.7</v>
      </c>
      <c r="E50" s="100">
        <v>0</v>
      </c>
      <c r="F50" s="100">
        <v>0</v>
      </c>
      <c r="G50" s="100">
        <v>2.1</v>
      </c>
      <c r="H50" s="97">
        <f t="shared" ref="H50" si="4">B50+C50+D50+E50+F50+G50</f>
        <v>63.6</v>
      </c>
    </row>
    <row r="51" spans="1:9" ht="14.25" customHeight="1" x14ac:dyDescent="0.2">
      <c r="A51" s="99">
        <v>2021</v>
      </c>
      <c r="B51" s="100">
        <v>25.6</v>
      </c>
      <c r="C51" s="100">
        <v>61.1</v>
      </c>
      <c r="D51" s="100">
        <v>37</v>
      </c>
      <c r="E51" s="100">
        <v>0</v>
      </c>
      <c r="F51" s="100">
        <v>0</v>
      </c>
      <c r="G51" s="100">
        <v>4</v>
      </c>
      <c r="H51" s="97">
        <f t="shared" ref="H51" si="5">B51+C51+D51+E51+F51+G51</f>
        <v>127.7</v>
      </c>
    </row>
    <row r="52" spans="1:9" ht="14.25" customHeight="1" x14ac:dyDescent="0.2">
      <c r="A52" s="93"/>
      <c r="B52" s="447"/>
      <c r="C52" s="447"/>
      <c r="D52" s="447"/>
      <c r="E52" s="447"/>
      <c r="F52" s="447"/>
      <c r="G52" s="447"/>
      <c r="H52" s="447"/>
    </row>
    <row r="53" spans="1:9" ht="14.25" customHeight="1" x14ac:dyDescent="0.2">
      <c r="A53" s="93"/>
      <c r="B53" s="93"/>
      <c r="C53" s="93"/>
      <c r="D53" s="93"/>
      <c r="E53" s="93"/>
      <c r="F53" s="93"/>
      <c r="G53" s="93"/>
      <c r="H53" s="93"/>
    </row>
    <row r="54" spans="1:9" ht="14.25" customHeight="1" x14ac:dyDescent="0.2">
      <c r="A54" s="93"/>
      <c r="B54" s="93"/>
      <c r="C54" s="93"/>
      <c r="D54" s="93"/>
      <c r="E54" s="93"/>
      <c r="F54" s="93"/>
      <c r="G54" s="93"/>
      <c r="H54" s="93"/>
    </row>
    <row r="55" spans="1:9" ht="14.25" customHeight="1" x14ac:dyDescent="0.2">
      <c r="A55" s="93"/>
      <c r="B55" s="93"/>
      <c r="C55" s="93"/>
      <c r="D55" s="93"/>
      <c r="E55" s="93"/>
      <c r="F55" s="93"/>
      <c r="G55" s="93"/>
      <c r="H55" s="93"/>
    </row>
    <row r="56" spans="1:9" ht="14.25" customHeight="1" x14ac:dyDescent="0.2">
      <c r="A56" s="93"/>
      <c r="B56" s="93"/>
      <c r="C56" s="93"/>
      <c r="D56" s="93"/>
      <c r="E56" s="93"/>
      <c r="F56" s="93"/>
      <c r="G56" s="93"/>
      <c r="H56" s="93"/>
    </row>
    <row r="57" spans="1:9" ht="14.25" customHeight="1" x14ac:dyDescent="0.2">
      <c r="A57" s="93"/>
      <c r="B57" s="93"/>
      <c r="C57" s="93"/>
      <c r="D57" s="93"/>
      <c r="E57" s="93"/>
      <c r="F57" s="93"/>
      <c r="G57" s="93"/>
      <c r="H57" s="93"/>
    </row>
    <row r="58" spans="1:9" ht="14.25" customHeight="1" x14ac:dyDescent="0.2">
      <c r="A58" s="93"/>
      <c r="B58" s="93"/>
      <c r="C58" s="93"/>
      <c r="D58" s="93"/>
      <c r="E58" s="93"/>
      <c r="F58" s="93"/>
      <c r="G58" s="93"/>
      <c r="H58" s="93"/>
    </row>
    <row r="59" spans="1:9" ht="14.25" customHeight="1" x14ac:dyDescent="0.2">
      <c r="A59" s="93"/>
      <c r="B59" s="93"/>
      <c r="C59" s="93"/>
      <c r="D59" s="93"/>
      <c r="E59" s="93"/>
      <c r="F59" s="93"/>
      <c r="G59" s="93"/>
      <c r="H59" s="93"/>
    </row>
    <row r="60" spans="1:9" ht="14.25" customHeight="1" x14ac:dyDescent="0.2">
      <c r="A60" s="93"/>
      <c r="B60" s="93"/>
      <c r="C60" s="93"/>
      <c r="D60" s="93"/>
      <c r="E60" s="93"/>
      <c r="F60" s="93"/>
      <c r="G60" s="93"/>
      <c r="H60" s="93"/>
    </row>
    <row r="61" spans="1:9" ht="14.25" customHeight="1" x14ac:dyDescent="0.2">
      <c r="A61" s="93"/>
      <c r="B61" s="93"/>
      <c r="C61" s="93"/>
      <c r="D61" s="93"/>
      <c r="E61" s="93"/>
      <c r="F61" s="93"/>
      <c r="G61" s="93"/>
      <c r="H61" s="93"/>
    </row>
    <row r="62" spans="1:9" ht="14.25" customHeight="1" x14ac:dyDescent="0.2">
      <c r="A62" s="93"/>
      <c r="B62" s="93"/>
      <c r="C62" s="93"/>
      <c r="D62" s="93"/>
      <c r="E62" s="93"/>
      <c r="F62" s="93"/>
      <c r="G62" s="93"/>
      <c r="H62" s="93"/>
    </row>
    <row r="63" spans="1:9" ht="14.25" customHeight="1" x14ac:dyDescent="0.2">
      <c r="A63" s="93"/>
      <c r="B63" s="93"/>
      <c r="C63" s="93"/>
      <c r="D63" s="93"/>
      <c r="E63" s="93"/>
      <c r="F63" s="93"/>
      <c r="G63" s="93"/>
      <c r="H63" s="93"/>
    </row>
    <row r="64" spans="1:9" ht="14.25" customHeight="1" x14ac:dyDescent="0.2">
      <c r="A64" s="93"/>
      <c r="B64" s="93"/>
      <c r="C64" s="93"/>
      <c r="D64" s="93"/>
      <c r="E64" s="93"/>
      <c r="F64" s="93"/>
      <c r="G64" s="93"/>
      <c r="H64" s="93"/>
    </row>
    <row r="65" spans="1:8" ht="14.25" customHeight="1" x14ac:dyDescent="0.2">
      <c r="A65" s="93"/>
      <c r="B65" s="93"/>
      <c r="C65" s="93"/>
      <c r="D65" s="93"/>
      <c r="E65" s="93"/>
      <c r="F65" s="93"/>
      <c r="G65" s="93"/>
      <c r="H65" s="93"/>
    </row>
    <row r="66" spans="1:8" ht="14.25" customHeight="1" x14ac:dyDescent="0.2">
      <c r="A66" s="93"/>
      <c r="B66" s="93"/>
      <c r="C66" s="93"/>
      <c r="D66" s="93"/>
      <c r="E66" s="93"/>
      <c r="F66" s="93"/>
      <c r="G66" s="93"/>
      <c r="H66" s="93"/>
    </row>
    <row r="67" spans="1:8" ht="14.25" customHeight="1" x14ac:dyDescent="0.2">
      <c r="A67" s="93"/>
      <c r="B67" s="93"/>
      <c r="C67" s="93"/>
      <c r="D67" s="93"/>
      <c r="E67" s="93"/>
      <c r="F67" s="93"/>
      <c r="G67" s="93"/>
      <c r="H67" s="93"/>
    </row>
    <row r="68" spans="1:8" ht="14.25" customHeight="1" x14ac:dyDescent="0.2">
      <c r="A68" s="93"/>
      <c r="B68" s="93"/>
      <c r="C68" s="93"/>
      <c r="D68" s="93"/>
      <c r="E68" s="93"/>
      <c r="F68" s="93"/>
      <c r="G68" s="93"/>
      <c r="H68" s="93"/>
    </row>
    <row r="69" spans="1:8" ht="14.25" customHeight="1" x14ac:dyDescent="0.2">
      <c r="A69" s="125" t="s">
        <v>198</v>
      </c>
      <c r="B69" s="494"/>
      <c r="C69" s="494"/>
      <c r="D69" s="494"/>
      <c r="E69" s="494"/>
      <c r="F69" s="494"/>
      <c r="G69" s="101"/>
      <c r="H69" s="101"/>
    </row>
    <row r="70" spans="1:8" ht="14.25" customHeight="1" x14ac:dyDescent="0.2">
      <c r="A70" s="90"/>
      <c r="B70" s="95"/>
      <c r="C70" s="95"/>
      <c r="D70" s="95"/>
      <c r="E70" s="95"/>
      <c r="F70" s="95"/>
      <c r="G70" s="664" t="s">
        <v>25</v>
      </c>
      <c r="H70" s="665"/>
    </row>
    <row r="71" spans="1:8" ht="14.25" customHeight="1" x14ac:dyDescent="0.2">
      <c r="A71" s="91" t="s">
        <v>0</v>
      </c>
      <c r="B71" s="92" t="s">
        <v>46</v>
      </c>
      <c r="C71" s="92" t="s">
        <v>47</v>
      </c>
      <c r="D71" s="92" t="s">
        <v>48</v>
      </c>
      <c r="E71" s="92" t="s">
        <v>49</v>
      </c>
      <c r="F71" s="92" t="s">
        <v>50</v>
      </c>
      <c r="G71" s="92" t="s">
        <v>7</v>
      </c>
      <c r="H71" s="92" t="s">
        <v>2</v>
      </c>
    </row>
    <row r="72" spans="1:8" ht="14.25" customHeight="1" x14ac:dyDescent="0.2">
      <c r="A72" s="102">
        <v>2011</v>
      </c>
      <c r="B72" s="103">
        <v>129.4</v>
      </c>
      <c r="C72" s="103">
        <v>27.9</v>
      </c>
      <c r="D72" s="103">
        <v>7.2</v>
      </c>
      <c r="E72" s="103">
        <v>9.6999999999999993</v>
      </c>
      <c r="F72" s="103">
        <v>2.9</v>
      </c>
      <c r="G72" s="103">
        <v>1.9</v>
      </c>
      <c r="H72" s="97">
        <f>B72+C72+D72+E72+F72+G72</f>
        <v>179</v>
      </c>
    </row>
    <row r="73" spans="1:8" ht="14.25" customHeight="1" x14ac:dyDescent="0.2">
      <c r="A73" s="102">
        <v>2012</v>
      </c>
      <c r="B73" s="103">
        <v>130.30000000000001</v>
      </c>
      <c r="C73" s="103">
        <v>32.299999999999997</v>
      </c>
      <c r="D73" s="103">
        <v>6.8</v>
      </c>
      <c r="E73" s="103">
        <v>2.2999999999999998</v>
      </c>
      <c r="F73" s="103">
        <v>2.5</v>
      </c>
      <c r="G73" s="103">
        <v>3.4</v>
      </c>
      <c r="H73" s="97">
        <f t="shared" ref="H73:H78" si="6">B73+C73+D73+E73+F73+G73</f>
        <v>177.60000000000005</v>
      </c>
    </row>
    <row r="74" spans="1:8" ht="14.25" customHeight="1" x14ac:dyDescent="0.2">
      <c r="A74" s="102">
        <v>2013</v>
      </c>
      <c r="B74" s="103">
        <v>102.7</v>
      </c>
      <c r="C74" s="103">
        <v>30.2</v>
      </c>
      <c r="D74" s="103">
        <v>10</v>
      </c>
      <c r="E74" s="103">
        <v>0.6</v>
      </c>
      <c r="F74" s="103">
        <v>2.2000000000000002</v>
      </c>
      <c r="G74" s="103">
        <v>3.7</v>
      </c>
      <c r="H74" s="97">
        <f t="shared" si="6"/>
        <v>149.39999999999998</v>
      </c>
    </row>
    <row r="75" spans="1:8" ht="14.25" customHeight="1" x14ac:dyDescent="0.2">
      <c r="A75" s="102">
        <v>2014</v>
      </c>
      <c r="B75" s="103">
        <v>169.4</v>
      </c>
      <c r="C75" s="103">
        <v>20.100000000000001</v>
      </c>
      <c r="D75" s="103">
        <v>9.1</v>
      </c>
      <c r="E75" s="103">
        <v>0.4</v>
      </c>
      <c r="F75" s="103">
        <v>0.2</v>
      </c>
      <c r="G75" s="103">
        <v>3.2</v>
      </c>
      <c r="H75" s="97">
        <f t="shared" si="6"/>
        <v>202.39999999999998</v>
      </c>
    </row>
    <row r="76" spans="1:8" ht="14.25" customHeight="1" x14ac:dyDescent="0.2">
      <c r="A76" s="102">
        <v>2015</v>
      </c>
      <c r="B76" s="103">
        <v>112.8</v>
      </c>
      <c r="C76" s="103">
        <v>25.3</v>
      </c>
      <c r="D76" s="103">
        <v>8.8000000000000007</v>
      </c>
      <c r="E76" s="103">
        <v>0.2</v>
      </c>
      <c r="F76" s="103">
        <v>0.2</v>
      </c>
      <c r="G76" s="103">
        <v>3.4</v>
      </c>
      <c r="H76" s="97">
        <f t="shared" si="6"/>
        <v>150.69999999999999</v>
      </c>
    </row>
    <row r="77" spans="1:8" ht="14.25" customHeight="1" x14ac:dyDescent="0.2">
      <c r="A77" s="102">
        <v>2016</v>
      </c>
      <c r="B77" s="104">
        <v>147.9</v>
      </c>
      <c r="C77" s="104">
        <v>31.5</v>
      </c>
      <c r="D77" s="104">
        <v>8.9</v>
      </c>
      <c r="E77" s="104">
        <v>0.4</v>
      </c>
      <c r="F77" s="104">
        <v>0</v>
      </c>
      <c r="G77" s="104">
        <v>23.3</v>
      </c>
      <c r="H77" s="97">
        <f t="shared" si="6"/>
        <v>212.00000000000003</v>
      </c>
    </row>
    <row r="78" spans="1:8" ht="14.25" customHeight="1" x14ac:dyDescent="0.2">
      <c r="A78" s="105">
        <v>2017</v>
      </c>
      <c r="B78" s="100">
        <v>180.8</v>
      </c>
      <c r="C78" s="100">
        <v>24.1</v>
      </c>
      <c r="D78" s="100">
        <v>10.3</v>
      </c>
      <c r="E78" s="100">
        <v>3.6</v>
      </c>
      <c r="F78" s="100">
        <v>0</v>
      </c>
      <c r="G78" s="100">
        <v>17.600000000000001</v>
      </c>
      <c r="H78" s="97">
        <f t="shared" si="6"/>
        <v>236.4</v>
      </c>
    </row>
    <row r="79" spans="1:8" ht="14.25" customHeight="1" x14ac:dyDescent="0.2">
      <c r="A79" s="105">
        <v>2018</v>
      </c>
      <c r="B79" s="100">
        <v>204.5</v>
      </c>
      <c r="C79" s="100">
        <v>41.2</v>
      </c>
      <c r="D79" s="100">
        <v>13.8</v>
      </c>
      <c r="E79" s="100">
        <v>1.1000000000000001</v>
      </c>
      <c r="F79" s="100">
        <v>0.1</v>
      </c>
      <c r="G79" s="100">
        <v>23.6</v>
      </c>
      <c r="H79" s="97">
        <f t="shared" ref="H79" si="7">B79+C79+D79+E79+F79+G79</f>
        <v>284.30000000000007</v>
      </c>
    </row>
    <row r="80" spans="1:8" ht="14.25" customHeight="1" x14ac:dyDescent="0.2">
      <c r="A80" s="105">
        <v>2019</v>
      </c>
      <c r="B80" s="100">
        <v>172.5</v>
      </c>
      <c r="C80" s="100">
        <v>33.299999999999997</v>
      </c>
      <c r="D80" s="100">
        <v>16.600000000000001</v>
      </c>
      <c r="E80" s="100">
        <v>1</v>
      </c>
      <c r="F80" s="100">
        <v>0.5</v>
      </c>
      <c r="G80" s="100">
        <v>21.3</v>
      </c>
      <c r="H80" s="97">
        <f t="shared" ref="H80" si="8">B80+C80+D80+E80+F80+G80</f>
        <v>245.20000000000002</v>
      </c>
    </row>
    <row r="81" spans="1:8" ht="14.25" customHeight="1" x14ac:dyDescent="0.2">
      <c r="A81" s="105">
        <v>2020</v>
      </c>
      <c r="B81" s="100">
        <v>15</v>
      </c>
      <c r="C81" s="100">
        <v>7.5</v>
      </c>
      <c r="D81" s="100">
        <v>2.9</v>
      </c>
      <c r="E81" s="100">
        <v>0</v>
      </c>
      <c r="F81" s="100">
        <v>0</v>
      </c>
      <c r="G81" s="100">
        <v>0.9</v>
      </c>
      <c r="H81" s="97">
        <f t="shared" ref="H81" si="9">B81+C81+D81+E81+F81+G81</f>
        <v>26.299999999999997</v>
      </c>
    </row>
    <row r="82" spans="1:8" ht="14.25" customHeight="1" x14ac:dyDescent="0.2">
      <c r="A82" s="105">
        <v>2021</v>
      </c>
      <c r="B82" s="100">
        <v>39.299999999999997</v>
      </c>
      <c r="C82" s="100">
        <v>7.1</v>
      </c>
      <c r="D82" s="100">
        <v>4.2</v>
      </c>
      <c r="E82" s="100">
        <v>0</v>
      </c>
      <c r="F82" s="100">
        <v>0</v>
      </c>
      <c r="G82" s="100">
        <v>0.5</v>
      </c>
      <c r="H82" s="97">
        <f t="shared" ref="H82" si="10">B82+C82+D82+E82+F82+G82</f>
        <v>51.1</v>
      </c>
    </row>
    <row r="83" spans="1:8" ht="14.25" customHeight="1" x14ac:dyDescent="0.2">
      <c r="A83" s="93"/>
      <c r="B83" s="447"/>
      <c r="C83" s="447"/>
      <c r="D83" s="447"/>
      <c r="E83" s="447"/>
      <c r="F83" s="447"/>
      <c r="G83" s="447"/>
      <c r="H83" s="447"/>
    </row>
    <row r="84" spans="1:8" ht="14.25" customHeight="1" x14ac:dyDescent="0.2">
      <c r="A84" s="93"/>
      <c r="B84" s="93"/>
      <c r="C84" s="93"/>
      <c r="D84" s="93"/>
      <c r="E84" s="93"/>
      <c r="F84" s="93"/>
      <c r="G84" s="93"/>
      <c r="H84" s="93"/>
    </row>
    <row r="85" spans="1:8" ht="14.25" customHeight="1" x14ac:dyDescent="0.2">
      <c r="A85" s="93"/>
      <c r="B85" s="93"/>
      <c r="C85" s="93"/>
      <c r="D85" s="93"/>
      <c r="E85" s="93"/>
      <c r="F85" s="93"/>
      <c r="G85" s="93"/>
      <c r="H85" s="93"/>
    </row>
    <row r="86" spans="1:8" ht="14.25" customHeight="1" x14ac:dyDescent="0.2">
      <c r="A86" s="93"/>
      <c r="B86" s="93"/>
      <c r="C86" s="93"/>
      <c r="D86" s="93"/>
      <c r="E86" s="93"/>
      <c r="F86" s="93"/>
      <c r="G86" s="93"/>
      <c r="H86" s="93"/>
    </row>
    <row r="87" spans="1:8" ht="14.25" customHeight="1" x14ac:dyDescent="0.2">
      <c r="A87" s="93"/>
      <c r="B87" s="93"/>
      <c r="C87" s="93"/>
      <c r="D87" s="93"/>
      <c r="E87" s="93"/>
      <c r="F87" s="93"/>
      <c r="G87" s="93"/>
      <c r="H87" s="93"/>
    </row>
    <row r="88" spans="1:8" ht="14.25" customHeight="1" x14ac:dyDescent="0.2">
      <c r="A88" s="93"/>
      <c r="B88" s="93"/>
      <c r="C88" s="93"/>
      <c r="D88" s="93"/>
      <c r="E88" s="93"/>
      <c r="F88" s="93"/>
      <c r="G88" s="93"/>
      <c r="H88" s="93"/>
    </row>
    <row r="89" spans="1:8" ht="14.25" customHeight="1" x14ac:dyDescent="0.2">
      <c r="A89" s="93"/>
      <c r="B89" s="93"/>
      <c r="C89" s="93"/>
      <c r="D89" s="93"/>
      <c r="E89" s="93"/>
      <c r="F89" s="93"/>
      <c r="G89" s="93"/>
      <c r="H89" s="93"/>
    </row>
    <row r="90" spans="1:8" ht="14.25" customHeight="1" x14ac:dyDescent="0.2">
      <c r="A90" s="93"/>
      <c r="B90" s="93"/>
      <c r="C90" s="93"/>
      <c r="D90" s="93"/>
      <c r="E90" s="93"/>
      <c r="F90" s="93"/>
      <c r="G90" s="93"/>
      <c r="H90" s="93"/>
    </row>
    <row r="91" spans="1:8" ht="14.25" customHeight="1" x14ac:dyDescent="0.2">
      <c r="A91" s="93"/>
      <c r="B91" s="93"/>
      <c r="C91" s="93"/>
      <c r="D91" s="93"/>
      <c r="E91" s="93"/>
      <c r="F91" s="93"/>
      <c r="G91" s="93"/>
      <c r="H91" s="93"/>
    </row>
    <row r="92" spans="1:8" ht="14.25" customHeight="1" x14ac:dyDescent="0.2">
      <c r="A92" s="93"/>
      <c r="B92" s="93"/>
      <c r="C92" s="93"/>
      <c r="D92" s="93"/>
      <c r="E92" s="93"/>
      <c r="F92" s="93"/>
      <c r="G92" s="93"/>
      <c r="H92" s="93"/>
    </row>
    <row r="93" spans="1:8" ht="14.25" customHeight="1" x14ac:dyDescent="0.2">
      <c r="A93" s="93"/>
      <c r="B93" s="93"/>
      <c r="C93" s="93"/>
      <c r="D93" s="93"/>
      <c r="E93" s="93"/>
      <c r="F93" s="93"/>
      <c r="G93" s="93"/>
      <c r="H93" s="93"/>
    </row>
    <row r="94" spans="1:8" ht="14.25" customHeight="1" x14ac:dyDescent="0.2">
      <c r="A94" s="93"/>
      <c r="B94" s="93"/>
      <c r="C94" s="93"/>
      <c r="D94" s="93"/>
      <c r="E94" s="93"/>
      <c r="F94" s="93"/>
      <c r="G94" s="93"/>
      <c r="H94" s="93"/>
    </row>
    <row r="95" spans="1:8" ht="14.25" customHeight="1" x14ac:dyDescent="0.2">
      <c r="A95" s="93"/>
      <c r="B95" s="93"/>
      <c r="C95" s="93"/>
      <c r="D95" s="93"/>
      <c r="E95" s="93"/>
      <c r="F95" s="93"/>
      <c r="G95" s="93"/>
      <c r="H95" s="93"/>
    </row>
    <row r="96" spans="1:8" ht="14.25" customHeight="1" x14ac:dyDescent="0.2">
      <c r="A96" s="93"/>
      <c r="B96" s="93"/>
      <c r="C96" s="93"/>
      <c r="D96" s="93"/>
      <c r="E96" s="93"/>
      <c r="F96" s="93"/>
      <c r="G96" s="93"/>
      <c r="H96" s="93"/>
    </row>
    <row r="97" spans="1:8" ht="14.25" customHeight="1" x14ac:dyDescent="0.2">
      <c r="A97" s="93"/>
      <c r="B97" s="93"/>
      <c r="C97" s="93"/>
      <c r="D97" s="93"/>
      <c r="E97" s="93"/>
      <c r="F97" s="93"/>
      <c r="G97" s="93"/>
      <c r="H97" s="93"/>
    </row>
    <row r="98" spans="1:8" ht="14.25" customHeight="1" x14ac:dyDescent="0.2">
      <c r="A98" s="93"/>
      <c r="B98" s="93"/>
      <c r="C98" s="93"/>
      <c r="D98" s="93"/>
      <c r="E98" s="93"/>
      <c r="F98" s="93"/>
      <c r="G98" s="93"/>
      <c r="H98" s="93"/>
    </row>
    <row r="99" spans="1:8" ht="14.25" customHeight="1" x14ac:dyDescent="0.2"/>
  </sheetData>
  <sortState xmlns:xlrd2="http://schemas.microsoft.com/office/spreadsheetml/2017/richdata2" ref="C105:I105">
    <sortCondition descending="1" ref="D105"/>
  </sortState>
  <mergeCells count="4">
    <mergeCell ref="G70:H70"/>
    <mergeCell ref="A7:H7"/>
    <mergeCell ref="G8:H8"/>
    <mergeCell ref="G39:H39"/>
  </mergeCells>
  <pageMargins left="0.70866141732283472" right="0.70866141732283472" top="0.74803149606299213" bottom="0.74803149606299213" header="0.31496062992125984" footer="0.31496062992125984"/>
  <pageSetup paperSize="8"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15</vt:i4>
      </vt:variant>
      <vt:variant>
        <vt:lpstr>Intervalos com Nome</vt:lpstr>
      </vt:variant>
      <vt:variant>
        <vt:i4>4</vt:i4>
      </vt:variant>
    </vt:vector>
  </HeadingPairs>
  <TitlesOfParts>
    <vt:vector size="19" baseType="lpstr">
      <vt:lpstr>Capa</vt:lpstr>
      <vt:lpstr>Índice</vt:lpstr>
      <vt:lpstr>1.1.1.</vt:lpstr>
      <vt:lpstr>1.1.2.</vt:lpstr>
      <vt:lpstr>1.1.3.</vt:lpstr>
      <vt:lpstr>1.2.1. a 1.2.3.</vt:lpstr>
      <vt:lpstr>1.3.1.</vt:lpstr>
      <vt:lpstr>1.3.2.</vt:lpstr>
      <vt:lpstr>1.4.1. a 1.4.3.</vt:lpstr>
      <vt:lpstr>2.1.1 e 2.1.2.</vt:lpstr>
      <vt:lpstr>2.2.1. e 2.2.2.</vt:lpstr>
      <vt:lpstr>2.3.1. a 2.3.3.</vt:lpstr>
      <vt:lpstr>2.4.1. a 2.4.3.</vt:lpstr>
      <vt:lpstr>2.5.1 a 2.5.3.</vt:lpstr>
      <vt:lpstr>2.6.1. a 2.6.3.</vt:lpstr>
      <vt:lpstr>'1.1.1.'!Área_de_Impressão</vt:lpstr>
      <vt:lpstr>'1.1.3.'!Área_de_Impressão</vt:lpstr>
      <vt:lpstr>'2.2.1. e 2.2.2.'!Área_de_Impressão</vt:lpstr>
      <vt:lpstr>Capa!Área_de_Impressão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Graça Sousa</dc:creator>
  <cp:lastModifiedBy>(GEE) Gabriel Osório de Barros</cp:lastModifiedBy>
  <cp:lastPrinted>2023-04-19T16:05:17Z</cp:lastPrinted>
  <dcterms:created xsi:type="dcterms:W3CDTF">2018-01-22T11:27:11Z</dcterms:created>
  <dcterms:modified xsi:type="dcterms:W3CDTF">2023-04-19T16:06:14Z</dcterms:modified>
</cp:coreProperties>
</file>