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ae\Analise de Conjuntura\Painel de transportes\Painel_transportes\Painel\Painel Anual\2020\"/>
    </mc:Choice>
  </mc:AlternateContent>
  <xr:revisionPtr revIDLastSave="0" documentId="13_ncr:1_{8813ABD9-35D2-4139-AEAA-5CD931FFA38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apa" sheetId="22" r:id="rId1"/>
    <sheet name="Índice" sheetId="19" r:id="rId2"/>
    <sheet name="1.1.1." sheetId="4" r:id="rId3"/>
    <sheet name="1.1.2." sheetId="5" r:id="rId4"/>
    <sheet name="1.1.3." sheetId="6" r:id="rId5"/>
    <sheet name="1.2.1. a 1.2.3." sheetId="3" r:id="rId6"/>
    <sheet name="1.3.1." sheetId="8" r:id="rId7"/>
    <sheet name="1.3.2." sheetId="11" r:id="rId8"/>
    <sheet name="1.4.1. a 1.4.3." sheetId="13" r:id="rId9"/>
    <sheet name="2.1.1 e 2.1.2." sheetId="1" r:id="rId10"/>
    <sheet name="2.2.1. e 2.2.2." sheetId="2" r:id="rId11"/>
    <sheet name="2.3.1. a 2.3.3." sheetId="20" r:id="rId12"/>
    <sheet name="2.4.1. a 2.4.3." sheetId="21" r:id="rId13"/>
    <sheet name="2.5.1 a 2.5.3." sheetId="7" r:id="rId14"/>
    <sheet name="2.6.1. a 2.6.3.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6" i="4" l="1"/>
  <c r="K76" i="4"/>
  <c r="J76" i="4"/>
  <c r="I76" i="4"/>
  <c r="L75" i="4"/>
  <c r="K75" i="4"/>
  <c r="J75" i="4"/>
  <c r="I75" i="4" s="1"/>
  <c r="L74" i="4"/>
  <c r="K74" i="4"/>
  <c r="J74" i="4"/>
  <c r="I74" i="4"/>
  <c r="G39" i="2"/>
  <c r="FB14" i="20"/>
  <c r="X12" i="11" l="1"/>
  <c r="AK11" i="8"/>
  <c r="AM12" i="8"/>
  <c r="AL12" i="8" s="1"/>
  <c r="AN12" i="8"/>
  <c r="AO12" i="8"/>
  <c r="AM13" i="8"/>
  <c r="AN13" i="8"/>
  <c r="AO13" i="8"/>
  <c r="AM14" i="8"/>
  <c r="AL14" i="8" s="1"/>
  <c r="AN14" i="8"/>
  <c r="AO14" i="8"/>
  <c r="AL21" i="8"/>
  <c r="AU21" i="8" s="1"/>
  <c r="AM21" i="8"/>
  <c r="AN21" i="8"/>
  <c r="AO21" i="8"/>
  <c r="AP21" i="8"/>
  <c r="AQ21" i="8"/>
  <c r="AR21" i="8"/>
  <c r="AS21" i="8"/>
  <c r="AT21" i="8"/>
  <c r="AL22" i="8"/>
  <c r="AM22" i="8"/>
  <c r="AN22" i="8"/>
  <c r="AO22" i="8"/>
  <c r="AP22" i="8"/>
  <c r="AQ22" i="8"/>
  <c r="AR22" i="8"/>
  <c r="AS22" i="8"/>
  <c r="AT22" i="8"/>
  <c r="AN11" i="8" l="1"/>
  <c r="AM11" i="8"/>
  <c r="AO11" i="8"/>
  <c r="AL13" i="8"/>
  <c r="AL11" i="8" s="1"/>
  <c r="AU22" i="8"/>
  <c r="W23" i="8" l="1"/>
  <c r="K21" i="8"/>
  <c r="K23" i="8"/>
  <c r="E32" i="6" l="1"/>
  <c r="L63" i="6" s="1"/>
  <c r="E31" i="5" l="1"/>
  <c r="C31" i="4"/>
  <c r="D31" i="4"/>
  <c r="J55" i="20" l="1"/>
  <c r="J54" i="20"/>
  <c r="J53" i="20"/>
  <c r="J52" i="20"/>
  <c r="J51" i="20"/>
  <c r="B51" i="20"/>
  <c r="B55" i="20"/>
  <c r="B54" i="20"/>
  <c r="B53" i="20"/>
  <c r="B52" i="20"/>
  <c r="J50" i="20" l="1"/>
  <c r="FC41" i="20"/>
  <c r="FB41" i="20"/>
  <c r="FA41" i="20"/>
  <c r="EZ41" i="20"/>
  <c r="EY41" i="20"/>
  <c r="EX41" i="20"/>
  <c r="EW41" i="20"/>
  <c r="EV41" i="20"/>
  <c r="EU41" i="20"/>
  <c r="ET41" i="20"/>
  <c r="FC40" i="20"/>
  <c r="FB40" i="20"/>
  <c r="FA40" i="20"/>
  <c r="EZ40" i="20"/>
  <c r="EY40" i="20"/>
  <c r="EX40" i="20"/>
  <c r="EW40" i="20"/>
  <c r="EV40" i="20"/>
  <c r="EU40" i="20"/>
  <c r="ET40" i="20"/>
  <c r="FC39" i="20"/>
  <c r="FB39" i="20"/>
  <c r="FA39" i="20"/>
  <c r="EZ39" i="20"/>
  <c r="EY39" i="20"/>
  <c r="EX39" i="20"/>
  <c r="EW39" i="20"/>
  <c r="EV39" i="20"/>
  <c r="EU39" i="20"/>
  <c r="ET39" i="20"/>
  <c r="FC38" i="20"/>
  <c r="FB38" i="20"/>
  <c r="FA38" i="20"/>
  <c r="EZ38" i="20"/>
  <c r="EY38" i="20"/>
  <c r="EX38" i="20"/>
  <c r="EW38" i="20"/>
  <c r="EV38" i="20"/>
  <c r="EU38" i="20"/>
  <c r="ET38" i="20"/>
  <c r="FC37" i="20"/>
  <c r="FB37" i="20"/>
  <c r="FA37" i="20"/>
  <c r="EZ37" i="20"/>
  <c r="EY37" i="20"/>
  <c r="EX37" i="20"/>
  <c r="EW37" i="20"/>
  <c r="EV37" i="20"/>
  <c r="EU37" i="20"/>
  <c r="ET37" i="20"/>
  <c r="FC36" i="20"/>
  <c r="FB36" i="20"/>
  <c r="FA36" i="20"/>
  <c r="EZ36" i="20"/>
  <c r="EY36" i="20"/>
  <c r="EX36" i="20"/>
  <c r="EW36" i="20"/>
  <c r="EV36" i="20"/>
  <c r="EU36" i="20"/>
  <c r="ET36" i="20"/>
  <c r="FC35" i="20"/>
  <c r="FB35" i="20"/>
  <c r="FA35" i="20"/>
  <c r="EZ35" i="20"/>
  <c r="EY35" i="20"/>
  <c r="EX35" i="20"/>
  <c r="EW35" i="20"/>
  <c r="EV35" i="20"/>
  <c r="EU35" i="20"/>
  <c r="ET35" i="20"/>
  <c r="FC34" i="20"/>
  <c r="FB34" i="20"/>
  <c r="FA34" i="20"/>
  <c r="EZ34" i="20"/>
  <c r="EY34" i="20"/>
  <c r="EX34" i="20"/>
  <c r="EW34" i="20"/>
  <c r="EV34" i="20"/>
  <c r="EU34" i="20"/>
  <c r="ET34" i="20"/>
  <c r="FC33" i="20"/>
  <c r="FB33" i="20"/>
  <c r="FA33" i="20"/>
  <c r="EZ33" i="20"/>
  <c r="EY33" i="20"/>
  <c r="EX33" i="20"/>
  <c r="EW33" i="20"/>
  <c r="EV33" i="20"/>
  <c r="EU33" i="20"/>
  <c r="ET33" i="20"/>
  <c r="FC32" i="20"/>
  <c r="FB32" i="20"/>
  <c r="FA32" i="20"/>
  <c r="EZ32" i="20"/>
  <c r="EY32" i="20"/>
  <c r="EX32" i="20"/>
  <c r="EW32" i="20"/>
  <c r="EV32" i="20"/>
  <c r="EU32" i="20"/>
  <c r="ET32" i="20"/>
  <c r="FC31" i="20"/>
  <c r="FB31" i="20"/>
  <c r="FA31" i="20"/>
  <c r="EZ31" i="20"/>
  <c r="EY31" i="20"/>
  <c r="EX31" i="20"/>
  <c r="EW31" i="20"/>
  <c r="EV31" i="20"/>
  <c r="EU31" i="20"/>
  <c r="ET31" i="20"/>
  <c r="FC30" i="20"/>
  <c r="FB30" i="20"/>
  <c r="FA30" i="20"/>
  <c r="EZ30" i="20"/>
  <c r="EY30" i="20"/>
  <c r="EX30" i="20"/>
  <c r="EW30" i="20"/>
  <c r="EV30" i="20"/>
  <c r="EU30" i="20"/>
  <c r="ET30" i="20"/>
  <c r="FC29" i="20"/>
  <c r="FB29" i="20"/>
  <c r="FA29" i="20"/>
  <c r="EZ29" i="20"/>
  <c r="EY29" i="20"/>
  <c r="EX29" i="20"/>
  <c r="EW29" i="20"/>
  <c r="EV29" i="20"/>
  <c r="EU29" i="20"/>
  <c r="ET29" i="20"/>
  <c r="FC28" i="20"/>
  <c r="FB28" i="20"/>
  <c r="FA28" i="20"/>
  <c r="EZ28" i="20"/>
  <c r="EY28" i="20"/>
  <c r="EX28" i="20"/>
  <c r="EW28" i="20"/>
  <c r="EV28" i="20"/>
  <c r="EU28" i="20"/>
  <c r="ET28" i="20"/>
  <c r="FC27" i="20"/>
  <c r="FB27" i="20"/>
  <c r="FA27" i="20"/>
  <c r="EZ27" i="20"/>
  <c r="EY27" i="20"/>
  <c r="EX27" i="20"/>
  <c r="EW27" i="20"/>
  <c r="EV27" i="20"/>
  <c r="EU27" i="20"/>
  <c r="ET27" i="20"/>
  <c r="FC26" i="20"/>
  <c r="FB26" i="20"/>
  <c r="FA26" i="20"/>
  <c r="EZ26" i="20"/>
  <c r="EY26" i="20"/>
  <c r="EX26" i="20"/>
  <c r="EW26" i="20"/>
  <c r="EV26" i="20"/>
  <c r="EU26" i="20"/>
  <c r="ET26" i="20"/>
  <c r="FC25" i="20"/>
  <c r="FB25" i="20"/>
  <c r="FA25" i="20"/>
  <c r="EZ25" i="20"/>
  <c r="EY25" i="20"/>
  <c r="EX25" i="20"/>
  <c r="EW25" i="20"/>
  <c r="EV25" i="20"/>
  <c r="EU25" i="20"/>
  <c r="ET25" i="20"/>
  <c r="FC24" i="20"/>
  <c r="FB24" i="20"/>
  <c r="FA24" i="20"/>
  <c r="EZ24" i="20"/>
  <c r="EY24" i="20"/>
  <c r="EX24" i="20"/>
  <c r="EW24" i="20"/>
  <c r="EV24" i="20"/>
  <c r="EU24" i="20"/>
  <c r="ET24" i="20"/>
  <c r="FC23" i="20"/>
  <c r="FB23" i="20"/>
  <c r="FA23" i="20"/>
  <c r="EZ23" i="20"/>
  <c r="EY23" i="20"/>
  <c r="EX23" i="20"/>
  <c r="EW23" i="20"/>
  <c r="EV23" i="20"/>
  <c r="EU23" i="20"/>
  <c r="ET23" i="20"/>
  <c r="FC22" i="20"/>
  <c r="FB22" i="20"/>
  <c r="FA22" i="20"/>
  <c r="EZ22" i="20"/>
  <c r="EY22" i="20"/>
  <c r="EX22" i="20"/>
  <c r="EW22" i="20"/>
  <c r="EV22" i="20"/>
  <c r="EU22" i="20"/>
  <c r="ET22" i="20"/>
  <c r="FC21" i="20"/>
  <c r="FB21" i="20"/>
  <c r="FA21" i="20"/>
  <c r="EZ21" i="20"/>
  <c r="EY21" i="20"/>
  <c r="EX21" i="20"/>
  <c r="EW21" i="20"/>
  <c r="EV21" i="20"/>
  <c r="EU21" i="20"/>
  <c r="ET21" i="20"/>
  <c r="FC20" i="20"/>
  <c r="FB20" i="20"/>
  <c r="FA20" i="20"/>
  <c r="EZ20" i="20"/>
  <c r="EY20" i="20"/>
  <c r="EX20" i="20"/>
  <c r="EW20" i="20"/>
  <c r="EV20" i="20"/>
  <c r="EU20" i="20"/>
  <c r="ET20" i="20"/>
  <c r="FC19" i="20"/>
  <c r="FB19" i="20"/>
  <c r="FA19" i="20"/>
  <c r="EZ19" i="20"/>
  <c r="EY19" i="20"/>
  <c r="EX19" i="20"/>
  <c r="EW19" i="20"/>
  <c r="EV19" i="20"/>
  <c r="EU19" i="20"/>
  <c r="ET19" i="20"/>
  <c r="FC18" i="20"/>
  <c r="FB18" i="20"/>
  <c r="FA18" i="20"/>
  <c r="EZ18" i="20"/>
  <c r="EY18" i="20"/>
  <c r="EX18" i="20"/>
  <c r="EW18" i="20"/>
  <c r="EV18" i="20"/>
  <c r="EU18" i="20"/>
  <c r="ET18" i="20"/>
  <c r="FC17" i="20"/>
  <c r="FB17" i="20"/>
  <c r="FA17" i="20"/>
  <c r="EZ17" i="20"/>
  <c r="EY17" i="20"/>
  <c r="EX17" i="20"/>
  <c r="EW17" i="20"/>
  <c r="EV17" i="20"/>
  <c r="EU17" i="20"/>
  <c r="ET17" i="20"/>
  <c r="FC16" i="20"/>
  <c r="FB16" i="20"/>
  <c r="FA16" i="20"/>
  <c r="EZ16" i="20"/>
  <c r="EY16" i="20"/>
  <c r="EX16" i="20"/>
  <c r="EW16" i="20"/>
  <c r="EV16" i="20"/>
  <c r="EU16" i="20"/>
  <c r="ET16" i="20"/>
  <c r="FC15" i="20"/>
  <c r="FB15" i="20"/>
  <c r="FA15" i="20"/>
  <c r="EZ15" i="20"/>
  <c r="EY15" i="20"/>
  <c r="EX15" i="20"/>
  <c r="EW15" i="20"/>
  <c r="EV15" i="20"/>
  <c r="EU15" i="20"/>
  <c r="ET15" i="20"/>
  <c r="FC14" i="20"/>
  <c r="FA14" i="20"/>
  <c r="EZ14" i="20"/>
  <c r="EY14" i="20"/>
  <c r="EX14" i="20"/>
  <c r="EW14" i="20"/>
  <c r="EV14" i="20"/>
  <c r="EU14" i="20"/>
  <c r="ET14" i="20"/>
  <c r="ET15" i="21"/>
  <c r="EU15" i="21"/>
  <c r="ET16" i="21"/>
  <c r="EU16" i="21"/>
  <c r="ET17" i="21"/>
  <c r="EU17" i="21"/>
  <c r="ET18" i="21"/>
  <c r="EU18" i="21"/>
  <c r="ET19" i="21"/>
  <c r="EU19" i="21"/>
  <c r="ET20" i="21"/>
  <c r="EU20" i="21"/>
  <c r="ET21" i="21"/>
  <c r="EU21" i="21"/>
  <c r="ET22" i="21"/>
  <c r="EU22" i="21"/>
  <c r="ET23" i="21"/>
  <c r="EU23" i="21"/>
  <c r="ET24" i="21"/>
  <c r="EU24" i="21"/>
  <c r="ET25" i="21"/>
  <c r="EU25" i="21"/>
  <c r="ET26" i="21"/>
  <c r="EU26" i="21"/>
  <c r="ET27" i="21"/>
  <c r="EU27" i="21"/>
  <c r="ET28" i="21"/>
  <c r="EU28" i="21"/>
  <c r="ET29" i="21"/>
  <c r="EU29" i="21"/>
  <c r="ET30" i="21"/>
  <c r="EU30" i="21"/>
  <c r="ET31" i="21"/>
  <c r="EU31" i="21"/>
  <c r="ET32" i="21"/>
  <c r="EU32" i="21"/>
  <c r="ET33" i="21"/>
  <c r="EU33" i="21"/>
  <c r="ET34" i="21"/>
  <c r="EU34" i="21"/>
  <c r="ET35" i="21"/>
  <c r="EU35" i="21"/>
  <c r="ET36" i="21"/>
  <c r="EU36" i="21"/>
  <c r="ET37" i="21"/>
  <c r="EU37" i="21"/>
  <c r="ET38" i="21"/>
  <c r="EU38" i="21"/>
  <c r="ET39" i="21"/>
  <c r="EU39" i="21"/>
  <c r="ET40" i="21"/>
  <c r="EU40" i="21"/>
  <c r="ET41" i="21"/>
  <c r="EU41" i="21"/>
  <c r="ET14" i="21"/>
  <c r="EV15" i="21"/>
  <c r="EW15" i="21"/>
  <c r="EX15" i="21"/>
  <c r="EY15" i="21"/>
  <c r="EZ15" i="21"/>
  <c r="FA15" i="21"/>
  <c r="FB15" i="21"/>
  <c r="FC15" i="21"/>
  <c r="EV16" i="21"/>
  <c r="EW16" i="21"/>
  <c r="EX16" i="21"/>
  <c r="EY16" i="21"/>
  <c r="EZ16" i="21"/>
  <c r="FA16" i="21"/>
  <c r="FB16" i="21"/>
  <c r="FC16" i="21"/>
  <c r="EV17" i="21"/>
  <c r="EW17" i="21"/>
  <c r="EX17" i="21"/>
  <c r="EY17" i="21"/>
  <c r="EZ17" i="21"/>
  <c r="FA17" i="21"/>
  <c r="FB17" i="21"/>
  <c r="FC17" i="21"/>
  <c r="EV18" i="21"/>
  <c r="EW18" i="21"/>
  <c r="EX18" i="21"/>
  <c r="EY18" i="21"/>
  <c r="EZ18" i="21"/>
  <c r="FA18" i="21"/>
  <c r="FB18" i="21"/>
  <c r="FC18" i="21"/>
  <c r="EV19" i="21"/>
  <c r="EW19" i="21"/>
  <c r="EX19" i="21"/>
  <c r="EY19" i="21"/>
  <c r="EZ19" i="21"/>
  <c r="FA19" i="21"/>
  <c r="FB19" i="21"/>
  <c r="FC19" i="21"/>
  <c r="EV20" i="21"/>
  <c r="EW20" i="21"/>
  <c r="EX20" i="21"/>
  <c r="EY20" i="21"/>
  <c r="EZ20" i="21"/>
  <c r="FA20" i="21"/>
  <c r="FB20" i="21"/>
  <c r="FC20" i="21"/>
  <c r="EV21" i="21"/>
  <c r="EW21" i="21"/>
  <c r="EX21" i="21"/>
  <c r="EY21" i="21"/>
  <c r="EZ21" i="21"/>
  <c r="FA21" i="21"/>
  <c r="FB21" i="21"/>
  <c r="FC21" i="21"/>
  <c r="EV22" i="21"/>
  <c r="EW22" i="21"/>
  <c r="EX22" i="21"/>
  <c r="EY22" i="21"/>
  <c r="EZ22" i="21"/>
  <c r="FA22" i="21"/>
  <c r="FB22" i="21"/>
  <c r="FC22" i="21"/>
  <c r="EV23" i="21"/>
  <c r="EW23" i="21"/>
  <c r="EX23" i="21"/>
  <c r="EY23" i="21"/>
  <c r="EZ23" i="21"/>
  <c r="FA23" i="21"/>
  <c r="FB23" i="21"/>
  <c r="FC23" i="21"/>
  <c r="EV24" i="21"/>
  <c r="EW24" i="21"/>
  <c r="EX24" i="21"/>
  <c r="EY24" i="21"/>
  <c r="EZ24" i="21"/>
  <c r="FA24" i="21"/>
  <c r="FB24" i="21"/>
  <c r="FC24" i="21"/>
  <c r="EV25" i="21"/>
  <c r="EW25" i="21"/>
  <c r="EX25" i="21"/>
  <c r="EY25" i="21"/>
  <c r="EZ25" i="21"/>
  <c r="FA25" i="21"/>
  <c r="FB25" i="21"/>
  <c r="FC25" i="21"/>
  <c r="EV26" i="21"/>
  <c r="EW26" i="21"/>
  <c r="EX26" i="21"/>
  <c r="EY26" i="21"/>
  <c r="EZ26" i="21"/>
  <c r="FA26" i="21"/>
  <c r="FB26" i="21"/>
  <c r="FC26" i="21"/>
  <c r="EV27" i="21"/>
  <c r="EW27" i="21"/>
  <c r="EX27" i="21"/>
  <c r="EY27" i="21"/>
  <c r="EZ27" i="21"/>
  <c r="FA27" i="21"/>
  <c r="FB27" i="21"/>
  <c r="FC27" i="21"/>
  <c r="EV28" i="21"/>
  <c r="EW28" i="21"/>
  <c r="EX28" i="21"/>
  <c r="EY28" i="21"/>
  <c r="EZ28" i="21"/>
  <c r="FA28" i="21"/>
  <c r="FB28" i="21"/>
  <c r="FC28" i="21"/>
  <c r="EV29" i="21"/>
  <c r="EW29" i="21"/>
  <c r="EX29" i="21"/>
  <c r="EY29" i="21"/>
  <c r="EZ29" i="21"/>
  <c r="FA29" i="21"/>
  <c r="FB29" i="21"/>
  <c r="FC29" i="21"/>
  <c r="EV30" i="21"/>
  <c r="EW30" i="21"/>
  <c r="EX30" i="21"/>
  <c r="EY30" i="21"/>
  <c r="EZ30" i="21"/>
  <c r="FA30" i="21"/>
  <c r="FB30" i="21"/>
  <c r="FC30" i="21"/>
  <c r="EV31" i="21"/>
  <c r="EW31" i="21"/>
  <c r="EX31" i="21"/>
  <c r="EY31" i="21"/>
  <c r="EZ31" i="21"/>
  <c r="FA31" i="21"/>
  <c r="FB31" i="21"/>
  <c r="FC31" i="21"/>
  <c r="EV32" i="21"/>
  <c r="EW32" i="21"/>
  <c r="EX32" i="21"/>
  <c r="EY32" i="21"/>
  <c r="EZ32" i="21"/>
  <c r="FA32" i="21"/>
  <c r="FB32" i="21"/>
  <c r="FC32" i="21"/>
  <c r="EV33" i="21"/>
  <c r="EW33" i="21"/>
  <c r="EX33" i="21"/>
  <c r="EY33" i="21"/>
  <c r="EZ33" i="21"/>
  <c r="FA33" i="21"/>
  <c r="FB33" i="21"/>
  <c r="FC33" i="21"/>
  <c r="EV34" i="21"/>
  <c r="EW34" i="21"/>
  <c r="EX34" i="21"/>
  <c r="EY34" i="21"/>
  <c r="EZ34" i="21"/>
  <c r="FA34" i="21"/>
  <c r="FB34" i="21"/>
  <c r="FC34" i="21"/>
  <c r="EV35" i="21"/>
  <c r="EW35" i="21"/>
  <c r="EX35" i="21"/>
  <c r="EY35" i="21"/>
  <c r="EZ35" i="21"/>
  <c r="FA35" i="21"/>
  <c r="FB35" i="21"/>
  <c r="FC35" i="21"/>
  <c r="EV36" i="21"/>
  <c r="EW36" i="21"/>
  <c r="EX36" i="21"/>
  <c r="EY36" i="21"/>
  <c r="EZ36" i="21"/>
  <c r="FA36" i="21"/>
  <c r="FB36" i="21"/>
  <c r="FC36" i="21"/>
  <c r="EV37" i="21"/>
  <c r="EW37" i="21"/>
  <c r="EX37" i="21"/>
  <c r="EY37" i="21"/>
  <c r="EZ37" i="21"/>
  <c r="FA37" i="21"/>
  <c r="FB37" i="21"/>
  <c r="FC37" i="21"/>
  <c r="EV38" i="21"/>
  <c r="EW38" i="21"/>
  <c r="EX38" i="21"/>
  <c r="EY38" i="21"/>
  <c r="EZ38" i="21"/>
  <c r="FA38" i="21"/>
  <c r="FB38" i="21"/>
  <c r="FC38" i="21"/>
  <c r="EV39" i="21"/>
  <c r="EW39" i="21"/>
  <c r="EX39" i="21"/>
  <c r="EY39" i="21"/>
  <c r="EZ39" i="21"/>
  <c r="FA39" i="21"/>
  <c r="FB39" i="21"/>
  <c r="FC39" i="21"/>
  <c r="EV40" i="21"/>
  <c r="EW40" i="21"/>
  <c r="EX40" i="21"/>
  <c r="EY40" i="21"/>
  <c r="EZ40" i="21"/>
  <c r="FA40" i="21"/>
  <c r="FB40" i="21"/>
  <c r="FC40" i="21"/>
  <c r="EV41" i="21"/>
  <c r="EW41" i="21"/>
  <c r="EX41" i="21"/>
  <c r="EY41" i="21"/>
  <c r="EZ41" i="21"/>
  <c r="FA41" i="21"/>
  <c r="FB41" i="21"/>
  <c r="FC41" i="21"/>
  <c r="FC14" i="21"/>
  <c r="FB14" i="21"/>
  <c r="FA14" i="21"/>
  <c r="EZ14" i="21"/>
  <c r="EY14" i="21"/>
  <c r="EX14" i="21"/>
  <c r="EW14" i="21"/>
  <c r="EV14" i="21"/>
  <c r="EU14" i="21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M25" i="2"/>
  <c r="FB13" i="20" l="1"/>
  <c r="ER14" i="21"/>
  <c r="ES14" i="21"/>
  <c r="C13" i="20"/>
  <c r="V24" i="11"/>
  <c r="J54" i="21" l="1"/>
  <c r="B54" i="21"/>
  <c r="J53" i="21"/>
  <c r="B53" i="21"/>
  <c r="J52" i="21"/>
  <c r="B52" i="21"/>
  <c r="J51" i="21"/>
  <c r="B51" i="21"/>
  <c r="J50" i="21"/>
  <c r="B50" i="21"/>
  <c r="O49" i="21"/>
  <c r="N49" i="21"/>
  <c r="M49" i="21"/>
  <c r="L49" i="21"/>
  <c r="K49" i="21"/>
  <c r="G49" i="21"/>
  <c r="F49" i="21"/>
  <c r="E49" i="21"/>
  <c r="D49" i="21"/>
  <c r="C49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M13" i="21"/>
  <c r="L13" i="21"/>
  <c r="K13" i="21"/>
  <c r="J13" i="21"/>
  <c r="I13" i="21"/>
  <c r="H13" i="21"/>
  <c r="G13" i="21"/>
  <c r="F13" i="21"/>
  <c r="E13" i="21"/>
  <c r="D13" i="21"/>
  <c r="M13" i="20"/>
  <c r="L13" i="20"/>
  <c r="K13" i="20"/>
  <c r="J13" i="20"/>
  <c r="I13" i="20"/>
  <c r="H13" i="20"/>
  <c r="G13" i="20"/>
  <c r="F13" i="20"/>
  <c r="E13" i="20"/>
  <c r="D13" i="20"/>
  <c r="B50" i="20"/>
  <c r="O50" i="20"/>
  <c r="N50" i="20"/>
  <c r="M50" i="20"/>
  <c r="L50" i="20"/>
  <c r="K50" i="20"/>
  <c r="G50" i="20"/>
  <c r="F50" i="20"/>
  <c r="E50" i="20"/>
  <c r="D50" i="20"/>
  <c r="C50" i="20"/>
  <c r="C46" i="2"/>
  <c r="D46" i="2"/>
  <c r="E46" i="2"/>
  <c r="F46" i="2"/>
  <c r="G46" i="2"/>
  <c r="D25" i="2"/>
  <c r="E25" i="2"/>
  <c r="F25" i="2"/>
  <c r="G25" i="2"/>
  <c r="H25" i="2"/>
  <c r="I25" i="2"/>
  <c r="J25" i="2"/>
  <c r="K25" i="2"/>
  <c r="L25" i="2"/>
  <c r="B24" i="2"/>
  <c r="C24" i="2"/>
  <c r="C46" i="1"/>
  <c r="D46" i="1"/>
  <c r="E46" i="1"/>
  <c r="F46" i="1"/>
  <c r="G46" i="1"/>
  <c r="D25" i="1"/>
  <c r="E25" i="1"/>
  <c r="F25" i="1"/>
  <c r="G25" i="1"/>
  <c r="H25" i="1"/>
  <c r="I25" i="1"/>
  <c r="J25" i="1"/>
  <c r="K25" i="1"/>
  <c r="L25" i="1"/>
  <c r="B24" i="1"/>
  <c r="C24" i="1"/>
  <c r="B46" i="1" s="1"/>
  <c r="H83" i="13"/>
  <c r="H52" i="13"/>
  <c r="O48" i="11"/>
  <c r="O49" i="11"/>
  <c r="X13" i="11"/>
  <c r="Y13" i="11"/>
  <c r="X14" i="11"/>
  <c r="Y14" i="11"/>
  <c r="X15" i="11"/>
  <c r="Y15" i="11"/>
  <c r="X16" i="11"/>
  <c r="Y16" i="11"/>
  <c r="X17" i="11"/>
  <c r="Y17" i="11"/>
  <c r="X18" i="11"/>
  <c r="Y18" i="11"/>
  <c r="X19" i="11"/>
  <c r="Y19" i="11"/>
  <c r="X20" i="11"/>
  <c r="Y20" i="11"/>
  <c r="X21" i="11"/>
  <c r="Y21" i="11"/>
  <c r="X22" i="11"/>
  <c r="Y22" i="11"/>
  <c r="X23" i="11"/>
  <c r="Y23" i="11"/>
  <c r="Y12" i="11"/>
  <c r="W24" i="11"/>
  <c r="AL23" i="8"/>
  <c r="AM23" i="8"/>
  <c r="AM20" i="8" s="1"/>
  <c r="AN23" i="8"/>
  <c r="AN20" i="8" s="1"/>
  <c r="AO23" i="8"/>
  <c r="AO20" i="8" s="1"/>
  <c r="AP23" i="8"/>
  <c r="AP20" i="8" s="1"/>
  <c r="AQ23" i="8"/>
  <c r="AQ20" i="8" s="1"/>
  <c r="AR23" i="8"/>
  <c r="AR20" i="8" s="1"/>
  <c r="AS23" i="8"/>
  <c r="AS20" i="8" s="1"/>
  <c r="AT23" i="8"/>
  <c r="AT20" i="8" s="1"/>
  <c r="AI21" i="8"/>
  <c r="W22" i="8"/>
  <c r="W21" i="8"/>
  <c r="K22" i="8"/>
  <c r="I20" i="8"/>
  <c r="B20" i="8"/>
  <c r="AI23" i="8"/>
  <c r="AI22" i="8"/>
  <c r="AA20" i="8"/>
  <c r="AB20" i="8"/>
  <c r="AC20" i="8"/>
  <c r="AD20" i="8"/>
  <c r="AE20" i="8"/>
  <c r="AF20" i="8"/>
  <c r="AG20" i="8"/>
  <c r="AH20" i="8"/>
  <c r="Z20" i="8"/>
  <c r="V20" i="8"/>
  <c r="U20" i="8"/>
  <c r="T20" i="8"/>
  <c r="S20" i="8"/>
  <c r="R20" i="8"/>
  <c r="Q20" i="8"/>
  <c r="P20" i="8"/>
  <c r="O20" i="8"/>
  <c r="N20" i="8"/>
  <c r="H20" i="8"/>
  <c r="J20" i="8"/>
  <c r="G20" i="8"/>
  <c r="F20" i="8"/>
  <c r="E20" i="8"/>
  <c r="D20" i="8"/>
  <c r="C20" i="8"/>
  <c r="B14" i="8"/>
  <c r="B13" i="8"/>
  <c r="B12" i="8"/>
  <c r="E11" i="8"/>
  <c r="D11" i="8"/>
  <c r="C11" i="8"/>
  <c r="R41" i="3"/>
  <c r="Q41" i="3"/>
  <c r="S40" i="3"/>
  <c r="S29" i="3"/>
  <c r="S30" i="3"/>
  <c r="S31" i="3"/>
  <c r="S32" i="3"/>
  <c r="S33" i="3"/>
  <c r="S34" i="3"/>
  <c r="S35" i="3"/>
  <c r="S36" i="3"/>
  <c r="S37" i="3"/>
  <c r="S38" i="3"/>
  <c r="S39" i="3"/>
  <c r="C90" i="6"/>
  <c r="C56" i="5"/>
  <c r="C91" i="6"/>
  <c r="D91" i="6"/>
  <c r="E91" i="6"/>
  <c r="D90" i="6"/>
  <c r="E90" i="6"/>
  <c r="C84" i="6"/>
  <c r="D84" i="6"/>
  <c r="E84" i="6"/>
  <c r="C58" i="6"/>
  <c r="J64" i="6" s="1"/>
  <c r="D58" i="6"/>
  <c r="K64" i="6" s="1"/>
  <c r="E58" i="6"/>
  <c r="L64" i="6" s="1"/>
  <c r="B57" i="6"/>
  <c r="C32" i="6"/>
  <c r="J63" i="6" s="1"/>
  <c r="D32" i="6"/>
  <c r="K63" i="6" s="1"/>
  <c r="B31" i="6"/>
  <c r="B86" i="5"/>
  <c r="C87" i="5"/>
  <c r="B87" i="5" s="1"/>
  <c r="C86" i="5"/>
  <c r="E86" i="5"/>
  <c r="D87" i="5"/>
  <c r="E87" i="5"/>
  <c r="D86" i="5"/>
  <c r="C80" i="5"/>
  <c r="D80" i="5"/>
  <c r="E80" i="5"/>
  <c r="E56" i="5"/>
  <c r="D56" i="5"/>
  <c r="B55" i="5"/>
  <c r="C31" i="5"/>
  <c r="K59" i="5" s="1"/>
  <c r="D31" i="5"/>
  <c r="B30" i="5"/>
  <c r="D87" i="4"/>
  <c r="E87" i="4"/>
  <c r="C87" i="4"/>
  <c r="B86" i="4"/>
  <c r="C86" i="4"/>
  <c r="D86" i="4"/>
  <c r="E86" i="4"/>
  <c r="C80" i="4"/>
  <c r="D80" i="4"/>
  <c r="E80" i="4"/>
  <c r="C56" i="4"/>
  <c r="D56" i="4"/>
  <c r="E56" i="4"/>
  <c r="B55" i="4"/>
  <c r="E31" i="4"/>
  <c r="B30" i="4"/>
  <c r="K65" i="6" l="1"/>
  <c r="K68" i="6" s="1"/>
  <c r="L65" i="6"/>
  <c r="I64" i="6"/>
  <c r="R64" i="6" s="1"/>
  <c r="J65" i="6"/>
  <c r="I63" i="6"/>
  <c r="S63" i="6" s="1"/>
  <c r="K20" i="8"/>
  <c r="W20" i="8"/>
  <c r="AI20" i="8"/>
  <c r="AL20" i="8"/>
  <c r="AU20" i="8" s="1"/>
  <c r="AU23" i="8"/>
  <c r="J49" i="21"/>
  <c r="B49" i="21"/>
  <c r="C13" i="21"/>
  <c r="B46" i="2"/>
  <c r="Y24" i="11"/>
  <c r="X24" i="11"/>
  <c r="B11" i="8"/>
  <c r="C92" i="6"/>
  <c r="B84" i="6"/>
  <c r="B80" i="5"/>
  <c r="B88" i="5"/>
  <c r="B80" i="4"/>
  <c r="B13" i="21"/>
  <c r="B13" i="20"/>
  <c r="M32" i="7"/>
  <c r="C12" i="7"/>
  <c r="B12" i="7"/>
  <c r="S64" i="6" l="1"/>
  <c r="P64" i="6"/>
  <c r="L67" i="6"/>
  <c r="J67" i="6"/>
  <c r="R63" i="6"/>
  <c r="Q63" i="6"/>
  <c r="K67" i="6"/>
  <c r="Q64" i="6"/>
  <c r="L68" i="6"/>
  <c r="I65" i="6"/>
  <c r="I67" i="6" s="1"/>
  <c r="J68" i="6"/>
  <c r="V13" i="21"/>
  <c r="W13" i="21"/>
  <c r="X13" i="21"/>
  <c r="Y13" i="21"/>
  <c r="B23" i="2"/>
  <c r="B22" i="2"/>
  <c r="C22" i="2"/>
  <c r="C17" i="2"/>
  <c r="B17" i="2"/>
  <c r="C16" i="2"/>
  <c r="B16" i="2"/>
  <c r="B13" i="2"/>
  <c r="C13" i="2"/>
  <c r="B14" i="2"/>
  <c r="C14" i="2"/>
  <c r="B15" i="2"/>
  <c r="C15" i="2"/>
  <c r="B18" i="2"/>
  <c r="C18" i="2"/>
  <c r="B19" i="2"/>
  <c r="C19" i="2"/>
  <c r="B20" i="2"/>
  <c r="C20" i="2"/>
  <c r="B21" i="2"/>
  <c r="C21" i="2"/>
  <c r="C23" i="2"/>
  <c r="B12" i="2"/>
  <c r="B25" i="2" s="1"/>
  <c r="C12" i="2"/>
  <c r="G34" i="1"/>
  <c r="C34" i="1"/>
  <c r="C18" i="1"/>
  <c r="B18" i="1"/>
  <c r="B19" i="1"/>
  <c r="C19" i="1"/>
  <c r="B20" i="1"/>
  <c r="C20" i="1"/>
  <c r="B21" i="1"/>
  <c r="B22" i="1"/>
  <c r="C22" i="1"/>
  <c r="B23" i="1"/>
  <c r="C23" i="1"/>
  <c r="C17" i="1"/>
  <c r="B17" i="1"/>
  <c r="C13" i="1"/>
  <c r="C14" i="1"/>
  <c r="C15" i="1"/>
  <c r="C16" i="1"/>
  <c r="C12" i="1"/>
  <c r="B13" i="1"/>
  <c r="B14" i="1"/>
  <c r="B15" i="1"/>
  <c r="B16" i="1"/>
  <c r="B12" i="1"/>
  <c r="B25" i="1" s="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B24" i="11"/>
  <c r="N14" i="21"/>
  <c r="Y13" i="20"/>
  <c r="X13" i="20"/>
  <c r="W13" i="20"/>
  <c r="V13" i="20"/>
  <c r="U13" i="20"/>
  <c r="T13" i="20"/>
  <c r="S13" i="20"/>
  <c r="R13" i="20"/>
  <c r="Q13" i="20"/>
  <c r="P13" i="20"/>
  <c r="B40" i="7"/>
  <c r="B41" i="7"/>
  <c r="B42" i="7"/>
  <c r="B43" i="7"/>
  <c r="B44" i="7"/>
  <c r="R65" i="6" l="1"/>
  <c r="P63" i="6"/>
  <c r="Q65" i="6"/>
  <c r="S65" i="6"/>
  <c r="I68" i="6"/>
  <c r="C25" i="2"/>
  <c r="B45" i="2"/>
  <c r="B34" i="1"/>
  <c r="E88" i="5"/>
  <c r="B87" i="4"/>
  <c r="B88" i="4" s="1"/>
  <c r="B34" i="2"/>
  <c r="C88" i="5"/>
  <c r="D88" i="5"/>
  <c r="J59" i="4"/>
  <c r="K11" i="8"/>
  <c r="L11" i="8"/>
  <c r="M11" i="8"/>
  <c r="O11" i="8"/>
  <c r="P11" i="8"/>
  <c r="Q11" i="8"/>
  <c r="S11" i="8"/>
  <c r="T11" i="8"/>
  <c r="U11" i="8"/>
  <c r="W11" i="8"/>
  <c r="X11" i="8"/>
  <c r="Y11" i="8"/>
  <c r="AA11" i="8"/>
  <c r="AB11" i="8"/>
  <c r="AC11" i="8"/>
  <c r="AE11" i="8"/>
  <c r="AF11" i="8"/>
  <c r="AG11" i="8"/>
  <c r="AI11" i="8"/>
  <c r="AJ11" i="8"/>
  <c r="J12" i="8"/>
  <c r="N12" i="8"/>
  <c r="R12" i="8"/>
  <c r="V12" i="8"/>
  <c r="Z12" i="8"/>
  <c r="AD12" i="8"/>
  <c r="AH12" i="8"/>
  <c r="J13" i="8"/>
  <c r="N13" i="8"/>
  <c r="R13" i="8"/>
  <c r="V13" i="8"/>
  <c r="Z13" i="8"/>
  <c r="AD13" i="8"/>
  <c r="AH13" i="8"/>
  <c r="J14" i="8"/>
  <c r="N14" i="8"/>
  <c r="R14" i="8"/>
  <c r="V14" i="8"/>
  <c r="Z14" i="8"/>
  <c r="AD14" i="8"/>
  <c r="AH14" i="8"/>
  <c r="C79" i="4"/>
  <c r="D79" i="4"/>
  <c r="E79" i="4"/>
  <c r="B54" i="4"/>
  <c r="P65" i="6" l="1"/>
  <c r="B47" i="2"/>
  <c r="AH11" i="8"/>
  <c r="Z11" i="8"/>
  <c r="N11" i="8"/>
  <c r="AD11" i="8"/>
  <c r="V11" i="8"/>
  <c r="R11" i="8"/>
  <c r="J11" i="8"/>
  <c r="U13" i="21" l="1"/>
  <c r="T13" i="21"/>
  <c r="S13" i="21"/>
  <c r="R13" i="21"/>
  <c r="Q13" i="21"/>
  <c r="P13" i="21"/>
  <c r="O41" i="21"/>
  <c r="N41" i="21"/>
  <c r="O40" i="21"/>
  <c r="N40" i="21"/>
  <c r="O39" i="21"/>
  <c r="N39" i="21"/>
  <c r="O38" i="21"/>
  <c r="N38" i="21"/>
  <c r="O37" i="21"/>
  <c r="N37" i="21"/>
  <c r="O36" i="21"/>
  <c r="N36" i="21"/>
  <c r="O35" i="21"/>
  <c r="N35" i="21"/>
  <c r="O34" i="21"/>
  <c r="N34" i="21"/>
  <c r="O33" i="21"/>
  <c r="N33" i="21"/>
  <c r="O32" i="21"/>
  <c r="N32" i="21"/>
  <c r="O31" i="21"/>
  <c r="N31" i="21"/>
  <c r="O30" i="21"/>
  <c r="N3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O41" i="20"/>
  <c r="N41" i="20"/>
  <c r="O40" i="20"/>
  <c r="N40" i="20"/>
  <c r="O39" i="20"/>
  <c r="N39" i="20"/>
  <c r="O38" i="20"/>
  <c r="N38" i="20"/>
  <c r="O37" i="20"/>
  <c r="N37" i="20"/>
  <c r="O36" i="20"/>
  <c r="N36" i="20"/>
  <c r="O35" i="20"/>
  <c r="N35" i="20"/>
  <c r="O34" i="20"/>
  <c r="N34" i="20"/>
  <c r="O33" i="20"/>
  <c r="N33" i="20"/>
  <c r="O32" i="20"/>
  <c r="N32" i="20"/>
  <c r="O31" i="20"/>
  <c r="N31" i="20"/>
  <c r="O30" i="20"/>
  <c r="N30" i="20"/>
  <c r="O29" i="20"/>
  <c r="N29" i="20"/>
  <c r="O28" i="20"/>
  <c r="N28" i="20"/>
  <c r="O27" i="20"/>
  <c r="N27" i="20"/>
  <c r="O26" i="20"/>
  <c r="N26" i="20"/>
  <c r="O25" i="20"/>
  <c r="N25" i="20"/>
  <c r="O24" i="20"/>
  <c r="N24" i="20"/>
  <c r="O23" i="20"/>
  <c r="N23" i="20"/>
  <c r="O22" i="20"/>
  <c r="N22" i="20"/>
  <c r="O21" i="20"/>
  <c r="N21" i="20"/>
  <c r="O20" i="20"/>
  <c r="N20" i="20"/>
  <c r="O19" i="20"/>
  <c r="N19" i="20"/>
  <c r="O18" i="20"/>
  <c r="N18" i="20"/>
  <c r="O17" i="20"/>
  <c r="N17" i="20"/>
  <c r="O16" i="20"/>
  <c r="N16" i="20"/>
  <c r="O15" i="20"/>
  <c r="N15" i="20"/>
  <c r="O14" i="20"/>
  <c r="N14" i="20"/>
  <c r="C45" i="2"/>
  <c r="D45" i="2"/>
  <c r="E45" i="2"/>
  <c r="F45" i="2"/>
  <c r="G45" i="2"/>
  <c r="B45" i="1"/>
  <c r="C45" i="1"/>
  <c r="D45" i="1"/>
  <c r="E45" i="1"/>
  <c r="F45" i="1"/>
  <c r="G45" i="1"/>
  <c r="H82" i="13"/>
  <c r="H51" i="13"/>
  <c r="O13" i="20" l="1"/>
  <c r="N13" i="20"/>
  <c r="O13" i="21"/>
  <c r="N13" i="21"/>
  <c r="ES14" i="20"/>
  <c r="O46" i="11"/>
  <c r="O47" i="11"/>
  <c r="F14" i="8"/>
  <c r="F13" i="8"/>
  <c r="F12" i="8"/>
  <c r="I11" i="8"/>
  <c r="H11" i="8"/>
  <c r="G11" i="8"/>
  <c r="F11" i="8" l="1"/>
  <c r="C83" i="6"/>
  <c r="D83" i="6"/>
  <c r="E83" i="6"/>
  <c r="B56" i="6"/>
  <c r="B30" i="6"/>
  <c r="K60" i="5"/>
  <c r="K61" i="5" s="1"/>
  <c r="C79" i="5"/>
  <c r="D79" i="5"/>
  <c r="E79" i="5"/>
  <c r="B54" i="5"/>
  <c r="B29" i="5"/>
  <c r="D88" i="4"/>
  <c r="B29" i="4"/>
  <c r="B79" i="4"/>
  <c r="J60" i="4"/>
  <c r="K60" i="4"/>
  <c r="L60" i="4"/>
  <c r="K59" i="4"/>
  <c r="L59" i="4"/>
  <c r="I59" i="4" l="1"/>
  <c r="B83" i="6"/>
  <c r="B79" i="5"/>
  <c r="C88" i="4"/>
  <c r="EI41" i="20" l="1"/>
  <c r="EH41" i="20"/>
  <c r="EI40" i="20"/>
  <c r="EH40" i="20"/>
  <c r="EI39" i="20"/>
  <c r="EH39" i="20"/>
  <c r="EI38" i="20"/>
  <c r="EH38" i="20"/>
  <c r="EI37" i="20"/>
  <c r="EH37" i="20"/>
  <c r="EI36" i="20"/>
  <c r="EH36" i="20"/>
  <c r="EI35" i="20"/>
  <c r="EH35" i="20"/>
  <c r="EI34" i="20"/>
  <c r="EH34" i="20"/>
  <c r="EI33" i="20"/>
  <c r="EH33" i="20"/>
  <c r="EI32" i="20"/>
  <c r="EH32" i="20"/>
  <c r="EI31" i="20"/>
  <c r="EH31" i="20"/>
  <c r="EI30" i="20"/>
  <c r="EH30" i="20"/>
  <c r="EI29" i="20"/>
  <c r="EH29" i="20"/>
  <c r="EI28" i="20"/>
  <c r="EH28" i="20"/>
  <c r="EI27" i="20"/>
  <c r="EH27" i="20"/>
  <c r="EI26" i="20"/>
  <c r="EH26" i="20"/>
  <c r="EI25" i="20"/>
  <c r="EH25" i="20"/>
  <c r="EI24" i="20"/>
  <c r="EH24" i="20"/>
  <c r="EI23" i="20"/>
  <c r="EH23" i="20"/>
  <c r="EI22" i="20"/>
  <c r="EH22" i="20"/>
  <c r="EI21" i="20"/>
  <c r="EH21" i="20"/>
  <c r="EI20" i="20"/>
  <c r="EH20" i="20"/>
  <c r="EI19" i="20"/>
  <c r="EH19" i="20"/>
  <c r="EI18" i="20"/>
  <c r="EH18" i="20"/>
  <c r="EI17" i="20"/>
  <c r="EH17" i="20"/>
  <c r="EI16" i="20"/>
  <c r="EH16" i="20"/>
  <c r="EI15" i="20"/>
  <c r="EH15" i="20"/>
  <c r="EI14" i="20"/>
  <c r="EH14" i="20"/>
  <c r="EQ13" i="20"/>
  <c r="EP13" i="20"/>
  <c r="EO13" i="20"/>
  <c r="EN13" i="20"/>
  <c r="EM13" i="20"/>
  <c r="EL13" i="20"/>
  <c r="EK13" i="20"/>
  <c r="EJ13" i="20"/>
  <c r="DY41" i="20"/>
  <c r="DX41" i="20"/>
  <c r="DY40" i="20"/>
  <c r="DX40" i="20"/>
  <c r="DY39" i="20"/>
  <c r="DX39" i="20"/>
  <c r="DY38" i="20"/>
  <c r="DX38" i="20"/>
  <c r="DY37" i="20"/>
  <c r="DX37" i="20"/>
  <c r="DY36" i="20"/>
  <c r="DX36" i="20"/>
  <c r="DY35" i="20"/>
  <c r="DX35" i="20"/>
  <c r="DY34" i="20"/>
  <c r="DX34" i="20"/>
  <c r="DY33" i="20"/>
  <c r="DX33" i="20"/>
  <c r="DY32" i="20"/>
  <c r="DX32" i="20"/>
  <c r="DY31" i="20"/>
  <c r="DX31" i="20"/>
  <c r="DY30" i="20"/>
  <c r="DX30" i="20"/>
  <c r="DY29" i="20"/>
  <c r="DX29" i="20"/>
  <c r="DY28" i="20"/>
  <c r="DX28" i="20"/>
  <c r="DY27" i="20"/>
  <c r="DX27" i="20"/>
  <c r="DY26" i="20"/>
  <c r="DX26" i="20"/>
  <c r="DY25" i="20"/>
  <c r="DX25" i="20"/>
  <c r="DY24" i="20"/>
  <c r="DX24" i="20"/>
  <c r="DY23" i="20"/>
  <c r="DX23" i="20"/>
  <c r="DY22" i="20"/>
  <c r="DX22" i="20"/>
  <c r="DY21" i="20"/>
  <c r="DX21" i="20"/>
  <c r="DY20" i="20"/>
  <c r="DX20" i="20"/>
  <c r="DY19" i="20"/>
  <c r="DX19" i="20"/>
  <c r="DY18" i="20"/>
  <c r="DX18" i="20"/>
  <c r="DY17" i="20"/>
  <c r="DX17" i="20"/>
  <c r="DY16" i="20"/>
  <c r="DX16" i="20"/>
  <c r="DY15" i="20"/>
  <c r="DX15" i="20"/>
  <c r="DY14" i="20"/>
  <c r="DX14" i="20"/>
  <c r="EG13" i="20"/>
  <c r="EF13" i="20"/>
  <c r="EE13" i="20"/>
  <c r="ED13" i="20"/>
  <c r="EC13" i="20"/>
  <c r="EB13" i="20"/>
  <c r="EA13" i="20"/>
  <c r="DZ13" i="20"/>
  <c r="DO41" i="20"/>
  <c r="DN41" i="20"/>
  <c r="DO40" i="20"/>
  <c r="DN40" i="20"/>
  <c r="DO39" i="20"/>
  <c r="DN39" i="20"/>
  <c r="DO38" i="20"/>
  <c r="DN38" i="20"/>
  <c r="DO37" i="20"/>
  <c r="DN37" i="20"/>
  <c r="DO36" i="20"/>
  <c r="DN36" i="20"/>
  <c r="DO35" i="20"/>
  <c r="DN35" i="20"/>
  <c r="DO34" i="20"/>
  <c r="DN34" i="20"/>
  <c r="DO33" i="20"/>
  <c r="DN33" i="20"/>
  <c r="DO32" i="20"/>
  <c r="DN32" i="20"/>
  <c r="DO31" i="20"/>
  <c r="DN31" i="20"/>
  <c r="DO30" i="20"/>
  <c r="DN30" i="20"/>
  <c r="DO29" i="20"/>
  <c r="DN29" i="20"/>
  <c r="DO28" i="20"/>
  <c r="DN28" i="20"/>
  <c r="DO27" i="20"/>
  <c r="DN27" i="20"/>
  <c r="DO26" i="20"/>
  <c r="DN26" i="20"/>
  <c r="DO25" i="20"/>
  <c r="DN25" i="20"/>
  <c r="DO24" i="20"/>
  <c r="DN24" i="20"/>
  <c r="DO23" i="20"/>
  <c r="DN23" i="20"/>
  <c r="DO22" i="20"/>
  <c r="DN22" i="20"/>
  <c r="DO21" i="20"/>
  <c r="DN21" i="20"/>
  <c r="DO20" i="20"/>
  <c r="DN20" i="20"/>
  <c r="DO19" i="20"/>
  <c r="DN19" i="20"/>
  <c r="DO18" i="20"/>
  <c r="DN18" i="20"/>
  <c r="DO17" i="20"/>
  <c r="DN17" i="20"/>
  <c r="DO16" i="20"/>
  <c r="DN16" i="20"/>
  <c r="DO15" i="20"/>
  <c r="DN15" i="20"/>
  <c r="DO14" i="20"/>
  <c r="DN14" i="20"/>
  <c r="DW13" i="20"/>
  <c r="DV13" i="20"/>
  <c r="DU13" i="20"/>
  <c r="DT13" i="20"/>
  <c r="DS13" i="20"/>
  <c r="DR13" i="20"/>
  <c r="DQ13" i="20"/>
  <c r="DP13" i="20"/>
  <c r="DE41" i="20"/>
  <c r="DD41" i="20"/>
  <c r="DE40" i="20"/>
  <c r="DD40" i="20"/>
  <c r="DE39" i="20"/>
  <c r="DD39" i="20"/>
  <c r="DE38" i="20"/>
  <c r="DD38" i="20"/>
  <c r="DE37" i="20"/>
  <c r="DD37" i="20"/>
  <c r="DE36" i="20"/>
  <c r="DD36" i="20"/>
  <c r="DE35" i="20"/>
  <c r="DD35" i="20"/>
  <c r="DE34" i="20"/>
  <c r="DD34" i="20"/>
  <c r="DE33" i="20"/>
  <c r="DD33" i="20"/>
  <c r="DE32" i="20"/>
  <c r="DD32" i="20"/>
  <c r="DE31" i="20"/>
  <c r="DD31" i="20"/>
  <c r="DE30" i="20"/>
  <c r="DD30" i="20"/>
  <c r="DE29" i="20"/>
  <c r="DD29" i="20"/>
  <c r="DE28" i="20"/>
  <c r="DD28" i="20"/>
  <c r="DE27" i="20"/>
  <c r="DD27" i="20"/>
  <c r="DE26" i="20"/>
  <c r="DD26" i="20"/>
  <c r="DE25" i="20"/>
  <c r="DD25" i="20"/>
  <c r="DE24" i="20"/>
  <c r="DD24" i="20"/>
  <c r="DE23" i="20"/>
  <c r="DD23" i="20"/>
  <c r="DE22" i="20"/>
  <c r="DD22" i="20"/>
  <c r="DE21" i="20"/>
  <c r="DD21" i="20"/>
  <c r="DE20" i="20"/>
  <c r="DD20" i="20"/>
  <c r="DE19" i="20"/>
  <c r="DD19" i="20"/>
  <c r="DE18" i="20"/>
  <c r="DD18" i="20"/>
  <c r="DE17" i="20"/>
  <c r="DD17" i="20"/>
  <c r="DE16" i="20"/>
  <c r="DD16" i="20"/>
  <c r="DE15" i="20"/>
  <c r="DD15" i="20"/>
  <c r="DE14" i="20"/>
  <c r="FA13" i="20" s="1"/>
  <c r="DD14" i="20"/>
  <c r="EZ13" i="20" s="1"/>
  <c r="DM13" i="20"/>
  <c r="DL13" i="20"/>
  <c r="DK13" i="20"/>
  <c r="DJ13" i="20"/>
  <c r="DI13" i="20"/>
  <c r="DH13" i="20"/>
  <c r="DG13" i="20"/>
  <c r="DF13" i="20"/>
  <c r="CU41" i="20"/>
  <c r="CT41" i="20"/>
  <c r="CU40" i="20"/>
  <c r="CT40" i="20"/>
  <c r="CU39" i="20"/>
  <c r="CT39" i="20"/>
  <c r="CU38" i="20"/>
  <c r="CT38" i="20"/>
  <c r="CU37" i="20"/>
  <c r="CT37" i="20"/>
  <c r="CU36" i="20"/>
  <c r="CT36" i="20"/>
  <c r="CU35" i="20"/>
  <c r="CT35" i="20"/>
  <c r="CU34" i="20"/>
  <c r="CT34" i="20"/>
  <c r="CU33" i="20"/>
  <c r="CT33" i="20"/>
  <c r="CU32" i="20"/>
  <c r="CT32" i="20"/>
  <c r="CU31" i="20"/>
  <c r="CT31" i="20"/>
  <c r="CU30" i="20"/>
  <c r="CT30" i="20"/>
  <c r="CU29" i="20"/>
  <c r="CT29" i="20"/>
  <c r="CU28" i="20"/>
  <c r="CT28" i="20"/>
  <c r="CU27" i="20"/>
  <c r="CT27" i="20"/>
  <c r="CU26" i="20"/>
  <c r="CT26" i="20"/>
  <c r="CU25" i="20"/>
  <c r="CT25" i="20"/>
  <c r="CU24" i="20"/>
  <c r="CT24" i="20"/>
  <c r="CU23" i="20"/>
  <c r="CT23" i="20"/>
  <c r="CU22" i="20"/>
  <c r="CT22" i="20"/>
  <c r="CU21" i="20"/>
  <c r="CT21" i="20"/>
  <c r="CU20" i="20"/>
  <c r="CT20" i="20"/>
  <c r="CU19" i="20"/>
  <c r="CT19" i="20"/>
  <c r="CU18" i="20"/>
  <c r="CT18" i="20"/>
  <c r="CU17" i="20"/>
  <c r="CT17" i="20"/>
  <c r="CU16" i="20"/>
  <c r="CT16" i="20"/>
  <c r="CU15" i="20"/>
  <c r="CT15" i="20"/>
  <c r="CU14" i="20"/>
  <c r="CT14" i="20"/>
  <c r="DC13" i="20"/>
  <c r="DB13" i="20"/>
  <c r="DA13" i="20"/>
  <c r="CZ13" i="20"/>
  <c r="CY13" i="20"/>
  <c r="CX13" i="20"/>
  <c r="CW13" i="20"/>
  <c r="CV13" i="20"/>
  <c r="CI41" i="20"/>
  <c r="CH41" i="20"/>
  <c r="CI40" i="20"/>
  <c r="CH40" i="20"/>
  <c r="CI39" i="20"/>
  <c r="CH39" i="20"/>
  <c r="CI38" i="20"/>
  <c r="CH38" i="20"/>
  <c r="CI37" i="20"/>
  <c r="CH37" i="20"/>
  <c r="CI36" i="20"/>
  <c r="CH36" i="20"/>
  <c r="CI35" i="20"/>
  <c r="CH35" i="20"/>
  <c r="CI34" i="20"/>
  <c r="CH34" i="20"/>
  <c r="CI33" i="20"/>
  <c r="CH33" i="20"/>
  <c r="CI32" i="20"/>
  <c r="CH32" i="20"/>
  <c r="CI31" i="20"/>
  <c r="CH31" i="20"/>
  <c r="CI30" i="20"/>
  <c r="CH30" i="20"/>
  <c r="CI29" i="20"/>
  <c r="CH29" i="20"/>
  <c r="CI28" i="20"/>
  <c r="CH28" i="20"/>
  <c r="CI27" i="20"/>
  <c r="CH27" i="20"/>
  <c r="CI26" i="20"/>
  <c r="CH26" i="20"/>
  <c r="CI25" i="20"/>
  <c r="CH25" i="20"/>
  <c r="CI24" i="20"/>
  <c r="CH24" i="20"/>
  <c r="CI23" i="20"/>
  <c r="CH23" i="20"/>
  <c r="CI22" i="20"/>
  <c r="CH22" i="20"/>
  <c r="CI21" i="20"/>
  <c r="CH21" i="20"/>
  <c r="CI20" i="20"/>
  <c r="CH20" i="20"/>
  <c r="CI19" i="20"/>
  <c r="CH19" i="20"/>
  <c r="CI18" i="20"/>
  <c r="CH18" i="20"/>
  <c r="CI17" i="20"/>
  <c r="CH17" i="20"/>
  <c r="CI16" i="20"/>
  <c r="CH16" i="20"/>
  <c r="CI15" i="20"/>
  <c r="CH15" i="20"/>
  <c r="CI14" i="20"/>
  <c r="CH14" i="20"/>
  <c r="CS13" i="20"/>
  <c r="CR13" i="20"/>
  <c r="CQ13" i="20"/>
  <c r="CP13" i="20"/>
  <c r="CO13" i="20"/>
  <c r="CN13" i="20"/>
  <c r="CM13" i="20"/>
  <c r="CL13" i="20"/>
  <c r="CK13" i="20"/>
  <c r="CJ13" i="20"/>
  <c r="BW41" i="20"/>
  <c r="BV41" i="20"/>
  <c r="BW40" i="20"/>
  <c r="BV40" i="20"/>
  <c r="BW39" i="20"/>
  <c r="BV39" i="20"/>
  <c r="BW38" i="20"/>
  <c r="BV38" i="20"/>
  <c r="BW37" i="20"/>
  <c r="BV37" i="20"/>
  <c r="BW36" i="20"/>
  <c r="BV36" i="20"/>
  <c r="BW35" i="20"/>
  <c r="BV35" i="20"/>
  <c r="BW34" i="20"/>
  <c r="BV34" i="20"/>
  <c r="BW33" i="20"/>
  <c r="BV33" i="20"/>
  <c r="BW32" i="20"/>
  <c r="BV32" i="20"/>
  <c r="BW31" i="20"/>
  <c r="BV31" i="20"/>
  <c r="BW30" i="20"/>
  <c r="BV30" i="20"/>
  <c r="BW29" i="20"/>
  <c r="BV29" i="20"/>
  <c r="BW28" i="20"/>
  <c r="BV28" i="20"/>
  <c r="BW27" i="20"/>
  <c r="BV27" i="20"/>
  <c r="BW26" i="20"/>
  <c r="BV26" i="20"/>
  <c r="BW25" i="20"/>
  <c r="BV25" i="20"/>
  <c r="BW24" i="20"/>
  <c r="BV24" i="20"/>
  <c r="BW23" i="20"/>
  <c r="BV23" i="20"/>
  <c r="BW22" i="20"/>
  <c r="BV22" i="20"/>
  <c r="BW21" i="20"/>
  <c r="BV21" i="20"/>
  <c r="BW20" i="20"/>
  <c r="BV20" i="20"/>
  <c r="BW19" i="20"/>
  <c r="BV19" i="20"/>
  <c r="BW18" i="20"/>
  <c r="BV18" i="20"/>
  <c r="BW17" i="20"/>
  <c r="BV17" i="20"/>
  <c r="BW16" i="20"/>
  <c r="BV16" i="20"/>
  <c r="BW15" i="20"/>
  <c r="BV15" i="20"/>
  <c r="BW14" i="20"/>
  <c r="BV14" i="20"/>
  <c r="CG13" i="20"/>
  <c r="CF13" i="20"/>
  <c r="CE13" i="20"/>
  <c r="CD13" i="20"/>
  <c r="CC13" i="20"/>
  <c r="CB13" i="20"/>
  <c r="CA13" i="20"/>
  <c r="BZ13" i="20"/>
  <c r="BY13" i="20"/>
  <c r="BX13" i="20"/>
  <c r="BK41" i="20"/>
  <c r="BJ41" i="20"/>
  <c r="BK40" i="20"/>
  <c r="BJ40" i="20"/>
  <c r="BK39" i="20"/>
  <c r="BJ39" i="20"/>
  <c r="BK38" i="20"/>
  <c r="BJ38" i="20"/>
  <c r="BK37" i="20"/>
  <c r="BJ37" i="20"/>
  <c r="BK36" i="20"/>
  <c r="BJ36" i="20"/>
  <c r="BK35" i="20"/>
  <c r="BJ35" i="20"/>
  <c r="BK34" i="20"/>
  <c r="BJ34" i="20"/>
  <c r="BK33" i="20"/>
  <c r="BJ33" i="20"/>
  <c r="BK32" i="20"/>
  <c r="BJ32" i="20"/>
  <c r="BK31" i="20"/>
  <c r="BJ31" i="20"/>
  <c r="BK30" i="20"/>
  <c r="BJ30" i="20"/>
  <c r="BK29" i="20"/>
  <c r="BJ29" i="20"/>
  <c r="BK28" i="20"/>
  <c r="BJ28" i="20"/>
  <c r="BK27" i="20"/>
  <c r="BJ27" i="20"/>
  <c r="BK26" i="20"/>
  <c r="BJ26" i="20"/>
  <c r="BK25" i="20"/>
  <c r="BJ25" i="20"/>
  <c r="BK24" i="20"/>
  <c r="BJ24" i="20"/>
  <c r="BK23" i="20"/>
  <c r="BJ23" i="20"/>
  <c r="BK22" i="20"/>
  <c r="BJ22" i="20"/>
  <c r="BK21" i="20"/>
  <c r="BJ21" i="20"/>
  <c r="BK20" i="20"/>
  <c r="BJ20" i="20"/>
  <c r="BK19" i="20"/>
  <c r="BJ19" i="20"/>
  <c r="BK18" i="20"/>
  <c r="BJ18" i="20"/>
  <c r="BK17" i="20"/>
  <c r="BJ17" i="20"/>
  <c r="BK16" i="20"/>
  <c r="BJ16" i="20"/>
  <c r="BK15" i="20"/>
  <c r="BJ15" i="20"/>
  <c r="BK14" i="20"/>
  <c r="EY13" i="20" s="1"/>
  <c r="BJ14" i="20"/>
  <c r="EX13" i="20" s="1"/>
  <c r="BU13" i="20"/>
  <c r="BT13" i="20"/>
  <c r="BS13" i="20"/>
  <c r="BR13" i="20"/>
  <c r="BQ13" i="20"/>
  <c r="BP13" i="20"/>
  <c r="BO13" i="20"/>
  <c r="BN13" i="20"/>
  <c r="BM13" i="20"/>
  <c r="BL13" i="20"/>
  <c r="AY41" i="20"/>
  <c r="AX41" i="20"/>
  <c r="AY40" i="20"/>
  <c r="AX40" i="20"/>
  <c r="AY39" i="20"/>
  <c r="AX39" i="20"/>
  <c r="AY38" i="20"/>
  <c r="AX38" i="20"/>
  <c r="AY37" i="20"/>
  <c r="AX37" i="20"/>
  <c r="AY36" i="20"/>
  <c r="AX36" i="20"/>
  <c r="AY35" i="20"/>
  <c r="AX35" i="20"/>
  <c r="AY34" i="20"/>
  <c r="AX34" i="20"/>
  <c r="AY33" i="20"/>
  <c r="AX33" i="20"/>
  <c r="AY32" i="20"/>
  <c r="AX32" i="20"/>
  <c r="AY31" i="20"/>
  <c r="AX31" i="20"/>
  <c r="AY30" i="20"/>
  <c r="AX30" i="20"/>
  <c r="AY29" i="20"/>
  <c r="AX29" i="20"/>
  <c r="AY28" i="20"/>
  <c r="AX28" i="20"/>
  <c r="AY27" i="20"/>
  <c r="AX27" i="20"/>
  <c r="AY26" i="20"/>
  <c r="AX26" i="20"/>
  <c r="AY25" i="20"/>
  <c r="AX25" i="20"/>
  <c r="AY24" i="20"/>
  <c r="AX24" i="20"/>
  <c r="AY23" i="20"/>
  <c r="AX23" i="20"/>
  <c r="AY22" i="20"/>
  <c r="AX22" i="20"/>
  <c r="AY21" i="20"/>
  <c r="AX21" i="20"/>
  <c r="AY20" i="20"/>
  <c r="AX20" i="20"/>
  <c r="AY19" i="20"/>
  <c r="AX19" i="20"/>
  <c r="AY18" i="20"/>
  <c r="AX18" i="20"/>
  <c r="AY17" i="20"/>
  <c r="AX17" i="20"/>
  <c r="AY16" i="20"/>
  <c r="AX16" i="20"/>
  <c r="AY15" i="20"/>
  <c r="AX15" i="20"/>
  <c r="AY14" i="20"/>
  <c r="EW13" i="20" s="1"/>
  <c r="AX14" i="20"/>
  <c r="EV13" i="20" s="1"/>
  <c r="BI13" i="20"/>
  <c r="BH13" i="20"/>
  <c r="BG13" i="20"/>
  <c r="BF13" i="20"/>
  <c r="BE13" i="20"/>
  <c r="BD13" i="20"/>
  <c r="BC13" i="20"/>
  <c r="BB13" i="20"/>
  <c r="BA13" i="20"/>
  <c r="AZ13" i="20"/>
  <c r="AM41" i="20"/>
  <c r="AL41" i="20"/>
  <c r="AM40" i="20"/>
  <c r="AL40" i="20"/>
  <c r="AM39" i="20"/>
  <c r="AL39" i="20"/>
  <c r="AM38" i="20"/>
  <c r="AL38" i="20"/>
  <c r="AM37" i="20"/>
  <c r="AL37" i="20"/>
  <c r="AM36" i="20"/>
  <c r="AL36" i="20"/>
  <c r="AM35" i="20"/>
  <c r="AL35" i="20"/>
  <c r="AM34" i="20"/>
  <c r="AL34" i="20"/>
  <c r="AM33" i="20"/>
  <c r="AL33" i="20"/>
  <c r="AM32" i="20"/>
  <c r="AL32" i="20"/>
  <c r="AM31" i="20"/>
  <c r="AL31" i="20"/>
  <c r="AM30" i="20"/>
  <c r="AL30" i="20"/>
  <c r="AM29" i="20"/>
  <c r="AL29" i="20"/>
  <c r="AM28" i="20"/>
  <c r="AL28" i="20"/>
  <c r="AM27" i="20"/>
  <c r="AL27" i="20"/>
  <c r="AM26" i="20"/>
  <c r="AL26" i="20"/>
  <c r="AM25" i="20"/>
  <c r="AL25" i="20"/>
  <c r="AM24" i="20"/>
  <c r="AL24" i="20"/>
  <c r="AM23" i="20"/>
  <c r="AL23" i="20"/>
  <c r="AM22" i="20"/>
  <c r="AL22" i="20"/>
  <c r="AM21" i="20"/>
  <c r="AL21" i="20"/>
  <c r="AM20" i="20"/>
  <c r="AL20" i="20"/>
  <c r="AM19" i="20"/>
  <c r="AL19" i="20"/>
  <c r="AM18" i="20"/>
  <c r="AL18" i="20"/>
  <c r="AM17" i="20"/>
  <c r="AL17" i="20"/>
  <c r="AM16" i="20"/>
  <c r="AL16" i="20"/>
  <c r="AM15" i="20"/>
  <c r="AL15" i="20"/>
  <c r="AM14" i="20"/>
  <c r="AL14" i="20"/>
  <c r="AW13" i="20"/>
  <c r="AV13" i="20"/>
  <c r="AU13" i="20"/>
  <c r="AT13" i="20"/>
  <c r="AS13" i="20"/>
  <c r="AR13" i="20"/>
  <c r="AQ13" i="20"/>
  <c r="AP13" i="20"/>
  <c r="AO13" i="20"/>
  <c r="AN13" i="20"/>
  <c r="AA41" i="20"/>
  <c r="Z41" i="20"/>
  <c r="AA40" i="20"/>
  <c r="Z40" i="20"/>
  <c r="AA39" i="20"/>
  <c r="Z39" i="20"/>
  <c r="AA38" i="20"/>
  <c r="Z38" i="20"/>
  <c r="AA37" i="20"/>
  <c r="Z37" i="20"/>
  <c r="AA36" i="20"/>
  <c r="Z36" i="20"/>
  <c r="AA35" i="20"/>
  <c r="Z35" i="20"/>
  <c r="AA34" i="20"/>
  <c r="Z34" i="20"/>
  <c r="AA33" i="20"/>
  <c r="Z33" i="20"/>
  <c r="AA32" i="20"/>
  <c r="Z32" i="20"/>
  <c r="AA31" i="20"/>
  <c r="Z31" i="20"/>
  <c r="AA30" i="20"/>
  <c r="Z30" i="20"/>
  <c r="AA29" i="20"/>
  <c r="Z29" i="20"/>
  <c r="AA28" i="20"/>
  <c r="Z28" i="20"/>
  <c r="AA27" i="20"/>
  <c r="Z27" i="20"/>
  <c r="AA26" i="20"/>
  <c r="Z26" i="20"/>
  <c r="AA25" i="20"/>
  <c r="Z25" i="20"/>
  <c r="AA24" i="20"/>
  <c r="Z24" i="20"/>
  <c r="AA23" i="20"/>
  <c r="Z23" i="20"/>
  <c r="AA22" i="20"/>
  <c r="Z22" i="20"/>
  <c r="AA21" i="20"/>
  <c r="Z21" i="20"/>
  <c r="AA20" i="20"/>
  <c r="Z20" i="20"/>
  <c r="AA19" i="20"/>
  <c r="Z19" i="20"/>
  <c r="AA18" i="20"/>
  <c r="Z18" i="20"/>
  <c r="AA17" i="20"/>
  <c r="Z17" i="20"/>
  <c r="AA16" i="20"/>
  <c r="Z16" i="20"/>
  <c r="AA15" i="20"/>
  <c r="Z15" i="20"/>
  <c r="AA14" i="20"/>
  <c r="Z14" i="20"/>
  <c r="AK13" i="20"/>
  <c r="AJ13" i="20"/>
  <c r="AI13" i="20"/>
  <c r="AH13" i="20"/>
  <c r="AG13" i="20"/>
  <c r="AF13" i="20"/>
  <c r="AE13" i="20"/>
  <c r="AD13" i="20"/>
  <c r="AC13" i="20"/>
  <c r="AB13" i="20"/>
  <c r="EI41" i="21"/>
  <c r="EH41" i="21"/>
  <c r="EI40" i="21"/>
  <c r="EH40" i="21"/>
  <c r="EI39" i="21"/>
  <c r="EH39" i="21"/>
  <c r="EI38" i="21"/>
  <c r="EH38" i="21"/>
  <c r="EI37" i="21"/>
  <c r="EH37" i="21"/>
  <c r="EI36" i="21"/>
  <c r="EH36" i="21"/>
  <c r="EI35" i="21"/>
  <c r="EH35" i="21"/>
  <c r="EI34" i="21"/>
  <c r="EH34" i="21"/>
  <c r="EI33" i="21"/>
  <c r="EH33" i="21"/>
  <c r="EI32" i="21"/>
  <c r="EH32" i="21"/>
  <c r="EI31" i="21"/>
  <c r="EH31" i="21"/>
  <c r="EI30" i="21"/>
  <c r="EH30" i="21"/>
  <c r="EI29" i="21"/>
  <c r="EH29" i="21"/>
  <c r="EI28" i="21"/>
  <c r="EH28" i="21"/>
  <c r="EI27" i="21"/>
  <c r="EH27" i="21"/>
  <c r="EI26" i="21"/>
  <c r="EH26" i="21"/>
  <c r="EI25" i="21"/>
  <c r="EH25" i="21"/>
  <c r="EI24" i="21"/>
  <c r="EH24" i="21"/>
  <c r="EI23" i="21"/>
  <c r="EH23" i="21"/>
  <c r="EI22" i="21"/>
  <c r="EH22" i="21"/>
  <c r="EI21" i="21"/>
  <c r="EH21" i="21"/>
  <c r="EI20" i="21"/>
  <c r="EH20" i="21"/>
  <c r="EI19" i="21"/>
  <c r="EH19" i="21"/>
  <c r="EI18" i="21"/>
  <c r="EH18" i="21"/>
  <c r="EI17" i="21"/>
  <c r="EH17" i="21"/>
  <c r="EI16" i="21"/>
  <c r="EH16" i="21"/>
  <c r="EI15" i="21"/>
  <c r="EH15" i="21"/>
  <c r="EI14" i="21"/>
  <c r="EH14" i="21"/>
  <c r="EQ13" i="21"/>
  <c r="EP13" i="21"/>
  <c r="EO13" i="21"/>
  <c r="EN13" i="21"/>
  <c r="EM13" i="21"/>
  <c r="EL13" i="21"/>
  <c r="EK13" i="21"/>
  <c r="EJ13" i="21"/>
  <c r="DY41" i="21"/>
  <c r="DX41" i="21"/>
  <c r="DY40" i="21"/>
  <c r="DX40" i="21"/>
  <c r="DY39" i="21"/>
  <c r="DX39" i="21"/>
  <c r="DY38" i="21"/>
  <c r="DX38" i="21"/>
  <c r="DY37" i="21"/>
  <c r="DX37" i="21"/>
  <c r="DY36" i="21"/>
  <c r="DX36" i="21"/>
  <c r="DY35" i="21"/>
  <c r="DX35" i="21"/>
  <c r="DY34" i="21"/>
  <c r="DX34" i="21"/>
  <c r="DY33" i="21"/>
  <c r="DX33" i="21"/>
  <c r="DY32" i="21"/>
  <c r="DX32" i="21"/>
  <c r="DY31" i="21"/>
  <c r="DX31" i="21"/>
  <c r="DY30" i="21"/>
  <c r="DX30" i="21"/>
  <c r="DY29" i="21"/>
  <c r="DX29" i="21"/>
  <c r="DY28" i="21"/>
  <c r="DX28" i="21"/>
  <c r="DY27" i="21"/>
  <c r="DX27" i="21"/>
  <c r="DY26" i="21"/>
  <c r="DX26" i="21"/>
  <c r="DY25" i="21"/>
  <c r="DX25" i="21"/>
  <c r="DY24" i="21"/>
  <c r="DX24" i="21"/>
  <c r="DY23" i="21"/>
  <c r="DX23" i="21"/>
  <c r="DY22" i="21"/>
  <c r="DX22" i="21"/>
  <c r="DY21" i="21"/>
  <c r="DX21" i="21"/>
  <c r="DY20" i="21"/>
  <c r="DX20" i="21"/>
  <c r="DY19" i="21"/>
  <c r="DX19" i="21"/>
  <c r="DY18" i="21"/>
  <c r="DX18" i="21"/>
  <c r="DY17" i="21"/>
  <c r="DX17" i="21"/>
  <c r="DY16" i="21"/>
  <c r="DX16" i="21"/>
  <c r="DY15" i="21"/>
  <c r="DX15" i="21"/>
  <c r="DY14" i="21"/>
  <c r="DX14" i="21"/>
  <c r="EG13" i="21"/>
  <c r="EF13" i="21"/>
  <c r="EE13" i="21"/>
  <c r="ED13" i="21"/>
  <c r="EC13" i="21"/>
  <c r="EB13" i="21"/>
  <c r="EA13" i="21"/>
  <c r="DZ13" i="21"/>
  <c r="DO41" i="21"/>
  <c r="DN41" i="21"/>
  <c r="DO40" i="21"/>
  <c r="DN40" i="21"/>
  <c r="DO39" i="21"/>
  <c r="DN39" i="21"/>
  <c r="DO38" i="21"/>
  <c r="DN38" i="21"/>
  <c r="DO37" i="21"/>
  <c r="DN37" i="21"/>
  <c r="DO36" i="21"/>
  <c r="DN36" i="21"/>
  <c r="DO35" i="21"/>
  <c r="DN35" i="21"/>
  <c r="DO34" i="21"/>
  <c r="DN34" i="21"/>
  <c r="DO33" i="21"/>
  <c r="DN33" i="21"/>
  <c r="DO32" i="21"/>
  <c r="DN32" i="21"/>
  <c r="DO31" i="21"/>
  <c r="DN31" i="21"/>
  <c r="DO30" i="21"/>
  <c r="DN30" i="21"/>
  <c r="DO29" i="21"/>
  <c r="DN29" i="21"/>
  <c r="DO28" i="21"/>
  <c r="DN28" i="21"/>
  <c r="DO27" i="21"/>
  <c r="DN27" i="21"/>
  <c r="DO26" i="21"/>
  <c r="DN26" i="21"/>
  <c r="DO25" i="21"/>
  <c r="DN25" i="21"/>
  <c r="DO24" i="21"/>
  <c r="DN24" i="21"/>
  <c r="DO23" i="21"/>
  <c r="DN23" i="21"/>
  <c r="DO22" i="21"/>
  <c r="DN22" i="21"/>
  <c r="DO21" i="21"/>
  <c r="DN21" i="21"/>
  <c r="DO20" i="21"/>
  <c r="DN20" i="21"/>
  <c r="DO19" i="21"/>
  <c r="DN19" i="21"/>
  <c r="DO18" i="21"/>
  <c r="DN18" i="21"/>
  <c r="DO17" i="21"/>
  <c r="DN17" i="21"/>
  <c r="DO16" i="21"/>
  <c r="DN16" i="21"/>
  <c r="DO15" i="21"/>
  <c r="DN15" i="21"/>
  <c r="DO14" i="21"/>
  <c r="DN14" i="21"/>
  <c r="DW13" i="21"/>
  <c r="DV13" i="21"/>
  <c r="DU13" i="21"/>
  <c r="DT13" i="21"/>
  <c r="DS13" i="21"/>
  <c r="DR13" i="21"/>
  <c r="DQ13" i="21"/>
  <c r="DP13" i="21"/>
  <c r="DE41" i="21"/>
  <c r="DD41" i="21"/>
  <c r="DE40" i="21"/>
  <c r="DD40" i="21"/>
  <c r="DE39" i="21"/>
  <c r="DD39" i="21"/>
  <c r="DE38" i="21"/>
  <c r="DD38" i="21"/>
  <c r="DE37" i="21"/>
  <c r="DD37" i="21"/>
  <c r="DE36" i="21"/>
  <c r="DD36" i="21"/>
  <c r="DE35" i="21"/>
  <c r="DD35" i="21"/>
  <c r="DE34" i="21"/>
  <c r="DD34" i="21"/>
  <c r="DE33" i="21"/>
  <c r="DD33" i="21"/>
  <c r="DE32" i="21"/>
  <c r="DD32" i="21"/>
  <c r="DE31" i="21"/>
  <c r="DD31" i="21"/>
  <c r="DE30" i="21"/>
  <c r="DD30" i="21"/>
  <c r="DE29" i="21"/>
  <c r="DD29" i="21"/>
  <c r="DE28" i="21"/>
  <c r="DD28" i="21"/>
  <c r="DE27" i="21"/>
  <c r="DD27" i="21"/>
  <c r="DE26" i="21"/>
  <c r="DD26" i="21"/>
  <c r="DE25" i="21"/>
  <c r="DD25" i="21"/>
  <c r="DE24" i="21"/>
  <c r="DD24" i="21"/>
  <c r="DE23" i="21"/>
  <c r="DD23" i="21"/>
  <c r="DE22" i="21"/>
  <c r="DD22" i="21"/>
  <c r="DE21" i="21"/>
  <c r="DD21" i="21"/>
  <c r="DE20" i="21"/>
  <c r="DD20" i="21"/>
  <c r="DE19" i="21"/>
  <c r="DD19" i="21"/>
  <c r="DE18" i="21"/>
  <c r="DD18" i="21"/>
  <c r="DE17" i="21"/>
  <c r="DD17" i="21"/>
  <c r="DE16" i="21"/>
  <c r="DD16" i="21"/>
  <c r="DE15" i="21"/>
  <c r="DD15" i="21"/>
  <c r="DE14" i="21"/>
  <c r="FA13" i="21" s="1"/>
  <c r="DD14" i="21"/>
  <c r="EZ13" i="21" s="1"/>
  <c r="DM13" i="21"/>
  <c r="DL13" i="21"/>
  <c r="DK13" i="21"/>
  <c r="DJ13" i="21"/>
  <c r="DI13" i="21"/>
  <c r="DH13" i="21"/>
  <c r="DG13" i="21"/>
  <c r="DF13" i="21"/>
  <c r="CU41" i="21"/>
  <c r="CT41" i="21"/>
  <c r="CU40" i="21"/>
  <c r="CT40" i="21"/>
  <c r="CU39" i="21"/>
  <c r="CT39" i="21"/>
  <c r="CU38" i="21"/>
  <c r="CT38" i="21"/>
  <c r="CU37" i="21"/>
  <c r="CT37" i="21"/>
  <c r="CU36" i="21"/>
  <c r="CT36" i="21"/>
  <c r="CU35" i="21"/>
  <c r="CT35" i="21"/>
  <c r="CU34" i="21"/>
  <c r="CT34" i="21"/>
  <c r="CU33" i="21"/>
  <c r="CT33" i="21"/>
  <c r="CU32" i="21"/>
  <c r="CT32" i="21"/>
  <c r="CU31" i="21"/>
  <c r="CT31" i="21"/>
  <c r="CU30" i="21"/>
  <c r="CT30" i="21"/>
  <c r="CU29" i="21"/>
  <c r="CT29" i="21"/>
  <c r="CU28" i="21"/>
  <c r="CT28" i="21"/>
  <c r="CU27" i="21"/>
  <c r="CT27" i="21"/>
  <c r="CU26" i="21"/>
  <c r="CT26" i="21"/>
  <c r="CU25" i="21"/>
  <c r="CT25" i="21"/>
  <c r="CU24" i="21"/>
  <c r="CT24" i="21"/>
  <c r="CU23" i="21"/>
  <c r="CT23" i="21"/>
  <c r="CU22" i="21"/>
  <c r="CT22" i="21"/>
  <c r="CU21" i="21"/>
  <c r="CT21" i="21"/>
  <c r="CU20" i="21"/>
  <c r="CT20" i="21"/>
  <c r="CU19" i="21"/>
  <c r="CT19" i="21"/>
  <c r="CU18" i="21"/>
  <c r="CT18" i="21"/>
  <c r="CU17" i="21"/>
  <c r="CT17" i="21"/>
  <c r="CU16" i="21"/>
  <c r="CT16" i="21"/>
  <c r="CU15" i="21"/>
  <c r="CT15" i="21"/>
  <c r="CU14" i="21"/>
  <c r="CT14" i="21"/>
  <c r="DC13" i="21"/>
  <c r="DB13" i="21"/>
  <c r="DA13" i="21"/>
  <c r="CZ13" i="21"/>
  <c r="CY13" i="21"/>
  <c r="CX13" i="21"/>
  <c r="CW13" i="21"/>
  <c r="CV13" i="21"/>
  <c r="CI41" i="21"/>
  <c r="CH41" i="21"/>
  <c r="CI40" i="21"/>
  <c r="CH40" i="21"/>
  <c r="CI39" i="21"/>
  <c r="CH39" i="21"/>
  <c r="CI38" i="21"/>
  <c r="CH38" i="21"/>
  <c r="CI37" i="21"/>
  <c r="CH37" i="21"/>
  <c r="CI36" i="21"/>
  <c r="CH36" i="21"/>
  <c r="CI35" i="21"/>
  <c r="CH35" i="21"/>
  <c r="CI34" i="21"/>
  <c r="CH34" i="21"/>
  <c r="CI33" i="21"/>
  <c r="CH33" i="21"/>
  <c r="CI32" i="21"/>
  <c r="CH32" i="21"/>
  <c r="CI31" i="21"/>
  <c r="CH31" i="21"/>
  <c r="CI30" i="21"/>
  <c r="CH30" i="21"/>
  <c r="CI29" i="21"/>
  <c r="CH29" i="21"/>
  <c r="CI28" i="21"/>
  <c r="CH28" i="21"/>
  <c r="CI27" i="21"/>
  <c r="CH27" i="21"/>
  <c r="CI26" i="21"/>
  <c r="CH26" i="21"/>
  <c r="CI25" i="21"/>
  <c r="CH25" i="21"/>
  <c r="CI24" i="21"/>
  <c r="CH24" i="21"/>
  <c r="CI23" i="21"/>
  <c r="CH23" i="21"/>
  <c r="CI22" i="21"/>
  <c r="CH22" i="21"/>
  <c r="CI21" i="21"/>
  <c r="CH21" i="21"/>
  <c r="CI20" i="21"/>
  <c r="CH20" i="21"/>
  <c r="CI19" i="21"/>
  <c r="CH19" i="21"/>
  <c r="CI18" i="21"/>
  <c r="CH18" i="21"/>
  <c r="CI17" i="21"/>
  <c r="CH17" i="21"/>
  <c r="CI16" i="21"/>
  <c r="CH16" i="21"/>
  <c r="CI15" i="21"/>
  <c r="CH15" i="21"/>
  <c r="CI14" i="21"/>
  <c r="CH14" i="21"/>
  <c r="CS13" i="21"/>
  <c r="CR13" i="21"/>
  <c r="CQ13" i="21"/>
  <c r="CP13" i="21"/>
  <c r="CO13" i="21"/>
  <c r="CN13" i="21"/>
  <c r="CM13" i="21"/>
  <c r="CL13" i="21"/>
  <c r="CK13" i="21"/>
  <c r="CJ13" i="21"/>
  <c r="BW41" i="21"/>
  <c r="BV41" i="21"/>
  <c r="BW40" i="21"/>
  <c r="BV40" i="21"/>
  <c r="BW39" i="21"/>
  <c r="BV39" i="21"/>
  <c r="BW38" i="21"/>
  <c r="BV38" i="21"/>
  <c r="BW37" i="21"/>
  <c r="BV37" i="21"/>
  <c r="BW36" i="21"/>
  <c r="BV36" i="21"/>
  <c r="BW35" i="21"/>
  <c r="BV35" i="21"/>
  <c r="BW34" i="21"/>
  <c r="BV34" i="21"/>
  <c r="BW33" i="21"/>
  <c r="BV33" i="21"/>
  <c r="BW32" i="21"/>
  <c r="BV32" i="21"/>
  <c r="BW31" i="21"/>
  <c r="BV31" i="21"/>
  <c r="BW30" i="21"/>
  <c r="BV30" i="21"/>
  <c r="BW29" i="21"/>
  <c r="BV29" i="21"/>
  <c r="BW28" i="21"/>
  <c r="BV28" i="21"/>
  <c r="BW27" i="21"/>
  <c r="BV27" i="21"/>
  <c r="BW26" i="21"/>
  <c r="BV26" i="21"/>
  <c r="BW25" i="21"/>
  <c r="BV25" i="21"/>
  <c r="BW24" i="21"/>
  <c r="BV24" i="21"/>
  <c r="BW23" i="21"/>
  <c r="BV23" i="21"/>
  <c r="BW22" i="21"/>
  <c r="BV22" i="21"/>
  <c r="BW21" i="21"/>
  <c r="BV21" i="21"/>
  <c r="BW20" i="21"/>
  <c r="BV20" i="21"/>
  <c r="BW19" i="21"/>
  <c r="BV19" i="21"/>
  <c r="BW18" i="21"/>
  <c r="BV18" i="21"/>
  <c r="BW17" i="21"/>
  <c r="BV17" i="21"/>
  <c r="BW16" i="21"/>
  <c r="BV16" i="21"/>
  <c r="BW15" i="21"/>
  <c r="BV15" i="21"/>
  <c r="BW14" i="21"/>
  <c r="BV14" i="21"/>
  <c r="CG13" i="21"/>
  <c r="CF13" i="21"/>
  <c r="CE13" i="21"/>
  <c r="CD13" i="21"/>
  <c r="CC13" i="21"/>
  <c r="CB13" i="21"/>
  <c r="CA13" i="21"/>
  <c r="BZ13" i="21"/>
  <c r="BY13" i="21"/>
  <c r="BX13" i="21"/>
  <c r="BK41" i="21"/>
  <c r="BJ41" i="21"/>
  <c r="BK40" i="21"/>
  <c r="BJ40" i="21"/>
  <c r="BK39" i="21"/>
  <c r="BJ39" i="21"/>
  <c r="BK38" i="21"/>
  <c r="BJ38" i="21"/>
  <c r="BK37" i="21"/>
  <c r="BJ37" i="21"/>
  <c r="BK36" i="21"/>
  <c r="BJ36" i="21"/>
  <c r="BK35" i="21"/>
  <c r="BJ35" i="21"/>
  <c r="BK34" i="21"/>
  <c r="BJ34" i="21"/>
  <c r="BK33" i="21"/>
  <c r="BJ33" i="21"/>
  <c r="BK32" i="21"/>
  <c r="BJ32" i="21"/>
  <c r="BK31" i="21"/>
  <c r="BJ31" i="21"/>
  <c r="BK30" i="21"/>
  <c r="BJ30" i="21"/>
  <c r="BK29" i="21"/>
  <c r="BJ29" i="21"/>
  <c r="BK28" i="21"/>
  <c r="BJ28" i="21"/>
  <c r="BK27" i="21"/>
  <c r="BJ27" i="21"/>
  <c r="BK26" i="21"/>
  <c r="BJ26" i="21"/>
  <c r="BK25" i="21"/>
  <c r="BJ25" i="21"/>
  <c r="BK24" i="21"/>
  <c r="BJ24" i="21"/>
  <c r="BK23" i="21"/>
  <c r="BJ23" i="21"/>
  <c r="BK22" i="21"/>
  <c r="BJ22" i="21"/>
  <c r="BK21" i="21"/>
  <c r="BJ21" i="21"/>
  <c r="BK20" i="21"/>
  <c r="BJ20" i="21"/>
  <c r="BK19" i="21"/>
  <c r="BJ19" i="21"/>
  <c r="BK18" i="21"/>
  <c r="BJ18" i="21"/>
  <c r="BK17" i="21"/>
  <c r="BJ17" i="21"/>
  <c r="BK16" i="21"/>
  <c r="BJ16" i="21"/>
  <c r="BK15" i="21"/>
  <c r="BJ15" i="21"/>
  <c r="BK14" i="21"/>
  <c r="EY13" i="21" s="1"/>
  <c r="BJ14" i="21"/>
  <c r="EX13" i="21" s="1"/>
  <c r="BU13" i="21"/>
  <c r="BT13" i="21"/>
  <c r="BS13" i="21"/>
  <c r="BR13" i="21"/>
  <c r="BQ13" i="21"/>
  <c r="BP13" i="21"/>
  <c r="BO13" i="21"/>
  <c r="BN13" i="21"/>
  <c r="BM13" i="21"/>
  <c r="BL13" i="21"/>
  <c r="AY41" i="21"/>
  <c r="AX41" i="21"/>
  <c r="AY40" i="21"/>
  <c r="AX40" i="21"/>
  <c r="AY39" i="21"/>
  <c r="AX39" i="21"/>
  <c r="AY38" i="21"/>
  <c r="AX38" i="21"/>
  <c r="AY37" i="21"/>
  <c r="AX37" i="21"/>
  <c r="AY36" i="21"/>
  <c r="AX36" i="21"/>
  <c r="AY35" i="21"/>
  <c r="AX35" i="21"/>
  <c r="AY34" i="21"/>
  <c r="AX34" i="21"/>
  <c r="AY33" i="21"/>
  <c r="AX33" i="21"/>
  <c r="AY32" i="21"/>
  <c r="AX32" i="21"/>
  <c r="AY31" i="21"/>
  <c r="AX31" i="21"/>
  <c r="AY30" i="21"/>
  <c r="AX30" i="21"/>
  <c r="AY29" i="21"/>
  <c r="AX29" i="21"/>
  <c r="AY28" i="21"/>
  <c r="AX28" i="21"/>
  <c r="AY27" i="21"/>
  <c r="AX27" i="21"/>
  <c r="AY26" i="21"/>
  <c r="AX26" i="21"/>
  <c r="AY25" i="21"/>
  <c r="AX25" i="21"/>
  <c r="AY24" i="21"/>
  <c r="AX24" i="21"/>
  <c r="AY23" i="21"/>
  <c r="AX23" i="21"/>
  <c r="AY22" i="21"/>
  <c r="AX22" i="21"/>
  <c r="AY21" i="21"/>
  <c r="AX21" i="21"/>
  <c r="AY20" i="21"/>
  <c r="AX20" i="21"/>
  <c r="AY19" i="21"/>
  <c r="AX19" i="21"/>
  <c r="AY18" i="21"/>
  <c r="AX18" i="21"/>
  <c r="AY17" i="21"/>
  <c r="AX17" i="21"/>
  <c r="AY16" i="21"/>
  <c r="AX16" i="21"/>
  <c r="AY15" i="21"/>
  <c r="AX15" i="21"/>
  <c r="AY14" i="21"/>
  <c r="EW13" i="21" s="1"/>
  <c r="AX14" i="21"/>
  <c r="EV13" i="21" s="1"/>
  <c r="BI13" i="21"/>
  <c r="BH13" i="21"/>
  <c r="BG13" i="21"/>
  <c r="BF13" i="21"/>
  <c r="BE13" i="21"/>
  <c r="BD13" i="21"/>
  <c r="BC13" i="21"/>
  <c r="BB13" i="21"/>
  <c r="BA13" i="21"/>
  <c r="AZ13" i="21"/>
  <c r="AM41" i="21"/>
  <c r="AL41" i="21"/>
  <c r="AM40" i="21"/>
  <c r="AL40" i="21"/>
  <c r="AM39" i="21"/>
  <c r="AL39" i="21"/>
  <c r="AM38" i="21"/>
  <c r="AL38" i="21"/>
  <c r="AM37" i="21"/>
  <c r="AL37" i="21"/>
  <c r="AM36" i="21"/>
  <c r="AL36" i="21"/>
  <c r="AM35" i="21"/>
  <c r="AL35" i="21"/>
  <c r="AM34" i="21"/>
  <c r="AL34" i="21"/>
  <c r="AM33" i="21"/>
  <c r="AL33" i="21"/>
  <c r="AM32" i="21"/>
  <c r="AL32" i="21"/>
  <c r="AM31" i="21"/>
  <c r="AL31" i="21"/>
  <c r="AM30" i="21"/>
  <c r="AL30" i="21"/>
  <c r="AM29" i="21"/>
  <c r="AL29" i="21"/>
  <c r="AM28" i="21"/>
  <c r="AL28" i="21"/>
  <c r="AM27" i="21"/>
  <c r="AL27" i="21"/>
  <c r="AM26" i="21"/>
  <c r="AL26" i="21"/>
  <c r="AM25" i="21"/>
  <c r="AL25" i="21"/>
  <c r="AM24" i="21"/>
  <c r="AL24" i="21"/>
  <c r="AM23" i="21"/>
  <c r="AL23" i="21"/>
  <c r="AM22" i="21"/>
  <c r="AL22" i="21"/>
  <c r="AM21" i="21"/>
  <c r="AL21" i="21"/>
  <c r="AM20" i="21"/>
  <c r="AL20" i="21"/>
  <c r="AM19" i="21"/>
  <c r="AL19" i="21"/>
  <c r="AM18" i="21"/>
  <c r="AL18" i="21"/>
  <c r="AM17" i="21"/>
  <c r="AL17" i="21"/>
  <c r="AM16" i="21"/>
  <c r="AL16" i="21"/>
  <c r="AM15" i="21"/>
  <c r="AL15" i="21"/>
  <c r="AM14" i="21"/>
  <c r="AL14" i="21"/>
  <c r="AW13" i="21"/>
  <c r="AV13" i="21"/>
  <c r="AU13" i="21"/>
  <c r="AT13" i="21"/>
  <c r="AS13" i="21"/>
  <c r="AR13" i="21"/>
  <c r="AQ13" i="21"/>
  <c r="AP13" i="21"/>
  <c r="AO13" i="21"/>
  <c r="AN13" i="21"/>
  <c r="AA41" i="21"/>
  <c r="Z41" i="21"/>
  <c r="AA40" i="21"/>
  <c r="Z40" i="21"/>
  <c r="AA39" i="21"/>
  <c r="Z39" i="21"/>
  <c r="AA38" i="21"/>
  <c r="Z38" i="21"/>
  <c r="AA37" i="21"/>
  <c r="Z37" i="21"/>
  <c r="AA36" i="21"/>
  <c r="Z36" i="21"/>
  <c r="AA35" i="21"/>
  <c r="Z35" i="21"/>
  <c r="AA34" i="21"/>
  <c r="Z34" i="21"/>
  <c r="AA33" i="21"/>
  <c r="Z33" i="21"/>
  <c r="AA32" i="21"/>
  <c r="Z32" i="21"/>
  <c r="AA31" i="21"/>
  <c r="Z31" i="21"/>
  <c r="AA30" i="21"/>
  <c r="Z30" i="21"/>
  <c r="AA29" i="21"/>
  <c r="Z29" i="21"/>
  <c r="AA28" i="21"/>
  <c r="Z28" i="21"/>
  <c r="AA27" i="21"/>
  <c r="Z27" i="21"/>
  <c r="AA26" i="21"/>
  <c r="Z26" i="21"/>
  <c r="AA25" i="21"/>
  <c r="Z25" i="21"/>
  <c r="AA24" i="21"/>
  <c r="Z24" i="21"/>
  <c r="AA23" i="21"/>
  <c r="Z23" i="21"/>
  <c r="AA22" i="21"/>
  <c r="Z22" i="21"/>
  <c r="AA21" i="21"/>
  <c r="Z21" i="21"/>
  <c r="AA20" i="21"/>
  <c r="Z20" i="21"/>
  <c r="AA19" i="21"/>
  <c r="Z19" i="21"/>
  <c r="AA18" i="21"/>
  <c r="Z18" i="21"/>
  <c r="AA17" i="21"/>
  <c r="Z17" i="21"/>
  <c r="AA16" i="21"/>
  <c r="Z16" i="21"/>
  <c r="AA15" i="21"/>
  <c r="Z15" i="21"/>
  <c r="AA14" i="21"/>
  <c r="Z14" i="21"/>
  <c r="AK13" i="21"/>
  <c r="AJ13" i="21"/>
  <c r="AI13" i="21"/>
  <c r="AH13" i="21"/>
  <c r="AG13" i="21"/>
  <c r="AF13" i="21"/>
  <c r="AE13" i="21"/>
  <c r="AD13" i="21"/>
  <c r="AC13" i="21"/>
  <c r="AB13" i="21"/>
  <c r="DX13" i="20" l="1"/>
  <c r="DE13" i="21"/>
  <c r="BK13" i="21"/>
  <c r="CI13" i="21"/>
  <c r="CU13" i="21"/>
  <c r="EI13" i="21"/>
  <c r="DY13" i="21"/>
  <c r="DX13" i="21"/>
  <c r="CH13" i="21"/>
  <c r="DN13" i="21"/>
  <c r="Z13" i="21"/>
  <c r="DO13" i="21"/>
  <c r="BJ13" i="21"/>
  <c r="EH13" i="21"/>
  <c r="AM13" i="21"/>
  <c r="AA13" i="21"/>
  <c r="CT13" i="21"/>
  <c r="DD13" i="21"/>
  <c r="DO13" i="20"/>
  <c r="DY13" i="20"/>
  <c r="BW13" i="20"/>
  <c r="CH13" i="20"/>
  <c r="BJ13" i="20"/>
  <c r="EH13" i="20"/>
  <c r="EI13" i="20"/>
  <c r="Z13" i="20"/>
  <c r="AY13" i="20"/>
  <c r="BV13" i="20"/>
  <c r="DN13" i="20"/>
  <c r="AM13" i="20"/>
  <c r="CU13" i="20"/>
  <c r="AL13" i="20"/>
  <c r="CT13" i="20"/>
  <c r="DD13" i="20"/>
  <c r="AA13" i="20"/>
  <c r="CI13" i="20"/>
  <c r="DE13" i="20"/>
  <c r="BK13" i="20"/>
  <c r="AX13" i="20"/>
  <c r="AL13" i="21"/>
  <c r="AX13" i="21"/>
  <c r="BV13" i="21"/>
  <c r="AY13" i="21"/>
  <c r="BW13" i="21"/>
  <c r="EU13" i="20"/>
  <c r="ET13" i="20"/>
  <c r="ET13" i="21"/>
  <c r="EU13" i="21"/>
  <c r="D32" i="14" l="1"/>
  <c r="E32" i="14"/>
  <c r="F32" i="14"/>
  <c r="G32" i="14"/>
  <c r="H32" i="14"/>
  <c r="I32" i="14"/>
  <c r="J32" i="14"/>
  <c r="K32" i="14"/>
  <c r="L32" i="14"/>
  <c r="M32" i="14"/>
  <c r="B44" i="14"/>
  <c r="B40" i="14"/>
  <c r="G39" i="14"/>
  <c r="B54" i="14"/>
  <c r="B50" i="14"/>
  <c r="C49" i="14"/>
  <c r="D49" i="14"/>
  <c r="E49" i="14"/>
  <c r="F49" i="14"/>
  <c r="G49" i="14"/>
  <c r="G44" i="1" l="1"/>
  <c r="F44" i="1"/>
  <c r="F47" i="1" l="1"/>
  <c r="C61" i="4" l="1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C69" i="4"/>
  <c r="D69" i="4"/>
  <c r="E69" i="4"/>
  <c r="C70" i="4"/>
  <c r="D70" i="4"/>
  <c r="E70" i="4"/>
  <c r="C71" i="4"/>
  <c r="D71" i="4"/>
  <c r="E71" i="4"/>
  <c r="C72" i="4"/>
  <c r="D72" i="4"/>
  <c r="E72" i="4"/>
  <c r="C73" i="4"/>
  <c r="D73" i="4"/>
  <c r="E73" i="4"/>
  <c r="C74" i="4"/>
  <c r="D74" i="4"/>
  <c r="E74" i="4"/>
  <c r="C75" i="4"/>
  <c r="D75" i="4"/>
  <c r="E75" i="4"/>
  <c r="C76" i="4"/>
  <c r="D76" i="4"/>
  <c r="E76" i="4"/>
  <c r="C77" i="4"/>
  <c r="D77" i="4"/>
  <c r="E77" i="4"/>
  <c r="C78" i="4"/>
  <c r="D78" i="4"/>
  <c r="E78" i="4"/>
  <c r="D60" i="4"/>
  <c r="E60" i="4"/>
  <c r="E81" i="4" s="1"/>
  <c r="C60" i="4"/>
  <c r="B28" i="4"/>
  <c r="D81" i="4" l="1"/>
  <c r="C81" i="4"/>
  <c r="B78" i="4"/>
  <c r="B53" i="14" l="1"/>
  <c r="B52" i="14"/>
  <c r="B51" i="14"/>
  <c r="B43" i="14"/>
  <c r="B42" i="14"/>
  <c r="B41" i="14"/>
  <c r="B54" i="7"/>
  <c r="B53" i="7"/>
  <c r="B52" i="7"/>
  <c r="B51" i="7"/>
  <c r="B50" i="7"/>
  <c r="B44" i="1"/>
  <c r="B49" i="14" l="1"/>
  <c r="B39" i="14"/>
  <c r="C81" i="6" l="1"/>
  <c r="D81" i="6"/>
  <c r="E81" i="6"/>
  <c r="C82" i="6"/>
  <c r="D82" i="6"/>
  <c r="E82" i="6"/>
  <c r="C77" i="5"/>
  <c r="D77" i="5"/>
  <c r="E77" i="5"/>
  <c r="C78" i="5"/>
  <c r="D78" i="5"/>
  <c r="E78" i="5"/>
  <c r="B54" i="6"/>
  <c r="B55" i="6"/>
  <c r="B52" i="5"/>
  <c r="B53" i="5"/>
  <c r="B52" i="4"/>
  <c r="B53" i="4"/>
  <c r="B27" i="4"/>
  <c r="B27" i="5"/>
  <c r="B28" i="5"/>
  <c r="B29" i="6"/>
  <c r="B82" i="6" l="1"/>
  <c r="B78" i="5"/>
  <c r="B77" i="5"/>
  <c r="B81" i="6"/>
  <c r="B44" i="2"/>
  <c r="C44" i="2"/>
  <c r="D44" i="2"/>
  <c r="E44" i="2"/>
  <c r="F44" i="2"/>
  <c r="G44" i="2"/>
  <c r="C44" i="1"/>
  <c r="D44" i="1"/>
  <c r="E44" i="1"/>
  <c r="H81" i="13"/>
  <c r="H50" i="13"/>
  <c r="O45" i="11"/>
  <c r="O44" i="11"/>
  <c r="O28" i="11"/>
  <c r="P41" i="3"/>
  <c r="B28" i="6"/>
  <c r="B77" i="4"/>
  <c r="B90" i="6" l="1"/>
  <c r="C47" i="2"/>
  <c r="C39" i="14" l="1"/>
  <c r="C39" i="7"/>
  <c r="G49" i="7"/>
  <c r="B49" i="7"/>
  <c r="C41" i="3" l="1"/>
  <c r="E41" i="3"/>
  <c r="D41" i="3"/>
  <c r="F41" i="3"/>
  <c r="G41" i="3"/>
  <c r="H41" i="3"/>
  <c r="I41" i="3"/>
  <c r="J41" i="3"/>
  <c r="K41" i="3"/>
  <c r="L41" i="3"/>
  <c r="M41" i="3"/>
  <c r="N41" i="3"/>
  <c r="O41" i="3"/>
  <c r="B41" i="3"/>
  <c r="S41" i="3" l="1"/>
  <c r="D92" i="6"/>
  <c r="E92" i="6"/>
  <c r="B91" i="6" l="1"/>
  <c r="F39" i="14"/>
  <c r="E39" i="14"/>
  <c r="D39" i="14"/>
  <c r="C49" i="7"/>
  <c r="D49" i="7"/>
  <c r="E49" i="7"/>
  <c r="F49" i="7"/>
  <c r="B39" i="7" l="1"/>
  <c r="G39" i="7"/>
  <c r="F39" i="7"/>
  <c r="E39" i="7"/>
  <c r="D39" i="7"/>
  <c r="G43" i="2" l="1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F39" i="2"/>
  <c r="E39" i="2"/>
  <c r="D39" i="2"/>
  <c r="C39" i="2"/>
  <c r="G38" i="2"/>
  <c r="E38" i="2"/>
  <c r="D38" i="2"/>
  <c r="C38" i="2"/>
  <c r="G37" i="2"/>
  <c r="E37" i="2"/>
  <c r="D37" i="2"/>
  <c r="C37" i="2"/>
  <c r="G36" i="2"/>
  <c r="E36" i="2"/>
  <c r="D36" i="2"/>
  <c r="C36" i="2"/>
  <c r="G35" i="2"/>
  <c r="E35" i="2"/>
  <c r="D35" i="2"/>
  <c r="C35" i="2"/>
  <c r="G34" i="2"/>
  <c r="E34" i="2"/>
  <c r="D34" i="2"/>
  <c r="C34" i="2"/>
  <c r="C35" i="1"/>
  <c r="D35" i="1"/>
  <c r="E35" i="1"/>
  <c r="G35" i="1"/>
  <c r="C36" i="1"/>
  <c r="D36" i="1"/>
  <c r="E36" i="1"/>
  <c r="G36" i="1"/>
  <c r="C37" i="1"/>
  <c r="D37" i="1"/>
  <c r="E37" i="1"/>
  <c r="G37" i="1"/>
  <c r="C38" i="1"/>
  <c r="D38" i="1"/>
  <c r="E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E34" i="1"/>
  <c r="D34" i="1"/>
  <c r="B31" i="7" l="1"/>
  <c r="L32" i="7"/>
  <c r="K32" i="7"/>
  <c r="J32" i="7"/>
  <c r="I32" i="7"/>
  <c r="H32" i="7"/>
  <c r="G32" i="7"/>
  <c r="F32" i="7"/>
  <c r="E32" i="7"/>
  <c r="D32" i="7"/>
  <c r="C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B32" i="7" l="1"/>
  <c r="C32" i="7"/>
  <c r="M21" i="1" l="1"/>
  <c r="M25" i="1" s="1"/>
  <c r="H80" i="13"/>
  <c r="H79" i="13"/>
  <c r="H78" i="13"/>
  <c r="H77" i="13"/>
  <c r="H76" i="13"/>
  <c r="H75" i="13"/>
  <c r="H74" i="13"/>
  <c r="H49" i="13"/>
  <c r="H48" i="13"/>
  <c r="H47" i="13"/>
  <c r="H46" i="13"/>
  <c r="H45" i="13"/>
  <c r="H44" i="13"/>
  <c r="H43" i="13"/>
  <c r="O42" i="11"/>
  <c r="C21" i="1" l="1"/>
  <c r="G47" i="1"/>
  <c r="B43" i="2"/>
  <c r="G43" i="1"/>
  <c r="C25" i="1" l="1"/>
  <c r="B47" i="1" s="1"/>
  <c r="B43" i="1"/>
  <c r="C47" i="1"/>
  <c r="D47" i="1"/>
  <c r="E47" i="1"/>
  <c r="O43" i="11"/>
  <c r="B26" i="5" l="1"/>
  <c r="B25" i="5"/>
  <c r="B24" i="5"/>
  <c r="L59" i="5"/>
  <c r="M59" i="5"/>
  <c r="J59" i="5" l="1"/>
  <c r="R59" i="5" l="1"/>
  <c r="T59" i="5"/>
  <c r="S59" i="5"/>
  <c r="I60" i="4"/>
  <c r="Q59" i="5" l="1"/>
  <c r="C31" i="14" l="1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B32" i="14" s="1"/>
  <c r="C32" i="14" l="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S11" i="3" l="1"/>
  <c r="C65" i="6" l="1"/>
  <c r="D65" i="6"/>
  <c r="E65" i="6"/>
  <c r="C66" i="6"/>
  <c r="D66" i="6"/>
  <c r="E66" i="6"/>
  <c r="C67" i="6"/>
  <c r="D67" i="6"/>
  <c r="E67" i="6"/>
  <c r="C68" i="6"/>
  <c r="D68" i="6"/>
  <c r="E68" i="6"/>
  <c r="C69" i="6"/>
  <c r="D69" i="6"/>
  <c r="E69" i="6"/>
  <c r="C70" i="6"/>
  <c r="D70" i="6"/>
  <c r="E70" i="6"/>
  <c r="C71" i="6"/>
  <c r="D71" i="6"/>
  <c r="E71" i="6"/>
  <c r="C72" i="6"/>
  <c r="D72" i="6"/>
  <c r="E72" i="6"/>
  <c r="C73" i="6"/>
  <c r="D73" i="6"/>
  <c r="E73" i="6"/>
  <c r="C74" i="6"/>
  <c r="D74" i="6"/>
  <c r="E74" i="6"/>
  <c r="C75" i="6"/>
  <c r="D75" i="6"/>
  <c r="E75" i="6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64" i="6"/>
  <c r="B39" i="6"/>
  <c r="B41" i="6"/>
  <c r="B47" i="6"/>
  <c r="B49" i="6"/>
  <c r="B51" i="6"/>
  <c r="B37" i="6"/>
  <c r="E64" i="6"/>
  <c r="D64" i="6"/>
  <c r="B15" i="6"/>
  <c r="B21" i="6"/>
  <c r="B25" i="6"/>
  <c r="B52" i="6"/>
  <c r="B50" i="6"/>
  <c r="B48" i="6"/>
  <c r="B46" i="6"/>
  <c r="B44" i="6"/>
  <c r="B42" i="6"/>
  <c r="B40" i="6"/>
  <c r="B38" i="6"/>
  <c r="B26" i="6"/>
  <c r="B24" i="6"/>
  <c r="B22" i="6"/>
  <c r="B20" i="6"/>
  <c r="B18" i="6"/>
  <c r="B16" i="6"/>
  <c r="B14" i="6"/>
  <c r="B12" i="6"/>
  <c r="D85" i="6" l="1"/>
  <c r="E85" i="6"/>
  <c r="C85" i="6"/>
  <c r="B80" i="6"/>
  <c r="B74" i="6"/>
  <c r="B79" i="6"/>
  <c r="B69" i="6"/>
  <c r="B78" i="6"/>
  <c r="B71" i="6"/>
  <c r="B68" i="6"/>
  <c r="B65" i="6"/>
  <c r="B75" i="6"/>
  <c r="B43" i="6"/>
  <c r="B45" i="6"/>
  <c r="B53" i="6"/>
  <c r="B77" i="6"/>
  <c r="B76" i="6"/>
  <c r="B73" i="6"/>
  <c r="B72" i="6"/>
  <c r="B70" i="6"/>
  <c r="B67" i="6"/>
  <c r="B66" i="6"/>
  <c r="B13" i="6"/>
  <c r="B17" i="6"/>
  <c r="B19" i="6"/>
  <c r="B23" i="6"/>
  <c r="B27" i="6"/>
  <c r="B11" i="6"/>
  <c r="B64" i="6"/>
  <c r="B85" i="6" l="1"/>
  <c r="B58" i="6"/>
  <c r="B32" i="6"/>
  <c r="B92" i="6"/>
  <c r="B38" i="5" l="1"/>
  <c r="B40" i="5"/>
  <c r="B42" i="5"/>
  <c r="B44" i="5"/>
  <c r="B46" i="5"/>
  <c r="B48" i="5"/>
  <c r="B50" i="5"/>
  <c r="C62" i="5"/>
  <c r="E62" i="5"/>
  <c r="C63" i="5"/>
  <c r="E63" i="5"/>
  <c r="C64" i="5"/>
  <c r="E64" i="5"/>
  <c r="C65" i="5"/>
  <c r="E65" i="5"/>
  <c r="C66" i="5"/>
  <c r="E66" i="5"/>
  <c r="C67" i="5"/>
  <c r="E67" i="5"/>
  <c r="C68" i="5"/>
  <c r="E68" i="5"/>
  <c r="C69" i="5"/>
  <c r="E69" i="5"/>
  <c r="C70" i="5"/>
  <c r="E70" i="5"/>
  <c r="C71" i="5"/>
  <c r="E71" i="5"/>
  <c r="C72" i="5"/>
  <c r="E72" i="5"/>
  <c r="C73" i="5"/>
  <c r="E73" i="5"/>
  <c r="C74" i="5"/>
  <c r="E74" i="5"/>
  <c r="C75" i="5"/>
  <c r="E75" i="5"/>
  <c r="C76" i="5"/>
  <c r="E76" i="5"/>
  <c r="E60" i="5"/>
  <c r="D60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L60" i="5"/>
  <c r="B51" i="5"/>
  <c r="B49" i="5"/>
  <c r="B47" i="5"/>
  <c r="B45" i="5"/>
  <c r="B43" i="5"/>
  <c r="B41" i="5"/>
  <c r="B39" i="5"/>
  <c r="B37" i="5"/>
  <c r="B22" i="5"/>
  <c r="B20" i="5"/>
  <c r="B18" i="5"/>
  <c r="B16" i="5"/>
  <c r="B14" i="5"/>
  <c r="B12" i="5"/>
  <c r="B11" i="5"/>
  <c r="E88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J61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D81" i="5" l="1"/>
  <c r="B31" i="4"/>
  <c r="B56" i="4"/>
  <c r="B60" i="4"/>
  <c r="B81" i="4" s="1"/>
  <c r="J63" i="4"/>
  <c r="J64" i="4"/>
  <c r="B36" i="5"/>
  <c r="B35" i="5"/>
  <c r="B56" i="5" s="1"/>
  <c r="C60" i="5"/>
  <c r="B76" i="5"/>
  <c r="B75" i="5"/>
  <c r="B74" i="5"/>
  <c r="B72" i="5"/>
  <c r="B68" i="5"/>
  <c r="B67" i="5"/>
  <c r="B66" i="5"/>
  <c r="B62" i="5"/>
  <c r="B13" i="5"/>
  <c r="B15" i="5"/>
  <c r="B17" i="5"/>
  <c r="B19" i="5"/>
  <c r="B21" i="5"/>
  <c r="B23" i="5"/>
  <c r="C61" i="5"/>
  <c r="E61" i="5"/>
  <c r="E81" i="5" s="1"/>
  <c r="L61" i="5"/>
  <c r="B10" i="5"/>
  <c r="B64" i="5"/>
  <c r="B65" i="5"/>
  <c r="B70" i="5"/>
  <c r="B71" i="5"/>
  <c r="B63" i="5"/>
  <c r="B69" i="5"/>
  <c r="B73" i="5"/>
  <c r="L61" i="4"/>
  <c r="K61" i="4"/>
  <c r="B31" i="5" l="1"/>
  <c r="B60" i="5"/>
  <c r="C81" i="5"/>
  <c r="L63" i="5"/>
  <c r="K64" i="5"/>
  <c r="K63" i="5"/>
  <c r="L64" i="5"/>
  <c r="I61" i="4"/>
  <c r="K64" i="4"/>
  <c r="K63" i="4"/>
  <c r="L63" i="4"/>
  <c r="L64" i="4"/>
  <c r="M60" i="5"/>
  <c r="J60" i="5" s="1"/>
  <c r="B61" i="5"/>
  <c r="B81" i="5" l="1"/>
  <c r="M61" i="5"/>
  <c r="I64" i="4"/>
  <c r="I63" i="4"/>
  <c r="S60" i="5"/>
  <c r="R60" i="5"/>
  <c r="T60" i="5"/>
  <c r="M63" i="5" l="1"/>
  <c r="J61" i="5"/>
  <c r="J64" i="5" s="1"/>
  <c r="M64" i="5"/>
  <c r="Q60" i="5"/>
  <c r="R61" i="5" l="1"/>
  <c r="S61" i="5"/>
  <c r="J63" i="5"/>
  <c r="T61" i="5"/>
  <c r="B42" i="2"/>
  <c r="B38" i="2"/>
  <c r="Q61" i="5" l="1"/>
  <c r="B41" i="2"/>
  <c r="F47" i="2"/>
  <c r="E47" i="2"/>
  <c r="D47" i="2"/>
  <c r="B39" i="2"/>
  <c r="B36" i="2"/>
  <c r="B40" i="2"/>
  <c r="B37" i="2"/>
  <c r="B35" i="2"/>
  <c r="B41" i="1"/>
  <c r="B39" i="1"/>
  <c r="B37" i="1"/>
  <c r="B35" i="1"/>
  <c r="B42" i="1"/>
  <c r="B40" i="1"/>
  <c r="B38" i="1"/>
  <c r="B36" i="1"/>
  <c r="G47" i="2" l="1"/>
  <c r="ES39" i="20"/>
  <c r="ES37" i="20"/>
  <c r="ES35" i="20"/>
  <c r="ES33" i="20"/>
  <c r="ES31" i="20"/>
  <c r="ES29" i="20"/>
  <c r="ES27" i="20"/>
  <c r="ES25" i="20"/>
  <c r="ES23" i="20"/>
  <c r="ES21" i="20"/>
  <c r="ES19" i="20"/>
  <c r="ES17" i="20"/>
  <c r="ES15" i="20"/>
  <c r="ER40" i="20"/>
  <c r="ER38" i="20"/>
  <c r="ER36" i="20"/>
  <c r="ER34" i="20"/>
  <c r="ER32" i="20"/>
  <c r="ER30" i="20"/>
  <c r="ER28" i="20"/>
  <c r="ER26" i="20"/>
  <c r="ER24" i="20"/>
  <c r="ER22" i="20"/>
  <c r="ER20" i="20"/>
  <c r="ER18" i="20"/>
  <c r="ER16" i="20"/>
  <c r="ES41" i="20"/>
  <c r="ES40" i="20"/>
  <c r="ES38" i="20"/>
  <c r="ES36" i="20"/>
  <c r="ES34" i="20"/>
  <c r="ES32" i="20"/>
  <c r="ES30" i="20"/>
  <c r="ES28" i="20"/>
  <c r="ES26" i="20"/>
  <c r="ES24" i="20"/>
  <c r="ES22" i="20"/>
  <c r="ES20" i="20"/>
  <c r="ES18" i="20"/>
  <c r="ES16" i="20"/>
  <c r="ER41" i="20"/>
  <c r="ER39" i="20"/>
  <c r="ER37" i="20"/>
  <c r="ER35" i="20"/>
  <c r="ER33" i="20"/>
  <c r="ER31" i="20"/>
  <c r="ER29" i="20"/>
  <c r="ER27" i="20"/>
  <c r="ER25" i="20"/>
  <c r="ER23" i="20"/>
  <c r="ER21" i="20"/>
  <c r="ER19" i="20"/>
  <c r="ER17" i="20"/>
  <c r="ER15" i="20"/>
  <c r="FC13" i="20"/>
  <c r="ER14" i="20"/>
  <c r="ES13" i="20" l="1"/>
  <c r="ER13" i="20"/>
  <c r="ES16" i="21" l="1"/>
  <c r="ES39" i="21"/>
  <c r="ES22" i="21"/>
  <c r="ER30" i="21"/>
  <c r="ER36" i="21"/>
  <c r="ES33" i="21"/>
  <c r="ES25" i="21"/>
  <c r="ES28" i="21"/>
  <c r="ER35" i="21"/>
  <c r="ER20" i="21"/>
  <c r="ES15" i="21"/>
  <c r="ER37" i="21"/>
  <c r="ER34" i="21"/>
  <c r="ER25" i="21"/>
  <c r="ER29" i="21"/>
  <c r="ER24" i="21"/>
  <c r="ES24" i="21"/>
  <c r="ES19" i="21"/>
  <c r="ER21" i="21"/>
  <c r="ER23" i="21"/>
  <c r="ES18" i="21"/>
  <c r="ES20" i="21"/>
  <c r="ER39" i="21"/>
  <c r="ER32" i="21"/>
  <c r="ES36" i="21"/>
  <c r="ES34" i="21"/>
  <c r="ES38" i="21"/>
  <c r="ER41" i="21"/>
  <c r="ER40" i="21"/>
  <c r="FB13" i="21"/>
  <c r="ES30" i="21"/>
  <c r="ER27" i="21"/>
  <c r="ES35" i="21"/>
  <c r="ES27" i="21"/>
  <c r="ES32" i="21"/>
  <c r="ES41" i="21"/>
  <c r="ER38" i="21"/>
  <c r="ER15" i="21"/>
  <c r="FC13" i="21"/>
  <c r="ER17" i="21"/>
  <c r="ER26" i="21"/>
  <c r="ES37" i="21"/>
  <c r="ER16" i="21"/>
  <c r="ES21" i="21"/>
  <c r="ER22" i="21"/>
  <c r="ES26" i="21"/>
  <c r="ER18" i="21"/>
  <c r="ER33" i="21"/>
  <c r="ES31" i="21"/>
  <c r="ER31" i="21"/>
  <c r="ES23" i="21"/>
  <c r="ER19" i="21"/>
  <c r="ES17" i="21"/>
  <c r="ER28" i="21"/>
  <c r="ES29" i="21"/>
  <c r="ES40" i="21"/>
  <c r="ER13" i="21" l="1"/>
  <c r="ES13" i="21"/>
</calcChain>
</file>

<file path=xl/sharedStrings.xml><?xml version="1.0" encoding="utf-8"?>
<sst xmlns="http://schemas.openxmlformats.org/spreadsheetml/2006/main" count="1322" uniqueCount="220">
  <si>
    <t>Anos</t>
  </si>
  <si>
    <t>Modos de  transporte</t>
  </si>
  <si>
    <t>Total</t>
  </si>
  <si>
    <t>Rodoviário</t>
  </si>
  <si>
    <t>Marítimo</t>
  </si>
  <si>
    <t>Aéreo</t>
  </si>
  <si>
    <t>t</t>
  </si>
  <si>
    <t>Outros</t>
  </si>
  <si>
    <t xml:space="preserve">Outros </t>
  </si>
  <si>
    <t>Passageiros Embarcados - Companhias Nacionais</t>
  </si>
  <si>
    <t>Companhias Nacionais</t>
  </si>
  <si>
    <t xml:space="preserve">Companhias Estrangeiras </t>
  </si>
  <si>
    <t>Peso</t>
  </si>
  <si>
    <t xml:space="preserve">Passageiros Embarcados - Companhias Estrangeiras </t>
  </si>
  <si>
    <t>Passageiros Embarcados - Companhias Nacionais e Estramgeiras</t>
  </si>
  <si>
    <t>Passageiros Desembarcados - Companhias Nacionais</t>
  </si>
  <si>
    <t xml:space="preserve">Passageiros Desembarcados - Companhias Estrangeiras </t>
  </si>
  <si>
    <t>Passageiros Desembarcados - Companhias Nacionais e Estrangeiras</t>
  </si>
  <si>
    <t>Açores</t>
  </si>
  <si>
    <t>Continente</t>
  </si>
  <si>
    <t>Madeira</t>
  </si>
  <si>
    <t>Nº Passageiros Embarcados - Companhias Nacionais</t>
  </si>
  <si>
    <t xml:space="preserve">Nº Passageiros Embarcados - Companhias Estrangeiras </t>
  </si>
  <si>
    <t>Periodo</t>
  </si>
  <si>
    <t>Nº Passageiros Embarcados - Companhias Nacionais e Estramgeiras</t>
  </si>
  <si>
    <t>Nº Passageiros Desembarcados - Companhias Nacionais</t>
  </si>
  <si>
    <t xml:space="preserve">Nº Passageiros Desembarcados - Companhias Estrangeiras </t>
  </si>
  <si>
    <t>Nº Passageiros Desembarcados - Companhias Nacionais e Estramgeiras</t>
  </si>
  <si>
    <t>Nº Passageiros em Trânsito - Companhias Nacionais</t>
  </si>
  <si>
    <t xml:space="preserve">Nº Passageiros em Trânsito - Companhias Estrangeiras </t>
  </si>
  <si>
    <t>Nº Passageiros em Trânsito - Companhias Nacionais e Estramgeiras</t>
  </si>
  <si>
    <t>Especificação</t>
  </si>
  <si>
    <t>Unidades</t>
  </si>
  <si>
    <t xml:space="preserve">2000  </t>
  </si>
  <si>
    <t>2001</t>
  </si>
  <si>
    <t xml:space="preserve">   Passageiros transportados</t>
  </si>
  <si>
    <t xml:space="preserve">          Tráfego suburbano</t>
  </si>
  <si>
    <t xml:space="preserve">          Tráfego de longo curso</t>
  </si>
  <si>
    <t xml:space="preserve">          Tráfego internacional</t>
  </si>
  <si>
    <t>km</t>
  </si>
  <si>
    <t xml:space="preserve">Anos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</si>
  <si>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</si>
  <si>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</si>
  <si>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</si>
  <si>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</si>
  <si>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</si>
  <si>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</si>
  <si>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</si>
  <si>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</si>
  <si>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</si>
  <si>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</si>
  <si>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</si>
  <si>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</si>
  <si>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Movimento Ferroviário Internacional de Passageiros - Mensal</t>
  </si>
  <si>
    <t>Milhares</t>
  </si>
  <si>
    <t>NUTS I</t>
  </si>
  <si>
    <t>Passageiros embarcados</t>
  </si>
  <si>
    <t>Passageiros desembarcados</t>
  </si>
  <si>
    <t>Passageiros em trânsito
(com ou sem excursão a terra)</t>
  </si>
  <si>
    <t>Passageiros em trânsito
(com ou sem saída para terra)</t>
  </si>
  <si>
    <t>Meses</t>
  </si>
  <si>
    <t>Rio Guadiana</t>
  </si>
  <si>
    <t>Rio Minho</t>
  </si>
  <si>
    <t xml:space="preserve">   Janeiro</t>
  </si>
  <si>
    <t xml:space="preserve">   Fevereiro</t>
  </si>
  <si>
    <t xml:space="preserve">   Março</t>
  </si>
  <si>
    <t xml:space="preserve">   Abril</t>
  </si>
  <si>
    <t xml:space="preserve">   Maio</t>
  </si>
  <si>
    <t xml:space="preserve">   Junho</t>
  </si>
  <si>
    <t xml:space="preserve">   Julho</t>
  </si>
  <si>
    <t xml:space="preserve">   Agosto</t>
  </si>
  <si>
    <t xml:space="preserve">   Setembro</t>
  </si>
  <si>
    <t xml:space="preserve">   Outubro</t>
  </si>
  <si>
    <t xml:space="preserve">   Novembro</t>
  </si>
  <si>
    <t xml:space="preserve">   Dezembro</t>
  </si>
  <si>
    <t>N.º (milhares)</t>
  </si>
  <si>
    <t>Espanha</t>
  </si>
  <si>
    <t>França</t>
  </si>
  <si>
    <t>Suíça</t>
  </si>
  <si>
    <t>Alemanha</t>
  </si>
  <si>
    <t>Luxemburgo</t>
  </si>
  <si>
    <t>01 - P. agric., prod.animal, caça e silv.; peixe e o.p.pesca</t>
  </si>
  <si>
    <t>02 - Hulha e lenhite; petróleo bruto e gás natural</t>
  </si>
  <si>
    <t>03 - P. não energ. ind. extrativas; turfa; urânio e tório</t>
  </si>
  <si>
    <t>04 - Prod. alimentares, bebidas e tabaco</t>
  </si>
  <si>
    <t>05 - Têxteis e prod. têxteis; couro e artigos de couro</t>
  </si>
  <si>
    <t>06 - Mad. e cortiça exc.mob.,pasta, papel e cartão</t>
  </si>
  <si>
    <t>07 - Coque e prod. petrolíferos refinados</t>
  </si>
  <si>
    <t>08 - P. quím. e f.sint.; art. borracha e mat.plást.; c.n.</t>
  </si>
  <si>
    <t>09 - Outros prod. minerais não metálicos</t>
  </si>
  <si>
    <t>10 - Metais de base; prod. met. transf., exc.máq. e equip.</t>
  </si>
  <si>
    <t>11 - Máq.e eq. n.e.; eq. informático, elét., comunic., ótica</t>
  </si>
  <si>
    <t>12 - Material de transporte</t>
  </si>
  <si>
    <t>13 - Móveis; outros prod. ind. transformadoras n.e.</t>
  </si>
  <si>
    <t>14 - Mat-primas secund.; resíd. municipais e outros</t>
  </si>
  <si>
    <t>15 - Correio, encomendas</t>
  </si>
  <si>
    <t>16 - Equip. e mat. utilizados no transp. de mercadorias</t>
  </si>
  <si>
    <t>17 - Merc. transp. mud.priv. ou prof.; o.bens não merc.</t>
  </si>
  <si>
    <t>18 - Merc. grupadas: div. tipos merc. transp. em conjunto</t>
  </si>
  <si>
    <t>19 - Merc. não identificáveis ou não identificadas</t>
  </si>
  <si>
    <t xml:space="preserve">20 - Outras mercadorias n.e. </t>
  </si>
  <si>
    <t>Áustria</t>
  </si>
  <si>
    <t>Bélgica</t>
  </si>
  <si>
    <t>Bulgária</t>
  </si>
  <si>
    <t>Chipre</t>
  </si>
  <si>
    <t>Croácia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</si>
  <si>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</si>
  <si>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</si>
  <si>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</si>
  <si>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</si>
  <si>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</si>
  <si>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</si>
  <si>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</si>
  <si>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</si>
  <si>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</si>
  <si>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</si>
  <si>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</si>
  <si>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Malta</t>
  </si>
  <si>
    <t>Países Baixos</t>
  </si>
  <si>
    <t>Polónia</t>
  </si>
  <si>
    <t>Reino Unido</t>
  </si>
  <si>
    <t>Roménia</t>
  </si>
  <si>
    <t>Suécia</t>
  </si>
  <si>
    <t>Outras situações</t>
  </si>
  <si>
    <t>1. Movimento de Passageiros</t>
  </si>
  <si>
    <t>1.1. Movimento aéreo de passageiros</t>
  </si>
  <si>
    <t>1.1.3. Passageiros em trânsito por companhias nacionais e estrangeiras</t>
  </si>
  <si>
    <t>1.2. Movimento ferroviário de passageiros</t>
  </si>
  <si>
    <t>1.2.1. Passageiros transportados por tipo de tráfego</t>
  </si>
  <si>
    <t>1.2.2. Percurso médio por passageiro</t>
  </si>
  <si>
    <t xml:space="preserve">1.2.3. Movimento ferroviário internacional de passageiros </t>
  </si>
  <si>
    <t>1.3. Movimento marítimo internacional de passageiros</t>
  </si>
  <si>
    <t>1.3.1. Movimento de passageiros em cruzeiro</t>
  </si>
  <si>
    <t>1.3.2. Movimento fluvial internacional de passageiros</t>
  </si>
  <si>
    <t>1.4. Movimento rodoviário internacional de passageiros</t>
  </si>
  <si>
    <t xml:space="preserve">Outros                       </t>
  </si>
  <si>
    <t xml:space="preserve">Outros                      </t>
  </si>
  <si>
    <t xml:space="preserve">Outros        </t>
  </si>
  <si>
    <t>Ferroviário</t>
  </si>
  <si>
    <t xml:space="preserve">Outros      </t>
  </si>
  <si>
    <t xml:space="preserve">Total </t>
  </si>
  <si>
    <t xml:space="preserve">EU - Chegadas </t>
  </si>
  <si>
    <t xml:space="preserve">Outros                  </t>
  </si>
  <si>
    <t xml:space="preserve">Outros    </t>
  </si>
  <si>
    <t xml:space="preserve">Outros       </t>
  </si>
  <si>
    <t xml:space="preserve">EU - Expedidas </t>
  </si>
  <si>
    <t xml:space="preserve">Países </t>
  </si>
  <si>
    <t>1.4.1.  Movimento rodoviário de passageiros - Top 5</t>
  </si>
  <si>
    <t>Peso por região</t>
  </si>
  <si>
    <t xml:space="preserve">Passageiros transportados (N.º) pelas empresas exploradoras de sistema ferroviário pesado por Tipo de tráfego; Mensal (1) </t>
  </si>
  <si>
    <t>RA Madeira</t>
  </si>
  <si>
    <t>RA Açores</t>
  </si>
  <si>
    <t>Valor médio</t>
  </si>
  <si>
    <t>1.1.1.  Passageiros embarcados por companhias nacionais e estrangeiras</t>
  </si>
  <si>
    <t>1.1.2.  Passageiros desembarcados por companhias nacionais e estrangeiras</t>
  </si>
  <si>
    <t>2.1.1. Entradas de mercadorias por modos de transporte em toneladas e em euros</t>
  </si>
  <si>
    <t xml:space="preserve">2.1.2. Valor médio por tonelada entrada, por modos de transporte </t>
  </si>
  <si>
    <t>2.2.1. Saídas de mercadorias por modos de transporte em toneladas e em euros</t>
  </si>
  <si>
    <t xml:space="preserve">2.2.2. Valor médio por tonelada saídas, por modos de transporte </t>
  </si>
  <si>
    <t xml:space="preserve">Euros </t>
  </si>
  <si>
    <t xml:space="preserve">2.2.2. Valor médio por tonelada saída, por modos de transporte </t>
  </si>
  <si>
    <t>2.3. Entradas de mercadorias de países da UE, por modos de transporte</t>
  </si>
  <si>
    <t>2.3.1. Entradas de mercadorias por modo de transporte, em toneladas e euros</t>
  </si>
  <si>
    <t>2.4.1. Saídas de mercadorias por modo de transporte, em toneladas e euros</t>
  </si>
  <si>
    <t>2.4. Saídas de mercadorias para países da UE, por modos de transporte</t>
  </si>
  <si>
    <t>Total TOP 5 - Grupo de Produto</t>
  </si>
  <si>
    <t>Grupos de mercadorias (NST 2007)</t>
  </si>
  <si>
    <t xml:space="preserve">2.5. Entradas por grupos de mercadorias e por modos de transporte </t>
  </si>
  <si>
    <t xml:space="preserve">2.5.1. Entradas por grupos de mercadorias, em toneladas e euros </t>
  </si>
  <si>
    <t xml:space="preserve">2.5.2. Entradas por grupos de mercadorias, em toneladas - Top 5 </t>
  </si>
  <si>
    <t xml:space="preserve">2.5.3. Entradas por grupos de mercadorias, em euros - Top 5 </t>
  </si>
  <si>
    <t>TOP 5 da UE</t>
  </si>
  <si>
    <t xml:space="preserve">2.3.2. Entradas de mercadorias por países em toneladas - Top 5 </t>
  </si>
  <si>
    <t xml:space="preserve">2.3.3. Entradas de mercadorias por países em euros - Top 5 </t>
  </si>
  <si>
    <t>2.4.2. Saídas de mercadorias por países em toneladas - Top 5</t>
  </si>
  <si>
    <t xml:space="preserve">2.4.3. Saídas de mercadorias por países em euros - Top 5 </t>
  </si>
  <si>
    <t xml:space="preserve">Toneladas </t>
  </si>
  <si>
    <t>2.6.1. Saídas por grupos de mercadorias, em toneladas e euros</t>
  </si>
  <si>
    <t xml:space="preserve">2.6.2. Saídas por grupos de mercadorias, em toneladas - Top 5 </t>
  </si>
  <si>
    <t xml:space="preserve">2.6.3. Saídas por grupos de mercadorias, em euros - Top 5 </t>
  </si>
  <si>
    <t xml:space="preserve">2.6. Saídas por grupos de mercadorias e por modos de transporte </t>
  </si>
  <si>
    <t>1.4.3.  Movimento rodoviário ocasional de passageiros - Top 5</t>
  </si>
  <si>
    <t>1.4.2.  Movimento rodoviário regular de passageiros - Top 5</t>
  </si>
  <si>
    <t>a)</t>
  </si>
  <si>
    <t xml:space="preserve">a) Interrupção de circulação devido à realização de diversas intervenções. </t>
  </si>
  <si>
    <t xml:space="preserve">   Percurso médio por passageiro</t>
  </si>
  <si>
    <t>*</t>
  </si>
  <si>
    <t>(*) A Ferrovia encontra-se incluida em Outros.</t>
  </si>
  <si>
    <t>Nota: A informação relativa a «Remessas» e «Não identificado» está integrada em «Outros».</t>
  </si>
  <si>
    <t>Chéquia</t>
  </si>
  <si>
    <t>2. Movimento Internacional de Mercadorias</t>
  </si>
  <si>
    <t xml:space="preserve">2.1. Entradas de mercadorias por modos de transporte </t>
  </si>
  <si>
    <t xml:space="preserve">2.2. Saídas de mercadorias por modos de transporte </t>
  </si>
  <si>
    <r>
      <t>10</t>
    </r>
    <r>
      <rPr>
        <vertAlign val="superscript"/>
        <sz val="8"/>
        <color indexed="8"/>
        <rFont val="Verdana"/>
        <family val="2"/>
      </rPr>
      <t xml:space="preserve"> 3</t>
    </r>
  </si>
  <si>
    <r>
      <t xml:space="preserve">10 </t>
    </r>
    <r>
      <rPr>
        <vertAlign val="superscript"/>
        <sz val="8"/>
        <color indexed="8"/>
        <rFont val="Verdana"/>
        <family val="2"/>
      </rPr>
      <t>3</t>
    </r>
  </si>
  <si>
    <r>
      <t>10</t>
    </r>
    <r>
      <rPr>
        <b/>
        <vertAlign val="superscript"/>
        <sz val="8"/>
        <color theme="0"/>
        <rFont val="Verdana"/>
        <family val="2"/>
      </rPr>
      <t xml:space="preserve"> 3</t>
    </r>
    <r>
      <rPr>
        <b/>
        <sz val="8"/>
        <color theme="0"/>
        <rFont val="Verdana"/>
        <family val="2"/>
      </rPr>
      <t xml:space="preserve"> euros</t>
    </r>
  </si>
  <si>
    <r>
      <t>10</t>
    </r>
    <r>
      <rPr>
        <vertAlign val="superscript"/>
        <sz val="8"/>
        <rFont val="Verdana"/>
        <family val="2"/>
      </rPr>
      <t xml:space="preserve"> 3</t>
    </r>
    <r>
      <rPr>
        <sz val="8"/>
        <rFont val="Verdana"/>
        <family val="2"/>
      </rPr>
      <t xml:space="preserve"> euros</t>
    </r>
  </si>
  <si>
    <r>
      <rPr>
        <b/>
        <sz val="8"/>
        <color theme="1"/>
        <rFont val="Verdana"/>
        <family val="2"/>
      </rPr>
      <t xml:space="preserve">Nota: </t>
    </r>
    <r>
      <rPr>
        <sz val="8"/>
        <color theme="1"/>
        <rFont val="Verdana"/>
        <family val="2"/>
      </rPr>
      <t>A informação relativa a «Remessas» e «Não identificado» está integrada em «Outros».</t>
    </r>
  </si>
  <si>
    <t xml:space="preserve">Painel Anual de Transportes </t>
  </si>
  <si>
    <t>Direção de Serviços de Análise Económica</t>
  </si>
  <si>
    <t>Fonte: Instituto Nacional de Estatística (INE)</t>
  </si>
  <si>
    <t xml:space="preserve">NUTS </t>
  </si>
  <si>
    <t>2000/2020</t>
  </si>
  <si>
    <t>2000/2020 (acumulado)</t>
  </si>
  <si>
    <t>Passageiros Embarcados Nº 2000/2020</t>
  </si>
  <si>
    <t>Passageiros em Trânsito Nº 2000/2020</t>
  </si>
  <si>
    <t>Passageiros Desembarcados Nº 2000/2020</t>
  </si>
  <si>
    <t>Transporte rodoviário internacional de passageiros (ocasional e regular), de 2011 a 2020</t>
  </si>
  <si>
    <t>Transporte rodoviário internacional regular de passageiros, de 2011 a 2020</t>
  </si>
  <si>
    <t>Transporte rodoviário internacional ocasional de passageiros, de 2011 a 2020</t>
  </si>
  <si>
    <t>2008 - 2020</t>
  </si>
  <si>
    <r>
      <t>10</t>
    </r>
    <r>
      <rPr>
        <b/>
        <vertAlign val="superscript"/>
        <sz val="8"/>
        <color indexed="9"/>
        <rFont val="Verdana"/>
        <family val="2"/>
      </rPr>
      <t>3</t>
    </r>
    <r>
      <rPr>
        <b/>
        <sz val="8"/>
        <color indexed="9"/>
        <rFont val="Verdana"/>
        <family val="2"/>
      </rPr>
      <t xml:space="preserve"> eur</t>
    </r>
  </si>
  <si>
    <r>
      <t>10</t>
    </r>
    <r>
      <rPr>
        <b/>
        <vertAlign val="superscript"/>
        <sz val="8"/>
        <color indexed="9"/>
        <rFont val="Verdana"/>
        <family val="2"/>
      </rPr>
      <t>3</t>
    </r>
    <r>
      <rPr>
        <b/>
        <sz val="8"/>
        <color indexed="9"/>
        <rFont val="Verdana"/>
        <family val="2"/>
      </rPr>
      <t xml:space="preserve"> EUR</t>
    </r>
  </si>
  <si>
    <t>Dulce Guedes Vaz e Graça Sousa</t>
  </si>
  <si>
    <t>2.4.3. Saídas de mercadorias por países em euros - Top 5</t>
  </si>
  <si>
    <t>2.3.2. Entradas de mercadorias por países em toneladas - Top 5</t>
  </si>
  <si>
    <t>2.3.3. Entradas de mercadorias por países em euros - Top 5</t>
  </si>
  <si>
    <t>2.6.3. Saídas por grupos de mercadorias, em euros - Top 5</t>
  </si>
  <si>
    <t>2.5.1. Entradas por grupos de mercadorias, em toneladas e euros</t>
  </si>
  <si>
    <t>2.5.3. Entradas por grupos de mercadorias, em euros - Top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</si>
</sst>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\ ###\ ##0"/>
    <numFmt numFmtId="166" formatCode="0.0"/>
    <numFmt numFmtId="167" formatCode="#,##0\ _€"/>
    <numFmt numFmtId="168" formatCode="#\ ###\ ##0\ &quot;(a)&quot;"/>
    <numFmt numFmtId="169" formatCode="###\ ###\ ###"/>
    <numFmt numFmtId="170" formatCode="0.000"/>
    <numFmt numFmtId="171" formatCode="#\ ###\ ###\ ###\ ###\ ##0"/>
    <numFmt numFmtId="172" formatCode="0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Helv"/>
    </font>
    <font>
      <b/>
      <sz val="16"/>
      <name val="Times New Roman"/>
      <family val="1"/>
    </font>
    <font>
      <sz val="10"/>
      <name val="MS Sans Serif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9"/>
      <name val="Tahoma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u/>
      <sz val="10"/>
      <color rgb="FF0000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color rgb="FFFF0000"/>
      <name val="Verdana"/>
      <family val="2"/>
    </font>
    <font>
      <sz val="8"/>
      <name val="Verdana"/>
      <family val="2"/>
    </font>
    <font>
      <sz val="11"/>
      <color rgb="FFFF0000"/>
      <name val="Verdana"/>
      <family val="2"/>
    </font>
    <font>
      <sz val="8"/>
      <color indexed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10"/>
      <color theme="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color indexed="63"/>
      <name val="Verdana"/>
      <family val="2"/>
    </font>
    <font>
      <sz val="8"/>
      <color indexed="63"/>
      <name val="Verdana"/>
      <family val="2"/>
    </font>
    <font>
      <vertAlign val="superscript"/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0"/>
      <color theme="4" tint="-0.499984740745262"/>
      <name val="Verdana"/>
      <family val="2"/>
    </font>
    <font>
      <sz val="8"/>
      <color theme="3" tint="-0.249977111117893"/>
      <name val="Verdana"/>
      <family val="2"/>
    </font>
    <font>
      <b/>
      <sz val="8"/>
      <color theme="3" tint="-0.249977111117893"/>
      <name val="Verdana"/>
      <family val="2"/>
    </font>
    <font>
      <sz val="8"/>
      <color theme="4" tint="-0.499984740745262"/>
      <name val="Verdana"/>
      <family val="2"/>
    </font>
    <font>
      <sz val="10"/>
      <color theme="3" tint="-0.249977111117893"/>
      <name val="Verdana"/>
      <family val="2"/>
    </font>
    <font>
      <sz val="10"/>
      <color theme="4" tint="-0.249977111117893"/>
      <name val="Verdana"/>
      <family val="2"/>
    </font>
    <font>
      <sz val="11"/>
      <color theme="4" tint="-0.499984740745262"/>
      <name val="Verdana"/>
      <family val="2"/>
    </font>
    <font>
      <b/>
      <vertAlign val="superscript"/>
      <sz val="8"/>
      <color theme="0"/>
      <name val="Verdana"/>
      <family val="2"/>
    </font>
    <font>
      <sz val="7"/>
      <color theme="1"/>
      <name val="Verdana"/>
      <family val="2"/>
    </font>
    <font>
      <sz val="7"/>
      <color rgb="FF0D0D0D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vertAlign val="superscript"/>
      <sz val="8"/>
      <name val="Verdana"/>
      <family val="2"/>
    </font>
    <font>
      <sz val="8"/>
      <color theme="1"/>
      <name val="Calibri"/>
      <family val="2"/>
      <scheme val="minor"/>
    </font>
    <font>
      <sz val="16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7"/>
      <color indexed="8"/>
      <name val="Arial"/>
      <family val="2"/>
    </font>
    <font>
      <b/>
      <vertAlign val="superscript"/>
      <sz val="8"/>
      <color indexed="9"/>
      <name val="Verdana"/>
      <family val="2"/>
    </font>
    <font>
      <sz val="8"/>
      <color rgb="FF0D0D0D"/>
      <name val="Verdana"/>
      <family val="2"/>
    </font>
    <font>
      <sz val="8"/>
      <color rgb="FFC00000"/>
      <name val="Verdana"/>
      <family val="2"/>
    </font>
    <font>
      <sz val="9"/>
      <color indexed="8"/>
      <name val="Verdana"/>
      <family val="2"/>
    </font>
    <font>
      <b/>
      <sz val="9"/>
      <color theme="4" tint="-0.499984740745262"/>
      <name val="Verdana"/>
      <family val="2"/>
    </font>
    <font>
      <sz val="9"/>
      <color theme="3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rgb="FF000000"/>
      </patternFill>
    </fill>
  </fills>
  <borders count="1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9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9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rgb="FFFFFFFF"/>
      </left>
      <right/>
      <top style="thin">
        <color indexed="64"/>
      </top>
      <bottom style="thin">
        <color indexed="9"/>
      </bottom>
      <diagonal/>
    </border>
    <border>
      <left/>
      <right style="thin">
        <color rgb="FFFFFFFF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9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dotted">
        <color theme="0"/>
      </right>
      <top style="thin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dotted">
        <color theme="0"/>
      </right>
      <top style="dotted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/>
      </right>
      <top style="thin">
        <color indexed="64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thin">
        <color indexed="64"/>
      </top>
      <bottom style="dashed">
        <color theme="0"/>
      </bottom>
      <diagonal/>
    </border>
    <border>
      <left style="dashed">
        <color theme="0"/>
      </left>
      <right style="thin">
        <color indexed="64"/>
      </right>
      <top style="thin">
        <color indexed="64"/>
      </top>
      <bottom style="dashed">
        <color theme="0"/>
      </bottom>
      <diagonal/>
    </border>
    <border>
      <left style="thin">
        <color indexed="64"/>
      </left>
      <right style="dashed">
        <color theme="0"/>
      </right>
      <top style="dashed">
        <color theme="0"/>
      </top>
      <bottom style="dotted">
        <color indexed="64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otted">
        <color indexed="64"/>
      </bottom>
      <diagonal/>
    </border>
    <border>
      <left style="dashed">
        <color theme="0"/>
      </left>
      <right style="thin">
        <color indexed="64"/>
      </right>
      <top style="dashed">
        <color theme="0"/>
      </top>
      <bottom style="dotted">
        <color indexed="64"/>
      </bottom>
      <diagonal/>
    </border>
    <border>
      <left style="thin">
        <color theme="1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thin">
        <color theme="1"/>
      </right>
      <top style="dashed">
        <color theme="0"/>
      </top>
      <bottom style="dotted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dashed">
        <color theme="0"/>
      </top>
      <bottom style="dotted">
        <color theme="1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otted">
        <color theme="1"/>
      </bottom>
      <diagonal/>
    </border>
    <border>
      <left style="thin">
        <color theme="0"/>
      </left>
      <right style="thin">
        <color theme="1"/>
      </right>
      <top style="dashed">
        <color theme="0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ashed">
        <color theme="0"/>
      </bottom>
      <diagonal/>
    </border>
    <border>
      <left/>
      <right/>
      <top style="thin">
        <color theme="1"/>
      </top>
      <bottom style="dashed">
        <color theme="0"/>
      </bottom>
      <diagonal/>
    </border>
    <border>
      <left/>
      <right style="thin">
        <color theme="1"/>
      </right>
      <top style="thin">
        <color theme="1"/>
      </top>
      <bottom style="dashed">
        <color theme="0"/>
      </bottom>
      <diagonal/>
    </border>
    <border>
      <left style="dotted">
        <color indexed="64"/>
      </left>
      <right style="dotted">
        <color indexed="64"/>
      </right>
      <top style="dotted">
        <color theme="1"/>
      </top>
      <bottom style="dotted">
        <color indexed="64"/>
      </bottom>
      <diagonal/>
    </border>
    <border>
      <left style="thin">
        <color theme="1"/>
      </left>
      <right style="dotted">
        <color theme="0"/>
      </right>
      <top style="dotted">
        <color theme="0"/>
      </top>
      <bottom style="dotted">
        <color theme="1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1"/>
      </bottom>
      <diagonal/>
    </border>
    <border>
      <left style="dotted">
        <color theme="0"/>
      </left>
      <right style="thin">
        <color theme="1"/>
      </right>
      <top style="dotted">
        <color theme="0"/>
      </top>
      <bottom style="dotted">
        <color theme="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dashed">
        <color theme="1"/>
      </right>
      <top style="dott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ashed">
        <color theme="1"/>
      </bottom>
      <diagonal/>
    </border>
    <border>
      <left style="dashed">
        <color theme="1"/>
      </left>
      <right style="thin">
        <color theme="1"/>
      </right>
      <top style="dotted">
        <color theme="1"/>
      </top>
      <bottom style="dashed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dashed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dashed">
        <color theme="0"/>
      </bottom>
      <diagonal/>
    </border>
    <border>
      <left/>
      <right/>
      <top style="thin">
        <color auto="1"/>
      </top>
      <bottom style="dashed">
        <color theme="0"/>
      </bottom>
      <diagonal/>
    </border>
    <border>
      <left/>
      <right style="thin">
        <color auto="1"/>
      </right>
      <top style="thin">
        <color auto="1"/>
      </top>
      <bottom style="dashed">
        <color theme="0"/>
      </bottom>
      <diagonal/>
    </border>
    <border>
      <left style="thin">
        <color auto="1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thin">
        <color auto="1"/>
      </right>
      <top style="dashed">
        <color theme="0"/>
      </top>
      <bottom style="dotted">
        <color theme="1"/>
      </bottom>
      <diagonal/>
    </border>
    <border>
      <left style="dashed">
        <color theme="1"/>
      </left>
      <right style="thin">
        <color auto="1"/>
      </right>
      <top style="dotted">
        <color theme="1"/>
      </top>
      <bottom style="dashed">
        <color theme="1"/>
      </bottom>
      <diagonal/>
    </border>
    <border>
      <left style="dashed">
        <color theme="1"/>
      </left>
      <right style="thin">
        <color auto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auto="1"/>
      </right>
      <top style="dashed">
        <color theme="1"/>
      </top>
      <bottom style="thin">
        <color auto="1"/>
      </bottom>
      <diagonal/>
    </border>
    <border>
      <left style="thin">
        <color theme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theme="1"/>
      </top>
      <bottom style="dashed">
        <color indexed="64"/>
      </bottom>
      <diagonal/>
    </border>
    <border>
      <left style="thin">
        <color theme="1"/>
      </left>
      <right/>
      <top style="thin">
        <color theme="1"/>
      </top>
      <bottom style="dotted">
        <color theme="0"/>
      </bottom>
      <diagonal/>
    </border>
    <border>
      <left/>
      <right/>
      <top style="thin">
        <color theme="1"/>
      </top>
      <bottom style="dotted">
        <color theme="0"/>
      </bottom>
      <diagonal/>
    </border>
    <border>
      <left/>
      <right style="thin">
        <color theme="1"/>
      </right>
      <top style="thin">
        <color theme="1"/>
      </top>
      <bottom style="dotted">
        <color theme="0"/>
      </bottom>
      <diagonal/>
    </border>
    <border>
      <left style="thin">
        <color theme="1"/>
      </left>
      <right style="dotted">
        <color indexed="64"/>
      </right>
      <top style="dotted">
        <color theme="1"/>
      </top>
      <bottom style="dotted">
        <color indexed="64"/>
      </bottom>
      <diagonal/>
    </border>
    <border>
      <left style="dotted">
        <color indexed="64"/>
      </left>
      <right style="thin">
        <color theme="1"/>
      </right>
      <top style="dotted">
        <color theme="1"/>
      </top>
      <bottom style="dotted">
        <color indexed="64"/>
      </bottom>
      <diagonal/>
    </border>
    <border>
      <left style="thin">
        <color theme="1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dotted">
        <color indexed="64"/>
      </left>
      <right style="thin">
        <color theme="1"/>
      </right>
      <top style="dotted">
        <color indexed="64"/>
      </top>
      <bottom style="thin">
        <color theme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theme="1"/>
      </top>
      <bottom style="dashed">
        <color indexed="64"/>
      </bottom>
      <diagonal/>
    </border>
    <border>
      <left style="dashed">
        <color indexed="64"/>
      </left>
      <right style="thin">
        <color auto="1"/>
      </right>
      <top style="dotted">
        <color theme="1"/>
      </top>
      <bottom style="dashed">
        <color indexed="64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theme="0"/>
      </right>
      <top/>
      <bottom/>
      <diagonal/>
    </border>
    <border>
      <left/>
      <right style="hair">
        <color theme="0"/>
      </right>
      <top/>
      <bottom/>
      <diagonal/>
    </border>
  </borders>
  <cellStyleXfs count="282">
    <xf numFmtId="0" fontId="0" fillId="0" borderId="0"/>
    <xf numFmtId="0" fontId="2" fillId="0" borderId="0"/>
    <xf numFmtId="0" fontId="8" fillId="0" borderId="0"/>
    <xf numFmtId="0" fontId="2" fillId="0" borderId="0"/>
    <xf numFmtId="0" fontId="4" fillId="0" borderId="1" applyNumberFormat="0" applyBorder="0" applyProtection="0">
      <alignment horizontal="center"/>
    </xf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Fill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2" applyNumberFormat="0" applyBorder="0" applyProtection="0">
      <alignment horizontal="center"/>
    </xf>
    <xf numFmtId="9" fontId="2" fillId="0" borderId="0" applyFont="0" applyFill="0" applyBorder="0" applyAlignment="0" applyProtection="0"/>
    <xf numFmtId="0" fontId="7" fillId="0" borderId="0" applyNumberFormat="0" applyFill="0" applyProtection="0"/>
    <xf numFmtId="0" fontId="4" fillId="0" borderId="0" applyNumberFormat="0" applyFill="0" applyBorder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</cellStyleXfs>
  <cellXfs count="738">
    <xf numFmtId="0" fontId="0" fillId="0" borderId="0" xfId="0"/>
    <xf numFmtId="0" fontId="14" fillId="0" borderId="0" xfId="0" applyFont="1"/>
    <xf numFmtId="0" fontId="15" fillId="0" borderId="0" xfId="0" applyFont="1"/>
    <xf numFmtId="0" fontId="18" fillId="0" borderId="0" xfId="0" applyFont="1"/>
    <xf numFmtId="0" fontId="0" fillId="0" borderId="0" xfId="0"/>
    <xf numFmtId="0" fontId="0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 vertical="center" indent="1"/>
    </xf>
    <xf numFmtId="0" fontId="24" fillId="0" borderId="0" xfId="280" applyFont="1" applyAlignment="1">
      <alignment horizontal="left" vertical="center" indent="2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indent="3"/>
    </xf>
    <xf numFmtId="0" fontId="23" fillId="0" borderId="0" xfId="0" applyFont="1" applyAlignment="1">
      <alignment horizontal="left" vertical="center" indent="4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indent="2"/>
    </xf>
    <xf numFmtId="0" fontId="26" fillId="0" borderId="0" xfId="280" applyFont="1" applyAlignment="1">
      <alignment horizontal="left" vertical="center" indent="2"/>
    </xf>
    <xf numFmtId="0" fontId="16" fillId="0" borderId="0" xfId="0" applyFont="1"/>
    <xf numFmtId="0" fontId="27" fillId="0" borderId="0" xfId="0" applyFont="1" applyAlignment="1"/>
    <xf numFmtId="0" fontId="28" fillId="0" borderId="0" xfId="0" applyFont="1" applyAlignment="1"/>
    <xf numFmtId="167" fontId="28" fillId="0" borderId="0" xfId="0" applyNumberFormat="1" applyFont="1"/>
    <xf numFmtId="0" fontId="28" fillId="0" borderId="0" xfId="0" applyFont="1"/>
    <xf numFmtId="49" fontId="28" fillId="0" borderId="0" xfId="0" applyNumberFormat="1" applyFont="1"/>
    <xf numFmtId="167" fontId="27" fillId="0" borderId="0" xfId="0" applyNumberFormat="1" applyFont="1"/>
    <xf numFmtId="0" fontId="30" fillId="3" borderId="60" xfId="118" applyFont="1" applyFill="1" applyBorder="1" applyAlignment="1">
      <alignment horizontal="center" vertical="center" wrapText="1"/>
    </xf>
    <xf numFmtId="0" fontId="30" fillId="3" borderId="9" xfId="118" applyFont="1" applyFill="1" applyBorder="1" applyAlignment="1">
      <alignment horizontal="center" vertical="center" wrapText="1"/>
    </xf>
    <xf numFmtId="0" fontId="30" fillId="3" borderId="61" xfId="118" applyFont="1" applyFill="1" applyBorder="1" applyAlignment="1">
      <alignment horizontal="center" vertical="center" wrapText="1"/>
    </xf>
    <xf numFmtId="0" fontId="31" fillId="0" borderId="0" xfId="0" applyFont="1"/>
    <xf numFmtId="10" fontId="31" fillId="0" borderId="0" xfId="0" applyNumberFormat="1" applyFont="1"/>
    <xf numFmtId="0" fontId="28" fillId="0" borderId="60" xfId="0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right" vertical="center"/>
    </xf>
    <xf numFmtId="3" fontId="28" fillId="0" borderId="61" xfId="0" applyNumberFormat="1" applyFont="1" applyBorder="1" applyAlignment="1">
      <alignment horizontal="right" vertical="center"/>
    </xf>
    <xf numFmtId="0" fontId="27" fillId="0" borderId="0" xfId="0" applyFont="1"/>
    <xf numFmtId="0" fontId="32" fillId="0" borderId="60" xfId="0" applyFont="1" applyBorder="1" applyAlignment="1">
      <alignment horizontal="center" vertical="center"/>
    </xf>
    <xf numFmtId="0" fontId="33" fillId="0" borderId="0" xfId="0" applyFont="1"/>
    <xf numFmtId="10" fontId="28" fillId="0" borderId="0" xfId="0" applyNumberFormat="1" applyFont="1"/>
    <xf numFmtId="3" fontId="28" fillId="0" borderId="0" xfId="0" applyNumberFormat="1" applyFont="1"/>
    <xf numFmtId="0" fontId="28" fillId="4" borderId="60" xfId="0" applyFont="1" applyFill="1" applyBorder="1" applyAlignment="1">
      <alignment horizontal="center" vertical="center"/>
    </xf>
    <xf numFmtId="0" fontId="28" fillId="4" borderId="82" xfId="0" applyFont="1" applyFill="1" applyBorder="1" applyAlignment="1">
      <alignment horizontal="center" vertical="center"/>
    </xf>
    <xf numFmtId="3" fontId="28" fillId="0" borderId="48" xfId="0" applyNumberFormat="1" applyFont="1" applyBorder="1" applyAlignment="1">
      <alignment horizontal="right" vertical="center"/>
    </xf>
    <xf numFmtId="0" fontId="28" fillId="4" borderId="108" xfId="0" applyFont="1" applyFill="1" applyBorder="1" applyAlignment="1">
      <alignment horizontal="center" vertical="center"/>
    </xf>
    <xf numFmtId="3" fontId="28" fillId="0" borderId="10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164" fontId="28" fillId="0" borderId="0" xfId="275" applyFont="1" applyFill="1" applyBorder="1" applyAlignment="1">
      <alignment horizontal="right" vertical="center"/>
    </xf>
    <xf numFmtId="0" fontId="28" fillId="0" borderId="0" xfId="0" applyNumberFormat="1" applyFont="1"/>
    <xf numFmtId="170" fontId="28" fillId="0" borderId="0" xfId="0" applyNumberFormat="1" applyFont="1"/>
    <xf numFmtId="0" fontId="28" fillId="4" borderId="105" xfId="0" applyFont="1" applyFill="1" applyBorder="1" applyAlignment="1">
      <alignment horizontal="center" vertical="center"/>
    </xf>
    <xf numFmtId="0" fontId="35" fillId="3" borderId="66" xfId="118" applyFont="1" applyFill="1" applyBorder="1" applyAlignment="1">
      <alignment horizontal="center" vertical="center" wrapText="1"/>
    </xf>
    <xf numFmtId="0" fontId="30" fillId="3" borderId="66" xfId="118" applyFont="1" applyFill="1" applyBorder="1" applyAlignment="1">
      <alignment horizontal="center" vertical="center" wrapText="1"/>
    </xf>
    <xf numFmtId="0" fontId="35" fillId="3" borderId="69" xfId="118" applyFont="1" applyFill="1" applyBorder="1" applyAlignment="1">
      <alignment horizontal="center" vertical="center" wrapText="1"/>
    </xf>
    <xf numFmtId="0" fontId="30" fillId="3" borderId="70" xfId="118" applyFont="1" applyFill="1" applyBorder="1" applyAlignment="1">
      <alignment horizontal="center" vertical="center" wrapText="1"/>
    </xf>
    <xf numFmtId="10" fontId="28" fillId="0" borderId="0" xfId="0" applyNumberFormat="1" applyFont="1" applyAlignment="1">
      <alignment horizontal="center"/>
    </xf>
    <xf numFmtId="3" fontId="28" fillId="4" borderId="9" xfId="0" applyNumberFormat="1" applyFont="1" applyFill="1" applyBorder="1" applyAlignment="1">
      <alignment horizontal="right" vertical="center"/>
    </xf>
    <xf numFmtId="0" fontId="32" fillId="0" borderId="0" xfId="0" applyFont="1"/>
    <xf numFmtId="0" fontId="22" fillId="0" borderId="0" xfId="0" applyFont="1"/>
    <xf numFmtId="3" fontId="27" fillId="0" borderId="0" xfId="0" applyNumberFormat="1" applyFont="1"/>
    <xf numFmtId="3" fontId="28" fillId="4" borderId="48" xfId="0" applyNumberFormat="1" applyFont="1" applyFill="1" applyBorder="1" applyAlignment="1">
      <alignment horizontal="right" vertical="center"/>
    </xf>
    <xf numFmtId="3" fontId="28" fillId="0" borderId="83" xfId="0" applyNumberFormat="1" applyFont="1" applyBorder="1" applyAlignment="1">
      <alignment horizontal="right" vertical="center"/>
    </xf>
    <xf numFmtId="0" fontId="35" fillId="3" borderId="58" xfId="118" applyFont="1" applyFill="1" applyBorder="1" applyAlignment="1">
      <alignment horizontal="center" vertical="center" wrapText="1"/>
    </xf>
    <xf numFmtId="0" fontId="35" fillId="3" borderId="59" xfId="118" applyFont="1" applyFill="1" applyBorder="1" applyAlignment="1">
      <alignment horizontal="center" vertical="center" wrapText="1"/>
    </xf>
    <xf numFmtId="0" fontId="35" fillId="3" borderId="65" xfId="118" applyFont="1" applyFill="1" applyBorder="1" applyAlignment="1">
      <alignment horizontal="center" vertical="center" wrapText="1"/>
    </xf>
    <xf numFmtId="0" fontId="35" fillId="3" borderId="60" xfId="0" applyFont="1" applyFill="1" applyBorder="1" applyAlignment="1">
      <alignment vertical="center" wrapText="1"/>
    </xf>
    <xf numFmtId="3" fontId="35" fillId="3" borderId="9" xfId="0" applyNumberFormat="1" applyFont="1" applyFill="1" applyBorder="1" applyAlignment="1">
      <alignment vertical="center"/>
    </xf>
    <xf numFmtId="3" fontId="36" fillId="3" borderId="9" xfId="0" applyNumberFormat="1" applyFont="1" applyFill="1" applyBorder="1" applyAlignment="1">
      <alignment vertical="center"/>
    </xf>
    <xf numFmtId="0" fontId="35" fillId="3" borderId="62" xfId="0" applyFont="1" applyFill="1" applyBorder="1" applyAlignment="1">
      <alignment vertical="center" wrapText="1"/>
    </xf>
    <xf numFmtId="3" fontId="35" fillId="3" borderId="63" xfId="0" applyNumberFormat="1" applyFont="1" applyFill="1" applyBorder="1" applyAlignment="1">
      <alignment vertical="center"/>
    </xf>
    <xf numFmtId="3" fontId="35" fillId="3" borderId="63" xfId="0" applyNumberFormat="1" applyFont="1" applyFill="1" applyBorder="1" applyAlignment="1">
      <alignment vertical="center" wrapText="1"/>
    </xf>
    <xf numFmtId="3" fontId="35" fillId="3" borderId="64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top"/>
    </xf>
    <xf numFmtId="0" fontId="28" fillId="0" borderId="0" xfId="0" applyFont="1" applyBorder="1" applyAlignment="1"/>
    <xf numFmtId="167" fontId="38" fillId="0" borderId="0" xfId="0" applyNumberFormat="1" applyFont="1" applyBorder="1"/>
    <xf numFmtId="0" fontId="21" fillId="0" borderId="0" xfId="0" applyFont="1" applyBorder="1"/>
    <xf numFmtId="3" fontId="28" fillId="0" borderId="0" xfId="0" applyNumberFormat="1" applyFont="1" applyBorder="1" applyAlignment="1">
      <alignment horizontal="right" vertical="center"/>
    </xf>
    <xf numFmtId="0" fontId="28" fillId="0" borderId="0" xfId="0" applyFont="1" applyBorder="1"/>
    <xf numFmtId="3" fontId="28" fillId="0" borderId="110" xfId="0" applyNumberFormat="1" applyFont="1" applyBorder="1" applyAlignment="1">
      <alignment horizontal="right" vertical="center"/>
    </xf>
    <xf numFmtId="3" fontId="28" fillId="0" borderId="111" xfId="0" applyNumberFormat="1" applyFont="1" applyBorder="1" applyAlignment="1">
      <alignment horizontal="right" vertical="center"/>
    </xf>
    <xf numFmtId="3" fontId="21" fillId="0" borderId="0" xfId="0" applyNumberFormat="1" applyFont="1"/>
    <xf numFmtId="0" fontId="28" fillId="4" borderId="112" xfId="0" applyFont="1" applyFill="1" applyBorder="1" applyAlignment="1">
      <alignment horizontal="center" vertical="center"/>
    </xf>
    <xf numFmtId="3" fontId="28" fillId="0" borderId="113" xfId="0" applyNumberFormat="1" applyFont="1" applyBorder="1" applyAlignment="1">
      <alignment horizontal="right" vertical="center"/>
    </xf>
    <xf numFmtId="3" fontId="28" fillId="0" borderId="114" xfId="0" applyNumberFormat="1" applyFont="1" applyBorder="1" applyAlignment="1">
      <alignment horizontal="right" vertical="center"/>
    </xf>
    <xf numFmtId="0" fontId="36" fillId="3" borderId="71" xfId="118" applyFont="1" applyFill="1" applyBorder="1" applyAlignment="1">
      <alignment horizontal="center" vertical="center" wrapText="1"/>
    </xf>
    <xf numFmtId="0" fontId="30" fillId="3" borderId="71" xfId="118" applyFont="1" applyFill="1" applyBorder="1" applyAlignment="1">
      <alignment horizontal="center" vertical="center" wrapText="1"/>
    </xf>
    <xf numFmtId="167" fontId="28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9" fontId="28" fillId="0" borderId="0" xfId="0" applyNumberFormat="1" applyFont="1"/>
    <xf numFmtId="0" fontId="21" fillId="0" borderId="0" xfId="0" applyFont="1" applyFill="1" applyBorder="1"/>
    <xf numFmtId="3" fontId="28" fillId="0" borderId="0" xfId="0" applyNumberFormat="1" applyFont="1" applyFill="1" applyBorder="1" applyAlignment="1">
      <alignment horizontal="right" vertical="center"/>
    </xf>
    <xf numFmtId="3" fontId="28" fillId="4" borderId="110" xfId="0" applyNumberFormat="1" applyFont="1" applyFill="1" applyBorder="1" applyAlignment="1">
      <alignment horizontal="right" vertical="center"/>
    </xf>
    <xf numFmtId="3" fontId="28" fillId="4" borderId="113" xfId="0" applyNumberFormat="1" applyFont="1" applyFill="1" applyBorder="1" applyAlignment="1">
      <alignment horizontal="right" vertical="center"/>
    </xf>
    <xf numFmtId="0" fontId="21" fillId="4" borderId="0" xfId="0" applyFont="1" applyFill="1"/>
    <xf numFmtId="3" fontId="36" fillId="3" borderId="61" xfId="0" applyNumberFormat="1" applyFont="1" applyFill="1" applyBorder="1" applyAlignment="1">
      <alignment vertical="center"/>
    </xf>
    <xf numFmtId="0" fontId="28" fillId="0" borderId="0" xfId="0" applyFont="1" applyAlignment="1">
      <alignment vertical="top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vertical="top" wrapText="1"/>
    </xf>
    <xf numFmtId="167" fontId="38" fillId="0" borderId="0" xfId="0" applyNumberFormat="1" applyFont="1"/>
    <xf numFmtId="167" fontId="39" fillId="0" borderId="0" xfId="0" applyNumberFormat="1" applyFont="1"/>
    <xf numFmtId="10" fontId="40" fillId="0" borderId="0" xfId="0" applyNumberFormat="1" applyFont="1"/>
    <xf numFmtId="0" fontId="38" fillId="0" borderId="0" xfId="0" applyFont="1"/>
    <xf numFmtId="0" fontId="39" fillId="0" borderId="0" xfId="0" applyFont="1"/>
    <xf numFmtId="10" fontId="38" fillId="0" borderId="0" xfId="0" applyNumberFormat="1" applyFont="1"/>
    <xf numFmtId="0" fontId="42" fillId="4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35" fillId="3" borderId="71" xfId="118" applyFont="1" applyFill="1" applyBorder="1" applyAlignment="1">
      <alignment horizontal="center" vertical="center" wrapText="1"/>
    </xf>
    <xf numFmtId="0" fontId="30" fillId="0" borderId="0" xfId="118" applyFont="1" applyFill="1" applyBorder="1" applyAlignment="1">
      <alignment horizontal="center" vertical="center" wrapText="1"/>
    </xf>
    <xf numFmtId="0" fontId="22" fillId="4" borderId="0" xfId="0" applyFont="1" applyFill="1"/>
    <xf numFmtId="0" fontId="35" fillId="3" borderId="60" xfId="0" applyFont="1" applyFill="1" applyBorder="1" applyAlignment="1">
      <alignment horizontal="left" vertical="top" wrapText="1"/>
    </xf>
    <xf numFmtId="0" fontId="35" fillId="3" borderId="62" xfId="0" applyFont="1" applyFill="1" applyBorder="1" applyAlignment="1">
      <alignment horizontal="left" vertical="top" wrapText="1"/>
    </xf>
    <xf numFmtId="0" fontId="45" fillId="0" borderId="0" xfId="18" applyFont="1" applyFill="1" applyBorder="1" applyAlignment="1">
      <alignment horizontal="center" vertical="center"/>
    </xf>
    <xf numFmtId="0" fontId="21" fillId="0" borderId="0" xfId="0" applyFont="1" applyAlignment="1"/>
    <xf numFmtId="0" fontId="31" fillId="0" borderId="0" xfId="0" applyFont="1" applyAlignment="1">
      <alignment horizontal="left"/>
    </xf>
    <xf numFmtId="0" fontId="27" fillId="0" borderId="0" xfId="0" applyFont="1" applyAlignment="1">
      <alignment horizontal="right" vertical="top"/>
    </xf>
    <xf numFmtId="0" fontId="29" fillId="3" borderId="1" xfId="0" applyFont="1" applyFill="1" applyBorder="1" applyAlignment="1">
      <alignment horizontal="center" vertical="center"/>
    </xf>
    <xf numFmtId="49" fontId="29" fillId="3" borderId="2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9" fillId="4" borderId="5" xfId="0" applyFont="1" applyFill="1" applyBorder="1"/>
    <xf numFmtId="0" fontId="34" fillId="4" borderId="6" xfId="0" applyFont="1" applyFill="1" applyBorder="1" applyAlignment="1">
      <alignment horizontal="center"/>
    </xf>
    <xf numFmtId="165" fontId="49" fillId="4" borderId="6" xfId="0" applyNumberFormat="1" applyFont="1" applyFill="1" applyBorder="1" applyAlignment="1">
      <alignment horizontal="right"/>
    </xf>
    <xf numFmtId="165" fontId="49" fillId="4" borderId="6" xfId="0" applyNumberFormat="1" applyFont="1" applyFill="1" applyBorder="1"/>
    <xf numFmtId="165" fontId="49" fillId="4" borderId="6" xfId="0" applyNumberFormat="1" applyFont="1" applyFill="1" applyBorder="1" applyAlignment="1">
      <alignment vertical="center"/>
    </xf>
    <xf numFmtId="165" fontId="49" fillId="4" borderId="6" xfId="119" applyNumberFormat="1" applyFont="1" applyFill="1" applyBorder="1" applyAlignment="1">
      <alignment vertical="center"/>
    </xf>
    <xf numFmtId="165" fontId="49" fillId="0" borderId="6" xfId="119" applyNumberFormat="1" applyFont="1" applyFill="1" applyBorder="1" applyAlignment="1">
      <alignment vertical="center"/>
    </xf>
    <xf numFmtId="165" fontId="28" fillId="0" borderId="0" xfId="0" applyNumberFormat="1" applyFont="1"/>
    <xf numFmtId="0" fontId="32" fillId="4" borderId="7" xfId="0" applyFont="1" applyFill="1" applyBorder="1"/>
    <xf numFmtId="0" fontId="34" fillId="4" borderId="3" xfId="0" applyFont="1" applyFill="1" applyBorder="1" applyAlignment="1">
      <alignment horizontal="center"/>
    </xf>
    <xf numFmtId="165" fontId="34" fillId="4" borderId="3" xfId="0" applyNumberFormat="1" applyFont="1" applyFill="1" applyBorder="1" applyAlignment="1">
      <alignment horizontal="right"/>
    </xf>
    <xf numFmtId="165" fontId="34" fillId="4" borderId="3" xfId="0" applyNumberFormat="1" applyFont="1" applyFill="1" applyBorder="1"/>
    <xf numFmtId="165" fontId="34" fillId="4" borderId="3" xfId="0" applyNumberFormat="1" applyFont="1" applyFill="1" applyBorder="1" applyAlignment="1">
      <alignment vertical="center"/>
    </xf>
    <xf numFmtId="165" fontId="34" fillId="4" borderId="3" xfId="119" applyNumberFormat="1" applyFont="1" applyFill="1" applyBorder="1" applyAlignment="1">
      <alignment vertical="center"/>
    </xf>
    <xf numFmtId="165" fontId="34" fillId="0" borderId="3" xfId="119" applyNumberFormat="1" applyFont="1" applyFill="1" applyBorder="1" applyAlignment="1">
      <alignment vertical="center"/>
    </xf>
    <xf numFmtId="165" fontId="34" fillId="0" borderId="3" xfId="18" applyNumberFormat="1" applyFont="1" applyFill="1" applyBorder="1" applyAlignment="1">
      <alignment vertical="center"/>
    </xf>
    <xf numFmtId="0" fontId="32" fillId="4" borderId="51" xfId="0" applyFont="1" applyFill="1" applyBorder="1"/>
    <xf numFmtId="0" fontId="34" fillId="4" borderId="52" xfId="0" applyFont="1" applyFill="1" applyBorder="1" applyAlignment="1">
      <alignment horizontal="center"/>
    </xf>
    <xf numFmtId="0" fontId="29" fillId="4" borderId="10" xfId="0" applyFont="1" applyFill="1" applyBorder="1" applyAlignment="1"/>
    <xf numFmtId="0" fontId="29" fillId="4" borderId="8" xfId="0" applyFont="1" applyFill="1" applyBorder="1" applyAlignment="1"/>
    <xf numFmtId="0" fontId="29" fillId="3" borderId="2" xfId="0" applyFont="1" applyFill="1" applyBorder="1" applyAlignment="1">
      <alignment horizontal="center" vertical="center"/>
    </xf>
    <xf numFmtId="0" fontId="29" fillId="4" borderId="76" xfId="0" applyFont="1" applyFill="1" applyBorder="1"/>
    <xf numFmtId="49" fontId="32" fillId="4" borderId="77" xfId="0" quotePrefix="1" applyNumberFormat="1" applyFont="1" applyFill="1" applyBorder="1" applyAlignment="1">
      <alignment horizontal="center"/>
    </xf>
    <xf numFmtId="166" fontId="49" fillId="4" borderId="77" xfId="0" applyNumberFormat="1" applyFont="1" applyFill="1" applyBorder="1"/>
    <xf numFmtId="166" fontId="49" fillId="4" borderId="77" xfId="0" applyNumberFormat="1" applyFont="1" applyFill="1" applyBorder="1" applyAlignment="1">
      <alignment vertical="center"/>
    </xf>
    <xf numFmtId="166" fontId="49" fillId="4" borderId="77" xfId="119" applyNumberFormat="1" applyFont="1" applyFill="1" applyBorder="1" applyAlignment="1">
      <alignment vertical="center"/>
    </xf>
    <xf numFmtId="166" fontId="49" fillId="0" borderId="77" xfId="119" applyNumberFormat="1" applyFont="1" applyFill="1" applyBorder="1" applyAlignment="1">
      <alignment vertical="center"/>
    </xf>
    <xf numFmtId="49" fontId="34" fillId="4" borderId="3" xfId="0" quotePrefix="1" applyNumberFormat="1" applyFont="1" applyFill="1" applyBorder="1" applyAlignment="1">
      <alignment horizontal="center"/>
    </xf>
    <xf numFmtId="166" fontId="34" fillId="4" borderId="3" xfId="0" applyNumberFormat="1" applyFont="1" applyFill="1" applyBorder="1"/>
    <xf numFmtId="166" fontId="34" fillId="4" borderId="3" xfId="0" applyNumberFormat="1" applyFont="1" applyFill="1" applyBorder="1" applyAlignment="1">
      <alignment vertical="center"/>
    </xf>
    <xf numFmtId="166" fontId="34" fillId="4" borderId="3" xfId="119" applyNumberFormat="1" applyFont="1" applyFill="1" applyBorder="1" applyAlignment="1">
      <alignment vertical="center"/>
    </xf>
    <xf numFmtId="166" fontId="34" fillId="0" borderId="3" xfId="119" applyNumberFormat="1" applyFont="1" applyFill="1" applyBorder="1" applyAlignment="1">
      <alignment vertical="center"/>
    </xf>
    <xf numFmtId="166" fontId="34" fillId="0" borderId="46" xfId="18" applyNumberFormat="1" applyFont="1" applyFill="1" applyBorder="1" applyAlignment="1">
      <alignment vertical="center"/>
    </xf>
    <xf numFmtId="166" fontId="34" fillId="0" borderId="3" xfId="18" applyNumberFormat="1" applyFont="1" applyFill="1" applyBorder="1" applyAlignment="1">
      <alignment vertical="center"/>
    </xf>
    <xf numFmtId="0" fontId="28" fillId="0" borderId="0" xfId="0" applyFont="1" applyFill="1"/>
    <xf numFmtId="0" fontId="29" fillId="0" borderId="0" xfId="18" applyFont="1" applyFill="1" applyBorder="1" applyAlignment="1">
      <alignment horizontal="center" vertical="center"/>
    </xf>
    <xf numFmtId="0" fontId="27" fillId="5" borderId="53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46" fillId="5" borderId="56" xfId="28" applyFont="1" applyFill="1" applyBorder="1" applyAlignment="1">
      <alignment horizontal="center" vertical="center"/>
    </xf>
    <xf numFmtId="1" fontId="47" fillId="0" borderId="0" xfId="28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/>
    </xf>
    <xf numFmtId="1" fontId="32" fillId="0" borderId="0" xfId="28" applyNumberFormat="1" applyFont="1" applyFill="1" applyBorder="1" applyAlignment="1">
      <alignment horizontal="center" vertical="center"/>
    </xf>
    <xf numFmtId="0" fontId="46" fillId="5" borderId="10" xfId="28" applyFont="1" applyFill="1" applyBorder="1" applyAlignment="1">
      <alignment horizontal="center" vertical="center"/>
    </xf>
    <xf numFmtId="1" fontId="47" fillId="5" borderId="8" xfId="28" applyNumberFormat="1" applyFont="1" applyFill="1" applyBorder="1" applyAlignment="1">
      <alignment horizontal="center" vertical="center"/>
    </xf>
    <xf numFmtId="1" fontId="28" fillId="0" borderId="0" xfId="0" applyNumberFormat="1" applyFont="1"/>
    <xf numFmtId="0" fontId="34" fillId="0" borderId="0" xfId="18" applyFont="1" applyFill="1" applyBorder="1" applyAlignment="1">
      <alignment vertical="center"/>
    </xf>
    <xf numFmtId="49" fontId="34" fillId="0" borderId="0" xfId="18" quotePrefix="1" applyNumberFormat="1" applyFont="1" applyFill="1" applyBorder="1" applyAlignment="1">
      <alignment horizontal="center" vertical="center"/>
    </xf>
    <xf numFmtId="171" fontId="34" fillId="0" borderId="0" xfId="18" applyNumberFormat="1" applyFont="1" applyFill="1" applyBorder="1" applyAlignment="1">
      <alignment vertical="center"/>
    </xf>
    <xf numFmtId="0" fontId="49" fillId="0" borderId="0" xfId="18" applyFont="1" applyFill="1" applyBorder="1" applyAlignment="1">
      <alignment horizontal="left" vertical="center"/>
    </xf>
    <xf numFmtId="0" fontId="49" fillId="0" borderId="0" xfId="18" applyFont="1" applyFill="1" applyBorder="1" applyAlignment="1">
      <alignment horizontal="center" vertical="center"/>
    </xf>
    <xf numFmtId="165" fontId="49" fillId="0" borderId="0" xfId="18" applyNumberFormat="1" applyFont="1" applyFill="1" applyBorder="1" applyAlignment="1">
      <alignment vertical="center"/>
    </xf>
    <xf numFmtId="0" fontId="34" fillId="0" borderId="0" xfId="18" quotePrefix="1" applyFont="1" applyFill="1" applyBorder="1" applyAlignment="1">
      <alignment vertical="center"/>
    </xf>
    <xf numFmtId="0" fontId="28" fillId="0" borderId="0" xfId="0" applyFont="1" applyAlignment="1">
      <alignment horizontal="left"/>
    </xf>
    <xf numFmtId="0" fontId="39" fillId="0" borderId="0" xfId="0" applyFont="1" applyBorder="1" applyAlignment="1"/>
    <xf numFmtId="0" fontId="39" fillId="0" borderId="8" xfId="0" applyFont="1" applyBorder="1" applyAlignment="1">
      <alignment horizontal="left"/>
    </xf>
    <xf numFmtId="3" fontId="38" fillId="0" borderId="0" xfId="0" applyNumberFormat="1" applyFont="1"/>
    <xf numFmtId="0" fontId="38" fillId="0" borderId="0" xfId="0" applyFont="1" applyAlignment="1"/>
    <xf numFmtId="0" fontId="35" fillId="3" borderId="99" xfId="0" applyFont="1" applyFill="1" applyBorder="1" applyAlignment="1">
      <alignment horizontal="center" vertical="center"/>
    </xf>
    <xf numFmtId="0" fontId="35" fillId="3" borderId="103" xfId="0" applyFont="1" applyFill="1" applyBorder="1" applyAlignment="1">
      <alignment horizontal="center" vertical="center" wrapText="1"/>
    </xf>
    <xf numFmtId="0" fontId="35" fillId="3" borderId="103" xfId="18" applyFont="1" applyFill="1" applyBorder="1" applyAlignment="1">
      <alignment horizontal="center" vertical="center" wrapText="1"/>
    </xf>
    <xf numFmtId="0" fontId="35" fillId="3" borderId="103" xfId="119" applyFont="1" applyFill="1" applyBorder="1" applyAlignment="1">
      <alignment horizontal="center" vertical="center" wrapText="1"/>
    </xf>
    <xf numFmtId="0" fontId="35" fillId="3" borderId="104" xfId="119" applyFont="1" applyFill="1" applyBorder="1" applyAlignment="1">
      <alignment horizontal="center" vertical="center" wrapText="1"/>
    </xf>
    <xf numFmtId="168" fontId="34" fillId="0" borderId="103" xfId="0" applyNumberFormat="1" applyFont="1" applyFill="1" applyBorder="1" applyAlignment="1">
      <alignment horizontal="right" vertical="center"/>
    </xf>
    <xf numFmtId="169" fontId="34" fillId="0" borderId="103" xfId="18" applyNumberFormat="1" applyFont="1" applyFill="1" applyBorder="1" applyAlignment="1">
      <alignment horizontal="right" vertical="center"/>
    </xf>
    <xf numFmtId="0" fontId="35" fillId="3" borderId="105" xfId="119" applyFont="1" applyFill="1" applyBorder="1" applyAlignment="1">
      <alignment horizontal="center" vertical="center" wrapText="1"/>
    </xf>
    <xf numFmtId="165" fontId="35" fillId="3" borderId="100" xfId="119" applyNumberFormat="1" applyFont="1" applyFill="1" applyBorder="1" applyAlignment="1">
      <alignment horizontal="center" vertical="center"/>
    </xf>
    <xf numFmtId="0" fontId="35" fillId="0" borderId="0" xfId="119" applyFont="1" applyFill="1" applyBorder="1" applyAlignment="1">
      <alignment horizontal="center" vertical="center"/>
    </xf>
    <xf numFmtId="0" fontId="35" fillId="3" borderId="88" xfId="119" applyFont="1" applyFill="1" applyBorder="1" applyAlignment="1">
      <alignment horizontal="center" vertical="center" wrapText="1"/>
    </xf>
    <xf numFmtId="165" fontId="35" fillId="3" borderId="102" xfId="119" applyNumberFormat="1" applyFont="1" applyFill="1" applyBorder="1" applyAlignment="1">
      <alignment horizontal="left" vertical="center"/>
    </xf>
    <xf numFmtId="165" fontId="34" fillId="0" borderId="103" xfId="0" quotePrefix="1" applyNumberFormat="1" applyFont="1" applyFill="1" applyBorder="1" applyAlignment="1">
      <alignment horizontal="right" vertical="center"/>
    </xf>
    <xf numFmtId="165" fontId="34" fillId="0" borderId="103" xfId="18" quotePrefix="1" applyNumberFormat="1" applyFont="1" applyFill="1" applyBorder="1" applyAlignment="1">
      <alignment horizontal="right" vertical="center"/>
    </xf>
    <xf numFmtId="165" fontId="34" fillId="0" borderId="103" xfId="119" quotePrefix="1" applyNumberFormat="1" applyFont="1" applyFill="1" applyBorder="1" applyAlignment="1">
      <alignment horizontal="right" vertical="center"/>
    </xf>
    <xf numFmtId="165" fontId="32" fillId="0" borderId="103" xfId="119" quotePrefix="1" applyNumberFormat="1" applyFont="1" applyFill="1" applyBorder="1" applyAlignment="1">
      <alignment horizontal="right" vertical="center"/>
    </xf>
    <xf numFmtId="165" fontId="34" fillId="0" borderId="104" xfId="119" quotePrefix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165" fontId="34" fillId="0" borderId="103" xfId="0" applyNumberFormat="1" applyFont="1" applyFill="1" applyBorder="1" applyAlignment="1">
      <alignment horizontal="right" vertical="center"/>
    </xf>
    <xf numFmtId="165" fontId="34" fillId="0" borderId="103" xfId="18" applyNumberFormat="1" applyFont="1" applyFill="1" applyBorder="1" applyAlignment="1">
      <alignment horizontal="right" vertical="center"/>
    </xf>
    <xf numFmtId="165" fontId="34" fillId="0" borderId="103" xfId="119" applyNumberFormat="1" applyFont="1" applyFill="1" applyBorder="1" applyAlignment="1">
      <alignment horizontal="right" vertical="center"/>
    </xf>
    <xf numFmtId="165" fontId="32" fillId="0" borderId="103" xfId="119" applyNumberFormat="1" applyFont="1" applyFill="1" applyBorder="1" applyAlignment="1">
      <alignment horizontal="right" vertical="center"/>
    </xf>
    <xf numFmtId="165" fontId="35" fillId="3" borderId="106" xfId="0" applyNumberFormat="1" applyFont="1" applyFill="1" applyBorder="1" applyAlignment="1">
      <alignment horizontal="right" vertical="center"/>
    </xf>
    <xf numFmtId="165" fontId="35" fillId="3" borderId="107" xfId="0" applyNumberFormat="1" applyFont="1" applyFill="1" applyBorder="1" applyAlignment="1">
      <alignment horizontal="right" vertical="center"/>
    </xf>
    <xf numFmtId="165" fontId="35" fillId="3" borderId="104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right" vertical="center"/>
    </xf>
    <xf numFmtId="165" fontId="35" fillId="3" borderId="89" xfId="0" applyNumberFormat="1" applyFont="1" applyFill="1" applyBorder="1" applyAlignment="1">
      <alignment horizontal="right" vertical="center"/>
    </xf>
    <xf numFmtId="0" fontId="25" fillId="0" borderId="0" xfId="18" applyFont="1" applyFill="1"/>
    <xf numFmtId="0" fontId="25" fillId="0" borderId="0" xfId="18" applyFont="1"/>
    <xf numFmtId="0" fontId="51" fillId="0" borderId="0" xfId="18" applyFont="1" applyFill="1"/>
    <xf numFmtId="0" fontId="52" fillId="0" borderId="9" xfId="18" applyFont="1" applyFill="1" applyBorder="1" applyAlignment="1">
      <alignment horizontal="center" vertical="center"/>
    </xf>
    <xf numFmtId="0" fontId="52" fillId="0" borderId="9" xfId="18" applyFont="1" applyFill="1" applyBorder="1" applyAlignment="1">
      <alignment horizontal="center" vertical="center" wrapText="1"/>
    </xf>
    <xf numFmtId="0" fontId="54" fillId="0" borderId="0" xfId="18" applyFont="1"/>
    <xf numFmtId="0" fontId="54" fillId="0" borderId="0" xfId="18" applyFont="1" applyFill="1" applyBorder="1" applyAlignment="1">
      <alignment horizontal="right" vertical="top"/>
    </xf>
    <xf numFmtId="0" fontId="54" fillId="0" borderId="0" xfId="18" applyFont="1" applyFill="1"/>
    <xf numFmtId="0" fontId="50" fillId="0" borderId="0" xfId="18" applyFont="1"/>
    <xf numFmtId="0" fontId="51" fillId="0" borderId="0" xfId="18" applyFont="1" applyFill="1" applyBorder="1" applyAlignment="1">
      <alignment horizontal="center"/>
    </xf>
    <xf numFmtId="0" fontId="53" fillId="0" borderId="9" xfId="18" applyFont="1" applyFill="1" applyBorder="1" applyAlignment="1">
      <alignment horizontal="center" vertical="center"/>
    </xf>
    <xf numFmtId="166" fontId="53" fillId="0" borderId="9" xfId="18" applyNumberFormat="1" applyFont="1" applyFill="1" applyBorder="1" applyAlignment="1">
      <alignment horizontal="center" vertical="center"/>
    </xf>
    <xf numFmtId="166" fontId="53" fillId="0" borderId="48" xfId="18" applyNumberFormat="1" applyFont="1" applyFill="1" applyBorder="1" applyAlignment="1">
      <alignment horizontal="center" vertical="center"/>
    </xf>
    <xf numFmtId="0" fontId="53" fillId="0" borderId="47" xfId="18" applyFont="1" applyFill="1" applyBorder="1" applyAlignment="1">
      <alignment horizontal="center" vertical="center"/>
    </xf>
    <xf numFmtId="166" fontId="53" fillId="0" borderId="9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5" fillId="0" borderId="0" xfId="18" applyFont="1"/>
    <xf numFmtId="0" fontId="56" fillId="0" borderId="0" xfId="0" applyFont="1" applyAlignment="1">
      <alignment vertical="center"/>
    </xf>
    <xf numFmtId="0" fontId="51" fillId="0" borderId="9" xfId="18" applyFont="1" applyFill="1" applyBorder="1" applyAlignment="1">
      <alignment horizontal="center" vertical="center"/>
    </xf>
    <xf numFmtId="166" fontId="51" fillId="0" borderId="9" xfId="18" applyNumberFormat="1" applyFont="1" applyFill="1" applyBorder="1" applyAlignment="1">
      <alignment horizontal="center" vertical="center"/>
    </xf>
    <xf numFmtId="166" fontId="51" fillId="0" borderId="48" xfId="18" applyNumberFormat="1" applyFont="1" applyFill="1" applyBorder="1" applyAlignment="1">
      <alignment horizontal="center" vertical="center"/>
    </xf>
    <xf numFmtId="0" fontId="51" fillId="0" borderId="47" xfId="18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Continuous"/>
    </xf>
    <xf numFmtId="0" fontId="35" fillId="3" borderId="61" xfId="0" applyFont="1" applyFill="1" applyBorder="1" applyAlignment="1">
      <alignment horizontal="centerContinuous"/>
    </xf>
    <xf numFmtId="0" fontId="35" fillId="3" borderId="60" xfId="0" applyFont="1" applyFill="1" applyBorder="1" applyAlignment="1">
      <alignment horizontal="center" vertical="center" wrapText="1"/>
    </xf>
    <xf numFmtId="3" fontId="32" fillId="4" borderId="9" xfId="272" applyNumberFormat="1" applyFont="1" applyFill="1" applyBorder="1" applyAlignment="1">
      <alignment horizontal="right" vertical="center"/>
    </xf>
    <xf numFmtId="3" fontId="32" fillId="4" borderId="61" xfId="272" applyNumberFormat="1" applyFont="1" applyFill="1" applyBorder="1" applyAlignment="1">
      <alignment horizontal="right" vertical="center"/>
    </xf>
    <xf numFmtId="3" fontId="32" fillId="4" borderId="48" xfId="272" applyNumberFormat="1" applyFont="1" applyFill="1" applyBorder="1" applyAlignment="1">
      <alignment horizontal="right" vertical="center"/>
    </xf>
    <xf numFmtId="3" fontId="32" fillId="4" borderId="83" xfId="272" applyNumberFormat="1" applyFont="1" applyFill="1" applyBorder="1" applyAlignment="1">
      <alignment horizontal="right" vertical="center"/>
    </xf>
    <xf numFmtId="0" fontId="35" fillId="3" borderId="82" xfId="0" applyFont="1" applyFill="1" applyBorder="1" applyAlignment="1">
      <alignment horizontal="center" vertical="center" wrapText="1"/>
    </xf>
    <xf numFmtId="0" fontId="35" fillId="3" borderId="62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7" fillId="0" borderId="0" xfId="18" applyFont="1" applyFill="1" applyBorder="1" applyAlignment="1">
      <alignment vertical="center"/>
    </xf>
    <xf numFmtId="0" fontId="58" fillId="0" borderId="0" xfId="18" applyFont="1" applyFill="1" applyBorder="1"/>
    <xf numFmtId="0" fontId="45" fillId="0" borderId="0" xfId="18" applyFont="1" applyFill="1" applyBorder="1" applyAlignment="1">
      <alignment vertical="center"/>
    </xf>
    <xf numFmtId="0" fontId="45" fillId="0" borderId="0" xfId="18" applyFont="1" applyFill="1" applyBorder="1" applyAlignment="1">
      <alignment vertical="center" wrapText="1"/>
    </xf>
    <xf numFmtId="0" fontId="31" fillId="0" borderId="0" xfId="18" applyFont="1" applyFill="1" applyBorder="1"/>
    <xf numFmtId="3" fontId="59" fillId="0" borderId="0" xfId="272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9" fillId="0" borderId="0" xfId="0" applyFont="1" applyFill="1" applyBorder="1" applyAlignment="1">
      <alignment vertical="center"/>
    </xf>
    <xf numFmtId="0" fontId="35" fillId="3" borderId="61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5" fillId="3" borderId="9" xfId="0" applyFont="1" applyFill="1" applyBorder="1" applyAlignment="1">
      <alignment horizontal="centerContinuous" vertical="center"/>
    </xf>
    <xf numFmtId="0" fontId="35" fillId="3" borderId="61" xfId="0" applyFont="1" applyFill="1" applyBorder="1" applyAlignment="1">
      <alignment horizontal="centerContinuous" vertical="center"/>
    </xf>
    <xf numFmtId="3" fontId="32" fillId="0" borderId="9" xfId="0" applyNumberFormat="1" applyFont="1" applyBorder="1" applyAlignment="1">
      <alignment horizontal="right" vertical="center"/>
    </xf>
    <xf numFmtId="165" fontId="32" fillId="0" borderId="9" xfId="0" applyNumberFormat="1" applyFont="1" applyBorder="1" applyAlignment="1">
      <alignment horizontal="right" vertical="center"/>
    </xf>
    <xf numFmtId="165" fontId="32" fillId="0" borderId="9" xfId="0" applyNumberFormat="1" applyFont="1" applyBorder="1" applyAlignment="1">
      <alignment horizontal="center" vertical="center"/>
    </xf>
    <xf numFmtId="165" fontId="32" fillId="0" borderId="61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vertical="center"/>
    </xf>
    <xf numFmtId="165" fontId="32" fillId="0" borderId="48" xfId="0" applyNumberFormat="1" applyFont="1" applyBorder="1" applyAlignment="1">
      <alignment horizontal="right" vertical="center"/>
    </xf>
    <xf numFmtId="165" fontId="35" fillId="3" borderId="63" xfId="0" applyNumberFormat="1" applyFont="1" applyFill="1" applyBorder="1" applyAlignment="1">
      <alignment vertical="center"/>
    </xf>
    <xf numFmtId="165" fontId="35" fillId="3" borderId="64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58" fillId="0" borderId="0" xfId="18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45" fillId="0" borderId="0" xfId="18" applyFont="1" applyFill="1" applyBorder="1" applyAlignment="1">
      <alignment horizontal="right" vertical="center" wrapText="1"/>
    </xf>
    <xf numFmtId="0" fontId="31" fillId="0" borderId="0" xfId="18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3" fontId="32" fillId="0" borderId="61" xfId="0" applyNumberFormat="1" applyFont="1" applyBorder="1" applyAlignment="1">
      <alignment horizontal="right" vertical="center"/>
    </xf>
    <xf numFmtId="4" fontId="44" fillId="0" borderId="0" xfId="0" applyNumberFormat="1" applyFont="1" applyFill="1" applyBorder="1" applyAlignment="1">
      <alignment horizontal="right" vertical="center"/>
    </xf>
    <xf numFmtId="3" fontId="35" fillId="3" borderId="63" xfId="0" applyNumberFormat="1" applyFont="1" applyFill="1" applyBorder="1" applyAlignment="1">
      <alignment horizontal="right" vertical="center"/>
    </xf>
    <xf numFmtId="3" fontId="35" fillId="3" borderId="64" xfId="0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165" fontId="35" fillId="3" borderId="63" xfId="0" applyNumberFormat="1" applyFont="1" applyFill="1" applyBorder="1" applyAlignment="1">
      <alignment horizontal="right" vertical="center"/>
    </xf>
    <xf numFmtId="0" fontId="35" fillId="3" borderId="9" xfId="0" applyFont="1" applyFill="1" applyBorder="1" applyAlignment="1">
      <alignment horizontal="center" vertical="center"/>
    </xf>
    <xf numFmtId="0" fontId="29" fillId="0" borderId="0" xfId="18" applyFont="1" applyFill="1" applyBorder="1" applyAlignment="1">
      <alignment vertical="center" wrapText="1"/>
    </xf>
    <xf numFmtId="0" fontId="28" fillId="0" borderId="0" xfId="0" applyFont="1" applyBorder="1" applyAlignment="1">
      <alignment horizontal="right" wrapText="1"/>
    </xf>
    <xf numFmtId="0" fontId="30" fillId="3" borderId="58" xfId="0" applyFont="1" applyFill="1" applyBorder="1" applyAlignment="1">
      <alignment horizontal="center" vertical="center"/>
    </xf>
    <xf numFmtId="0" fontId="61" fillId="6" borderId="59" xfId="271" applyFont="1" applyFill="1" applyBorder="1" applyAlignment="1">
      <alignment horizontal="center" vertical="center" wrapText="1"/>
    </xf>
    <xf numFmtId="0" fontId="61" fillId="6" borderId="65" xfId="271" applyFont="1" applyFill="1" applyBorder="1" applyAlignment="1">
      <alignment horizontal="center" vertical="center" wrapText="1"/>
    </xf>
    <xf numFmtId="0" fontId="28" fillId="4" borderId="60" xfId="273" quotePrefix="1" applyFont="1" applyFill="1" applyBorder="1" applyAlignment="1">
      <alignment horizontal="left" vertical="center"/>
    </xf>
    <xf numFmtId="3" fontId="27" fillId="4" borderId="9" xfId="273" applyNumberFormat="1" applyFont="1" applyFill="1" applyBorder="1" applyAlignment="1">
      <alignment horizontal="right" vertical="center"/>
    </xf>
    <xf numFmtId="3" fontId="27" fillId="4" borderId="61" xfId="273" applyNumberFormat="1" applyFont="1" applyFill="1" applyBorder="1" applyAlignment="1">
      <alignment horizontal="right" vertical="center"/>
    </xf>
    <xf numFmtId="0" fontId="32" fillId="4" borderId="60" xfId="119" quotePrefix="1" applyFont="1" applyFill="1" applyBorder="1" applyAlignment="1">
      <alignment horizontal="left" vertical="center" wrapText="1"/>
    </xf>
    <xf numFmtId="3" fontId="32" fillId="4" borderId="9" xfId="0" applyNumberFormat="1" applyFont="1" applyFill="1" applyBorder="1" applyAlignment="1">
      <alignment horizontal="right" vertical="center"/>
    </xf>
    <xf numFmtId="165" fontId="32" fillId="4" borderId="9" xfId="0" applyNumberFormat="1" applyFont="1" applyFill="1" applyBorder="1" applyAlignment="1">
      <alignment horizontal="right" vertical="center"/>
    </xf>
    <xf numFmtId="165" fontId="32" fillId="4" borderId="61" xfId="0" applyNumberFormat="1" applyFont="1" applyFill="1" applyBorder="1" applyAlignment="1">
      <alignment horizontal="right" vertical="center"/>
    </xf>
    <xf numFmtId="3" fontId="32" fillId="4" borderId="63" xfId="0" applyNumberFormat="1" applyFont="1" applyFill="1" applyBorder="1" applyAlignment="1">
      <alignment horizontal="right" vertical="center"/>
    </xf>
    <xf numFmtId="165" fontId="32" fillId="4" borderId="63" xfId="0" applyNumberFormat="1" applyFont="1" applyFill="1" applyBorder="1" applyAlignment="1">
      <alignment horizontal="right" vertical="center"/>
    </xf>
    <xf numFmtId="165" fontId="32" fillId="4" borderId="64" xfId="0" applyNumberFormat="1" applyFont="1" applyFill="1" applyBorder="1" applyAlignment="1">
      <alignment horizontal="right" vertical="center"/>
    </xf>
    <xf numFmtId="3" fontId="32" fillId="4" borderId="72" xfId="272" applyNumberFormat="1" applyFont="1" applyFill="1" applyBorder="1" applyAlignment="1">
      <alignment horizontal="right" vertical="center"/>
    </xf>
    <xf numFmtId="3" fontId="32" fillId="4" borderId="73" xfId="272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/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wrapText="1"/>
    </xf>
    <xf numFmtId="165" fontId="28" fillId="0" borderId="0" xfId="0" applyNumberFormat="1" applyFont="1" applyFill="1" applyBorder="1" applyAlignment="1"/>
    <xf numFmtId="165" fontId="27" fillId="0" borderId="0" xfId="0" applyNumberFormat="1" applyFont="1" applyBorder="1" applyAlignment="1">
      <alignment vertical="center"/>
    </xf>
    <xf numFmtId="0" fontId="34" fillId="4" borderId="60" xfId="273" quotePrefix="1" applyFont="1" applyFill="1" applyBorder="1" applyAlignment="1">
      <alignment horizontal="left" vertical="center"/>
    </xf>
    <xf numFmtId="3" fontId="49" fillId="4" borderId="9" xfId="273" applyNumberFormat="1" applyFont="1" applyFill="1" applyBorder="1" applyAlignment="1">
      <alignment horizontal="right" vertical="center"/>
    </xf>
    <xf numFmtId="3" fontId="49" fillId="4" borderId="61" xfId="273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0" fontId="28" fillId="0" borderId="109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3" fontId="28" fillId="0" borderId="134" xfId="0" applyNumberFormat="1" applyFont="1" applyBorder="1" applyAlignment="1">
      <alignment horizontal="right" vertical="center"/>
    </xf>
    <xf numFmtId="0" fontId="32" fillId="0" borderId="133" xfId="0" applyFont="1" applyBorder="1" applyAlignment="1">
      <alignment horizontal="center" vertical="center"/>
    </xf>
    <xf numFmtId="0" fontId="28" fillId="4" borderId="133" xfId="0" applyFont="1" applyFill="1" applyBorder="1" applyAlignment="1">
      <alignment horizontal="center" vertical="center"/>
    </xf>
    <xf numFmtId="0" fontId="28" fillId="4" borderId="102" xfId="0" applyFont="1" applyFill="1" applyBorder="1" applyAlignment="1">
      <alignment horizontal="center" vertical="center"/>
    </xf>
    <xf numFmtId="3" fontId="28" fillId="0" borderId="103" xfId="0" applyNumberFormat="1" applyFont="1" applyBorder="1" applyAlignment="1">
      <alignment horizontal="right" vertical="center"/>
    </xf>
    <xf numFmtId="3" fontId="28" fillId="0" borderId="135" xfId="0" applyNumberFormat="1" applyFont="1" applyBorder="1" applyAlignment="1">
      <alignment horizontal="right" vertical="center"/>
    </xf>
    <xf numFmtId="3" fontId="28" fillId="4" borderId="134" xfId="0" applyNumberFormat="1" applyFont="1" applyFill="1" applyBorder="1" applyAlignment="1">
      <alignment horizontal="right" vertical="center"/>
    </xf>
    <xf numFmtId="2" fontId="28" fillId="0" borderId="0" xfId="0" applyNumberFormat="1" applyFont="1"/>
    <xf numFmtId="0" fontId="25" fillId="0" borderId="0" xfId="18" applyFont="1" applyAlignment="1">
      <alignment vertical="center"/>
    </xf>
    <xf numFmtId="165" fontId="21" fillId="0" borderId="0" xfId="0" applyNumberFormat="1" applyFont="1" applyAlignment="1"/>
    <xf numFmtId="0" fontId="60" fillId="4" borderId="60" xfId="119" quotePrefix="1" applyFont="1" applyFill="1" applyBorder="1" applyAlignment="1">
      <alignment horizontal="left" vertical="center" wrapText="1"/>
    </xf>
    <xf numFmtId="0" fontId="27" fillId="3" borderId="62" xfId="0" applyFont="1" applyFill="1" applyBorder="1" applyAlignment="1">
      <alignment horizontal="center" vertical="center" wrapText="1"/>
    </xf>
    <xf numFmtId="165" fontId="27" fillId="3" borderId="63" xfId="0" applyNumberFormat="1" applyFont="1" applyFill="1" applyBorder="1" applyAlignment="1">
      <alignment vertical="center"/>
    </xf>
    <xf numFmtId="165" fontId="27" fillId="3" borderId="64" xfId="0" applyNumberFormat="1" applyFont="1" applyFill="1" applyBorder="1" applyAlignment="1">
      <alignment vertical="center"/>
    </xf>
    <xf numFmtId="0" fontId="63" fillId="0" borderId="0" xfId="0" applyFont="1"/>
    <xf numFmtId="0" fontId="28" fillId="0" borderId="0" xfId="0" applyFont="1" applyAlignment="1">
      <alignment horizontal="center"/>
    </xf>
    <xf numFmtId="3" fontId="28" fillId="0" borderId="104" xfId="0" applyNumberFormat="1" applyFont="1" applyBorder="1" applyAlignment="1">
      <alignment horizontal="right" vertical="center"/>
    </xf>
    <xf numFmtId="3" fontId="28" fillId="0" borderId="107" xfId="0" applyNumberFormat="1" applyFont="1" applyBorder="1" applyAlignment="1">
      <alignment horizontal="right" vertical="center"/>
    </xf>
    <xf numFmtId="0" fontId="28" fillId="0" borderId="136" xfId="0" applyFont="1" applyBorder="1" applyAlignment="1">
      <alignment horizontal="center" vertical="center"/>
    </xf>
    <xf numFmtId="3" fontId="28" fillId="0" borderId="137" xfId="0" applyNumberFormat="1" applyFont="1" applyBorder="1" applyAlignment="1">
      <alignment horizontal="right" vertical="center"/>
    </xf>
    <xf numFmtId="3" fontId="28" fillId="0" borderId="138" xfId="0" applyNumberFormat="1" applyFont="1" applyBorder="1" applyAlignment="1">
      <alignment horizontal="right" vertical="center"/>
    </xf>
    <xf numFmtId="0" fontId="28" fillId="0" borderId="102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3" fontId="28" fillId="4" borderId="103" xfId="0" applyNumberFormat="1" applyFont="1" applyFill="1" applyBorder="1" applyAlignment="1">
      <alignment horizontal="right" vertical="center"/>
    </xf>
    <xf numFmtId="3" fontId="28" fillId="4" borderId="104" xfId="0" applyNumberFormat="1" applyFont="1" applyFill="1" applyBorder="1" applyAlignment="1">
      <alignment horizontal="right" vertical="center"/>
    </xf>
    <xf numFmtId="3" fontId="28" fillId="4" borderId="137" xfId="0" applyNumberFormat="1" applyFont="1" applyFill="1" applyBorder="1" applyAlignment="1">
      <alignment horizontal="right" vertical="center"/>
    </xf>
    <xf numFmtId="3" fontId="28" fillId="4" borderId="106" xfId="0" applyNumberFormat="1" applyFont="1" applyFill="1" applyBorder="1" applyAlignment="1">
      <alignment horizontal="right" vertical="center"/>
    </xf>
    <xf numFmtId="0" fontId="28" fillId="4" borderId="139" xfId="0" applyFont="1" applyFill="1" applyBorder="1" applyAlignment="1">
      <alignment horizontal="center" vertical="center"/>
    </xf>
    <xf numFmtId="165" fontId="34" fillId="0" borderId="167" xfId="119" quotePrefix="1" applyNumberFormat="1" applyFont="1" applyFill="1" applyBorder="1" applyAlignment="1">
      <alignment horizontal="right" vertical="center"/>
    </xf>
    <xf numFmtId="0" fontId="35" fillId="3" borderId="169" xfId="119" applyFont="1" applyFill="1" applyBorder="1" applyAlignment="1">
      <alignment horizontal="center" vertical="center" wrapText="1"/>
    </xf>
    <xf numFmtId="165" fontId="35" fillId="3" borderId="170" xfId="0" applyNumberFormat="1" applyFont="1" applyFill="1" applyBorder="1" applyAlignment="1">
      <alignment horizontal="right" vertical="center"/>
    </xf>
    <xf numFmtId="0" fontId="35" fillId="3" borderId="172" xfId="119" applyFont="1" applyFill="1" applyBorder="1" applyAlignment="1">
      <alignment horizontal="center" vertical="center" wrapText="1"/>
    </xf>
    <xf numFmtId="165" fontId="32" fillId="0" borderId="172" xfId="119" quotePrefix="1" applyNumberFormat="1" applyFont="1" applyBorder="1" applyAlignment="1">
      <alignment horizontal="right" vertical="center"/>
    </xf>
    <xf numFmtId="165" fontId="32" fillId="0" borderId="172" xfId="119" applyNumberFormat="1" applyFont="1" applyBorder="1" applyAlignment="1">
      <alignment horizontal="right" vertical="center"/>
    </xf>
    <xf numFmtId="165" fontId="35" fillId="3" borderId="173" xfId="0" applyNumberFormat="1" applyFont="1" applyFill="1" applyBorder="1" applyAlignment="1">
      <alignment horizontal="right" vertical="center"/>
    </xf>
    <xf numFmtId="0" fontId="35" fillId="3" borderId="137" xfId="119" applyFont="1" applyFill="1" applyBorder="1" applyAlignment="1">
      <alignment horizontal="center" vertical="center" wrapText="1"/>
    </xf>
    <xf numFmtId="165" fontId="32" fillId="0" borderId="137" xfId="119" quotePrefix="1" applyNumberFormat="1" applyFont="1" applyBorder="1" applyAlignment="1">
      <alignment horizontal="right" vertical="center"/>
    </xf>
    <xf numFmtId="165" fontId="32" fillId="0" borderId="137" xfId="119" applyNumberFormat="1" applyFont="1" applyBorder="1" applyAlignment="1">
      <alignment horizontal="right" vertical="center"/>
    </xf>
    <xf numFmtId="165" fontId="35" fillId="3" borderId="138" xfId="0" applyNumberFormat="1" applyFont="1" applyFill="1" applyBorder="1" applyAlignment="1">
      <alignment horizontal="right" vertical="center"/>
    </xf>
    <xf numFmtId="166" fontId="29" fillId="4" borderId="78" xfId="119" applyNumberFormat="1" applyFont="1" applyFill="1" applyBorder="1" applyAlignment="1">
      <alignment vertical="center"/>
    </xf>
    <xf numFmtId="165" fontId="28" fillId="0" borderId="0" xfId="0" applyNumberFormat="1" applyFont="1" applyFill="1"/>
    <xf numFmtId="0" fontId="32" fillId="4" borderId="62" xfId="119" quotePrefix="1" applyFont="1" applyFill="1" applyBorder="1" applyAlignment="1">
      <alignment horizontal="left" vertical="center" wrapText="1"/>
    </xf>
    <xf numFmtId="0" fontId="32" fillId="4" borderId="60" xfId="273" quotePrefix="1" applyFont="1" applyFill="1" applyBorder="1" applyAlignment="1">
      <alignment horizontal="left" vertical="center"/>
    </xf>
    <xf numFmtId="0" fontId="32" fillId="4" borderId="74" xfId="119" quotePrefix="1" applyFont="1" applyFill="1" applyBorder="1" applyAlignment="1">
      <alignment horizontal="left" vertical="center" wrapText="1"/>
    </xf>
    <xf numFmtId="3" fontId="28" fillId="0" borderId="0" xfId="0" applyNumberFormat="1" applyFont="1" applyAlignment="1">
      <alignment vertical="center" wrapText="1"/>
    </xf>
    <xf numFmtId="3" fontId="28" fillId="0" borderId="0" xfId="0" applyNumberFormat="1" applyFont="1" applyFill="1" applyBorder="1" applyAlignment="1"/>
    <xf numFmtId="0" fontId="35" fillId="3" borderId="9" xfId="0" applyFont="1" applyFill="1" applyBorder="1" applyAlignment="1">
      <alignment horizontal="center" vertical="center"/>
    </xf>
    <xf numFmtId="0" fontId="64" fillId="0" borderId="0" xfId="0" applyFont="1" applyBorder="1"/>
    <xf numFmtId="0" fontId="65" fillId="0" borderId="0" xfId="0" applyFont="1" applyBorder="1"/>
    <xf numFmtId="0" fontId="65" fillId="0" borderId="0" xfId="0" applyFont="1" applyBorder="1" applyAlignment="1">
      <alignment horizontal="left"/>
    </xf>
    <xf numFmtId="10" fontId="27" fillId="0" borderId="0" xfId="0" applyNumberFormat="1" applyFont="1"/>
    <xf numFmtId="165" fontId="67" fillId="0" borderId="0" xfId="0" applyNumberFormat="1" applyFont="1" applyAlignment="1">
      <alignment vertical="center"/>
    </xf>
    <xf numFmtId="165" fontId="35" fillId="3" borderId="64" xfId="0" applyNumberFormat="1" applyFont="1" applyFill="1" applyBorder="1" applyAlignment="1">
      <alignment horizontal="right" vertical="center"/>
    </xf>
    <xf numFmtId="0" fontId="29" fillId="0" borderId="0" xfId="18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3" fontId="34" fillId="0" borderId="0" xfId="273" applyNumberFormat="1" applyFont="1" applyFill="1" applyBorder="1" applyAlignment="1">
      <alignment horizontal="right" vertical="center"/>
    </xf>
    <xf numFmtId="3" fontId="28" fillId="0" borderId="0" xfId="0" applyNumberFormat="1" applyFont="1" applyBorder="1"/>
    <xf numFmtId="0" fontId="30" fillId="3" borderId="21" xfId="271" applyFont="1" applyFill="1" applyBorder="1" applyAlignment="1">
      <alignment horizontal="center" vertical="center" wrapText="1"/>
    </xf>
    <xf numFmtId="0" fontId="30" fillId="3" borderId="13" xfId="271" applyFont="1" applyFill="1" applyBorder="1" applyAlignment="1">
      <alignment horizontal="center" vertical="center" wrapText="1"/>
    </xf>
    <xf numFmtId="0" fontId="30" fillId="3" borderId="13" xfId="271" applyFont="1" applyFill="1" applyBorder="1" applyAlignment="1">
      <alignment horizontal="center" vertical="center"/>
    </xf>
    <xf numFmtId="0" fontId="30" fillId="3" borderId="22" xfId="271" applyFont="1" applyFill="1" applyBorder="1" applyAlignment="1">
      <alignment horizontal="center" vertical="center"/>
    </xf>
    <xf numFmtId="0" fontId="30" fillId="3" borderId="21" xfId="271" applyFont="1" applyFill="1" applyBorder="1" applyAlignment="1">
      <alignment horizontal="center" vertical="center"/>
    </xf>
    <xf numFmtId="0" fontId="30" fillId="3" borderId="28" xfId="271" applyFont="1" applyFill="1" applyBorder="1" applyAlignment="1">
      <alignment horizontal="center" vertical="center"/>
    </xf>
    <xf numFmtId="0" fontId="30" fillId="3" borderId="14" xfId="271" applyFont="1" applyFill="1" applyBorder="1" applyAlignment="1">
      <alignment horizontal="center" vertical="center"/>
    </xf>
    <xf numFmtId="0" fontId="30" fillId="3" borderId="29" xfId="271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4" fillId="0" borderId="36" xfId="273" quotePrefix="1" applyFont="1" applyFill="1" applyBorder="1" applyAlignment="1">
      <alignment horizontal="left" vertical="center"/>
    </xf>
    <xf numFmtId="3" fontId="29" fillId="0" borderId="23" xfId="273" applyNumberFormat="1" applyFont="1" applyFill="1" applyBorder="1" applyAlignment="1">
      <alignment horizontal="right" vertical="center"/>
    </xf>
    <xf numFmtId="3" fontId="29" fillId="0" borderId="15" xfId="273" applyNumberFormat="1" applyFont="1" applyFill="1" applyBorder="1" applyAlignment="1">
      <alignment horizontal="right" vertical="center"/>
    </xf>
    <xf numFmtId="3" fontId="29" fillId="0" borderId="24" xfId="273" applyNumberFormat="1" applyFont="1" applyFill="1" applyBorder="1" applyAlignment="1">
      <alignment horizontal="right" vertical="center"/>
    </xf>
    <xf numFmtId="3" fontId="29" fillId="4" borderId="23" xfId="273" applyNumberFormat="1" applyFont="1" applyFill="1" applyBorder="1" applyAlignment="1">
      <alignment horizontal="right" vertical="center"/>
    </xf>
    <xf numFmtId="3" fontId="29" fillId="4" borderId="15" xfId="273" applyNumberFormat="1" applyFont="1" applyFill="1" applyBorder="1" applyAlignment="1">
      <alignment horizontal="right" vertical="center"/>
    </xf>
    <xf numFmtId="3" fontId="29" fillId="4" borderId="24" xfId="273" applyNumberFormat="1" applyFont="1" applyFill="1" applyBorder="1" applyAlignment="1">
      <alignment horizontal="right" vertical="center"/>
    </xf>
    <xf numFmtId="3" fontId="49" fillId="0" borderId="23" xfId="273" applyNumberFormat="1" applyFont="1" applyFill="1" applyBorder="1" applyAlignment="1">
      <alignment horizontal="right" vertical="center"/>
    </xf>
    <xf numFmtId="3" fontId="49" fillId="0" borderId="15" xfId="273" applyNumberFormat="1" applyFont="1" applyFill="1" applyBorder="1" applyAlignment="1">
      <alignment horizontal="right" vertical="center"/>
    </xf>
    <xf numFmtId="3" fontId="49" fillId="0" borderId="24" xfId="273" applyNumberFormat="1" applyFont="1" applyFill="1" applyBorder="1" applyAlignment="1">
      <alignment horizontal="right" vertical="center"/>
    </xf>
    <xf numFmtId="0" fontId="34" fillId="0" borderId="37" xfId="273" applyFont="1" applyFill="1" applyBorder="1" applyAlignment="1">
      <alignment horizontal="left" vertical="center"/>
    </xf>
    <xf numFmtId="3" fontId="32" fillId="0" borderId="23" xfId="0" applyNumberFormat="1" applyFont="1" applyFill="1" applyBorder="1" applyAlignment="1">
      <alignment vertical="center"/>
    </xf>
    <xf numFmtId="3" fontId="32" fillId="0" borderId="15" xfId="0" applyNumberFormat="1" applyFont="1" applyFill="1" applyBorder="1" applyAlignment="1">
      <alignment vertical="center"/>
    </xf>
    <xf numFmtId="3" fontId="34" fillId="0" borderId="127" xfId="273" applyNumberFormat="1" applyFont="1" applyFill="1" applyBorder="1" applyAlignment="1">
      <alignment vertical="center"/>
    </xf>
    <xf numFmtId="3" fontId="34" fillId="0" borderId="128" xfId="273" applyNumberFormat="1" applyFont="1" applyFill="1" applyBorder="1" applyAlignment="1">
      <alignment vertical="center"/>
    </xf>
    <xf numFmtId="3" fontId="32" fillId="0" borderId="23" xfId="0" applyNumberFormat="1" applyFont="1" applyFill="1" applyBorder="1" applyAlignment="1">
      <alignment horizontal="right" vertical="center"/>
    </xf>
    <xf numFmtId="3" fontId="32" fillId="0" borderId="15" xfId="0" applyNumberFormat="1" applyFont="1" applyFill="1" applyBorder="1" applyAlignment="1">
      <alignment horizontal="right" vertical="center"/>
    </xf>
    <xf numFmtId="3" fontId="32" fillId="0" borderId="0" xfId="272" applyNumberFormat="1" applyFont="1" applyFill="1" applyBorder="1" applyAlignment="1">
      <alignment horizontal="right" vertical="center"/>
    </xf>
    <xf numFmtId="3" fontId="32" fillId="4" borderId="23" xfId="0" applyNumberFormat="1" applyFont="1" applyFill="1" applyBorder="1" applyAlignment="1">
      <alignment horizontal="right" vertical="center"/>
    </xf>
    <xf numFmtId="3" fontId="32" fillId="4" borderId="15" xfId="0" applyNumberFormat="1" applyFont="1" applyFill="1" applyBorder="1" applyAlignment="1">
      <alignment horizontal="right" vertical="center"/>
    </xf>
    <xf numFmtId="3" fontId="32" fillId="4" borderId="24" xfId="0" applyNumberFormat="1" applyFont="1" applyFill="1" applyBorder="1" applyAlignment="1">
      <alignment horizontal="right" vertical="center"/>
    </xf>
    <xf numFmtId="3" fontId="34" fillId="0" borderId="23" xfId="0" applyNumberFormat="1" applyFont="1" applyFill="1" applyBorder="1" applyAlignment="1">
      <alignment horizontal="right" vertical="center"/>
    </xf>
    <xf numFmtId="3" fontId="34" fillId="0" borderId="15" xfId="0" applyNumberFormat="1" applyFont="1" applyFill="1" applyBorder="1" applyAlignment="1">
      <alignment horizontal="right" vertical="center"/>
    </xf>
    <xf numFmtId="3" fontId="69" fillId="4" borderId="15" xfId="0" applyNumberFormat="1" applyFont="1" applyFill="1" applyBorder="1" applyAlignment="1">
      <alignment horizontal="right" vertical="center"/>
    </xf>
    <xf numFmtId="3" fontId="69" fillId="4" borderId="24" xfId="0" applyNumberFormat="1" applyFont="1" applyFill="1" applyBorder="1" applyAlignment="1">
      <alignment horizontal="right" vertical="center"/>
    </xf>
    <xf numFmtId="3" fontId="34" fillId="0" borderId="15" xfId="272" applyNumberFormat="1" applyFont="1" applyFill="1" applyBorder="1" applyAlignment="1">
      <alignment horizontal="right" vertical="center"/>
    </xf>
    <xf numFmtId="3" fontId="34" fillId="0" borderId="24" xfId="272" applyNumberFormat="1" applyFont="1" applyFill="1" applyBorder="1" applyAlignment="1">
      <alignment horizontal="right" vertical="center"/>
    </xf>
    <xf numFmtId="3" fontId="34" fillId="0" borderId="24" xfId="0" applyNumberFormat="1" applyFont="1" applyFill="1" applyBorder="1" applyAlignment="1">
      <alignment horizontal="right" vertical="center"/>
    </xf>
    <xf numFmtId="3" fontId="34" fillId="0" borderId="23" xfId="273" applyNumberFormat="1" applyFont="1" applyFill="1" applyBorder="1" applyAlignment="1">
      <alignment horizontal="right" vertical="center"/>
    </xf>
    <xf numFmtId="3" fontId="34" fillId="0" borderId="15" xfId="273" applyNumberFormat="1" applyFont="1" applyFill="1" applyBorder="1" applyAlignment="1">
      <alignment horizontal="right" vertical="center"/>
    </xf>
    <xf numFmtId="3" fontId="34" fillId="0" borderId="15" xfId="271" applyNumberFormat="1" applyFont="1" applyFill="1" applyBorder="1" applyAlignment="1">
      <alignment horizontal="right" vertical="center"/>
    </xf>
    <xf numFmtId="3" fontId="34" fillId="0" borderId="24" xfId="271" applyNumberFormat="1" applyFont="1" applyFill="1" applyBorder="1" applyAlignment="1">
      <alignment horizontal="right" vertical="center"/>
    </xf>
    <xf numFmtId="3" fontId="34" fillId="0" borderId="24" xfId="273" applyNumberFormat="1" applyFont="1" applyFill="1" applyBorder="1" applyAlignment="1">
      <alignment horizontal="right" vertical="center"/>
    </xf>
    <xf numFmtId="3" fontId="32" fillId="4" borderId="15" xfId="271" applyNumberFormat="1" applyFont="1" applyFill="1" applyBorder="1" applyAlignment="1">
      <alignment horizontal="right"/>
    </xf>
    <xf numFmtId="3" fontId="32" fillId="0" borderId="15" xfId="271" applyNumberFormat="1" applyFont="1" applyFill="1" applyBorder="1" applyAlignment="1">
      <alignment horizontal="right"/>
    </xf>
    <xf numFmtId="3" fontId="32" fillId="0" borderId="15" xfId="0" applyNumberFormat="1" applyFont="1" applyFill="1" applyBorder="1" applyAlignment="1">
      <alignment horizontal="right"/>
    </xf>
    <xf numFmtId="3" fontId="32" fillId="0" borderId="15" xfId="273" applyNumberFormat="1" applyFont="1" applyFill="1" applyBorder="1" applyAlignment="1">
      <alignment horizontal="right"/>
    </xf>
    <xf numFmtId="0" fontId="70" fillId="0" borderId="0" xfId="0" applyFont="1"/>
    <xf numFmtId="0" fontId="32" fillId="4" borderId="0" xfId="0" applyFont="1" applyFill="1"/>
    <xf numFmtId="0" fontId="32" fillId="0" borderId="37" xfId="273" applyFont="1" applyFill="1" applyBorder="1" applyAlignment="1">
      <alignment horizontal="left" vertical="center"/>
    </xf>
    <xf numFmtId="3" fontId="32" fillId="0" borderId="127" xfId="273" applyNumberFormat="1" applyFont="1" applyFill="1" applyBorder="1" applyAlignment="1">
      <alignment vertical="center"/>
    </xf>
    <xf numFmtId="3" fontId="32" fillId="0" borderId="128" xfId="273" applyNumberFormat="1" applyFont="1" applyFill="1" applyBorder="1" applyAlignment="1">
      <alignment vertical="center"/>
    </xf>
    <xf numFmtId="3" fontId="32" fillId="0" borderId="15" xfId="272" applyNumberFormat="1" applyFont="1" applyFill="1" applyBorder="1" applyAlignment="1">
      <alignment horizontal="right" vertical="center"/>
    </xf>
    <xf numFmtId="3" fontId="32" fillId="0" borderId="24" xfId="272" applyNumberFormat="1" applyFont="1" applyFill="1" applyBorder="1" applyAlignment="1">
      <alignment horizontal="right" vertical="center"/>
    </xf>
    <xf numFmtId="3" fontId="32" fillId="0" borderId="24" xfId="0" applyNumberFormat="1" applyFont="1" applyFill="1" applyBorder="1" applyAlignment="1">
      <alignment horizontal="right" vertical="center"/>
    </xf>
    <xf numFmtId="3" fontId="32" fillId="0" borderId="23" xfId="273" applyNumberFormat="1" applyFont="1" applyFill="1" applyBorder="1" applyAlignment="1">
      <alignment horizontal="right" vertical="center"/>
    </xf>
    <xf numFmtId="3" fontId="32" fillId="0" borderId="15" xfId="273" applyNumberFormat="1" applyFont="1" applyFill="1" applyBorder="1" applyAlignment="1">
      <alignment horizontal="right" vertical="center"/>
    </xf>
    <xf numFmtId="3" fontId="32" fillId="0" borderId="15" xfId="271" applyNumberFormat="1" applyFont="1" applyFill="1" applyBorder="1" applyAlignment="1">
      <alignment horizontal="right" vertical="center"/>
    </xf>
    <xf numFmtId="3" fontId="32" fillId="0" borderId="24" xfId="271" applyNumberFormat="1" applyFont="1" applyFill="1" applyBorder="1" applyAlignment="1">
      <alignment horizontal="right" vertical="center"/>
    </xf>
    <xf numFmtId="3" fontId="32" fillId="0" borderId="24" xfId="273" applyNumberFormat="1" applyFont="1" applyFill="1" applyBorder="1" applyAlignment="1">
      <alignment horizontal="right" vertical="center"/>
    </xf>
    <xf numFmtId="3" fontId="32" fillId="0" borderId="0" xfId="0" applyNumberFormat="1" applyFont="1"/>
    <xf numFmtId="3" fontId="32" fillId="0" borderId="11" xfId="272" applyNumberFormat="1" applyFont="1" applyFill="1" applyBorder="1" applyAlignment="1">
      <alignment horizontal="right" vertical="center"/>
    </xf>
    <xf numFmtId="0" fontId="28" fillId="0" borderId="38" xfId="0" applyFont="1" applyBorder="1"/>
    <xf numFmtId="3" fontId="32" fillId="0" borderId="25" xfId="0" applyNumberFormat="1" applyFont="1" applyFill="1" applyBorder="1" applyAlignment="1">
      <alignment vertical="center"/>
    </xf>
    <xf numFmtId="3" fontId="32" fillId="0" borderId="26" xfId="0" applyNumberFormat="1" applyFont="1" applyFill="1" applyBorder="1" applyAlignment="1">
      <alignment vertical="center"/>
    </xf>
    <xf numFmtId="3" fontId="28" fillId="0" borderId="129" xfId="0" applyNumberFormat="1" applyFont="1" applyBorder="1" applyAlignment="1"/>
    <xf numFmtId="3" fontId="28" fillId="0" borderId="130" xfId="0" applyNumberFormat="1" applyFont="1" applyBorder="1" applyAlignment="1"/>
    <xf numFmtId="3" fontId="32" fillId="0" borderId="25" xfId="0" applyNumberFormat="1" applyFont="1" applyFill="1" applyBorder="1" applyAlignment="1">
      <alignment horizontal="right" vertical="center"/>
    </xf>
    <xf numFmtId="3" fontId="32" fillId="0" borderId="26" xfId="0" applyNumberFormat="1" applyFont="1" applyFill="1" applyBorder="1" applyAlignment="1">
      <alignment horizontal="right" vertical="center"/>
    </xf>
    <xf numFmtId="3" fontId="32" fillId="0" borderId="8" xfId="272" applyNumberFormat="1" applyFont="1" applyFill="1" applyBorder="1" applyAlignment="1">
      <alignment horizontal="right" vertical="center"/>
    </xf>
    <xf numFmtId="3" fontId="32" fillId="0" borderId="12" xfId="272" applyNumberFormat="1" applyFont="1" applyFill="1" applyBorder="1" applyAlignment="1">
      <alignment horizontal="right" vertical="center"/>
    </xf>
    <xf numFmtId="3" fontId="32" fillId="4" borderId="25" xfId="0" applyNumberFormat="1" applyFont="1" applyFill="1" applyBorder="1" applyAlignment="1">
      <alignment horizontal="right" vertical="center"/>
    </xf>
    <xf numFmtId="3" fontId="32" fillId="4" borderId="26" xfId="0" applyNumberFormat="1" applyFont="1" applyFill="1" applyBorder="1" applyAlignment="1">
      <alignment horizontal="right" vertical="center"/>
    </xf>
    <xf numFmtId="3" fontId="32" fillId="4" borderId="27" xfId="0" applyNumberFormat="1" applyFont="1" applyFill="1" applyBorder="1" applyAlignment="1">
      <alignment horizontal="right" vertical="center"/>
    </xf>
    <xf numFmtId="3" fontId="34" fillId="0" borderId="25" xfId="0" applyNumberFormat="1" applyFont="1" applyFill="1" applyBorder="1" applyAlignment="1">
      <alignment horizontal="right" vertical="center"/>
    </xf>
    <xf numFmtId="3" fontId="34" fillId="0" borderId="26" xfId="0" applyNumberFormat="1" applyFont="1" applyFill="1" applyBorder="1" applyAlignment="1">
      <alignment horizontal="right" vertical="center"/>
    </xf>
    <xf numFmtId="3" fontId="69" fillId="4" borderId="26" xfId="0" applyNumberFormat="1" applyFont="1" applyFill="1" applyBorder="1" applyAlignment="1">
      <alignment horizontal="right" vertical="center"/>
    </xf>
    <xf numFmtId="3" fontId="69" fillId="4" borderId="27" xfId="0" applyNumberFormat="1" applyFont="1" applyFill="1" applyBorder="1" applyAlignment="1">
      <alignment horizontal="right" vertical="center"/>
    </xf>
    <xf numFmtId="3" fontId="34" fillId="0" borderId="26" xfId="272" applyNumberFormat="1" applyFont="1" applyFill="1" applyBorder="1" applyAlignment="1">
      <alignment horizontal="right" vertical="center"/>
    </xf>
    <xf numFmtId="3" fontId="34" fillId="0" borderId="27" xfId="272" applyNumberFormat="1" applyFont="1" applyFill="1" applyBorder="1" applyAlignment="1">
      <alignment horizontal="right" vertical="center"/>
    </xf>
    <xf numFmtId="3" fontId="34" fillId="0" borderId="27" xfId="0" applyNumberFormat="1" applyFont="1" applyFill="1" applyBorder="1" applyAlignment="1">
      <alignment horizontal="right" vertical="center"/>
    </xf>
    <xf numFmtId="3" fontId="34" fillId="0" borderId="25" xfId="273" applyNumberFormat="1" applyFont="1" applyFill="1" applyBorder="1" applyAlignment="1">
      <alignment horizontal="right" vertical="center"/>
    </xf>
    <xf numFmtId="3" fontId="34" fillId="0" borderId="26" xfId="273" applyNumberFormat="1" applyFont="1" applyFill="1" applyBorder="1" applyAlignment="1">
      <alignment horizontal="right" vertical="center"/>
    </xf>
    <xf numFmtId="3" fontId="34" fillId="0" borderId="26" xfId="271" applyNumberFormat="1" applyFont="1" applyFill="1" applyBorder="1" applyAlignment="1">
      <alignment horizontal="right" vertical="center"/>
    </xf>
    <xf numFmtId="3" fontId="34" fillId="0" borderId="27" xfId="271" applyNumberFormat="1" applyFont="1" applyFill="1" applyBorder="1" applyAlignment="1">
      <alignment horizontal="right" vertical="center"/>
    </xf>
    <xf numFmtId="3" fontId="32" fillId="0" borderId="26" xfId="0" applyNumberFormat="1" applyFont="1" applyFill="1" applyBorder="1" applyAlignment="1">
      <alignment horizontal="right"/>
    </xf>
    <xf numFmtId="3" fontId="34" fillId="0" borderId="26" xfId="0" quotePrefix="1" applyNumberFormat="1" applyFont="1" applyFill="1" applyBorder="1" applyAlignment="1">
      <alignment horizontal="right" vertical="center"/>
    </xf>
    <xf numFmtId="3" fontId="28" fillId="0" borderId="26" xfId="0" applyNumberFormat="1" applyFont="1" applyBorder="1"/>
    <xf numFmtId="3" fontId="34" fillId="0" borderId="27" xfId="273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72" fontId="29" fillId="4" borderId="60" xfId="273" quotePrefix="1" applyNumberFormat="1" applyFont="1" applyFill="1" applyBorder="1" applyAlignment="1">
      <alignment horizontal="left" vertical="center"/>
    </xf>
    <xf numFmtId="3" fontId="29" fillId="4" borderId="9" xfId="273" applyNumberFormat="1" applyFont="1" applyFill="1" applyBorder="1" applyAlignment="1">
      <alignment horizontal="right" vertical="center"/>
    </xf>
    <xf numFmtId="3" fontId="29" fillId="4" borderId="61" xfId="273" applyNumberFormat="1" applyFont="1" applyFill="1" applyBorder="1" applyAlignment="1">
      <alignment horizontal="right" vertical="center"/>
    </xf>
    <xf numFmtId="0" fontId="32" fillId="4" borderId="60" xfId="273" applyFont="1" applyFill="1" applyBorder="1" applyAlignment="1">
      <alignment horizontal="left" vertical="center"/>
    </xf>
    <xf numFmtId="3" fontId="31" fillId="0" borderId="0" xfId="0" applyNumberFormat="1" applyFont="1"/>
    <xf numFmtId="0" fontId="32" fillId="4" borderId="62" xfId="273" applyFont="1" applyFill="1" applyBorder="1" applyAlignment="1">
      <alignment horizontal="left" vertical="center"/>
    </xf>
    <xf numFmtId="3" fontId="32" fillId="4" borderId="63" xfId="272" applyNumberFormat="1" applyFont="1" applyFill="1" applyBorder="1" applyAlignment="1">
      <alignment horizontal="right" vertical="center"/>
    </xf>
    <xf numFmtId="3" fontId="32" fillId="4" borderId="64" xfId="272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right"/>
    </xf>
    <xf numFmtId="3" fontId="34" fillId="0" borderId="0" xfId="0" quotePrefix="1" applyNumberFormat="1" applyFont="1" applyFill="1" applyBorder="1" applyAlignment="1">
      <alignment horizontal="right" vertical="center"/>
    </xf>
    <xf numFmtId="3" fontId="34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 applyAlignment="1">
      <alignment horizontal="right"/>
    </xf>
    <xf numFmtId="3" fontId="34" fillId="0" borderId="0" xfId="271" applyNumberFormat="1" applyFont="1" applyFill="1" applyBorder="1" applyAlignment="1">
      <alignment horizontal="right" vertical="center"/>
    </xf>
    <xf numFmtId="3" fontId="34" fillId="0" borderId="0" xfId="272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/>
    </xf>
    <xf numFmtId="3" fontId="28" fillId="0" borderId="0" xfId="0" applyNumberFormat="1" applyFont="1" applyBorder="1" applyAlignment="1">
      <alignment horizontal="left" vertical="center"/>
    </xf>
    <xf numFmtId="0" fontId="32" fillId="0" borderId="36" xfId="271" quotePrefix="1" applyFont="1" applyFill="1" applyBorder="1" applyAlignment="1">
      <alignment horizontal="left" vertical="center"/>
    </xf>
    <xf numFmtId="3" fontId="29" fillId="0" borderId="125" xfId="273" applyNumberFormat="1" applyFont="1" applyFill="1" applyBorder="1" applyAlignment="1">
      <alignment vertical="center"/>
    </xf>
    <xf numFmtId="3" fontId="29" fillId="0" borderId="127" xfId="273" applyNumberFormat="1" applyFont="1" applyFill="1" applyBorder="1" applyAlignment="1">
      <alignment vertical="center"/>
    </xf>
    <xf numFmtId="3" fontId="29" fillId="0" borderId="128" xfId="273" applyNumberFormat="1" applyFont="1" applyFill="1" applyBorder="1" applyAlignment="1">
      <alignment vertical="center"/>
    </xf>
    <xf numFmtId="3" fontId="29" fillId="0" borderId="16" xfId="273" applyNumberFormat="1" applyFont="1" applyFill="1" applyBorder="1" applyAlignment="1">
      <alignment horizontal="right" vertical="center"/>
    </xf>
    <xf numFmtId="0" fontId="32" fillId="0" borderId="37" xfId="271" applyFont="1" applyFill="1" applyBorder="1" applyAlignment="1">
      <alignment horizontal="left" vertical="center"/>
    </xf>
    <xf numFmtId="3" fontId="32" fillId="0" borderId="125" xfId="0" applyNumberFormat="1" applyFont="1" applyFill="1" applyBorder="1" applyAlignment="1">
      <alignment vertical="center"/>
    </xf>
    <xf numFmtId="3" fontId="32" fillId="0" borderId="127" xfId="0" applyNumberFormat="1" applyFont="1" applyFill="1" applyBorder="1" applyAlignment="1">
      <alignment vertical="center"/>
    </xf>
    <xf numFmtId="3" fontId="32" fillId="0" borderId="127" xfId="271" applyNumberFormat="1" applyFont="1" applyFill="1" applyBorder="1" applyAlignment="1">
      <alignment vertical="center"/>
    </xf>
    <xf numFmtId="3" fontId="32" fillId="0" borderId="128" xfId="271" applyNumberFormat="1" applyFont="1" applyFill="1" applyBorder="1" applyAlignment="1">
      <alignment vertical="center"/>
    </xf>
    <xf numFmtId="3" fontId="32" fillId="0" borderId="16" xfId="271" applyNumberFormat="1" applyFont="1" applyFill="1" applyBorder="1" applyAlignment="1">
      <alignment horizontal="right" vertical="center"/>
    </xf>
    <xf numFmtId="3" fontId="32" fillId="0" borderId="24" xfId="271" applyNumberFormat="1" applyFont="1" applyFill="1" applyBorder="1" applyAlignment="1">
      <alignment horizontal="right"/>
    </xf>
    <xf numFmtId="0" fontId="32" fillId="0" borderId="39" xfId="271" applyFont="1" applyFill="1" applyBorder="1" applyAlignment="1">
      <alignment horizontal="left" vertical="center"/>
    </xf>
    <xf numFmtId="3" fontId="32" fillId="0" borderId="131" xfId="271" applyNumberFormat="1" applyFont="1" applyFill="1" applyBorder="1" applyAlignment="1">
      <alignment vertical="center"/>
    </xf>
    <xf numFmtId="3" fontId="32" fillId="0" borderId="132" xfId="271" applyNumberFormat="1" applyFont="1" applyFill="1" applyBorder="1" applyAlignment="1">
      <alignment vertical="center"/>
    </xf>
    <xf numFmtId="0" fontId="32" fillId="0" borderId="4" xfId="0" applyFont="1" applyBorder="1"/>
    <xf numFmtId="3" fontId="32" fillId="0" borderId="126" xfId="0" applyNumberFormat="1" applyFont="1" applyFill="1" applyBorder="1" applyAlignment="1">
      <alignment vertical="center"/>
    </xf>
    <xf numFmtId="3" fontId="32" fillId="0" borderId="129" xfId="0" applyNumberFormat="1" applyFont="1" applyFill="1" applyBorder="1" applyAlignment="1">
      <alignment vertical="center"/>
    </xf>
    <xf numFmtId="3" fontId="32" fillId="0" borderId="8" xfId="0" applyNumberFormat="1" applyFont="1" applyBorder="1" applyAlignment="1"/>
    <xf numFmtId="3" fontId="32" fillId="0" borderId="12" xfId="0" applyNumberFormat="1" applyFont="1" applyBorder="1" applyAlignment="1"/>
    <xf numFmtId="3" fontId="32" fillId="0" borderId="26" xfId="271" applyNumberFormat="1" applyFont="1" applyFill="1" applyBorder="1" applyAlignment="1">
      <alignment horizontal="right" vertical="center"/>
    </xf>
    <xf numFmtId="3" fontId="32" fillId="0" borderId="27" xfId="271" applyNumberFormat="1" applyFont="1" applyFill="1" applyBorder="1" applyAlignment="1">
      <alignment horizontal="right" vertical="center"/>
    </xf>
    <xf numFmtId="3" fontId="32" fillId="0" borderId="40" xfId="271" applyNumberFormat="1" applyFont="1" applyFill="1" applyBorder="1" applyAlignment="1">
      <alignment horizontal="right" vertical="center"/>
    </xf>
    <xf numFmtId="3" fontId="32" fillId="0" borderId="25" xfId="273" applyNumberFormat="1" applyFont="1" applyFill="1" applyBorder="1" applyAlignment="1">
      <alignment horizontal="right" vertical="center"/>
    </xf>
    <xf numFmtId="3" fontId="32" fillId="0" borderId="26" xfId="273" applyNumberFormat="1" applyFont="1" applyFill="1" applyBorder="1" applyAlignment="1">
      <alignment horizontal="right" vertical="center"/>
    </xf>
    <xf numFmtId="3" fontId="32" fillId="0" borderId="27" xfId="0" applyNumberFormat="1" applyFont="1" applyFill="1" applyBorder="1" applyAlignment="1">
      <alignment horizontal="right" vertical="center"/>
    </xf>
    <xf numFmtId="3" fontId="32" fillId="0" borderId="26" xfId="0" applyNumberFormat="1" applyFont="1" applyBorder="1"/>
    <xf numFmtId="3" fontId="32" fillId="0" borderId="27" xfId="273" applyNumberFormat="1" applyFont="1" applyFill="1" applyBorder="1" applyAlignment="1">
      <alignment horizontal="right" vertical="center"/>
    </xf>
    <xf numFmtId="3" fontId="69" fillId="0" borderId="0" xfId="272" applyNumberFormat="1" applyFont="1" applyFill="1" applyBorder="1" applyAlignment="1">
      <alignment horizontal="right" vertical="center"/>
    </xf>
    <xf numFmtId="1" fontId="69" fillId="0" borderId="0" xfId="272" applyNumberFormat="1" applyFont="1" applyFill="1" applyBorder="1" applyAlignment="1">
      <alignment horizontal="right" vertical="center"/>
    </xf>
    <xf numFmtId="172" fontId="27" fillId="4" borderId="60" xfId="273" quotePrefix="1" applyNumberFormat="1" applyFont="1" applyFill="1" applyBorder="1" applyAlignment="1">
      <alignment horizontal="left" vertical="center"/>
    </xf>
    <xf numFmtId="49" fontId="34" fillId="0" borderId="103" xfId="18" quotePrefix="1" applyNumberFormat="1" applyFont="1" applyFill="1" applyBorder="1" applyAlignment="1">
      <alignment horizontal="center" vertical="center"/>
    </xf>
    <xf numFmtId="165" fontId="34" fillId="0" borderId="103" xfId="18" quotePrefix="1" applyNumberFormat="1" applyFont="1" applyFill="1" applyBorder="1" applyAlignment="1">
      <alignment horizontal="center" vertical="center"/>
    </xf>
    <xf numFmtId="4" fontId="28" fillId="0" borderId="0" xfId="0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5" fillId="3" borderId="100" xfId="119" applyFont="1" applyFill="1" applyBorder="1" applyAlignment="1">
      <alignment horizontal="center" vertical="center"/>
    </xf>
    <xf numFmtId="0" fontId="35" fillId="3" borderId="101" xfId="119" applyFont="1" applyFill="1" applyBorder="1" applyAlignment="1">
      <alignment horizontal="center" vertical="center"/>
    </xf>
    <xf numFmtId="0" fontId="35" fillId="3" borderId="102" xfId="119" applyFont="1" applyFill="1" applyBorder="1" applyAlignment="1">
      <alignment horizontal="center" vertical="center"/>
    </xf>
    <xf numFmtId="165" fontId="38" fillId="0" borderId="0" xfId="0" applyNumberFormat="1" applyFont="1"/>
    <xf numFmtId="0" fontId="71" fillId="0" borderId="0" xfId="18" quotePrefix="1" applyFont="1" applyFill="1" applyBorder="1" applyAlignment="1">
      <alignment vertical="center"/>
    </xf>
    <xf numFmtId="0" fontId="38" fillId="0" borderId="0" xfId="0" applyFont="1" applyAlignment="1">
      <alignment vertical="top" wrapText="1"/>
    </xf>
    <xf numFmtId="0" fontId="39" fillId="0" borderId="0" xfId="0" applyFont="1" applyAlignment="1"/>
    <xf numFmtId="0" fontId="28" fillId="4" borderId="0" xfId="0" applyFont="1" applyFill="1"/>
    <xf numFmtId="0" fontId="35" fillId="4" borderId="69" xfId="118" applyFont="1" applyFill="1" applyBorder="1" applyAlignment="1">
      <alignment horizontal="center" vertical="center" wrapText="1"/>
    </xf>
    <xf numFmtId="0" fontId="30" fillId="4" borderId="70" xfId="118" applyFont="1" applyFill="1" applyBorder="1" applyAlignment="1">
      <alignment horizontal="center" vertical="center" wrapText="1"/>
    </xf>
    <xf numFmtId="0" fontId="27" fillId="4" borderId="0" xfId="0" applyFont="1" applyFill="1"/>
    <xf numFmtId="0" fontId="28" fillId="4" borderId="0" xfId="0" applyFont="1" applyFill="1" applyAlignment="1">
      <alignment horizontal="center"/>
    </xf>
    <xf numFmtId="10" fontId="28" fillId="4" borderId="0" xfId="0" applyNumberFormat="1" applyFont="1" applyFill="1" applyAlignment="1">
      <alignment horizontal="center"/>
    </xf>
    <xf numFmtId="0" fontId="43" fillId="0" borderId="0" xfId="0" applyFont="1" applyAlignment="1"/>
    <xf numFmtId="0" fontId="38" fillId="0" borderId="0" xfId="0" applyFont="1" applyBorder="1" applyAlignment="1"/>
    <xf numFmtId="0" fontId="38" fillId="4" borderId="0" xfId="0" applyFont="1" applyFill="1" applyAlignment="1"/>
    <xf numFmtId="0" fontId="29" fillId="4" borderId="0" xfId="0" applyFont="1" applyFill="1" applyBorder="1" applyAlignment="1">
      <alignment horizontal="center" vertical="center" wrapText="1"/>
    </xf>
    <xf numFmtId="167" fontId="27" fillId="0" borderId="0" xfId="0" applyNumberFormat="1" applyFont="1" applyBorder="1"/>
    <xf numFmtId="0" fontId="30" fillId="4" borderId="0" xfId="118" applyFont="1" applyFill="1" applyBorder="1" applyAlignment="1">
      <alignment horizontal="center" vertical="center" wrapText="1"/>
    </xf>
    <xf numFmtId="10" fontId="31" fillId="0" borderId="0" xfId="0" applyNumberFormat="1" applyFont="1" applyBorder="1"/>
    <xf numFmtId="3" fontId="28" fillId="4" borderId="0" xfId="0" applyNumberFormat="1" applyFont="1" applyFill="1" applyBorder="1" applyAlignment="1">
      <alignment horizontal="right" vertical="center"/>
    </xf>
    <xf numFmtId="167" fontId="28" fillId="0" borderId="0" xfId="0" applyNumberFormat="1" applyFont="1" applyBorder="1"/>
    <xf numFmtId="0" fontId="27" fillId="0" borderId="0" xfId="0" applyFont="1" applyBorder="1"/>
    <xf numFmtId="0" fontId="31" fillId="0" borderId="0" xfId="0" applyFont="1" applyBorder="1"/>
    <xf numFmtId="10" fontId="28" fillId="0" borderId="0" xfId="0" applyNumberFormat="1" applyFont="1" applyBorder="1"/>
    <xf numFmtId="3" fontId="28" fillId="4" borderId="0" xfId="0" applyNumberFormat="1" applyFont="1" applyFill="1"/>
    <xf numFmtId="0" fontId="28" fillId="0" borderId="0" xfId="0" applyFont="1" applyFill="1" applyBorder="1"/>
    <xf numFmtId="0" fontId="35" fillId="4" borderId="0" xfId="118" applyFont="1" applyFill="1" applyBorder="1" applyAlignment="1">
      <alignment horizontal="center" vertical="center" wrapText="1"/>
    </xf>
    <xf numFmtId="3" fontId="36" fillId="4" borderId="0" xfId="0" applyNumberFormat="1" applyFont="1" applyFill="1" applyBorder="1" applyAlignment="1">
      <alignment vertical="center"/>
    </xf>
    <xf numFmtId="3" fontId="35" fillId="4" borderId="0" xfId="0" applyNumberFormat="1" applyFont="1" applyFill="1" applyBorder="1" applyAlignment="1">
      <alignment vertical="center" wrapText="1"/>
    </xf>
    <xf numFmtId="3" fontId="28" fillId="0" borderId="0" xfId="0" applyNumberFormat="1" applyFont="1" applyFill="1" applyBorder="1"/>
    <xf numFmtId="1" fontId="28" fillId="5" borderId="57" xfId="0" applyNumberFormat="1" applyFont="1" applyFill="1" applyBorder="1" applyAlignment="1">
      <alignment horizontal="center"/>
    </xf>
    <xf numFmtId="1" fontId="28" fillId="5" borderId="12" xfId="0" applyNumberFormat="1" applyFont="1" applyFill="1" applyBorder="1" applyAlignment="1">
      <alignment horizontal="center"/>
    </xf>
    <xf numFmtId="165" fontId="35" fillId="3" borderId="94" xfId="18" applyNumberFormat="1" applyFont="1" applyFill="1" applyBorder="1" applyAlignment="1">
      <alignment horizontal="center" vertical="center" wrapText="1"/>
    </xf>
    <xf numFmtId="165" fontId="35" fillId="3" borderId="95" xfId="18" applyNumberFormat="1" applyFont="1" applyFill="1" applyBorder="1" applyAlignment="1">
      <alignment horizontal="center" vertical="center" wrapText="1"/>
    </xf>
    <xf numFmtId="0" fontId="28" fillId="0" borderId="178" xfId="0" applyFont="1" applyBorder="1" applyAlignment="1"/>
    <xf numFmtId="3" fontId="29" fillId="4" borderId="84" xfId="28" applyNumberFormat="1" applyFont="1" applyFill="1" applyBorder="1" applyAlignment="1">
      <alignment vertical="center"/>
    </xf>
    <xf numFmtId="3" fontId="29" fillId="4" borderId="85" xfId="29" applyNumberFormat="1" applyFont="1" applyFill="1" applyBorder="1" applyAlignment="1">
      <alignment vertical="center"/>
    </xf>
    <xf numFmtId="3" fontId="29" fillId="4" borderId="85" xfId="149" applyNumberFormat="1" applyFont="1" applyFill="1" applyBorder="1" applyAlignment="1">
      <alignment vertical="center"/>
    </xf>
    <xf numFmtId="3" fontId="29" fillId="4" borderId="85" xfId="149" applyNumberFormat="1" applyFont="1" applyFill="1" applyBorder="1" applyAlignment="1">
      <alignment horizontal="right" vertical="center"/>
    </xf>
    <xf numFmtId="3" fontId="29" fillId="4" borderId="86" xfId="29" applyNumberFormat="1" applyFont="1" applyFill="1" applyBorder="1" applyAlignment="1">
      <alignment vertical="center"/>
    </xf>
    <xf numFmtId="0" fontId="28" fillId="4" borderId="84" xfId="149" applyFont="1" applyFill="1" applyBorder="1" applyAlignment="1">
      <alignment vertical="center"/>
    </xf>
    <xf numFmtId="3" fontId="32" fillId="4" borderId="85" xfId="29" applyNumberFormat="1" applyFont="1" applyFill="1" applyBorder="1" applyAlignment="1">
      <alignment vertical="center"/>
    </xf>
    <xf numFmtId="3" fontId="32" fillId="4" borderId="85" xfId="149" applyNumberFormat="1" applyFont="1" applyFill="1" applyBorder="1" applyAlignment="1">
      <alignment vertical="center"/>
    </xf>
    <xf numFmtId="3" fontId="32" fillId="4" borderId="85" xfId="28" applyNumberFormat="1" applyFont="1" applyFill="1" applyBorder="1" applyAlignment="1">
      <alignment vertical="center"/>
    </xf>
    <xf numFmtId="3" fontId="32" fillId="4" borderId="84" xfId="28" applyNumberFormat="1" applyFont="1" applyFill="1" applyBorder="1" applyAlignment="1">
      <alignment vertical="center"/>
    </xf>
    <xf numFmtId="3" fontId="32" fillId="4" borderId="85" xfId="192" applyNumberFormat="1" applyFont="1" applyFill="1" applyBorder="1" applyAlignment="1">
      <alignment vertical="center"/>
    </xf>
    <xf numFmtId="3" fontId="32" fillId="4" borderId="87" xfId="28" applyNumberFormat="1" applyFont="1" applyFill="1" applyBorder="1" applyAlignment="1">
      <alignment vertical="center"/>
    </xf>
    <xf numFmtId="3" fontId="29" fillId="4" borderId="88" xfId="149" applyNumberFormat="1" applyFont="1" applyFill="1" applyBorder="1" applyAlignment="1">
      <alignment vertical="center"/>
    </xf>
    <xf numFmtId="3" fontId="32" fillId="4" borderId="88" xfId="29" applyNumberFormat="1" applyFont="1" applyFill="1" applyBorder="1" applyAlignment="1">
      <alignment vertical="center"/>
    </xf>
    <xf numFmtId="3" fontId="32" fillId="4" borderId="88" xfId="192" applyNumberFormat="1" applyFont="1" applyFill="1" applyBorder="1" applyAlignment="1">
      <alignment vertical="center"/>
    </xf>
    <xf numFmtId="3" fontId="32" fillId="4" borderId="88" xfId="149" applyNumberFormat="1" applyFont="1" applyFill="1" applyBorder="1" applyAlignment="1">
      <alignment vertical="center"/>
    </xf>
    <xf numFmtId="3" fontId="32" fillId="4" borderId="88" xfId="28" applyNumberFormat="1" applyFont="1" applyFill="1" applyBorder="1" applyAlignment="1">
      <alignment vertical="center"/>
    </xf>
    <xf numFmtId="3" fontId="29" fillId="4" borderId="88" xfId="29" applyNumberFormat="1" applyFont="1" applyFill="1" applyBorder="1" applyAlignment="1">
      <alignment vertical="center"/>
    </xf>
    <xf numFmtId="3" fontId="29" fillId="4" borderId="89" xfId="29" applyNumberFormat="1" applyFont="1" applyFill="1" applyBorder="1" applyAlignment="1">
      <alignment vertical="center"/>
    </xf>
    <xf numFmtId="165" fontId="35" fillId="3" borderId="115" xfId="18" applyNumberFormat="1" applyFont="1" applyFill="1" applyBorder="1" applyAlignment="1">
      <alignment horizontal="center" vertical="center" wrapText="1"/>
    </xf>
    <xf numFmtId="0" fontId="35" fillId="3" borderId="116" xfId="18" applyNumberFormat="1" applyFont="1" applyFill="1" applyBorder="1" applyAlignment="1">
      <alignment horizontal="center" vertical="center"/>
    </xf>
    <xf numFmtId="0" fontId="35" fillId="3" borderId="117" xfId="18" applyNumberFormat="1" applyFont="1" applyFill="1" applyBorder="1" applyAlignment="1">
      <alignment horizontal="center" vertical="center"/>
    </xf>
    <xf numFmtId="165" fontId="35" fillId="3" borderId="152" xfId="18" applyNumberFormat="1" applyFont="1" applyFill="1" applyBorder="1" applyAlignment="1">
      <alignment horizontal="center" vertical="center" wrapText="1"/>
    </xf>
    <xf numFmtId="0" fontId="35" fillId="3" borderId="97" xfId="18" applyNumberFormat="1" applyFont="1" applyFill="1" applyBorder="1" applyAlignment="1">
      <alignment horizontal="center" vertical="center"/>
    </xf>
    <xf numFmtId="0" fontId="35" fillId="3" borderId="153" xfId="18" applyNumberFormat="1" applyFont="1" applyFill="1" applyBorder="1" applyAlignment="1">
      <alignment horizontal="center" vertical="center"/>
    </xf>
    <xf numFmtId="165" fontId="35" fillId="3" borderId="122" xfId="18" applyNumberFormat="1" applyFont="1" applyFill="1" applyBorder="1" applyAlignment="1">
      <alignment horizontal="center" vertical="center" wrapText="1"/>
    </xf>
    <xf numFmtId="0" fontId="35" fillId="3" borderId="123" xfId="18" applyNumberFormat="1" applyFont="1" applyFill="1" applyBorder="1" applyAlignment="1">
      <alignment horizontal="center" vertical="center"/>
    </xf>
    <xf numFmtId="0" fontId="35" fillId="3" borderId="124" xfId="18" applyNumberFormat="1" applyFont="1" applyFill="1" applyBorder="1" applyAlignment="1">
      <alignment horizontal="center" vertical="center"/>
    </xf>
    <xf numFmtId="165" fontId="35" fillId="3" borderId="96" xfId="18" applyNumberFormat="1" applyFont="1" applyFill="1" applyBorder="1" applyAlignment="1">
      <alignment horizontal="center" vertical="center" wrapText="1"/>
    </xf>
    <xf numFmtId="0" fontId="35" fillId="3" borderId="98" xfId="18" applyNumberFormat="1" applyFont="1" applyFill="1" applyBorder="1" applyAlignment="1">
      <alignment horizontal="center" vertical="center"/>
    </xf>
    <xf numFmtId="3" fontId="29" fillId="4" borderId="140" xfId="28" applyNumberFormat="1" applyFont="1" applyFill="1" applyBorder="1" applyAlignment="1">
      <alignment vertical="center"/>
    </xf>
    <xf numFmtId="3" fontId="29" fillId="4" borderId="141" xfId="149" applyNumberFormat="1" applyFont="1" applyFill="1" applyBorder="1" applyAlignment="1">
      <alignment vertical="center"/>
    </xf>
    <xf numFmtId="3" fontId="29" fillId="4" borderId="142" xfId="29" applyNumberFormat="1" applyFont="1" applyFill="1" applyBorder="1" applyAlignment="1">
      <alignment vertical="center"/>
    </xf>
    <xf numFmtId="3" fontId="29" fillId="4" borderId="174" xfId="28" applyNumberFormat="1" applyFont="1" applyFill="1" applyBorder="1" applyAlignment="1">
      <alignment vertical="center"/>
    </xf>
    <xf numFmtId="3" fontId="29" fillId="4" borderId="159" xfId="149" applyNumberFormat="1" applyFont="1" applyFill="1" applyBorder="1" applyAlignment="1">
      <alignment vertical="center"/>
    </xf>
    <xf numFmtId="3" fontId="29" fillId="4" borderId="175" xfId="29" applyNumberFormat="1" applyFont="1" applyFill="1" applyBorder="1" applyAlignment="1">
      <alignment vertical="center"/>
    </xf>
    <xf numFmtId="3" fontId="29" fillId="4" borderId="141" xfId="149" applyNumberFormat="1" applyFont="1" applyFill="1" applyBorder="1" applyAlignment="1">
      <alignment horizontal="right" vertical="center"/>
    </xf>
    <xf numFmtId="3" fontId="29" fillId="4" borderId="154" xfId="29" applyNumberFormat="1" applyFont="1" applyFill="1" applyBorder="1" applyAlignment="1">
      <alignment vertical="center"/>
    </xf>
    <xf numFmtId="3" fontId="29" fillId="4" borderId="163" xfId="28" applyNumberFormat="1" applyFont="1" applyFill="1" applyBorder="1" applyAlignment="1">
      <alignment vertical="center"/>
    </xf>
    <xf numFmtId="3" fontId="29" fillId="4" borderId="121" xfId="149" applyNumberFormat="1" applyFont="1" applyFill="1" applyBorder="1" applyAlignment="1">
      <alignment horizontal="right" vertical="center"/>
    </xf>
    <xf numFmtId="3" fontId="29" fillId="4" borderId="164" xfId="149" applyNumberFormat="1" applyFont="1" applyFill="1" applyBorder="1" applyAlignment="1">
      <alignment horizontal="right" vertical="center"/>
    </xf>
    <xf numFmtId="0" fontId="28" fillId="4" borderId="143" xfId="149" applyFont="1" applyFill="1" applyBorder="1" applyAlignment="1">
      <alignment vertical="center"/>
    </xf>
    <xf numFmtId="3" fontId="32" fillId="4" borderId="144" xfId="28" applyNumberFormat="1" applyFont="1" applyFill="1" applyBorder="1" applyAlignment="1">
      <alignment vertical="center"/>
    </xf>
    <xf numFmtId="3" fontId="32" fillId="4" borderId="144" xfId="149" applyNumberFormat="1" applyFont="1" applyFill="1" applyBorder="1" applyAlignment="1">
      <alignment vertical="center"/>
    </xf>
    <xf numFmtId="3" fontId="32" fillId="4" borderId="144" xfId="29" applyNumberFormat="1" applyFont="1" applyFill="1" applyBorder="1" applyAlignment="1">
      <alignment vertical="center"/>
    </xf>
    <xf numFmtId="3" fontId="29" fillId="4" borderId="145" xfId="29" applyNumberFormat="1" applyFont="1" applyFill="1" applyBorder="1" applyAlignment="1">
      <alignment vertical="center"/>
    </xf>
    <xf numFmtId="0" fontId="28" fillId="4" borderId="102" xfId="149" applyFont="1" applyFill="1" applyBorder="1" applyAlignment="1">
      <alignment vertical="center"/>
    </xf>
    <xf numFmtId="3" fontId="32" fillId="4" borderId="103" xfId="28" applyNumberFormat="1" applyFont="1" applyFill="1" applyBorder="1" applyAlignment="1">
      <alignment vertical="center"/>
    </xf>
    <xf numFmtId="3" fontId="32" fillId="4" borderId="103" xfId="149" applyNumberFormat="1" applyFont="1" applyFill="1" applyBorder="1" applyAlignment="1">
      <alignment vertical="center"/>
    </xf>
    <xf numFmtId="3" fontId="32" fillId="4" borderId="103" xfId="29" applyNumberFormat="1" applyFont="1" applyFill="1" applyBorder="1" applyAlignment="1">
      <alignment vertical="center"/>
    </xf>
    <xf numFmtId="3" fontId="29" fillId="4" borderId="104" xfId="29" applyNumberFormat="1" applyFont="1" applyFill="1" applyBorder="1" applyAlignment="1">
      <alignment vertical="center"/>
    </xf>
    <xf numFmtId="3" fontId="32" fillId="4" borderId="144" xfId="28" applyNumberFormat="1" applyFont="1" applyFill="1" applyBorder="1" applyAlignment="1">
      <alignment horizontal="right" vertical="center"/>
    </xf>
    <xf numFmtId="3" fontId="32" fillId="4" borderId="144" xfId="149" applyNumberFormat="1" applyFont="1" applyFill="1" applyBorder="1" applyAlignment="1">
      <alignment horizontal="right" vertical="center"/>
    </xf>
    <xf numFmtId="3" fontId="32" fillId="4" borderId="144" xfId="29" applyNumberFormat="1" applyFont="1" applyFill="1" applyBorder="1" applyAlignment="1">
      <alignment horizontal="right" vertical="center"/>
    </xf>
    <xf numFmtId="3" fontId="29" fillId="4" borderId="155" xfId="29" applyNumberFormat="1" applyFont="1" applyFill="1" applyBorder="1" applyAlignment="1">
      <alignment vertical="center"/>
    </xf>
    <xf numFmtId="0" fontId="28" fillId="4" borderId="157" xfId="149" applyFont="1" applyFill="1" applyBorder="1" applyAlignment="1">
      <alignment vertical="center"/>
    </xf>
    <xf numFmtId="3" fontId="32" fillId="4" borderId="9" xfId="149" applyNumberFormat="1" applyFont="1" applyFill="1" applyBorder="1" applyAlignment="1">
      <alignment vertical="center"/>
    </xf>
    <xf numFmtId="3" fontId="29" fillId="4" borderId="158" xfId="149" applyNumberFormat="1" applyFont="1" applyFill="1" applyBorder="1" applyAlignment="1">
      <alignment horizontal="right" vertical="center"/>
    </xf>
    <xf numFmtId="3" fontId="32" fillId="4" borderId="143" xfId="28" applyNumberFormat="1" applyFont="1" applyFill="1" applyBorder="1" applyAlignment="1">
      <alignment vertical="center"/>
    </xf>
    <xf numFmtId="3" fontId="32" fillId="4" borderId="144" xfId="192" applyNumberFormat="1" applyFont="1" applyFill="1" applyBorder="1" applyAlignment="1">
      <alignment vertical="center"/>
    </xf>
    <xf numFmtId="3" fontId="32" fillId="4" borderId="102" xfId="28" applyNumberFormat="1" applyFont="1" applyFill="1" applyBorder="1" applyAlignment="1">
      <alignment vertical="center"/>
    </xf>
    <xf numFmtId="3" fontId="32" fillId="4" borderId="103" xfId="192" applyNumberFormat="1" applyFont="1" applyFill="1" applyBorder="1" applyAlignment="1">
      <alignment vertical="center"/>
    </xf>
    <xf numFmtId="3" fontId="32" fillId="4" borderId="144" xfId="192" applyNumberFormat="1" applyFont="1" applyFill="1" applyBorder="1" applyAlignment="1">
      <alignment horizontal="right" vertical="center"/>
    </xf>
    <xf numFmtId="3" fontId="32" fillId="4" borderId="157" xfId="28" applyNumberFormat="1" applyFont="1" applyFill="1" applyBorder="1" applyAlignment="1">
      <alignment vertical="center"/>
    </xf>
    <xf numFmtId="3" fontId="32" fillId="4" borderId="146" xfId="28" applyNumberFormat="1" applyFont="1" applyFill="1" applyBorder="1" applyAlignment="1">
      <alignment vertical="center"/>
    </xf>
    <xf numFmtId="3" fontId="32" fillId="4" borderId="147" xfId="28" applyNumberFormat="1" applyFont="1" applyFill="1" applyBorder="1" applyAlignment="1">
      <alignment vertical="center"/>
    </xf>
    <xf numFmtId="3" fontId="32" fillId="4" borderId="147" xfId="149" applyNumberFormat="1" applyFont="1" applyFill="1" applyBorder="1" applyAlignment="1">
      <alignment vertical="center"/>
    </xf>
    <xf numFmtId="3" fontId="32" fillId="4" borderId="147" xfId="192" applyNumberFormat="1" applyFont="1" applyFill="1" applyBorder="1" applyAlignment="1">
      <alignment vertical="center"/>
    </xf>
    <xf numFmtId="3" fontId="32" fillId="4" borderId="147" xfId="29" applyNumberFormat="1" applyFont="1" applyFill="1" applyBorder="1" applyAlignment="1">
      <alignment vertical="center"/>
    </xf>
    <xf numFmtId="3" fontId="29" fillId="4" borderId="148" xfId="29" applyNumberFormat="1" applyFont="1" applyFill="1" applyBorder="1" applyAlignment="1">
      <alignment vertical="center"/>
    </xf>
    <xf numFmtId="3" fontId="32" fillId="4" borderId="105" xfId="28" applyNumberFormat="1" applyFont="1" applyFill="1" applyBorder="1" applyAlignment="1">
      <alignment vertical="center"/>
    </xf>
    <xf numFmtId="3" fontId="32" fillId="4" borderId="106" xfId="28" applyNumberFormat="1" applyFont="1" applyFill="1" applyBorder="1" applyAlignment="1">
      <alignment vertical="center"/>
    </xf>
    <xf numFmtId="3" fontId="32" fillId="4" borderId="106" xfId="149" applyNumberFormat="1" applyFont="1" applyFill="1" applyBorder="1" applyAlignment="1">
      <alignment vertical="center"/>
    </xf>
    <xf numFmtId="3" fontId="32" fillId="4" borderId="106" xfId="192" applyNumberFormat="1" applyFont="1" applyFill="1" applyBorder="1" applyAlignment="1">
      <alignment vertical="center"/>
    </xf>
    <xf numFmtId="3" fontId="32" fillId="4" borderId="106" xfId="29" applyNumberFormat="1" applyFont="1" applyFill="1" applyBorder="1" applyAlignment="1">
      <alignment vertical="center"/>
    </xf>
    <xf numFmtId="3" fontId="29" fillId="4" borderId="107" xfId="29" applyNumberFormat="1" applyFont="1" applyFill="1" applyBorder="1" applyAlignment="1">
      <alignment vertical="center"/>
    </xf>
    <xf numFmtId="3" fontId="32" fillId="4" borderId="176" xfId="28" applyNumberFormat="1" applyFont="1" applyFill="1" applyBorder="1" applyAlignment="1">
      <alignment vertical="center"/>
    </xf>
    <xf numFmtId="3" fontId="32" fillId="4" borderId="177" xfId="28" applyNumberFormat="1" applyFont="1" applyFill="1" applyBorder="1" applyAlignment="1">
      <alignment horizontal="right" vertical="center"/>
    </xf>
    <xf numFmtId="3" fontId="32" fillId="4" borderId="177" xfId="149" applyNumberFormat="1" applyFont="1" applyFill="1" applyBorder="1" applyAlignment="1">
      <alignment horizontal="right" vertical="center"/>
    </xf>
    <xf numFmtId="3" fontId="32" fillId="4" borderId="177" xfId="192" applyNumberFormat="1" applyFont="1" applyFill="1" applyBorder="1" applyAlignment="1">
      <alignment horizontal="right" vertical="center"/>
    </xf>
    <xf numFmtId="3" fontId="32" fillId="4" borderId="177" xfId="29" applyNumberFormat="1" applyFont="1" applyFill="1" applyBorder="1" applyAlignment="1">
      <alignment horizontal="right" vertical="center"/>
    </xf>
    <xf numFmtId="3" fontId="29" fillId="4" borderId="156" xfId="29" applyNumberFormat="1" applyFont="1" applyFill="1" applyBorder="1" applyAlignment="1">
      <alignment vertical="center"/>
    </xf>
    <xf numFmtId="3" fontId="32" fillId="4" borderId="165" xfId="28" applyNumberFormat="1" applyFont="1" applyFill="1" applyBorder="1" applyAlignment="1">
      <alignment vertical="center"/>
    </xf>
    <xf numFmtId="3" fontId="32" fillId="4" borderId="72" xfId="149" applyNumberFormat="1" applyFont="1" applyFill="1" applyBorder="1" applyAlignment="1">
      <alignment vertical="center"/>
    </xf>
    <xf numFmtId="3" fontId="29" fillId="4" borderId="166" xfId="149" applyNumberFormat="1" applyFont="1" applyFill="1" applyBorder="1" applyAlignment="1">
      <alignment horizontal="right" vertical="center"/>
    </xf>
    <xf numFmtId="0" fontId="40" fillId="0" borderId="0" xfId="0" applyFont="1" applyBorder="1" applyAlignment="1">
      <alignment vertical="center"/>
    </xf>
    <xf numFmtId="165" fontId="38" fillId="0" borderId="0" xfId="0" applyNumberFormat="1" applyFont="1" applyAlignment="1"/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9" fillId="0" borderId="0" xfId="0" applyNumberFormat="1" applyFont="1"/>
    <xf numFmtId="0" fontId="32" fillId="4" borderId="0" xfId="0" applyFont="1" applyFill="1" applyBorder="1"/>
    <xf numFmtId="49" fontId="34" fillId="4" borderId="0" xfId="0" quotePrefix="1" applyNumberFormat="1" applyFont="1" applyFill="1" applyBorder="1" applyAlignment="1">
      <alignment horizontal="center"/>
    </xf>
    <xf numFmtId="166" fontId="34" fillId="4" borderId="0" xfId="0" applyNumberFormat="1" applyFont="1" applyFill="1" applyBorder="1"/>
    <xf numFmtId="166" fontId="34" fillId="4" borderId="0" xfId="0" applyNumberFormat="1" applyFont="1" applyFill="1" applyBorder="1" applyAlignment="1">
      <alignment vertical="center"/>
    </xf>
    <xf numFmtId="166" fontId="34" fillId="4" borderId="0" xfId="119" applyNumberFormat="1" applyFont="1" applyFill="1" applyBorder="1" applyAlignment="1">
      <alignment vertical="center"/>
    </xf>
    <xf numFmtId="166" fontId="34" fillId="0" borderId="0" xfId="119" applyNumberFormat="1" applyFont="1" applyFill="1" applyBorder="1" applyAlignment="1">
      <alignment vertical="center"/>
    </xf>
    <xf numFmtId="166" fontId="34" fillId="0" borderId="0" xfId="18" applyNumberFormat="1" applyFont="1" applyFill="1" applyBorder="1" applyAlignment="1">
      <alignment vertical="center"/>
    </xf>
    <xf numFmtId="0" fontId="28" fillId="3" borderId="0" xfId="0" applyFont="1" applyFill="1"/>
    <xf numFmtId="0" fontId="64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9" fillId="4" borderId="67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 wrapText="1"/>
    </xf>
    <xf numFmtId="0" fontId="29" fillId="4" borderId="6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29" fillId="3" borderId="79" xfId="0" applyFont="1" applyFill="1" applyBorder="1" applyAlignment="1">
      <alignment horizontal="center" vertical="center" wrapText="1"/>
    </xf>
    <xf numFmtId="0" fontId="30" fillId="3" borderId="80" xfId="0" applyFont="1" applyFill="1" applyBorder="1" applyAlignment="1">
      <alignment horizontal="center" vertical="center" wrapText="1"/>
    </xf>
    <xf numFmtId="0" fontId="29" fillId="3" borderId="80" xfId="0" applyFont="1" applyFill="1" applyBorder="1" applyAlignment="1">
      <alignment horizontal="center" vertical="center" wrapText="1"/>
    </xf>
    <xf numFmtId="0" fontId="29" fillId="3" borderId="8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3" borderId="58" xfId="0" applyFont="1" applyFill="1" applyBorder="1" applyAlignment="1">
      <alignment horizontal="center" vertical="center" wrapText="1"/>
    </xf>
    <xf numFmtId="0" fontId="29" fillId="3" borderId="59" xfId="0" applyFont="1" applyFill="1" applyBorder="1" applyAlignment="1">
      <alignment horizontal="center" vertical="center" wrapText="1"/>
    </xf>
    <xf numFmtId="0" fontId="29" fillId="3" borderId="65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179" xfId="0" applyFont="1" applyFill="1" applyBorder="1" applyAlignment="1">
      <alignment horizontal="center" vertical="center" wrapText="1"/>
    </xf>
    <xf numFmtId="0" fontId="29" fillId="3" borderId="180" xfId="0" applyFont="1" applyFill="1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5" fillId="3" borderId="91" xfId="18" applyNumberFormat="1" applyFont="1" applyFill="1" applyBorder="1" applyAlignment="1">
      <alignment horizontal="center" vertical="center"/>
    </xf>
    <xf numFmtId="165" fontId="35" fillId="3" borderId="149" xfId="18" applyNumberFormat="1" applyFont="1" applyFill="1" applyBorder="1" applyAlignment="1">
      <alignment horizontal="center" vertical="center" wrapText="1"/>
    </xf>
    <xf numFmtId="165" fontId="35" fillId="3" borderId="150" xfId="18" applyNumberFormat="1" applyFont="1" applyFill="1" applyBorder="1" applyAlignment="1">
      <alignment horizontal="center" vertical="center" wrapText="1"/>
    </xf>
    <xf numFmtId="165" fontId="35" fillId="3" borderId="151" xfId="18" applyNumberFormat="1" applyFont="1" applyFill="1" applyBorder="1" applyAlignment="1">
      <alignment horizontal="center" vertical="center" wrapText="1"/>
    </xf>
    <xf numFmtId="165" fontId="35" fillId="3" borderId="118" xfId="18" applyNumberFormat="1" applyFont="1" applyFill="1" applyBorder="1" applyAlignment="1">
      <alignment horizontal="center" vertical="center" wrapText="1"/>
    </xf>
    <xf numFmtId="165" fontId="35" fillId="3" borderId="119" xfId="18" applyNumberFormat="1" applyFont="1" applyFill="1" applyBorder="1" applyAlignment="1">
      <alignment horizontal="center" vertical="center" wrapText="1"/>
    </xf>
    <xf numFmtId="165" fontId="35" fillId="3" borderId="120" xfId="18" applyNumberFormat="1" applyFont="1" applyFill="1" applyBorder="1" applyAlignment="1">
      <alignment horizontal="center" vertical="center" wrapText="1"/>
    </xf>
    <xf numFmtId="165" fontId="35" fillId="3" borderId="90" xfId="18" applyNumberFormat="1" applyFont="1" applyFill="1" applyBorder="1" applyAlignment="1">
      <alignment horizontal="center" vertical="center" wrapText="1"/>
    </xf>
    <xf numFmtId="165" fontId="35" fillId="3" borderId="93" xfId="18" applyNumberFormat="1" applyFont="1" applyFill="1" applyBorder="1" applyAlignment="1">
      <alignment horizontal="center" vertical="center" wrapText="1"/>
    </xf>
    <xf numFmtId="165" fontId="35" fillId="3" borderId="160" xfId="18" applyNumberFormat="1" applyFont="1" applyFill="1" applyBorder="1" applyAlignment="1">
      <alignment horizontal="center" vertical="center" wrapText="1"/>
    </xf>
    <xf numFmtId="165" fontId="35" fillId="3" borderId="161" xfId="18" applyNumberFormat="1" applyFont="1" applyFill="1" applyBorder="1" applyAlignment="1">
      <alignment horizontal="center" vertical="center" wrapText="1"/>
    </xf>
    <xf numFmtId="165" fontId="35" fillId="3" borderId="162" xfId="18" applyNumberFormat="1" applyFont="1" applyFill="1" applyBorder="1" applyAlignment="1">
      <alignment horizontal="center" vertical="center" wrapText="1"/>
    </xf>
    <xf numFmtId="0" fontId="35" fillId="3" borderId="92" xfId="18" applyNumberFormat="1" applyFont="1" applyFill="1" applyBorder="1" applyAlignment="1">
      <alignment horizontal="center" vertical="center"/>
    </xf>
    <xf numFmtId="0" fontId="35" fillId="3" borderId="100" xfId="119" applyFont="1" applyFill="1" applyBorder="1" applyAlignment="1">
      <alignment horizontal="center" vertical="center"/>
    </xf>
    <xf numFmtId="0" fontId="35" fillId="3" borderId="101" xfId="119" applyFont="1" applyFill="1" applyBorder="1" applyAlignment="1">
      <alignment horizontal="center" vertical="center"/>
    </xf>
    <xf numFmtId="0" fontId="35" fillId="3" borderId="171" xfId="119" applyFont="1" applyFill="1" applyBorder="1" applyAlignment="1">
      <alignment horizontal="center" vertical="center"/>
    </xf>
    <xf numFmtId="0" fontId="35" fillId="3" borderId="136" xfId="119" applyFont="1" applyFill="1" applyBorder="1" applyAlignment="1">
      <alignment horizontal="center" vertical="center"/>
    </xf>
    <xf numFmtId="0" fontId="35" fillId="3" borderId="102" xfId="119" applyFont="1" applyFill="1" applyBorder="1" applyAlignment="1">
      <alignment horizontal="center" vertical="center"/>
    </xf>
    <xf numFmtId="0" fontId="35" fillId="3" borderId="100" xfId="0" applyFont="1" applyFill="1" applyBorder="1" applyAlignment="1">
      <alignment horizontal="center" vertical="center"/>
    </xf>
    <xf numFmtId="0" fontId="35" fillId="3" borderId="100" xfId="18" applyFont="1" applyFill="1" applyBorder="1" applyAlignment="1">
      <alignment horizontal="center" vertical="center"/>
    </xf>
    <xf numFmtId="0" fontId="35" fillId="3" borderId="102" xfId="18" applyFont="1" applyFill="1" applyBorder="1" applyAlignment="1">
      <alignment horizontal="center" vertical="center"/>
    </xf>
    <xf numFmtId="0" fontId="35" fillId="3" borderId="168" xfId="119" applyFont="1" applyFill="1" applyBorder="1" applyAlignment="1">
      <alignment horizontal="center" vertical="center"/>
    </xf>
    <xf numFmtId="0" fontId="35" fillId="3" borderId="87" xfId="119" applyFont="1" applyFill="1" applyBorder="1" applyAlignment="1">
      <alignment horizontal="center" vertical="center"/>
    </xf>
    <xf numFmtId="0" fontId="35" fillId="3" borderId="102" xfId="0" applyFont="1" applyFill="1" applyBorder="1" applyAlignment="1">
      <alignment horizontal="center" vertical="center"/>
    </xf>
    <xf numFmtId="0" fontId="73" fillId="0" borderId="0" xfId="18" applyFont="1" applyBorder="1" applyAlignment="1">
      <alignment horizontal="center" wrapText="1"/>
    </xf>
    <xf numFmtId="0" fontId="51" fillId="0" borderId="49" xfId="18" applyFont="1" applyFill="1" applyBorder="1" applyAlignment="1">
      <alignment horizontal="right" vertical="top" wrapText="1"/>
    </xf>
    <xf numFmtId="0" fontId="51" fillId="0" borderId="50" xfId="18" applyFont="1" applyFill="1" applyBorder="1" applyAlignment="1">
      <alignment horizontal="right" vertical="top" wrapText="1"/>
    </xf>
    <xf numFmtId="0" fontId="72" fillId="0" borderId="0" xfId="18" applyFont="1" applyAlignment="1">
      <alignment horizontal="left"/>
    </xf>
    <xf numFmtId="0" fontId="73" fillId="0" borderId="0" xfId="18" applyFont="1" applyFill="1" applyAlignment="1">
      <alignment horizontal="center" vertical="center"/>
    </xf>
    <xf numFmtId="0" fontId="73" fillId="0" borderId="0" xfId="18" applyFont="1" applyAlignment="1">
      <alignment horizontal="center" vertical="center"/>
    </xf>
    <xf numFmtId="0" fontId="35" fillId="3" borderId="58" xfId="0" applyFont="1" applyFill="1" applyBorder="1" applyAlignment="1">
      <alignment horizontal="center" vertical="center"/>
    </xf>
    <xf numFmtId="0" fontId="35" fillId="3" borderId="60" xfId="0" applyFont="1" applyFill="1" applyBorder="1" applyAlignment="1">
      <alignment horizontal="center" vertical="center"/>
    </xf>
    <xf numFmtId="0" fontId="35" fillId="3" borderId="59" xfId="0" quotePrefix="1" applyFont="1" applyFill="1" applyBorder="1" applyAlignment="1">
      <alignment horizontal="center" vertical="center"/>
    </xf>
    <xf numFmtId="0" fontId="35" fillId="3" borderId="65" xfId="0" quotePrefix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61" xfId="0" applyFont="1" applyFill="1" applyBorder="1" applyAlignment="1">
      <alignment horizontal="center" vertical="center"/>
    </xf>
    <xf numFmtId="0" fontId="35" fillId="3" borderId="59" xfId="0" quotePrefix="1" applyFont="1" applyFill="1" applyBorder="1" applyAlignment="1">
      <alignment horizontal="center"/>
    </xf>
    <xf numFmtId="0" fontId="35" fillId="3" borderId="65" xfId="0" quotePrefix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30" fillId="3" borderId="1" xfId="0" applyFont="1" applyFill="1" applyBorder="1" applyAlignment="1">
      <alignment horizontal="center" vertical="center"/>
    </xf>
    <xf numFmtId="0" fontId="30" fillId="3" borderId="75" xfId="0" applyFont="1" applyFill="1" applyBorder="1" applyAlignment="1">
      <alignment horizontal="center" vertical="center"/>
    </xf>
    <xf numFmtId="0" fontId="61" fillId="6" borderId="17" xfId="271" applyFont="1" applyFill="1" applyBorder="1" applyAlignment="1">
      <alignment horizontal="center" vertical="center" wrapText="1"/>
    </xf>
    <xf numFmtId="0" fontId="61" fillId="6" borderId="35" xfId="271" applyFont="1" applyFill="1" applyBorder="1" applyAlignment="1">
      <alignment horizontal="center" vertical="center" wrapText="1"/>
    </xf>
    <xf numFmtId="0" fontId="61" fillId="6" borderId="34" xfId="271" applyFont="1" applyFill="1" applyBorder="1" applyAlignment="1">
      <alignment horizontal="center" vertical="center" wrapText="1"/>
    </xf>
    <xf numFmtId="0" fontId="61" fillId="6" borderId="20" xfId="271" applyFont="1" applyFill="1" applyBorder="1" applyAlignment="1">
      <alignment horizontal="center" vertical="center" wrapText="1"/>
    </xf>
    <xf numFmtId="0" fontId="30" fillId="3" borderId="32" xfId="271" applyFont="1" applyFill="1" applyBorder="1" applyAlignment="1">
      <alignment horizontal="center" vertical="center"/>
    </xf>
    <xf numFmtId="0" fontId="30" fillId="3" borderId="33" xfId="271" applyFont="1" applyFill="1" applyBorder="1" applyAlignment="1">
      <alignment horizontal="center" vertical="center"/>
    </xf>
    <xf numFmtId="0" fontId="30" fillId="3" borderId="17" xfId="271" applyFont="1" applyFill="1" applyBorder="1" applyAlignment="1">
      <alignment horizontal="center" vertical="center"/>
    </xf>
    <xf numFmtId="0" fontId="30" fillId="3" borderId="18" xfId="271" applyFont="1" applyFill="1" applyBorder="1" applyAlignment="1">
      <alignment horizontal="center" vertical="center"/>
    </xf>
    <xf numFmtId="0" fontId="30" fillId="3" borderId="19" xfId="271" applyFont="1" applyFill="1" applyBorder="1" applyAlignment="1">
      <alignment horizontal="center" vertical="center"/>
    </xf>
    <xf numFmtId="0" fontId="30" fillId="3" borderId="30" xfId="271" applyFont="1" applyFill="1" applyBorder="1" applyAlignment="1">
      <alignment horizontal="center" vertical="center"/>
    </xf>
    <xf numFmtId="0" fontId="30" fillId="3" borderId="31" xfId="271" applyFont="1" applyFill="1" applyBorder="1" applyAlignment="1">
      <alignment horizontal="center" vertical="center"/>
    </xf>
    <xf numFmtId="0" fontId="30" fillId="3" borderId="19" xfId="271" applyFont="1" applyFill="1" applyBorder="1" applyAlignment="1">
      <alignment horizontal="center" vertical="center" wrapText="1"/>
    </xf>
    <xf numFmtId="0" fontId="30" fillId="3" borderId="20" xfId="271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center"/>
    </xf>
    <xf numFmtId="0" fontId="61" fillId="6" borderId="41" xfId="271" applyFont="1" applyFill="1" applyBorder="1" applyAlignment="1">
      <alignment horizontal="center" vertical="center"/>
    </xf>
    <xf numFmtId="0" fontId="61" fillId="6" borderId="42" xfId="271" applyFont="1" applyFill="1" applyBorder="1" applyAlignment="1">
      <alignment horizontal="center" vertical="center"/>
    </xf>
    <xf numFmtId="0" fontId="61" fillId="6" borderId="43" xfId="271" applyFont="1" applyFill="1" applyBorder="1" applyAlignment="1">
      <alignment horizontal="center" vertical="center"/>
    </xf>
    <xf numFmtId="0" fontId="30" fillId="3" borderId="45" xfId="271" applyFont="1" applyFill="1" applyBorder="1" applyAlignment="1">
      <alignment horizontal="center" vertical="center"/>
    </xf>
    <xf numFmtId="0" fontId="30" fillId="3" borderId="30" xfId="271" applyFont="1" applyFill="1" applyBorder="1" applyAlignment="1">
      <alignment horizontal="center" vertical="center" wrapText="1"/>
    </xf>
    <xf numFmtId="0" fontId="30" fillId="3" borderId="44" xfId="271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</cellXfs>
  <cellStyles count="282">
    <cellStyle name="%" xfId="2" xr:uid="{00000000-0005-0000-0000-000000000000}"/>
    <cellStyle name="% 3" xfId="3" xr:uid="{00000000-0005-0000-0000-000001000000}"/>
    <cellStyle name="% 3 2" xfId="126" xr:uid="{00000000-0005-0000-0000-000002000000}"/>
    <cellStyle name="CABECALHO" xfId="4" xr:uid="{00000000-0005-0000-0000-000003000000}"/>
    <cellStyle name="Comma 2" xfId="5" xr:uid="{00000000-0005-0000-0000-000004000000}"/>
    <cellStyle name="Comma 2 2" xfId="122" xr:uid="{00000000-0005-0000-0000-000005000000}"/>
    <cellStyle name="Comma 3" xfId="123" xr:uid="{00000000-0005-0000-0000-000006000000}"/>
    <cellStyle name="Currency 2" xfId="124" xr:uid="{00000000-0005-0000-0000-000007000000}"/>
    <cellStyle name="DADOS" xfId="7" xr:uid="{00000000-0005-0000-0000-000008000000}"/>
    <cellStyle name="Hiperligação" xfId="280" builtinId="8"/>
    <cellStyle name="Hiperligação 2" xfId="234" xr:uid="{00000000-0005-0000-0000-00000A000000}"/>
    <cellStyle name="Hyperlink 2" xfId="8" xr:uid="{00000000-0005-0000-0000-00000B000000}"/>
    <cellStyle name="Hyperlink 2 2" xfId="127" xr:uid="{00000000-0005-0000-0000-00000C000000}"/>
    <cellStyle name="Hyperlink 3" xfId="9" xr:uid="{00000000-0005-0000-0000-00000D000000}"/>
    <cellStyle name="Moeda 2" xfId="6" xr:uid="{00000000-0005-0000-0000-00000E000000}"/>
    <cellStyle name="Normal" xfId="0" builtinId="0"/>
    <cellStyle name="Normal - Style1" xfId="10" xr:uid="{00000000-0005-0000-0000-000010000000}"/>
    <cellStyle name="Normal - Style2" xfId="11" xr:uid="{00000000-0005-0000-0000-000011000000}"/>
    <cellStyle name="Normal - Style3" xfId="12" xr:uid="{00000000-0005-0000-0000-000012000000}"/>
    <cellStyle name="Normal - Style4" xfId="13" xr:uid="{00000000-0005-0000-0000-000013000000}"/>
    <cellStyle name="Normal - Style5" xfId="14" xr:uid="{00000000-0005-0000-0000-000014000000}"/>
    <cellStyle name="Normal - Style6" xfId="15" xr:uid="{00000000-0005-0000-0000-000015000000}"/>
    <cellStyle name="Normal - Style7" xfId="16" xr:uid="{00000000-0005-0000-0000-000016000000}"/>
    <cellStyle name="Normal - Style8" xfId="17" xr:uid="{00000000-0005-0000-0000-000017000000}"/>
    <cellStyle name="Normal 10" xfId="18" xr:uid="{00000000-0005-0000-0000-000018000000}"/>
    <cellStyle name="Normal 10 2" xfId="119" xr:uid="{00000000-0005-0000-0000-000019000000}"/>
    <cellStyle name="Normal 10 3" xfId="271" xr:uid="{00000000-0005-0000-0000-00001A000000}"/>
    <cellStyle name="Normal 10 3 2" xfId="276" xr:uid="{00000000-0005-0000-0000-00001B000000}"/>
    <cellStyle name="Normal 100" xfId="128" xr:uid="{00000000-0005-0000-0000-00001C000000}"/>
    <cellStyle name="Normal 101" xfId="129" xr:uid="{00000000-0005-0000-0000-00001D000000}"/>
    <cellStyle name="Normal 102" xfId="130" xr:uid="{00000000-0005-0000-0000-00001E000000}"/>
    <cellStyle name="Normal 103" xfId="131" xr:uid="{00000000-0005-0000-0000-00001F000000}"/>
    <cellStyle name="Normal 104" xfId="132" xr:uid="{00000000-0005-0000-0000-000020000000}"/>
    <cellStyle name="Normal 104 2" xfId="118" xr:uid="{00000000-0005-0000-0000-000021000000}"/>
    <cellStyle name="Normal 105" xfId="133" xr:uid="{00000000-0005-0000-0000-000022000000}"/>
    <cellStyle name="Normal 106" xfId="134" xr:uid="{00000000-0005-0000-0000-000023000000}"/>
    <cellStyle name="Normal 107" xfId="135" xr:uid="{00000000-0005-0000-0000-000024000000}"/>
    <cellStyle name="Normal 108" xfId="136" xr:uid="{00000000-0005-0000-0000-000025000000}"/>
    <cellStyle name="Normal 109" xfId="137" xr:uid="{00000000-0005-0000-0000-000026000000}"/>
    <cellStyle name="Normal 11" xfId="19" xr:uid="{00000000-0005-0000-0000-000027000000}"/>
    <cellStyle name="Normal 11 2" xfId="138" xr:uid="{00000000-0005-0000-0000-000028000000}"/>
    <cellStyle name="Normal 110" xfId="139" xr:uid="{00000000-0005-0000-0000-000029000000}"/>
    <cellStyle name="Normal 111" xfId="235" xr:uid="{00000000-0005-0000-0000-00002A000000}"/>
    <cellStyle name="Normal 112" xfId="236" xr:uid="{00000000-0005-0000-0000-00002B000000}"/>
    <cellStyle name="Normal 113" xfId="237" xr:uid="{00000000-0005-0000-0000-00002C000000}"/>
    <cellStyle name="Normal 114" xfId="238" xr:uid="{00000000-0005-0000-0000-00002D000000}"/>
    <cellStyle name="Normal 115" xfId="239" xr:uid="{00000000-0005-0000-0000-00002E000000}"/>
    <cellStyle name="Normal 116" xfId="240" xr:uid="{00000000-0005-0000-0000-00002F000000}"/>
    <cellStyle name="Normal 117" xfId="241" xr:uid="{00000000-0005-0000-0000-000030000000}"/>
    <cellStyle name="Normal 118" xfId="242" xr:uid="{00000000-0005-0000-0000-000031000000}"/>
    <cellStyle name="Normal 119" xfId="243" xr:uid="{00000000-0005-0000-0000-000032000000}"/>
    <cellStyle name="Normal 12" xfId="20" xr:uid="{00000000-0005-0000-0000-000033000000}"/>
    <cellStyle name="Normal 12 2" xfId="140" xr:uid="{00000000-0005-0000-0000-000034000000}"/>
    <cellStyle name="Normal 120" xfId="244" xr:uid="{00000000-0005-0000-0000-000035000000}"/>
    <cellStyle name="Normal 121" xfId="245" xr:uid="{00000000-0005-0000-0000-000036000000}"/>
    <cellStyle name="Normal 122" xfId="246" xr:uid="{00000000-0005-0000-0000-000037000000}"/>
    <cellStyle name="Normal 123" xfId="247" xr:uid="{00000000-0005-0000-0000-000038000000}"/>
    <cellStyle name="Normal 124" xfId="248" xr:uid="{00000000-0005-0000-0000-000039000000}"/>
    <cellStyle name="Normal 125" xfId="249" xr:uid="{00000000-0005-0000-0000-00003A000000}"/>
    <cellStyle name="Normal 126" xfId="250" xr:uid="{00000000-0005-0000-0000-00003B000000}"/>
    <cellStyle name="Normal 127" xfId="251" xr:uid="{00000000-0005-0000-0000-00003C000000}"/>
    <cellStyle name="Normal 128" xfId="252" xr:uid="{00000000-0005-0000-0000-00003D000000}"/>
    <cellStyle name="Normal 129" xfId="253" xr:uid="{00000000-0005-0000-0000-00003E000000}"/>
    <cellStyle name="Normal 13" xfId="21" xr:uid="{00000000-0005-0000-0000-00003F000000}"/>
    <cellStyle name="Normal 13 2" xfId="141" xr:uid="{00000000-0005-0000-0000-000040000000}"/>
    <cellStyle name="Normal 130" xfId="254" xr:uid="{00000000-0005-0000-0000-000041000000}"/>
    <cellStyle name="Normal 131" xfId="255" xr:uid="{00000000-0005-0000-0000-000042000000}"/>
    <cellStyle name="Normal 132" xfId="256" xr:uid="{00000000-0005-0000-0000-000043000000}"/>
    <cellStyle name="Normal 133" xfId="257" xr:uid="{00000000-0005-0000-0000-000044000000}"/>
    <cellStyle name="Normal 134" xfId="258" xr:uid="{00000000-0005-0000-0000-000045000000}"/>
    <cellStyle name="Normal 135" xfId="259" xr:uid="{00000000-0005-0000-0000-000046000000}"/>
    <cellStyle name="Normal 136" xfId="260" xr:uid="{00000000-0005-0000-0000-000047000000}"/>
    <cellStyle name="Normal 137" xfId="261" xr:uid="{00000000-0005-0000-0000-000048000000}"/>
    <cellStyle name="Normal 138" xfId="262" xr:uid="{00000000-0005-0000-0000-000049000000}"/>
    <cellStyle name="Normal 139" xfId="263" xr:uid="{00000000-0005-0000-0000-00004A000000}"/>
    <cellStyle name="Normal 14" xfId="22" xr:uid="{00000000-0005-0000-0000-00004B000000}"/>
    <cellStyle name="Normal 14 2" xfId="142" xr:uid="{00000000-0005-0000-0000-00004C000000}"/>
    <cellStyle name="Normal 140" xfId="264" xr:uid="{00000000-0005-0000-0000-00004D000000}"/>
    <cellStyle name="Normal 141" xfId="265" xr:uid="{00000000-0005-0000-0000-00004E000000}"/>
    <cellStyle name="Normal 142" xfId="266" xr:uid="{00000000-0005-0000-0000-00004F000000}"/>
    <cellStyle name="Normal 143" xfId="267" xr:uid="{00000000-0005-0000-0000-000050000000}"/>
    <cellStyle name="Normal 144" xfId="268" xr:uid="{00000000-0005-0000-0000-000051000000}"/>
    <cellStyle name="Normal 145" xfId="269" xr:uid="{00000000-0005-0000-0000-000052000000}"/>
    <cellStyle name="Normal 15" xfId="23" xr:uid="{00000000-0005-0000-0000-000053000000}"/>
    <cellStyle name="Normal 15 2" xfId="143" xr:uid="{00000000-0005-0000-0000-000054000000}"/>
    <cellStyle name="Normal 155" xfId="281" xr:uid="{19144EE7-923B-423B-9BA9-382E7A663576}"/>
    <cellStyle name="Normal 16" xfId="24" xr:uid="{00000000-0005-0000-0000-000055000000}"/>
    <cellStyle name="Normal 16 2" xfId="144" xr:uid="{00000000-0005-0000-0000-000056000000}"/>
    <cellStyle name="Normal 17" xfId="25" xr:uid="{00000000-0005-0000-0000-000057000000}"/>
    <cellStyle name="Normal 17 2" xfId="145" xr:uid="{00000000-0005-0000-0000-000058000000}"/>
    <cellStyle name="Normal 18" xfId="26" xr:uid="{00000000-0005-0000-0000-000059000000}"/>
    <cellStyle name="Normal 18 2" xfId="146" xr:uid="{00000000-0005-0000-0000-00005A000000}"/>
    <cellStyle name="Normal 19" xfId="27" xr:uid="{00000000-0005-0000-0000-00005B000000}"/>
    <cellStyle name="Normal 19 2" xfId="147" xr:uid="{00000000-0005-0000-0000-00005C000000}"/>
    <cellStyle name="Normal 2" xfId="28" xr:uid="{00000000-0005-0000-0000-00005D000000}"/>
    <cellStyle name="Normal 2 2" xfId="148" xr:uid="{00000000-0005-0000-0000-00005E000000}"/>
    <cellStyle name="Normal 2 2 2" xfId="29" xr:uid="{00000000-0005-0000-0000-00005F000000}"/>
    <cellStyle name="Normal 2 2 2 2" xfId="149" xr:uid="{00000000-0005-0000-0000-000060000000}"/>
    <cellStyle name="Normal 2 3" xfId="272" xr:uid="{00000000-0005-0000-0000-000061000000}"/>
    <cellStyle name="Normal 2 3 2" xfId="277" xr:uid="{00000000-0005-0000-0000-000062000000}"/>
    <cellStyle name="Normal 20" xfId="30" xr:uid="{00000000-0005-0000-0000-000063000000}"/>
    <cellStyle name="Normal 20 2" xfId="150" xr:uid="{00000000-0005-0000-0000-000064000000}"/>
    <cellStyle name="Normal 21" xfId="31" xr:uid="{00000000-0005-0000-0000-000065000000}"/>
    <cellStyle name="Normal 21 2" xfId="151" xr:uid="{00000000-0005-0000-0000-000066000000}"/>
    <cellStyle name="Normal 22" xfId="32" xr:uid="{00000000-0005-0000-0000-000067000000}"/>
    <cellStyle name="Normal 22 2" xfId="152" xr:uid="{00000000-0005-0000-0000-000068000000}"/>
    <cellStyle name="Normal 23" xfId="33" xr:uid="{00000000-0005-0000-0000-000069000000}"/>
    <cellStyle name="Normal 23 2" xfId="153" xr:uid="{00000000-0005-0000-0000-00006A000000}"/>
    <cellStyle name="Normal 24" xfId="34" xr:uid="{00000000-0005-0000-0000-00006B000000}"/>
    <cellStyle name="Normal 24 2" xfId="154" xr:uid="{00000000-0005-0000-0000-00006C000000}"/>
    <cellStyle name="Normal 25" xfId="35" xr:uid="{00000000-0005-0000-0000-00006D000000}"/>
    <cellStyle name="Normal 25 2" xfId="155" xr:uid="{00000000-0005-0000-0000-00006E000000}"/>
    <cellStyle name="Normal 26" xfId="36" xr:uid="{00000000-0005-0000-0000-00006F000000}"/>
    <cellStyle name="Normal 26 2" xfId="156" xr:uid="{00000000-0005-0000-0000-000070000000}"/>
    <cellStyle name="Normal 27" xfId="37" xr:uid="{00000000-0005-0000-0000-000071000000}"/>
    <cellStyle name="Normal 27 2" xfId="157" xr:uid="{00000000-0005-0000-0000-000072000000}"/>
    <cellStyle name="Normal 28" xfId="38" xr:uid="{00000000-0005-0000-0000-000073000000}"/>
    <cellStyle name="Normal 28 2" xfId="158" xr:uid="{00000000-0005-0000-0000-000074000000}"/>
    <cellStyle name="Normal 29" xfId="39" xr:uid="{00000000-0005-0000-0000-000075000000}"/>
    <cellStyle name="Normal 29 2" xfId="159" xr:uid="{00000000-0005-0000-0000-000076000000}"/>
    <cellStyle name="Normal 3" xfId="40" xr:uid="{00000000-0005-0000-0000-000077000000}"/>
    <cellStyle name="Normal 3 2" xfId="41" xr:uid="{00000000-0005-0000-0000-000078000000}"/>
    <cellStyle name="Normal 3 2 2" xfId="160" xr:uid="{00000000-0005-0000-0000-000079000000}"/>
    <cellStyle name="Normal 3 3" xfId="161" xr:uid="{00000000-0005-0000-0000-00007A000000}"/>
    <cellStyle name="Normal 3 4" xfId="162" xr:uid="{00000000-0005-0000-0000-00007B000000}"/>
    <cellStyle name="Normal 30" xfId="42" xr:uid="{00000000-0005-0000-0000-00007C000000}"/>
    <cellStyle name="Normal 30 2" xfId="163" xr:uid="{00000000-0005-0000-0000-00007D000000}"/>
    <cellStyle name="Normal 31" xfId="43" xr:uid="{00000000-0005-0000-0000-00007E000000}"/>
    <cellStyle name="Normal 31 2" xfId="164" xr:uid="{00000000-0005-0000-0000-00007F000000}"/>
    <cellStyle name="Normal 32" xfId="44" xr:uid="{00000000-0005-0000-0000-000080000000}"/>
    <cellStyle name="Normal 32 2" xfId="165" xr:uid="{00000000-0005-0000-0000-000081000000}"/>
    <cellStyle name="Normal 33" xfId="45" xr:uid="{00000000-0005-0000-0000-000082000000}"/>
    <cellStyle name="Normal 33 2" xfId="166" xr:uid="{00000000-0005-0000-0000-000083000000}"/>
    <cellStyle name="Normal 34" xfId="46" xr:uid="{00000000-0005-0000-0000-000084000000}"/>
    <cellStyle name="Normal 34 2" xfId="167" xr:uid="{00000000-0005-0000-0000-000085000000}"/>
    <cellStyle name="Normal 35" xfId="47" xr:uid="{00000000-0005-0000-0000-000086000000}"/>
    <cellStyle name="Normal 35 2" xfId="168" xr:uid="{00000000-0005-0000-0000-000087000000}"/>
    <cellStyle name="Normal 36" xfId="48" xr:uid="{00000000-0005-0000-0000-000088000000}"/>
    <cellStyle name="Normal 36 2" xfId="169" xr:uid="{00000000-0005-0000-0000-000089000000}"/>
    <cellStyle name="Normal 37" xfId="49" xr:uid="{00000000-0005-0000-0000-00008A000000}"/>
    <cellStyle name="Normal 37 2" xfId="125" xr:uid="{00000000-0005-0000-0000-00008B000000}"/>
    <cellStyle name="Normal 38" xfId="50" xr:uid="{00000000-0005-0000-0000-00008C000000}"/>
    <cellStyle name="Normal 38 2" xfId="121" xr:uid="{00000000-0005-0000-0000-00008D000000}"/>
    <cellStyle name="Normal 39" xfId="51" xr:uid="{00000000-0005-0000-0000-00008E000000}"/>
    <cellStyle name="Normal 39 2" xfId="170" xr:uid="{00000000-0005-0000-0000-00008F000000}"/>
    <cellStyle name="Normal 4" xfId="52" xr:uid="{00000000-0005-0000-0000-000090000000}"/>
    <cellStyle name="Normal 4 2" xfId="273" xr:uid="{00000000-0005-0000-0000-000091000000}"/>
    <cellStyle name="Normal 4 2 2" xfId="278" xr:uid="{00000000-0005-0000-0000-000092000000}"/>
    <cellStyle name="Normal 40" xfId="53" xr:uid="{00000000-0005-0000-0000-000093000000}"/>
    <cellStyle name="Normal 40 2" xfId="171" xr:uid="{00000000-0005-0000-0000-000094000000}"/>
    <cellStyle name="Normal 41" xfId="54" xr:uid="{00000000-0005-0000-0000-000095000000}"/>
    <cellStyle name="Normal 41 2" xfId="172" xr:uid="{00000000-0005-0000-0000-000096000000}"/>
    <cellStyle name="Normal 42" xfId="55" xr:uid="{00000000-0005-0000-0000-000097000000}"/>
    <cellStyle name="Normal 42 2" xfId="173" xr:uid="{00000000-0005-0000-0000-000098000000}"/>
    <cellStyle name="Normal 43" xfId="56" xr:uid="{00000000-0005-0000-0000-000099000000}"/>
    <cellStyle name="Normal 43 2" xfId="174" xr:uid="{00000000-0005-0000-0000-00009A000000}"/>
    <cellStyle name="Normal 44" xfId="57" xr:uid="{00000000-0005-0000-0000-00009B000000}"/>
    <cellStyle name="Normal 44 2" xfId="175" xr:uid="{00000000-0005-0000-0000-00009C000000}"/>
    <cellStyle name="Normal 45" xfId="58" xr:uid="{00000000-0005-0000-0000-00009D000000}"/>
    <cellStyle name="Normal 45 2" xfId="176" xr:uid="{00000000-0005-0000-0000-00009E000000}"/>
    <cellStyle name="Normal 46" xfId="59" xr:uid="{00000000-0005-0000-0000-00009F000000}"/>
    <cellStyle name="Normal 46 2" xfId="120" xr:uid="{00000000-0005-0000-0000-0000A0000000}"/>
    <cellStyle name="Normal 47" xfId="60" xr:uid="{00000000-0005-0000-0000-0000A1000000}"/>
    <cellStyle name="Normal 47 2" xfId="177" xr:uid="{00000000-0005-0000-0000-0000A2000000}"/>
    <cellStyle name="Normal 48" xfId="61" xr:uid="{00000000-0005-0000-0000-0000A3000000}"/>
    <cellStyle name="Normal 48 2" xfId="178" xr:uid="{00000000-0005-0000-0000-0000A4000000}"/>
    <cellStyle name="Normal 49" xfId="62" xr:uid="{00000000-0005-0000-0000-0000A5000000}"/>
    <cellStyle name="Normal 49 2" xfId="179" xr:uid="{00000000-0005-0000-0000-0000A6000000}"/>
    <cellStyle name="Normal 5" xfId="63" xr:uid="{00000000-0005-0000-0000-0000A7000000}"/>
    <cellStyle name="Normal 5 2" xfId="180" xr:uid="{00000000-0005-0000-0000-0000A8000000}"/>
    <cellStyle name="Normal 50" xfId="64" xr:uid="{00000000-0005-0000-0000-0000A9000000}"/>
    <cellStyle name="Normal 50 2" xfId="181" xr:uid="{00000000-0005-0000-0000-0000AA000000}"/>
    <cellStyle name="Normal 51" xfId="65" xr:uid="{00000000-0005-0000-0000-0000AB000000}"/>
    <cellStyle name="Normal 51 2" xfId="182" xr:uid="{00000000-0005-0000-0000-0000AC000000}"/>
    <cellStyle name="Normal 52" xfId="66" xr:uid="{00000000-0005-0000-0000-0000AD000000}"/>
    <cellStyle name="Normal 52 2" xfId="183" xr:uid="{00000000-0005-0000-0000-0000AE000000}"/>
    <cellStyle name="Normal 53" xfId="67" xr:uid="{00000000-0005-0000-0000-0000AF000000}"/>
    <cellStyle name="Normal 53 2" xfId="184" xr:uid="{00000000-0005-0000-0000-0000B0000000}"/>
    <cellStyle name="Normal 54" xfId="68" xr:uid="{00000000-0005-0000-0000-0000B1000000}"/>
    <cellStyle name="Normal 54 2" xfId="185" xr:uid="{00000000-0005-0000-0000-0000B2000000}"/>
    <cellStyle name="Normal 55" xfId="69" xr:uid="{00000000-0005-0000-0000-0000B3000000}"/>
    <cellStyle name="Normal 55 2" xfId="186" xr:uid="{00000000-0005-0000-0000-0000B4000000}"/>
    <cellStyle name="Normal 56" xfId="70" xr:uid="{00000000-0005-0000-0000-0000B5000000}"/>
    <cellStyle name="Normal 56 2" xfId="187" xr:uid="{00000000-0005-0000-0000-0000B6000000}"/>
    <cellStyle name="Normal 57" xfId="71" xr:uid="{00000000-0005-0000-0000-0000B7000000}"/>
    <cellStyle name="Normal 57 2" xfId="188" xr:uid="{00000000-0005-0000-0000-0000B8000000}"/>
    <cellStyle name="Normal 58" xfId="72" xr:uid="{00000000-0005-0000-0000-0000B9000000}"/>
    <cellStyle name="Normal 58 2" xfId="189" xr:uid="{00000000-0005-0000-0000-0000BA000000}"/>
    <cellStyle name="Normal 59" xfId="73" xr:uid="{00000000-0005-0000-0000-0000BB000000}"/>
    <cellStyle name="Normal 59 2" xfId="190" xr:uid="{00000000-0005-0000-0000-0000BC000000}"/>
    <cellStyle name="Normal 6" xfId="74" xr:uid="{00000000-0005-0000-0000-0000BD000000}"/>
    <cellStyle name="Normal 6 2" xfId="191" xr:uid="{00000000-0005-0000-0000-0000BE000000}"/>
    <cellStyle name="Normal 6 3" xfId="192" xr:uid="{00000000-0005-0000-0000-0000BF000000}"/>
    <cellStyle name="Normal 60" xfId="75" xr:uid="{00000000-0005-0000-0000-0000C0000000}"/>
    <cellStyle name="Normal 60 2" xfId="193" xr:uid="{00000000-0005-0000-0000-0000C1000000}"/>
    <cellStyle name="Normal 61" xfId="76" xr:uid="{00000000-0005-0000-0000-0000C2000000}"/>
    <cellStyle name="Normal 61 2" xfId="194" xr:uid="{00000000-0005-0000-0000-0000C3000000}"/>
    <cellStyle name="Normal 62" xfId="77" xr:uid="{00000000-0005-0000-0000-0000C4000000}"/>
    <cellStyle name="Normal 62 2" xfId="195" xr:uid="{00000000-0005-0000-0000-0000C5000000}"/>
    <cellStyle name="Normal 63" xfId="78" xr:uid="{00000000-0005-0000-0000-0000C6000000}"/>
    <cellStyle name="Normal 63 2" xfId="196" xr:uid="{00000000-0005-0000-0000-0000C7000000}"/>
    <cellStyle name="Normal 64" xfId="79" xr:uid="{00000000-0005-0000-0000-0000C8000000}"/>
    <cellStyle name="Normal 64 2" xfId="197" xr:uid="{00000000-0005-0000-0000-0000C9000000}"/>
    <cellStyle name="Normal 65" xfId="80" xr:uid="{00000000-0005-0000-0000-0000CA000000}"/>
    <cellStyle name="Normal 65 2" xfId="198" xr:uid="{00000000-0005-0000-0000-0000CB000000}"/>
    <cellStyle name="Normal 66" xfId="81" xr:uid="{00000000-0005-0000-0000-0000CC000000}"/>
    <cellStyle name="Normal 66 2" xfId="199" xr:uid="{00000000-0005-0000-0000-0000CD000000}"/>
    <cellStyle name="Normal 67" xfId="82" xr:uid="{00000000-0005-0000-0000-0000CE000000}"/>
    <cellStyle name="Normal 67 2" xfId="200" xr:uid="{00000000-0005-0000-0000-0000CF000000}"/>
    <cellStyle name="Normal 68" xfId="83" xr:uid="{00000000-0005-0000-0000-0000D0000000}"/>
    <cellStyle name="Normal 68 2" xfId="201" xr:uid="{00000000-0005-0000-0000-0000D1000000}"/>
    <cellStyle name="Normal 69" xfId="84" xr:uid="{00000000-0005-0000-0000-0000D2000000}"/>
    <cellStyle name="Normal 69 2" xfId="202" xr:uid="{00000000-0005-0000-0000-0000D3000000}"/>
    <cellStyle name="Normal 7" xfId="85" xr:uid="{00000000-0005-0000-0000-0000D4000000}"/>
    <cellStyle name="Normal 7 2" xfId="203" xr:uid="{00000000-0005-0000-0000-0000D5000000}"/>
    <cellStyle name="Normal 70" xfId="86" xr:uid="{00000000-0005-0000-0000-0000D6000000}"/>
    <cellStyle name="Normal 70 2" xfId="204" xr:uid="{00000000-0005-0000-0000-0000D7000000}"/>
    <cellStyle name="Normal 71" xfId="87" xr:uid="{00000000-0005-0000-0000-0000D8000000}"/>
    <cellStyle name="Normal 71 2" xfId="205" xr:uid="{00000000-0005-0000-0000-0000D9000000}"/>
    <cellStyle name="Normal 72" xfId="88" xr:uid="{00000000-0005-0000-0000-0000DA000000}"/>
    <cellStyle name="Normal 72 2" xfId="206" xr:uid="{00000000-0005-0000-0000-0000DB000000}"/>
    <cellStyle name="Normal 73" xfId="89" xr:uid="{00000000-0005-0000-0000-0000DC000000}"/>
    <cellStyle name="Normal 73 2" xfId="207" xr:uid="{00000000-0005-0000-0000-0000DD000000}"/>
    <cellStyle name="Normal 74" xfId="90" xr:uid="{00000000-0005-0000-0000-0000DE000000}"/>
    <cellStyle name="Normal 74 2" xfId="208" xr:uid="{00000000-0005-0000-0000-0000DF000000}"/>
    <cellStyle name="Normal 75" xfId="91" xr:uid="{00000000-0005-0000-0000-0000E0000000}"/>
    <cellStyle name="Normal 75 2" xfId="209" xr:uid="{00000000-0005-0000-0000-0000E1000000}"/>
    <cellStyle name="Normal 76" xfId="92" xr:uid="{00000000-0005-0000-0000-0000E2000000}"/>
    <cellStyle name="Normal 76 2" xfId="210" xr:uid="{00000000-0005-0000-0000-0000E3000000}"/>
    <cellStyle name="Normal 77" xfId="93" xr:uid="{00000000-0005-0000-0000-0000E4000000}"/>
    <cellStyle name="Normal 77 2" xfId="211" xr:uid="{00000000-0005-0000-0000-0000E5000000}"/>
    <cellStyle name="Normal 78" xfId="94" xr:uid="{00000000-0005-0000-0000-0000E6000000}"/>
    <cellStyle name="Normal 78 2" xfId="212" xr:uid="{00000000-0005-0000-0000-0000E7000000}"/>
    <cellStyle name="Normal 79" xfId="95" xr:uid="{00000000-0005-0000-0000-0000E8000000}"/>
    <cellStyle name="Normal 79 2" xfId="213" xr:uid="{00000000-0005-0000-0000-0000E9000000}"/>
    <cellStyle name="Normal 8" xfId="96" xr:uid="{00000000-0005-0000-0000-0000EA000000}"/>
    <cellStyle name="Normal 8 2" xfId="214" xr:uid="{00000000-0005-0000-0000-0000EB000000}"/>
    <cellStyle name="Normal 80" xfId="97" xr:uid="{00000000-0005-0000-0000-0000EC000000}"/>
    <cellStyle name="Normal 80 2" xfId="215" xr:uid="{00000000-0005-0000-0000-0000ED000000}"/>
    <cellStyle name="Normal 81" xfId="98" xr:uid="{00000000-0005-0000-0000-0000EE000000}"/>
    <cellStyle name="Normal 81 2" xfId="216" xr:uid="{00000000-0005-0000-0000-0000EF000000}"/>
    <cellStyle name="Normal 82" xfId="99" xr:uid="{00000000-0005-0000-0000-0000F0000000}"/>
    <cellStyle name="Normal 82 2" xfId="217" xr:uid="{00000000-0005-0000-0000-0000F1000000}"/>
    <cellStyle name="Normal 83" xfId="100" xr:uid="{00000000-0005-0000-0000-0000F2000000}"/>
    <cellStyle name="Normal 83 2" xfId="218" xr:uid="{00000000-0005-0000-0000-0000F3000000}"/>
    <cellStyle name="Normal 84" xfId="101" xr:uid="{00000000-0005-0000-0000-0000F4000000}"/>
    <cellStyle name="Normal 84 2" xfId="219" xr:uid="{00000000-0005-0000-0000-0000F5000000}"/>
    <cellStyle name="Normal 85" xfId="102" xr:uid="{00000000-0005-0000-0000-0000F6000000}"/>
    <cellStyle name="Normal 85 2" xfId="220" xr:uid="{00000000-0005-0000-0000-0000F7000000}"/>
    <cellStyle name="Normal 86" xfId="103" xr:uid="{00000000-0005-0000-0000-0000F8000000}"/>
    <cellStyle name="Normal 86 2" xfId="221" xr:uid="{00000000-0005-0000-0000-0000F9000000}"/>
    <cellStyle name="Normal 87" xfId="104" xr:uid="{00000000-0005-0000-0000-0000FA000000}"/>
    <cellStyle name="Normal 87 2" xfId="222" xr:uid="{00000000-0005-0000-0000-0000FB000000}"/>
    <cellStyle name="Normal 88" xfId="105" xr:uid="{00000000-0005-0000-0000-0000FC000000}"/>
    <cellStyle name="Normal 88 2" xfId="223" xr:uid="{00000000-0005-0000-0000-0000FD000000}"/>
    <cellStyle name="Normal 89" xfId="1" xr:uid="{00000000-0005-0000-0000-0000FE000000}"/>
    <cellStyle name="Normal 89 2" xfId="224" xr:uid="{00000000-0005-0000-0000-0000FF000000}"/>
    <cellStyle name="Normal 9" xfId="106" xr:uid="{00000000-0005-0000-0000-000000010000}"/>
    <cellStyle name="Normal 9 2" xfId="225" xr:uid="{00000000-0005-0000-0000-000001010000}"/>
    <cellStyle name="Normal 90" xfId="111" xr:uid="{00000000-0005-0000-0000-000002010000}"/>
    <cellStyle name="Normal 90 2" xfId="226" xr:uid="{00000000-0005-0000-0000-000003010000}"/>
    <cellStyle name="Normal 91" xfId="113" xr:uid="{00000000-0005-0000-0000-000004010000}"/>
    <cellStyle name="Normal 92" xfId="114" xr:uid="{00000000-0005-0000-0000-000005010000}"/>
    <cellStyle name="Normal 93" xfId="112" xr:uid="{00000000-0005-0000-0000-000006010000}"/>
    <cellStyle name="Normal 94" xfId="115" xr:uid="{00000000-0005-0000-0000-000007010000}"/>
    <cellStyle name="Normal 95" xfId="116" xr:uid="{00000000-0005-0000-0000-000008010000}"/>
    <cellStyle name="Normal 96" xfId="117" xr:uid="{00000000-0005-0000-0000-000009010000}"/>
    <cellStyle name="Normal 97" xfId="227" xr:uid="{00000000-0005-0000-0000-00000A010000}"/>
    <cellStyle name="Normal 98" xfId="228" xr:uid="{00000000-0005-0000-0000-00000B010000}"/>
    <cellStyle name="Normal 99" xfId="229" xr:uid="{00000000-0005-0000-0000-00000C010000}"/>
    <cellStyle name="NUMLINHA" xfId="107" xr:uid="{00000000-0005-0000-0000-00000D010000}"/>
    <cellStyle name="Percent 2" xfId="230" xr:uid="{00000000-0005-0000-0000-00000E010000}"/>
    <cellStyle name="Percent 2 2" xfId="231" xr:uid="{00000000-0005-0000-0000-00000F010000}"/>
    <cellStyle name="Percent 3" xfId="232" xr:uid="{00000000-0005-0000-0000-000010010000}"/>
    <cellStyle name="Percent 4" xfId="233" xr:uid="{00000000-0005-0000-0000-000011010000}"/>
    <cellStyle name="Percentagem 2" xfId="108" xr:uid="{00000000-0005-0000-0000-000012010000}"/>
    <cellStyle name="Percentagem 3" xfId="270" xr:uid="{00000000-0005-0000-0000-000013010000}"/>
    <cellStyle name="QDTITULO" xfId="109" xr:uid="{00000000-0005-0000-0000-000014010000}"/>
    <cellStyle name="TITCOLUNA" xfId="110" xr:uid="{00000000-0005-0000-0000-000015010000}"/>
    <cellStyle name="Vírgula" xfId="275" builtinId="3"/>
    <cellStyle name="Vírgula 2" xfId="274" xr:uid="{00000000-0005-0000-0000-000017010000}"/>
    <cellStyle name="Vírgula 2 2" xfId="279" xr:uid="{00000000-0005-0000-0000-000018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033698411834288E-2"/>
          <c:y val="3.5806230742896267E-2"/>
          <c:w val="0.93696630158816574"/>
          <c:h val="0.814458539041411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'1.2.1. a 1.2.3.'!$A$29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1.2.3.'!$B$29:$R$29</c:f>
              <c:numCache>
                <c:formatCode>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E-461A-AD2E-7F355041313C}"/>
            </c:ext>
          </c:extLst>
        </c:ser>
        <c:ser>
          <c:idx val="1"/>
          <c:order val="1"/>
          <c:tx>
            <c:strRef>
              <c:f>'1.2.1. a 1.2.3.'!$A$30</c:f>
              <c:strCache>
                <c:ptCount val="1"/>
                <c:pt idx="0">
                  <c:v>Fev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1.2.3.'!$B$30:$R$30</c:f>
              <c:numCache>
                <c:formatCode>0</c:formatCode>
                <c:ptCount val="1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13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E-461A-AD2E-7F355041313C}"/>
            </c:ext>
          </c:extLst>
        </c:ser>
        <c:ser>
          <c:idx val="2"/>
          <c:order val="2"/>
          <c:tx>
            <c:strRef>
              <c:f>'1.2.1. a 1.2.3.'!$A$31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1.2.3.'!$B$31:$R$31</c:f>
              <c:numCache>
                <c:formatCode>0</c:formatCode>
                <c:ptCount val="17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E-461A-AD2E-7F355041313C}"/>
            </c:ext>
          </c:extLst>
        </c:ser>
        <c:ser>
          <c:idx val="3"/>
          <c:order val="3"/>
          <c:tx>
            <c:strRef>
              <c:f>'1.2.1. a 1.2.3.'!$A$32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1.2.3.'!$B$32:$R$32</c:f>
              <c:numCache>
                <c:formatCode>0</c:formatCode>
                <c:ptCount val="17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18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E-461A-AD2E-7F355041313C}"/>
            </c:ext>
          </c:extLst>
        </c:ser>
        <c:ser>
          <c:idx val="4"/>
          <c:order val="4"/>
          <c:tx>
            <c:strRef>
              <c:f>'1.2.1. a 1.2.3.'!$A$33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1.2.3.'!$B$33:$R$33</c:f>
              <c:numCache>
                <c:formatCode>0</c:formatCode>
                <c:ptCount val="17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12</c:v>
                </c:pt>
                <c:pt idx="10">
                  <c:v>19</c:v>
                </c:pt>
                <c:pt idx="11">
                  <c:v>19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E-461A-AD2E-7F355041313C}"/>
            </c:ext>
          </c:extLst>
        </c:ser>
        <c:ser>
          <c:idx val="5"/>
          <c:order val="5"/>
          <c:tx>
            <c:strRef>
              <c:f>'1.2.1. a 1.2.3.'!$A$34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1.2.3.'!$B$34:$R$34</c:f>
              <c:numCache>
                <c:formatCode>0</c:formatCode>
                <c:ptCount val="17"/>
                <c:pt idx="0">
                  <c:v>27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10</c:v>
                </c:pt>
                <c:pt idx="9">
                  <c:v>16</c:v>
                </c:pt>
                <c:pt idx="10">
                  <c:v>23</c:v>
                </c:pt>
                <c:pt idx="11">
                  <c:v>28</c:v>
                </c:pt>
                <c:pt idx="12">
                  <c:v>25</c:v>
                </c:pt>
                <c:pt idx="13">
                  <c:v>29</c:v>
                </c:pt>
                <c:pt idx="14">
                  <c:v>23</c:v>
                </c:pt>
                <c:pt idx="15">
                  <c:v>26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E-461A-AD2E-7F355041313C}"/>
            </c:ext>
          </c:extLst>
        </c:ser>
        <c:ser>
          <c:idx val="6"/>
          <c:order val="6"/>
          <c:tx>
            <c:strRef>
              <c:f>'1.2.1. a 1.2.3.'!$A$35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1.2.3.'!$B$35:$R$35</c:f>
              <c:numCache>
                <c:formatCode>0</c:formatCode>
                <c:ptCount val="1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25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18</c:v>
                </c:pt>
                <c:pt idx="9">
                  <c:v>18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28</c:v>
                </c:pt>
                <c:pt idx="15">
                  <c:v>28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EE-461A-AD2E-7F355041313C}"/>
            </c:ext>
          </c:extLst>
        </c:ser>
        <c:ser>
          <c:idx val="7"/>
          <c:order val="7"/>
          <c:tx>
            <c:strRef>
              <c:f>'1.2.1. a 1.2.3.'!$A$36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1.2.3.'!$B$36:$R$36</c:f>
              <c:numCache>
                <c:formatCode>0</c:formatCode>
                <c:ptCount val="17"/>
                <c:pt idx="0">
                  <c:v>34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23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EE-461A-AD2E-7F355041313C}"/>
            </c:ext>
          </c:extLst>
        </c:ser>
        <c:ser>
          <c:idx val="8"/>
          <c:order val="8"/>
          <c:tx>
            <c:strRef>
              <c:f>'1.2.1. a 1.2.3.'!$A$37</c:f>
              <c:strCache>
                <c:ptCount val="1"/>
                <c:pt idx="0">
                  <c:v>Set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1.2.3.'!$B$37:$R$37</c:f>
              <c:numCache>
                <c:formatCode>0</c:formatCode>
                <c:ptCount val="1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21</c:v>
                </c:pt>
                <c:pt idx="11">
                  <c:v>23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EE-461A-AD2E-7F355041313C}"/>
            </c:ext>
          </c:extLst>
        </c:ser>
        <c:ser>
          <c:idx val="9"/>
          <c:order val="9"/>
          <c:tx>
            <c:strRef>
              <c:f>'1.2.1. a 1.2.3.'!$A$38</c:f>
              <c:strCache>
                <c:ptCount val="1"/>
                <c:pt idx="0">
                  <c:v>Out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1.2.3.'!$B$38:$R$38</c:f>
              <c:numCache>
                <c:formatCode>0</c:formatCode>
                <c:ptCount val="1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EE-461A-AD2E-7F355041313C}"/>
            </c:ext>
          </c:extLst>
        </c:ser>
        <c:ser>
          <c:idx val="10"/>
          <c:order val="10"/>
          <c:tx>
            <c:strRef>
              <c:f>'1.2.1. a 1.2.3.'!$A$39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1.2.3.'!$B$39:$R$39</c:f>
              <c:numCache>
                <c:formatCode>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EE-461A-AD2E-7F355041313C}"/>
            </c:ext>
          </c:extLst>
        </c:ser>
        <c:ser>
          <c:idx val="11"/>
          <c:order val="11"/>
          <c:tx>
            <c:strRef>
              <c:f>'1.2.1. a 1.2.3.'!$A$40</c:f>
              <c:strCache>
                <c:ptCount val="1"/>
                <c:pt idx="0">
                  <c:v>Dez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1.2.3.'!$B$28:$R$28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'1.2.1. a 1.2.3.'!$B$40:$R$40</c:f>
              <c:numCache>
                <c:formatCode>0</c:formatCode>
                <c:ptCount val="1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EE-461A-AD2E-7F3550413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6621312"/>
        <c:axId val="96622848"/>
        <c:axId val="0"/>
      </c:bar3DChart>
      <c:catAx>
        <c:axId val="966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622848"/>
        <c:crosses val="autoZero"/>
        <c:auto val="1"/>
        <c:lblAlgn val="ctr"/>
        <c:lblOffset val="100"/>
        <c:noMultiLvlLbl val="0"/>
      </c:catAx>
      <c:valAx>
        <c:axId val="96622848"/>
        <c:scaling>
          <c:orientation val="minMax"/>
          <c:max val="2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Milhares de Passageiros </a:t>
                </a:r>
              </a:p>
            </c:rich>
          </c:tx>
          <c:layout>
            <c:manualLayout>
              <c:xMode val="edge"/>
              <c:yMode val="edge"/>
              <c:x val="5.5065150754460774E-3"/>
              <c:y val="0.3353666001959965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6621312"/>
        <c:crosses val="autoZero"/>
        <c:crossBetween val="between"/>
        <c:majorUnit val="65"/>
      </c:valAx>
    </c:plotArea>
    <c:legend>
      <c:legendPos val="b"/>
      <c:layout>
        <c:manualLayout>
          <c:xMode val="edge"/>
          <c:yMode val="edge"/>
          <c:x val="4.3707138744677645E-2"/>
          <c:y val="0.92302904854477563"/>
          <c:w val="0.95029785324603122"/>
          <c:h val="5.5656564243856732E-2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800">
          <a:solidFill>
            <a:schemeClr val="accent1">
              <a:lumMod val="50000"/>
            </a:schemeClr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'1.3.2.'!$B$10:$W$11</c:f>
              <c:multiLvlStrCache>
                <c:ptCount val="22"/>
                <c:lvl>
                  <c:pt idx="0">
                    <c:v>Rio Guadiana</c:v>
                  </c:pt>
                  <c:pt idx="1">
                    <c:v>Rio Minho</c:v>
                  </c:pt>
                  <c:pt idx="2">
                    <c:v>Rio Guadiana</c:v>
                  </c:pt>
                  <c:pt idx="3">
                    <c:v>Rio Minho</c:v>
                  </c:pt>
                  <c:pt idx="4">
                    <c:v>Rio Guadiana</c:v>
                  </c:pt>
                  <c:pt idx="5">
                    <c:v>Rio Minho</c:v>
                  </c:pt>
                  <c:pt idx="6">
                    <c:v>Rio Guadiana</c:v>
                  </c:pt>
                  <c:pt idx="7">
                    <c:v>Rio Minho</c:v>
                  </c:pt>
                  <c:pt idx="8">
                    <c:v>Rio Guadiana</c:v>
                  </c:pt>
                  <c:pt idx="9">
                    <c:v>Rio Minho</c:v>
                  </c:pt>
                  <c:pt idx="10">
                    <c:v>Rio Guadiana</c:v>
                  </c:pt>
                  <c:pt idx="11">
                    <c:v>Rio Minho</c:v>
                  </c:pt>
                  <c:pt idx="12">
                    <c:v>Rio Guadiana</c:v>
                  </c:pt>
                  <c:pt idx="13">
                    <c:v>Rio Minho</c:v>
                  </c:pt>
                  <c:pt idx="14">
                    <c:v>Rio Guadiana</c:v>
                  </c:pt>
                  <c:pt idx="15">
                    <c:v>Rio Minho</c:v>
                  </c:pt>
                  <c:pt idx="16">
                    <c:v>Rio Guadiana</c:v>
                  </c:pt>
                  <c:pt idx="17">
                    <c:v>Rio Minho</c:v>
                  </c:pt>
                  <c:pt idx="18">
                    <c:v>Rio Guadiana</c:v>
                  </c:pt>
                  <c:pt idx="19">
                    <c:v>Rio Minho</c:v>
                  </c:pt>
                  <c:pt idx="20">
                    <c:v>Rio Guadiana</c:v>
                  </c:pt>
                  <c:pt idx="21">
                    <c:v>Rio Minho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  <c:pt idx="6">
                    <c:v>2013</c:v>
                  </c:pt>
                  <c:pt idx="8">
                    <c:v>2014</c:v>
                  </c:pt>
                  <c:pt idx="10">
                    <c:v>2015</c:v>
                  </c:pt>
                  <c:pt idx="12">
                    <c:v>2016</c:v>
                  </c:pt>
                  <c:pt idx="14">
                    <c:v>2017</c:v>
                  </c:pt>
                  <c:pt idx="16">
                    <c:v>2018</c:v>
                  </c:pt>
                  <c:pt idx="18">
                    <c:v>2019</c:v>
                  </c:pt>
                  <c:pt idx="20">
                    <c:v>2020</c:v>
                  </c:pt>
                </c:lvl>
              </c:multiLvlStrCache>
            </c:multiLvlStrRef>
          </c:cat>
          <c:val>
            <c:numRef>
              <c:f>'1.3.2.'!$B$24:$W$24</c:f>
              <c:numCache>
                <c:formatCode>#\ ###\ ##0</c:formatCode>
                <c:ptCount val="22"/>
                <c:pt idx="0">
                  <c:v>134303</c:v>
                </c:pt>
                <c:pt idx="1">
                  <c:v>109759</c:v>
                </c:pt>
                <c:pt idx="2">
                  <c:v>127852</c:v>
                </c:pt>
                <c:pt idx="3">
                  <c:v>83723</c:v>
                </c:pt>
                <c:pt idx="4">
                  <c:v>125435</c:v>
                </c:pt>
                <c:pt idx="5">
                  <c:v>75471</c:v>
                </c:pt>
                <c:pt idx="6">
                  <c:v>117265</c:v>
                </c:pt>
                <c:pt idx="7">
                  <c:v>51400</c:v>
                </c:pt>
                <c:pt idx="8">
                  <c:v>120448</c:v>
                </c:pt>
                <c:pt idx="9">
                  <c:v>2547</c:v>
                </c:pt>
                <c:pt idx="10">
                  <c:v>125474</c:v>
                </c:pt>
                <c:pt idx="11">
                  <c:v>93224</c:v>
                </c:pt>
                <c:pt idx="12">
                  <c:v>129416</c:v>
                </c:pt>
                <c:pt idx="13">
                  <c:v>95354</c:v>
                </c:pt>
                <c:pt idx="14">
                  <c:v>140529</c:v>
                </c:pt>
                <c:pt idx="15">
                  <c:v>125445</c:v>
                </c:pt>
                <c:pt idx="16">
                  <c:v>129952</c:v>
                </c:pt>
                <c:pt idx="17">
                  <c:v>89780</c:v>
                </c:pt>
                <c:pt idx="18">
                  <c:v>143623</c:v>
                </c:pt>
                <c:pt idx="19">
                  <c:v>75605</c:v>
                </c:pt>
                <c:pt idx="20">
                  <c:v>37800</c:v>
                </c:pt>
                <c:pt idx="21">
                  <c:v>26262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3-479F-B8F2-701EDCF9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030912"/>
        <c:axId val="101032704"/>
        <c:axId val="0"/>
      </c:bar3DChart>
      <c:catAx>
        <c:axId val="10103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032704"/>
        <c:crosses val="autoZero"/>
        <c:auto val="1"/>
        <c:lblAlgn val="ctr"/>
        <c:lblOffset val="100"/>
        <c:noMultiLvlLbl val="0"/>
      </c:catAx>
      <c:valAx>
        <c:axId val="101032704"/>
        <c:scaling>
          <c:orientation val="minMax"/>
        </c:scaling>
        <c:delete val="0"/>
        <c:axPos val="l"/>
        <c:majorGridlines/>
        <c:numFmt formatCode="#\ ###\ ##0" sourceLinked="1"/>
        <c:majorTickMark val="out"/>
        <c:minorTickMark val="none"/>
        <c:tickLblPos val="nextTo"/>
        <c:crossAx val="1010309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1.4.3.'!$B$11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1.4.3.'!$B$12:$B$21</c:f>
              <c:numCache>
                <c:formatCode>0.0</c:formatCode>
                <c:ptCount val="10"/>
                <c:pt idx="0">
                  <c:v>241.7</c:v>
                </c:pt>
                <c:pt idx="1">
                  <c:v>220.9</c:v>
                </c:pt>
                <c:pt idx="2">
                  <c:v>245.9</c:v>
                </c:pt>
                <c:pt idx="3">
                  <c:v>297.7</c:v>
                </c:pt>
                <c:pt idx="4">
                  <c:v>243.4</c:v>
                </c:pt>
                <c:pt idx="5">
                  <c:v>305.5</c:v>
                </c:pt>
                <c:pt idx="6">
                  <c:v>352.7</c:v>
                </c:pt>
                <c:pt idx="7">
                  <c:v>374.3</c:v>
                </c:pt>
                <c:pt idx="8">
                  <c:v>249</c:v>
                </c:pt>
                <c:pt idx="9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5-4435-BD37-95C537B08516}"/>
            </c:ext>
          </c:extLst>
        </c:ser>
        <c:ser>
          <c:idx val="1"/>
          <c:order val="1"/>
          <c:tx>
            <c:strRef>
              <c:f>'1.4.1. a 1.4.3.'!$C$11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1.4.3.'!$C$12:$C$21</c:f>
              <c:numCache>
                <c:formatCode>0.0</c:formatCode>
                <c:ptCount val="10"/>
                <c:pt idx="0">
                  <c:v>123.7</c:v>
                </c:pt>
                <c:pt idx="1">
                  <c:v>155.9</c:v>
                </c:pt>
                <c:pt idx="2">
                  <c:v>193.9</c:v>
                </c:pt>
                <c:pt idx="3">
                  <c:v>203.2</c:v>
                </c:pt>
                <c:pt idx="4">
                  <c:v>210.7</c:v>
                </c:pt>
                <c:pt idx="5">
                  <c:v>215.2</c:v>
                </c:pt>
                <c:pt idx="6">
                  <c:v>166.3</c:v>
                </c:pt>
                <c:pt idx="7">
                  <c:v>151.19999999999999</c:v>
                </c:pt>
                <c:pt idx="8">
                  <c:v>169.3</c:v>
                </c:pt>
                <c:pt idx="9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5-4435-BD37-95C537B08516}"/>
            </c:ext>
          </c:extLst>
        </c:ser>
        <c:ser>
          <c:idx val="2"/>
          <c:order val="2"/>
          <c:tx>
            <c:strRef>
              <c:f>'1.4.1. a 1.4.3.'!$D$11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1.4.3.'!$D$12:$D$21</c:f>
              <c:numCache>
                <c:formatCode>0.0</c:formatCode>
                <c:ptCount val="10"/>
                <c:pt idx="0">
                  <c:v>70.099999999999994</c:v>
                </c:pt>
                <c:pt idx="1">
                  <c:v>40.1</c:v>
                </c:pt>
                <c:pt idx="2">
                  <c:v>37.200000000000003</c:v>
                </c:pt>
                <c:pt idx="3">
                  <c:v>25.1</c:v>
                </c:pt>
                <c:pt idx="4">
                  <c:v>31.7</c:v>
                </c:pt>
                <c:pt idx="5">
                  <c:v>31.1</c:v>
                </c:pt>
                <c:pt idx="6">
                  <c:v>27.7</c:v>
                </c:pt>
                <c:pt idx="7">
                  <c:v>30.5</c:v>
                </c:pt>
                <c:pt idx="8">
                  <c:v>48.2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5-4435-BD37-95C537B08516}"/>
            </c:ext>
          </c:extLst>
        </c:ser>
        <c:ser>
          <c:idx val="3"/>
          <c:order val="3"/>
          <c:tx>
            <c:strRef>
              <c:f>'1.4.1. a 1.4.3.'!$E$11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1.4.3.'!$E$12:$E$21</c:f>
              <c:numCache>
                <c:formatCode>0.0</c:formatCode>
                <c:ptCount val="10"/>
                <c:pt idx="0">
                  <c:v>31.2</c:v>
                </c:pt>
                <c:pt idx="1">
                  <c:v>15.9</c:v>
                </c:pt>
                <c:pt idx="2">
                  <c:v>10</c:v>
                </c:pt>
                <c:pt idx="3">
                  <c:v>5.6</c:v>
                </c:pt>
                <c:pt idx="4">
                  <c:v>3.6</c:v>
                </c:pt>
                <c:pt idx="5">
                  <c:v>4.3</c:v>
                </c:pt>
                <c:pt idx="6">
                  <c:v>7.9</c:v>
                </c:pt>
                <c:pt idx="7">
                  <c:v>4.4000000000000004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5-4435-BD37-95C537B08516}"/>
            </c:ext>
          </c:extLst>
        </c:ser>
        <c:ser>
          <c:idx val="4"/>
          <c:order val="4"/>
          <c:tx>
            <c:strRef>
              <c:f>'1.4.1. a 1.4.3.'!$F$11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1.4.3.'!$F$12:$F$21</c:f>
              <c:numCache>
                <c:formatCode>0.0</c:formatCode>
                <c:ptCount val="10"/>
                <c:pt idx="0">
                  <c:v>28.7</c:v>
                </c:pt>
                <c:pt idx="1">
                  <c:v>21</c:v>
                </c:pt>
                <c:pt idx="2">
                  <c:v>19.899999999999999</c:v>
                </c:pt>
                <c:pt idx="3">
                  <c:v>15.4</c:v>
                </c:pt>
                <c:pt idx="4">
                  <c:v>11.7</c:v>
                </c:pt>
                <c:pt idx="5">
                  <c:v>10.8</c:v>
                </c:pt>
                <c:pt idx="6">
                  <c:v>11.3</c:v>
                </c:pt>
                <c:pt idx="7">
                  <c:v>11.1</c:v>
                </c:pt>
                <c:pt idx="8">
                  <c:v>20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15-4435-BD37-95C537B08516}"/>
            </c:ext>
          </c:extLst>
        </c:ser>
        <c:ser>
          <c:idx val="5"/>
          <c:order val="5"/>
          <c:tx>
            <c:strRef>
              <c:f>'1.4.1. a 1.4.3.'!$G$11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1.4.3.'!$A$12:$A$21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1.4.3.'!$G$12:$G$21</c:f>
              <c:numCache>
                <c:formatCode>0.0</c:formatCode>
                <c:ptCount val="10"/>
                <c:pt idx="0">
                  <c:v>14.4</c:v>
                </c:pt>
                <c:pt idx="1">
                  <c:v>12.1</c:v>
                </c:pt>
                <c:pt idx="2">
                  <c:v>14.4</c:v>
                </c:pt>
                <c:pt idx="3">
                  <c:v>11.9</c:v>
                </c:pt>
                <c:pt idx="4">
                  <c:v>13.2</c:v>
                </c:pt>
                <c:pt idx="5">
                  <c:v>33.299999999999997</c:v>
                </c:pt>
                <c:pt idx="6">
                  <c:v>31.4</c:v>
                </c:pt>
                <c:pt idx="7">
                  <c:v>42.8</c:v>
                </c:pt>
                <c:pt idx="8">
                  <c:v>44.3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15-4435-BD37-95C537B08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237888"/>
        <c:axId val="101239424"/>
        <c:axId val="0"/>
      </c:bar3DChart>
      <c:catAx>
        <c:axId val="1012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239424"/>
        <c:crosses val="autoZero"/>
        <c:auto val="1"/>
        <c:lblAlgn val="ctr"/>
        <c:lblOffset val="100"/>
        <c:noMultiLvlLbl val="0"/>
      </c:catAx>
      <c:valAx>
        <c:axId val="101239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123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97468888944094"/>
          <c:y val="0.2"/>
          <c:w val="0.13662638581849196"/>
          <c:h val="0.5966671041119859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1.4.3.'!$B$42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1.4.3.'!$B$43:$B$52</c:f>
              <c:numCache>
                <c:formatCode>0.0</c:formatCode>
                <c:ptCount val="10"/>
                <c:pt idx="0">
                  <c:v>112.3</c:v>
                </c:pt>
                <c:pt idx="1">
                  <c:v>90.6</c:v>
                </c:pt>
                <c:pt idx="2">
                  <c:v>143.1</c:v>
                </c:pt>
                <c:pt idx="3">
                  <c:v>128.30000000000001</c:v>
                </c:pt>
                <c:pt idx="4">
                  <c:v>130.6</c:v>
                </c:pt>
                <c:pt idx="5">
                  <c:v>157.6</c:v>
                </c:pt>
                <c:pt idx="6">
                  <c:v>174.2</c:v>
                </c:pt>
                <c:pt idx="7">
                  <c:v>171.3</c:v>
                </c:pt>
                <c:pt idx="8">
                  <c:v>78.2</c:v>
                </c:pt>
                <c:pt idx="9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E-480C-8F8D-333D33DDB03A}"/>
            </c:ext>
          </c:extLst>
        </c:ser>
        <c:ser>
          <c:idx val="1"/>
          <c:order val="1"/>
          <c:tx>
            <c:strRef>
              <c:f>'1.4.1. a 1.4.3.'!$C$42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1.4.3.'!$C$43:$C$52</c:f>
              <c:numCache>
                <c:formatCode>0.0</c:formatCode>
                <c:ptCount val="10"/>
                <c:pt idx="0">
                  <c:v>95.8</c:v>
                </c:pt>
                <c:pt idx="1">
                  <c:v>123.6</c:v>
                </c:pt>
                <c:pt idx="2">
                  <c:v>163.69999999999999</c:v>
                </c:pt>
                <c:pt idx="3">
                  <c:v>183.1</c:v>
                </c:pt>
                <c:pt idx="4">
                  <c:v>185.4</c:v>
                </c:pt>
                <c:pt idx="5">
                  <c:v>183.7</c:v>
                </c:pt>
                <c:pt idx="6">
                  <c:v>142.5</c:v>
                </c:pt>
                <c:pt idx="7">
                  <c:v>110.2</c:v>
                </c:pt>
                <c:pt idx="8">
                  <c:v>136.30000000000001</c:v>
                </c:pt>
                <c:pt idx="9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E-480C-8F8D-333D33DDB03A}"/>
            </c:ext>
          </c:extLst>
        </c:ser>
        <c:ser>
          <c:idx val="2"/>
          <c:order val="2"/>
          <c:tx>
            <c:strRef>
              <c:f>'1.4.1. a 1.4.3.'!$D$42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1.4.3.'!$D$43:$D$52</c:f>
              <c:numCache>
                <c:formatCode>0.0</c:formatCode>
                <c:ptCount val="10"/>
                <c:pt idx="0">
                  <c:v>62.9</c:v>
                </c:pt>
                <c:pt idx="1">
                  <c:v>33.299999999999997</c:v>
                </c:pt>
                <c:pt idx="2">
                  <c:v>27.3</c:v>
                </c:pt>
                <c:pt idx="3">
                  <c:v>16</c:v>
                </c:pt>
                <c:pt idx="4">
                  <c:v>23</c:v>
                </c:pt>
                <c:pt idx="5">
                  <c:v>22.2</c:v>
                </c:pt>
                <c:pt idx="6">
                  <c:v>17.600000000000001</c:v>
                </c:pt>
                <c:pt idx="7">
                  <c:v>16.5</c:v>
                </c:pt>
                <c:pt idx="8">
                  <c:v>31.8</c:v>
                </c:pt>
                <c:pt idx="9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E-480C-8F8D-333D33DDB03A}"/>
            </c:ext>
          </c:extLst>
        </c:ser>
        <c:ser>
          <c:idx val="3"/>
          <c:order val="3"/>
          <c:tx>
            <c:strRef>
              <c:f>'1.4.1. a 1.4.3.'!$E$42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1.4.3.'!$E$43:$E$52</c:f>
              <c:numCache>
                <c:formatCode>0.0</c:formatCode>
                <c:ptCount val="10"/>
                <c:pt idx="0">
                  <c:v>21.6</c:v>
                </c:pt>
                <c:pt idx="1">
                  <c:v>13.6</c:v>
                </c:pt>
                <c:pt idx="2">
                  <c:v>9.4</c:v>
                </c:pt>
                <c:pt idx="3">
                  <c:v>5.3</c:v>
                </c:pt>
                <c:pt idx="4">
                  <c:v>3.4</c:v>
                </c:pt>
                <c:pt idx="5">
                  <c:v>3.9</c:v>
                </c:pt>
                <c:pt idx="6">
                  <c:v>4.2</c:v>
                </c:pt>
                <c:pt idx="7">
                  <c:v>3.4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E-480C-8F8D-333D33DDB03A}"/>
            </c:ext>
          </c:extLst>
        </c:ser>
        <c:ser>
          <c:idx val="4"/>
          <c:order val="4"/>
          <c:tx>
            <c:strRef>
              <c:f>'1.4.1. a 1.4.3.'!$F$42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1.4.3.'!$F$43:$F$52</c:f>
              <c:numCache>
                <c:formatCode>0.0</c:formatCode>
                <c:ptCount val="10"/>
                <c:pt idx="0">
                  <c:v>25.8</c:v>
                </c:pt>
                <c:pt idx="1">
                  <c:v>18.5</c:v>
                </c:pt>
                <c:pt idx="2">
                  <c:v>17.7</c:v>
                </c:pt>
                <c:pt idx="3">
                  <c:v>15.2</c:v>
                </c:pt>
                <c:pt idx="4">
                  <c:v>11.5</c:v>
                </c:pt>
                <c:pt idx="5">
                  <c:v>10.8</c:v>
                </c:pt>
                <c:pt idx="6">
                  <c:v>11.2</c:v>
                </c:pt>
                <c:pt idx="7">
                  <c:v>11.1</c:v>
                </c:pt>
                <c:pt idx="8">
                  <c:v>19.5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E-480C-8F8D-333D33DDB03A}"/>
            </c:ext>
          </c:extLst>
        </c:ser>
        <c:ser>
          <c:idx val="5"/>
          <c:order val="5"/>
          <c:tx>
            <c:strRef>
              <c:f>'1.4.1. a 1.4.3.'!$G$42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1.4.3.'!$A$43:$A$52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1.4.3.'!$G$43:$G$52</c:f>
              <c:numCache>
                <c:formatCode>0.0</c:formatCode>
                <c:ptCount val="10"/>
                <c:pt idx="0">
                  <c:v>12.5</c:v>
                </c:pt>
                <c:pt idx="1">
                  <c:v>8.6999999999999993</c:v>
                </c:pt>
                <c:pt idx="2">
                  <c:v>10.7</c:v>
                </c:pt>
                <c:pt idx="3">
                  <c:v>8.6</c:v>
                </c:pt>
                <c:pt idx="4">
                  <c:v>9.8000000000000007</c:v>
                </c:pt>
                <c:pt idx="5">
                  <c:v>10</c:v>
                </c:pt>
                <c:pt idx="6">
                  <c:v>11</c:v>
                </c:pt>
                <c:pt idx="7">
                  <c:v>14.8</c:v>
                </c:pt>
                <c:pt idx="8">
                  <c:v>20.7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FE-480C-8F8D-333D33DD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224832"/>
        <c:axId val="105234816"/>
        <c:axId val="0"/>
      </c:bar3DChart>
      <c:catAx>
        <c:axId val="1052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234816"/>
        <c:crosses val="autoZero"/>
        <c:auto val="1"/>
        <c:lblAlgn val="ctr"/>
        <c:lblOffset val="100"/>
        <c:noMultiLvlLbl val="0"/>
      </c:catAx>
      <c:valAx>
        <c:axId val="10523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22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11614689896051"/>
          <c:y val="0.29262671416793362"/>
          <c:w val="0.15766197532395065"/>
          <c:h val="0.5647268731832442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43963254593172E-2"/>
          <c:y val="5.1400554097404488E-2"/>
          <c:w val="0.71841042380561215"/>
          <c:h val="0.81017387489320436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1.4.3.'!$B$73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1.4.3.'!$B$74:$B$83</c:f>
              <c:numCache>
                <c:formatCode>0.0</c:formatCode>
                <c:ptCount val="10"/>
                <c:pt idx="0">
                  <c:v>129.4</c:v>
                </c:pt>
                <c:pt idx="1">
                  <c:v>130.30000000000001</c:v>
                </c:pt>
                <c:pt idx="2">
                  <c:v>102.7</c:v>
                </c:pt>
                <c:pt idx="3">
                  <c:v>169.4</c:v>
                </c:pt>
                <c:pt idx="4">
                  <c:v>112.8</c:v>
                </c:pt>
                <c:pt idx="5">
                  <c:v>147.9</c:v>
                </c:pt>
                <c:pt idx="6">
                  <c:v>178.5</c:v>
                </c:pt>
                <c:pt idx="7">
                  <c:v>202.7</c:v>
                </c:pt>
                <c:pt idx="8">
                  <c:v>170.8</c:v>
                </c:pt>
                <c:pt idx="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B-407D-9330-0E9C10128EA5}"/>
            </c:ext>
          </c:extLst>
        </c:ser>
        <c:ser>
          <c:idx val="1"/>
          <c:order val="1"/>
          <c:tx>
            <c:strRef>
              <c:f>'1.4.1. a 1.4.3.'!$C$73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1.4.3.'!$C$74:$C$83</c:f>
              <c:numCache>
                <c:formatCode>0.0</c:formatCode>
                <c:ptCount val="10"/>
                <c:pt idx="0">
                  <c:v>27.9</c:v>
                </c:pt>
                <c:pt idx="1">
                  <c:v>32.299999999999997</c:v>
                </c:pt>
                <c:pt idx="2">
                  <c:v>30.2</c:v>
                </c:pt>
                <c:pt idx="3">
                  <c:v>20.100000000000001</c:v>
                </c:pt>
                <c:pt idx="4">
                  <c:v>25.3</c:v>
                </c:pt>
                <c:pt idx="5">
                  <c:v>31.5</c:v>
                </c:pt>
                <c:pt idx="6">
                  <c:v>23.8</c:v>
                </c:pt>
                <c:pt idx="7">
                  <c:v>40.9</c:v>
                </c:pt>
                <c:pt idx="8">
                  <c:v>33</c:v>
                </c:pt>
                <c:pt idx="9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B-407D-9330-0E9C10128EA5}"/>
            </c:ext>
          </c:extLst>
        </c:ser>
        <c:ser>
          <c:idx val="2"/>
          <c:order val="2"/>
          <c:tx>
            <c:strRef>
              <c:f>'1.4.1. a 1.4.3.'!$D$73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1.4.3.'!$D$74:$D$83</c:f>
              <c:numCache>
                <c:formatCode>0.0</c:formatCode>
                <c:ptCount val="10"/>
                <c:pt idx="0">
                  <c:v>7.2</c:v>
                </c:pt>
                <c:pt idx="1">
                  <c:v>6.8</c:v>
                </c:pt>
                <c:pt idx="2">
                  <c:v>10</c:v>
                </c:pt>
                <c:pt idx="3">
                  <c:v>9.1</c:v>
                </c:pt>
                <c:pt idx="4">
                  <c:v>8.8000000000000007</c:v>
                </c:pt>
                <c:pt idx="5">
                  <c:v>8.9</c:v>
                </c:pt>
                <c:pt idx="6">
                  <c:v>10.1</c:v>
                </c:pt>
                <c:pt idx="7">
                  <c:v>13.7</c:v>
                </c:pt>
                <c:pt idx="8">
                  <c:v>16.399999999999999</c:v>
                </c:pt>
                <c:pt idx="9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B-407D-9330-0E9C10128EA5}"/>
            </c:ext>
          </c:extLst>
        </c:ser>
        <c:ser>
          <c:idx val="3"/>
          <c:order val="3"/>
          <c:tx>
            <c:strRef>
              <c:f>'1.4.1. a 1.4.3.'!$E$73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1.4.3.'!$E$74:$E$83</c:f>
              <c:numCache>
                <c:formatCode>0.0</c:formatCode>
                <c:ptCount val="10"/>
                <c:pt idx="0">
                  <c:v>9.6999999999999993</c:v>
                </c:pt>
                <c:pt idx="1">
                  <c:v>2.2999999999999998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0.4</c:v>
                </c:pt>
                <c:pt idx="6">
                  <c:v>3.6</c:v>
                </c:pt>
                <c:pt idx="7">
                  <c:v>1.1000000000000001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B-407D-9330-0E9C10128EA5}"/>
            </c:ext>
          </c:extLst>
        </c:ser>
        <c:ser>
          <c:idx val="4"/>
          <c:order val="4"/>
          <c:tx>
            <c:strRef>
              <c:f>'1.4.1. a 1.4.3.'!$F$73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1.4.3.'!$F$74:$F$83</c:f>
              <c:numCache>
                <c:formatCode>0.0</c:formatCode>
                <c:ptCount val="10"/>
                <c:pt idx="0">
                  <c:v>2.9</c:v>
                </c:pt>
                <c:pt idx="1">
                  <c:v>2.5</c:v>
                </c:pt>
                <c:pt idx="2">
                  <c:v>2.2000000000000002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B-407D-9330-0E9C10128EA5}"/>
            </c:ext>
          </c:extLst>
        </c:ser>
        <c:ser>
          <c:idx val="5"/>
          <c:order val="5"/>
          <c:tx>
            <c:strRef>
              <c:f>'1.4.1. a 1.4.3.'!$G$73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1.4.3.'!$A$74:$A$83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'1.4.1. a 1.4.3.'!$G$74:$G$83</c:f>
              <c:numCache>
                <c:formatCode>0.0</c:formatCode>
                <c:ptCount val="10"/>
                <c:pt idx="0">
                  <c:v>1.9</c:v>
                </c:pt>
                <c:pt idx="1">
                  <c:v>3.4</c:v>
                </c:pt>
                <c:pt idx="2">
                  <c:v>3.7</c:v>
                </c:pt>
                <c:pt idx="3">
                  <c:v>3.2</c:v>
                </c:pt>
                <c:pt idx="4">
                  <c:v>3.4</c:v>
                </c:pt>
                <c:pt idx="5">
                  <c:v>23.3</c:v>
                </c:pt>
                <c:pt idx="6">
                  <c:v>20.3</c:v>
                </c:pt>
                <c:pt idx="7">
                  <c:v>28.2</c:v>
                </c:pt>
                <c:pt idx="8">
                  <c:v>23.6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B-407D-9330-0E9C1012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990016"/>
        <c:axId val="105991552"/>
        <c:axId val="0"/>
      </c:bar3DChart>
      <c:catAx>
        <c:axId val="105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991552"/>
        <c:crosses val="autoZero"/>
        <c:auto val="1"/>
        <c:lblAlgn val="ctr"/>
        <c:lblOffset val="100"/>
        <c:noMultiLvlLbl val="0"/>
      </c:catAx>
      <c:valAx>
        <c:axId val="105991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990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65644549216699"/>
          <c:y val="0.11282048321672401"/>
          <c:w val="0.15854407528484521"/>
          <c:h val="0.733746077481639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9</xdr:col>
      <xdr:colOff>434340</xdr:colOff>
      <xdr:row>3</xdr:row>
      <xdr:rowOff>106680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C26F24A6-2347-42D2-83A7-CEACB5AC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665988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762000</xdr:colOff>
      <xdr:row>3</xdr:row>
      <xdr:rowOff>45720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B725619D-259D-428D-BA60-E47AA48D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362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</xdr:row>
      <xdr:rowOff>0</xdr:rowOff>
    </xdr:from>
    <xdr:to>
      <xdr:col>8</xdr:col>
      <xdr:colOff>9525</xdr:colOff>
      <xdr:row>29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69D2D5-19D2-4031-B1AC-16F0D0F494C5}"/>
            </a:ext>
          </a:extLst>
        </xdr:cNvPr>
        <xdr:cNvSpPr>
          <a:spLocks noChangeShapeType="1"/>
        </xdr:cNvSpPr>
      </xdr:nvSpPr>
      <xdr:spPr bwMode="auto">
        <a:xfrm>
          <a:off x="0" y="7063740"/>
          <a:ext cx="1663065" cy="63246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137161</xdr:colOff>
      <xdr:row>3</xdr:row>
      <xdr:rowOff>106680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509E4D5C-D112-4A1E-B40A-1EAEED94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394960" cy="63246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>
              <a:alpha val="0"/>
            </a:scheme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495300</xdr:colOff>
      <xdr:row>3</xdr:row>
      <xdr:rowOff>45720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AA91726D-A86E-4393-A54C-ABE6D85D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5600699" cy="434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480060</xdr:colOff>
      <xdr:row>3</xdr:row>
      <xdr:rowOff>60960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E63B0CA8-4182-482C-B00C-1F9C4314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54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571500</xdr:colOff>
      <xdr:row>3</xdr:row>
      <xdr:rowOff>76200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29CCFD30-5821-402A-89B5-6D826CCE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6440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502920</xdr:colOff>
      <xdr:row>3</xdr:row>
      <xdr:rowOff>99060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91C56FB0-E143-4789-A491-200203A8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23660" cy="487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0</xdr:rowOff>
    </xdr:from>
    <xdr:to>
      <xdr:col>1</xdr:col>
      <xdr:colOff>60959</xdr:colOff>
      <xdr:row>3</xdr:row>
      <xdr:rowOff>91440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DC664570-EF07-4C10-A41B-E0F6449D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0"/>
          <a:ext cx="5697855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5</xdr:col>
      <xdr:colOff>365759</xdr:colOff>
      <xdr:row>3</xdr:row>
      <xdr:rowOff>76200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2FB52411-76DA-42A1-846D-CBE35F99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5690235" cy="624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6</xdr:col>
      <xdr:colOff>60960</xdr:colOff>
      <xdr:row>3</xdr:row>
      <xdr:rowOff>45720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1A3382FA-9DBC-4870-B3B4-49B21AFC7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07123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0</xdr:row>
      <xdr:rowOff>0</xdr:rowOff>
    </xdr:from>
    <xdr:to>
      <xdr:col>5</xdr:col>
      <xdr:colOff>193964</xdr:colOff>
      <xdr:row>3</xdr:row>
      <xdr:rowOff>83128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470C0A39-B5E9-40EC-9898-AB793495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0"/>
          <a:ext cx="5493327" cy="6026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77470</xdr:rowOff>
    </xdr:from>
    <xdr:to>
      <xdr:col>14</xdr:col>
      <xdr:colOff>220980</xdr:colOff>
      <xdr:row>72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617220</xdr:colOff>
      <xdr:row>3</xdr:row>
      <xdr:rowOff>68581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1C32E1BA-23E0-4FB6-A4DD-D3A1972B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3786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0</xdr:rowOff>
    </xdr:from>
    <xdr:to>
      <xdr:col>5</xdr:col>
      <xdr:colOff>1124857</xdr:colOff>
      <xdr:row>3</xdr:row>
      <xdr:rowOff>127000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328F8CFA-79A5-4E01-B89C-E245058E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0"/>
          <a:ext cx="6699250" cy="5624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51</xdr:row>
      <xdr:rowOff>31750</xdr:rowOff>
    </xdr:from>
    <xdr:to>
      <xdr:col>15</xdr:col>
      <xdr:colOff>8467</xdr:colOff>
      <xdr:row>70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645583</xdr:colOff>
      <xdr:row>27</xdr:row>
      <xdr:rowOff>169333</xdr:rowOff>
    </xdr:from>
    <xdr:to>
      <xdr:col>24</xdr:col>
      <xdr:colOff>613834</xdr:colOff>
      <xdr:row>29</xdr:row>
      <xdr:rowOff>137584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17399000" y="6064250"/>
          <a:ext cx="687917" cy="518584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112184</xdr:colOff>
      <xdr:row>0</xdr:row>
      <xdr:rowOff>0</xdr:rowOff>
    </xdr:from>
    <xdr:to>
      <xdr:col>7</xdr:col>
      <xdr:colOff>604309</xdr:colOff>
      <xdr:row>3</xdr:row>
      <xdr:rowOff>93133</xdr:rowOff>
    </xdr:to>
    <xdr:pic>
      <xdr:nvPicPr>
        <xdr:cNvPr id="7" name="Imagem 6" descr="Uma imagem com texto&#10;&#10;Descrição gerada automaticamente">
          <a:extLst>
            <a:ext uri="{FF2B5EF4-FFF2-40B4-BE49-F238E27FC236}">
              <a16:creationId xmlns:a16="http://schemas.microsoft.com/office/drawing/2014/main" id="{F83AA810-B662-4BC6-9664-8C1F3C13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84" y="0"/>
          <a:ext cx="5589058" cy="474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120650</xdr:rowOff>
    </xdr:from>
    <xdr:to>
      <xdr:col>8</xdr:col>
      <xdr:colOff>0</xdr:colOff>
      <xdr:row>36</xdr:row>
      <xdr:rowOff>109220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125730</xdr:rowOff>
    </xdr:from>
    <xdr:to>
      <xdr:col>7</xdr:col>
      <xdr:colOff>846455</xdr:colOff>
      <xdr:row>67</xdr:row>
      <xdr:rowOff>135255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84</xdr:row>
      <xdr:rowOff>83820</xdr:rowOff>
    </xdr:from>
    <xdr:to>
      <xdr:col>8</xdr:col>
      <xdr:colOff>45720</xdr:colOff>
      <xdr:row>99</xdr:row>
      <xdr:rowOff>66675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198120</xdr:colOff>
      <xdr:row>3</xdr:row>
      <xdr:rowOff>38100</xdr:rowOff>
    </xdr:to>
    <xdr:pic>
      <xdr:nvPicPr>
        <xdr:cNvPr id="7" name="Imagem 6" descr="Uma imagem com texto&#10;&#10;Descrição gerada automaticamente">
          <a:extLst>
            <a:ext uri="{FF2B5EF4-FFF2-40B4-BE49-F238E27FC236}">
              <a16:creationId xmlns:a16="http://schemas.microsoft.com/office/drawing/2014/main" id="{7EE722C1-6CD9-477A-B879-C3CAF285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10200" cy="5181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2843-D052-4B61-853D-0E3F89912FFB}">
  <dimension ref="A12:N30"/>
  <sheetViews>
    <sheetView showGridLines="0" tabSelected="1" zoomScaleNormal="100" workbookViewId="0">
      <selection activeCell="B54" sqref="B54"/>
    </sheetView>
  </sheetViews>
  <sheetFormatPr defaultColWidth="8.88671875" defaultRowHeight="13.8" x14ac:dyDescent="0.25"/>
  <cols>
    <col min="1" max="6" width="8.88671875" style="72"/>
    <col min="7" max="7" width="9.88671875" style="72" bestFit="1" customWidth="1"/>
    <col min="8" max="8" width="8.88671875" style="72"/>
    <col min="9" max="9" width="22" style="72" customWidth="1"/>
    <col min="10" max="10" width="8.88671875" style="72" customWidth="1"/>
    <col min="11" max="16384" width="8.88671875" style="72"/>
  </cols>
  <sheetData>
    <row r="12" spans="1:11" ht="19.8" x14ac:dyDescent="0.3">
      <c r="F12" s="354"/>
      <c r="G12" s="354"/>
      <c r="H12" s="354"/>
      <c r="I12" s="354"/>
      <c r="J12" s="354"/>
      <c r="K12" s="354"/>
    </row>
    <row r="13" spans="1:11" ht="19.8" x14ac:dyDescent="0.3">
      <c r="A13" s="647" t="s">
        <v>198</v>
      </c>
      <c r="B13" s="647"/>
      <c r="C13" s="647"/>
      <c r="D13" s="647"/>
      <c r="E13" s="647"/>
      <c r="F13" s="647"/>
      <c r="G13" s="647"/>
      <c r="H13" s="647"/>
      <c r="I13" s="647"/>
      <c r="J13" s="647"/>
      <c r="K13" s="354"/>
    </row>
    <row r="14" spans="1:11" ht="19.8" x14ac:dyDescent="0.3">
      <c r="F14" s="354"/>
      <c r="G14" s="354"/>
      <c r="H14" s="354"/>
      <c r="I14" s="354"/>
      <c r="J14" s="354"/>
      <c r="K14" s="354"/>
    </row>
    <row r="15" spans="1:11" ht="19.8" x14ac:dyDescent="0.3">
      <c r="A15" s="648">
        <v>2020</v>
      </c>
      <c r="B15" s="648"/>
      <c r="C15" s="648"/>
      <c r="D15" s="648"/>
      <c r="E15" s="648"/>
      <c r="F15" s="648"/>
      <c r="G15" s="648"/>
      <c r="H15" s="648"/>
      <c r="I15" s="648"/>
      <c r="J15" s="648"/>
      <c r="K15" s="354"/>
    </row>
    <row r="16" spans="1:11" ht="19.8" x14ac:dyDescent="0.3">
      <c r="F16" s="354"/>
      <c r="G16" s="354"/>
      <c r="H16" s="354"/>
      <c r="I16" s="354"/>
      <c r="J16" s="354"/>
      <c r="K16" s="354"/>
    </row>
    <row r="17" spans="6:14" ht="19.8" x14ac:dyDescent="0.3">
      <c r="F17" s="354"/>
      <c r="G17" s="354"/>
      <c r="H17" s="354"/>
      <c r="I17" s="354"/>
      <c r="J17" s="354"/>
      <c r="K17" s="354"/>
    </row>
    <row r="18" spans="6:14" ht="19.8" x14ac:dyDescent="0.3">
      <c r="F18" s="354"/>
      <c r="G18" s="354"/>
      <c r="H18" s="354"/>
      <c r="I18" s="354"/>
      <c r="J18" s="354"/>
      <c r="K18" s="354"/>
    </row>
    <row r="19" spans="6:14" ht="19.8" x14ac:dyDescent="0.3">
      <c r="F19" s="354"/>
      <c r="G19" s="354"/>
      <c r="H19" s="354"/>
      <c r="I19" s="354"/>
      <c r="J19" s="354"/>
      <c r="K19" s="354"/>
    </row>
    <row r="20" spans="6:14" ht="19.8" x14ac:dyDescent="0.3">
      <c r="F20" s="354"/>
      <c r="G20" s="354"/>
      <c r="H20" s="354"/>
      <c r="I20" s="354"/>
      <c r="J20" s="354"/>
      <c r="K20" s="354"/>
    </row>
    <row r="21" spans="6:14" ht="19.8" x14ac:dyDescent="0.3">
      <c r="F21" s="355"/>
      <c r="G21" s="356" t="s">
        <v>213</v>
      </c>
      <c r="H21" s="354"/>
      <c r="I21" s="355"/>
      <c r="J21" s="355"/>
      <c r="K21" s="355"/>
    </row>
    <row r="22" spans="6:14" ht="19.8" x14ac:dyDescent="0.3">
      <c r="F22" s="355"/>
      <c r="G22" s="356" t="s">
        <v>199</v>
      </c>
      <c r="H22" s="354"/>
      <c r="I22" s="355"/>
      <c r="J22" s="355"/>
      <c r="K22" s="355"/>
      <c r="L22" s="355"/>
      <c r="M22" s="355"/>
      <c r="N22" s="355"/>
    </row>
    <row r="23" spans="6:14" ht="19.8" x14ac:dyDescent="0.3">
      <c r="F23" s="354"/>
      <c r="G23" s="354"/>
      <c r="H23" s="354"/>
      <c r="I23" s="354"/>
      <c r="J23" s="354"/>
      <c r="K23" s="354"/>
    </row>
    <row r="24" spans="6:14" ht="19.8" x14ac:dyDescent="0.3">
      <c r="F24" s="354"/>
      <c r="G24" s="354"/>
      <c r="H24" s="354"/>
      <c r="I24" s="354"/>
      <c r="J24" s="354"/>
      <c r="K24" s="354"/>
    </row>
    <row r="25" spans="6:14" ht="19.8" x14ac:dyDescent="0.3">
      <c r="F25" s="354"/>
      <c r="G25" s="354"/>
      <c r="H25" s="354"/>
      <c r="I25" s="354"/>
      <c r="J25" s="354"/>
      <c r="K25" s="354"/>
    </row>
    <row r="26" spans="6:14" ht="19.8" x14ac:dyDescent="0.3">
      <c r="F26" s="354"/>
      <c r="G26" s="354"/>
      <c r="H26" s="354"/>
      <c r="I26" s="354"/>
      <c r="J26" s="354"/>
      <c r="K26" s="354"/>
    </row>
    <row r="27" spans="6:14" ht="19.8" x14ac:dyDescent="0.3">
      <c r="F27" s="354"/>
      <c r="G27" s="354"/>
      <c r="H27" s="354"/>
      <c r="I27" s="354"/>
      <c r="J27" s="354"/>
      <c r="K27" s="354"/>
    </row>
    <row r="28" spans="6:14" ht="19.8" x14ac:dyDescent="0.3">
      <c r="F28" s="354"/>
      <c r="G28" s="354"/>
      <c r="H28" s="354"/>
      <c r="I28" s="354"/>
      <c r="J28" s="354"/>
      <c r="K28" s="354"/>
    </row>
    <row r="29" spans="6:14" ht="19.8" x14ac:dyDescent="0.3">
      <c r="F29" s="354"/>
      <c r="G29" s="354"/>
      <c r="H29" s="354"/>
      <c r="I29" s="354"/>
      <c r="J29" s="354"/>
      <c r="K29" s="354"/>
    </row>
    <row r="30" spans="6:14" ht="19.8" x14ac:dyDescent="0.3">
      <c r="F30" s="354"/>
      <c r="G30" s="354"/>
      <c r="H30" s="354"/>
      <c r="I30" s="354"/>
      <c r="J30" s="354"/>
      <c r="K30" s="354"/>
    </row>
  </sheetData>
  <mergeCells count="2">
    <mergeCell ref="A13:J13"/>
    <mergeCell ref="A15:J15"/>
  </mergeCells>
  <pageMargins left="0" right="0" top="0" bottom="0" header="0" footer="0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AC48"/>
  <sheetViews>
    <sheetView showGridLines="0" zoomScaleNormal="100" workbookViewId="0">
      <selection activeCell="A53" sqref="A53"/>
    </sheetView>
  </sheetViews>
  <sheetFormatPr defaultColWidth="8.88671875" defaultRowHeight="13.8" x14ac:dyDescent="0.25"/>
  <cols>
    <col min="1" max="1" width="9.5546875" style="7" customWidth="1"/>
    <col min="2" max="13" width="13.6640625" style="7" customWidth="1"/>
    <col min="14" max="14" width="11" style="7" bestFit="1" customWidth="1"/>
    <col min="15" max="15" width="11" style="7" customWidth="1"/>
    <col min="16" max="26" width="9" style="7" bestFit="1" customWidth="1"/>
    <col min="27" max="28" width="10.6640625" style="7" bestFit="1" customWidth="1"/>
    <col min="29" max="16384" width="8.88671875" style="7"/>
  </cols>
  <sheetData>
    <row r="7" spans="1:13" x14ac:dyDescent="0.25">
      <c r="A7" s="100" t="s">
        <v>155</v>
      </c>
      <c r="B7" s="99"/>
      <c r="C7" s="99"/>
      <c r="D7" s="99"/>
      <c r="E7" s="99"/>
      <c r="F7" s="99"/>
      <c r="G7" s="99"/>
    </row>
    <row r="9" spans="1:13" s="191" customFormat="1" ht="16.2" customHeight="1" x14ac:dyDescent="0.3">
      <c r="A9" s="697" t="s">
        <v>0</v>
      </c>
      <c r="B9" s="699" t="s">
        <v>1</v>
      </c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700"/>
    </row>
    <row r="10" spans="1:13" s="191" customFormat="1" ht="16.2" customHeight="1" x14ac:dyDescent="0.3">
      <c r="A10" s="698"/>
      <c r="B10" s="702" t="s">
        <v>2</v>
      </c>
      <c r="C10" s="702"/>
      <c r="D10" s="702" t="s">
        <v>3</v>
      </c>
      <c r="E10" s="702"/>
      <c r="F10" s="702" t="s">
        <v>4</v>
      </c>
      <c r="G10" s="702"/>
      <c r="H10" s="702" t="s">
        <v>5</v>
      </c>
      <c r="I10" s="702"/>
      <c r="J10" s="702" t="s">
        <v>138</v>
      </c>
      <c r="K10" s="702"/>
      <c r="L10" s="702" t="s">
        <v>7</v>
      </c>
      <c r="M10" s="703"/>
    </row>
    <row r="11" spans="1:13" s="191" customFormat="1" ht="16.2" customHeight="1" x14ac:dyDescent="0.3">
      <c r="A11" s="698"/>
      <c r="B11" s="271" t="s">
        <v>6</v>
      </c>
      <c r="C11" s="246" t="s">
        <v>195</v>
      </c>
      <c r="D11" s="271" t="s">
        <v>6</v>
      </c>
      <c r="E11" s="246" t="s">
        <v>195</v>
      </c>
      <c r="F11" s="271" t="s">
        <v>6</v>
      </c>
      <c r="G11" s="246" t="s">
        <v>195</v>
      </c>
      <c r="H11" s="271" t="s">
        <v>6</v>
      </c>
      <c r="I11" s="246" t="s">
        <v>195</v>
      </c>
      <c r="J11" s="271" t="s">
        <v>6</v>
      </c>
      <c r="K11" s="246" t="s">
        <v>195</v>
      </c>
      <c r="L11" s="271" t="s">
        <v>6</v>
      </c>
      <c r="M11" s="247" t="s">
        <v>195</v>
      </c>
    </row>
    <row r="12" spans="1:13" s="191" customFormat="1" ht="19.95" customHeight="1" x14ac:dyDescent="0.3">
      <c r="A12" s="226">
        <v>2008</v>
      </c>
      <c r="B12" s="248">
        <f>D12+F12+H12+L12</f>
        <v>51566940.648999989</v>
      </c>
      <c r="C12" s="248">
        <f>E12+G12+I12+M12</f>
        <v>58747202.545999959</v>
      </c>
      <c r="D12" s="249">
        <v>14440105.770999987</v>
      </c>
      <c r="E12" s="249">
        <v>33719552.678999946</v>
      </c>
      <c r="F12" s="249">
        <v>34553067.239000008</v>
      </c>
      <c r="G12" s="249">
        <v>19050502.269000012</v>
      </c>
      <c r="H12" s="249">
        <v>38540.244000000552</v>
      </c>
      <c r="I12" s="249">
        <v>2120340.7369999997</v>
      </c>
      <c r="J12" s="250" t="s">
        <v>186</v>
      </c>
      <c r="K12" s="250" t="s">
        <v>186</v>
      </c>
      <c r="L12" s="249">
        <v>2535227.3949999986</v>
      </c>
      <c r="M12" s="251">
        <v>3856806.8609999991</v>
      </c>
    </row>
    <row r="13" spans="1:13" s="191" customFormat="1" ht="19.95" customHeight="1" x14ac:dyDescent="0.3">
      <c r="A13" s="226">
        <v>2009</v>
      </c>
      <c r="B13" s="248">
        <f t="shared" ref="B13:B16" si="0">D13+F13+H13+L13</f>
        <v>49730909.759811997</v>
      </c>
      <c r="C13" s="248">
        <f t="shared" ref="C13:C16" si="1">E13+G13+I13+M13</f>
        <v>46981903.590999991</v>
      </c>
      <c r="D13" s="249">
        <v>14354588.134146998</v>
      </c>
      <c r="E13" s="249">
        <v>29926369.146000002</v>
      </c>
      <c r="F13" s="249">
        <v>32950449.728381999</v>
      </c>
      <c r="G13" s="249">
        <v>12954213.197999999</v>
      </c>
      <c r="H13" s="249">
        <v>44069.529168000001</v>
      </c>
      <c r="I13" s="249">
        <v>1883040.8810000001</v>
      </c>
      <c r="J13" s="250" t="s">
        <v>186</v>
      </c>
      <c r="K13" s="250" t="s">
        <v>186</v>
      </c>
      <c r="L13" s="249">
        <v>2381802.368115</v>
      </c>
      <c r="M13" s="251">
        <v>2218280.3659999999</v>
      </c>
    </row>
    <row r="14" spans="1:13" s="191" customFormat="1" ht="19.95" customHeight="1" x14ac:dyDescent="0.3">
      <c r="A14" s="226">
        <v>2010</v>
      </c>
      <c r="B14" s="248">
        <f t="shared" si="0"/>
        <v>49904698.436909974</v>
      </c>
      <c r="C14" s="248">
        <f t="shared" si="1"/>
        <v>51753038.585000038</v>
      </c>
      <c r="D14" s="249">
        <v>14898273.16850898</v>
      </c>
      <c r="E14" s="249">
        <v>31596604.829000041</v>
      </c>
      <c r="F14" s="249">
        <v>32422862.091125995</v>
      </c>
      <c r="G14" s="249">
        <v>15992707.217000002</v>
      </c>
      <c r="H14" s="249">
        <v>117645.90817400016</v>
      </c>
      <c r="I14" s="249">
        <v>2072384.279999994</v>
      </c>
      <c r="J14" s="250" t="s">
        <v>186</v>
      </c>
      <c r="K14" s="250" t="s">
        <v>186</v>
      </c>
      <c r="L14" s="249">
        <v>2465917.2691009999</v>
      </c>
      <c r="M14" s="251">
        <v>2091342.2590000005</v>
      </c>
    </row>
    <row r="15" spans="1:13" s="191" customFormat="1" ht="19.95" customHeight="1" x14ac:dyDescent="0.3">
      <c r="A15" s="226">
        <v>2011</v>
      </c>
      <c r="B15" s="248">
        <f t="shared" si="0"/>
        <v>48417447.908947974</v>
      </c>
      <c r="C15" s="248">
        <f t="shared" si="1"/>
        <v>53783030.48399999</v>
      </c>
      <c r="D15" s="249">
        <v>14745182.474514976</v>
      </c>
      <c r="E15" s="249">
        <v>32258604.608999997</v>
      </c>
      <c r="F15" s="249">
        <v>31622891.833838996</v>
      </c>
      <c r="G15" s="249">
        <v>18043056.235000003</v>
      </c>
      <c r="H15" s="249">
        <v>34378.101167000081</v>
      </c>
      <c r="I15" s="249">
        <v>1886887.2399999977</v>
      </c>
      <c r="J15" s="250" t="s">
        <v>186</v>
      </c>
      <c r="K15" s="250" t="s">
        <v>186</v>
      </c>
      <c r="L15" s="249">
        <v>2014995.4994270001</v>
      </c>
      <c r="M15" s="251">
        <v>1594482.4000000004</v>
      </c>
    </row>
    <row r="16" spans="1:13" s="191" customFormat="1" ht="19.95" customHeight="1" x14ac:dyDescent="0.3">
      <c r="A16" s="226">
        <v>2012</v>
      </c>
      <c r="B16" s="248">
        <f t="shared" si="0"/>
        <v>49800324</v>
      </c>
      <c r="C16" s="248">
        <f t="shared" si="1"/>
        <v>53460331</v>
      </c>
      <c r="D16" s="249">
        <v>15184625</v>
      </c>
      <c r="E16" s="249">
        <v>32170067</v>
      </c>
      <c r="F16" s="249">
        <v>32651992</v>
      </c>
      <c r="G16" s="249">
        <v>18038256</v>
      </c>
      <c r="H16" s="249">
        <v>29391</v>
      </c>
      <c r="I16" s="249">
        <v>2005855</v>
      </c>
      <c r="J16" s="250" t="s">
        <v>186</v>
      </c>
      <c r="K16" s="250" t="s">
        <v>186</v>
      </c>
      <c r="L16" s="249">
        <v>1934316</v>
      </c>
      <c r="M16" s="251">
        <v>1246153</v>
      </c>
    </row>
    <row r="17" spans="1:29" s="191" customFormat="1" ht="19.95" customHeight="1" x14ac:dyDescent="0.3">
      <c r="A17" s="226">
        <v>2013</v>
      </c>
      <c r="B17" s="248">
        <f>D17+F17+H17+J17+L17</f>
        <v>51410269</v>
      </c>
      <c r="C17" s="248">
        <f>E17+G17+I17+K17+M17</f>
        <v>54128938</v>
      </c>
      <c r="D17" s="249">
        <v>15597592</v>
      </c>
      <c r="E17" s="249">
        <v>32642812</v>
      </c>
      <c r="F17" s="249">
        <v>33324554</v>
      </c>
      <c r="G17" s="249">
        <v>17987154</v>
      </c>
      <c r="H17" s="249">
        <v>33920</v>
      </c>
      <c r="I17" s="249">
        <v>1974262</v>
      </c>
      <c r="J17" s="249">
        <v>390229</v>
      </c>
      <c r="K17" s="249">
        <v>321874</v>
      </c>
      <c r="L17" s="249">
        <v>2063974</v>
      </c>
      <c r="M17" s="251">
        <v>1202836</v>
      </c>
    </row>
    <row r="18" spans="1:29" s="191" customFormat="1" ht="19.95" customHeight="1" x14ac:dyDescent="0.3">
      <c r="A18" s="226">
        <v>2014</v>
      </c>
      <c r="B18" s="248">
        <f>D18+F18+H18+J18+L18</f>
        <v>52740821.763999999</v>
      </c>
      <c r="C18" s="248">
        <f>E18+G18+I18+K18+M18</f>
        <v>55612194.216000013</v>
      </c>
      <c r="D18" s="249">
        <v>17555604.236999996</v>
      </c>
      <c r="E18" s="249">
        <v>34899803.255000018</v>
      </c>
      <c r="F18" s="249">
        <v>32447329.373</v>
      </c>
      <c r="G18" s="249">
        <v>17011959.565999996</v>
      </c>
      <c r="H18" s="249">
        <v>37388.224000000002</v>
      </c>
      <c r="I18" s="249">
        <v>2025253.7370000004</v>
      </c>
      <c r="J18" s="249">
        <v>438340.94599999994</v>
      </c>
      <c r="K18" s="249">
        <v>331849.22600000002</v>
      </c>
      <c r="L18" s="249">
        <v>2262158.9839999992</v>
      </c>
      <c r="M18" s="251">
        <v>1343328.4319999998</v>
      </c>
    </row>
    <row r="19" spans="1:29" s="191" customFormat="1" ht="19.95" customHeight="1" x14ac:dyDescent="0.3">
      <c r="A19" s="226">
        <v>2015</v>
      </c>
      <c r="B19" s="248">
        <f t="shared" ref="B19:B23" si="2">D19+F19+H19+J19+L19</f>
        <v>58834697</v>
      </c>
      <c r="C19" s="248">
        <f t="shared" ref="C19:C23" si="3">E19+G19+I19+K19+M19</f>
        <v>60310204</v>
      </c>
      <c r="D19" s="249">
        <v>17569553</v>
      </c>
      <c r="E19" s="249">
        <v>37323324</v>
      </c>
      <c r="F19" s="249">
        <v>36282727</v>
      </c>
      <c r="G19" s="249">
        <v>16046540</v>
      </c>
      <c r="H19" s="249">
        <v>38078</v>
      </c>
      <c r="I19" s="249">
        <v>2080097</v>
      </c>
      <c r="J19" s="249">
        <v>479553</v>
      </c>
      <c r="K19" s="249">
        <v>358184</v>
      </c>
      <c r="L19" s="249">
        <v>4464786</v>
      </c>
      <c r="M19" s="251">
        <v>4502059</v>
      </c>
    </row>
    <row r="20" spans="1:29" s="191" customFormat="1" ht="19.95" customHeight="1" x14ac:dyDescent="0.3">
      <c r="A20" s="226">
        <v>2016</v>
      </c>
      <c r="B20" s="248">
        <f t="shared" si="2"/>
        <v>59723334</v>
      </c>
      <c r="C20" s="248">
        <f t="shared" si="3"/>
        <v>61242881</v>
      </c>
      <c r="D20" s="249">
        <v>18084202</v>
      </c>
      <c r="E20" s="249">
        <v>38821523</v>
      </c>
      <c r="F20" s="249">
        <v>36218669</v>
      </c>
      <c r="G20" s="249">
        <v>14890640</v>
      </c>
      <c r="H20" s="249">
        <v>41690</v>
      </c>
      <c r="I20" s="249">
        <v>2371596</v>
      </c>
      <c r="J20" s="249">
        <v>699109</v>
      </c>
      <c r="K20" s="249">
        <v>283508</v>
      </c>
      <c r="L20" s="249">
        <v>4679664</v>
      </c>
      <c r="M20" s="251">
        <v>4875614</v>
      </c>
    </row>
    <row r="21" spans="1:29" s="191" customFormat="1" ht="19.95" customHeight="1" x14ac:dyDescent="0.3">
      <c r="A21" s="226">
        <v>2017</v>
      </c>
      <c r="B21" s="248">
        <f t="shared" si="2"/>
        <v>63646615.805999927</v>
      </c>
      <c r="C21" s="248">
        <f t="shared" si="3"/>
        <v>69489166</v>
      </c>
      <c r="D21" s="227">
        <v>19451429.945999954</v>
      </c>
      <c r="E21" s="227">
        <v>42999680</v>
      </c>
      <c r="F21" s="227">
        <v>39207509.045999974</v>
      </c>
      <c r="G21" s="227">
        <v>18154888</v>
      </c>
      <c r="H21" s="249">
        <v>54238.298999999759</v>
      </c>
      <c r="I21" s="249">
        <v>2858468</v>
      </c>
      <c r="J21" s="249">
        <v>356438.42600000004</v>
      </c>
      <c r="K21" s="249">
        <v>329809</v>
      </c>
      <c r="L21" s="227">
        <v>4577000.0889999997</v>
      </c>
      <c r="M21" s="228">
        <f>(4124433+1021888)</f>
        <v>5146321</v>
      </c>
      <c r="N21" s="252"/>
      <c r="O21" s="252"/>
    </row>
    <row r="22" spans="1:29" s="191" customFormat="1" ht="19.95" customHeight="1" x14ac:dyDescent="0.3">
      <c r="A22" s="226">
        <v>2018</v>
      </c>
      <c r="B22" s="248">
        <f t="shared" si="2"/>
        <v>62856253.319999985</v>
      </c>
      <c r="C22" s="248">
        <f t="shared" si="3"/>
        <v>75363915.189999998</v>
      </c>
      <c r="D22" s="229">
        <v>19997066.258999996</v>
      </c>
      <c r="E22" s="229">
        <v>46482349.085999995</v>
      </c>
      <c r="F22" s="229">
        <v>38260193.573999994</v>
      </c>
      <c r="G22" s="229">
        <v>20235732.750999998</v>
      </c>
      <c r="H22" s="253">
        <v>51196.925999999963</v>
      </c>
      <c r="I22" s="253">
        <v>2935508.986000001</v>
      </c>
      <c r="J22" s="253">
        <v>340344.77799999999</v>
      </c>
      <c r="K22" s="253">
        <v>352428.14100000006</v>
      </c>
      <c r="L22" s="229">
        <v>4207451.7829999998</v>
      </c>
      <c r="M22" s="230">
        <v>5357896.2259999998</v>
      </c>
      <c r="N22" s="252"/>
      <c r="O22" s="252"/>
    </row>
    <row r="23" spans="1:29" s="191" customFormat="1" ht="19.95" customHeight="1" x14ac:dyDescent="0.3">
      <c r="A23" s="231">
        <v>2019</v>
      </c>
      <c r="B23" s="248">
        <f t="shared" si="2"/>
        <v>62103733.056000002</v>
      </c>
      <c r="C23" s="248">
        <f t="shared" si="3"/>
        <v>79977128.345000014</v>
      </c>
      <c r="D23" s="229">
        <v>20388176.425999999</v>
      </c>
      <c r="E23" s="229">
        <v>47826339.716000006</v>
      </c>
      <c r="F23" s="229">
        <v>38170038.622000009</v>
      </c>
      <c r="G23" s="229">
        <v>20975201.862000003</v>
      </c>
      <c r="H23" s="253">
        <v>52832.976999999963</v>
      </c>
      <c r="I23" s="253">
        <v>2764055.6199999992</v>
      </c>
      <c r="J23" s="253">
        <v>610408.20099999988</v>
      </c>
      <c r="K23" s="253">
        <v>447073.90499999991</v>
      </c>
      <c r="L23" s="229">
        <v>2882276.83</v>
      </c>
      <c r="M23" s="230">
        <v>7964457.2420000006</v>
      </c>
      <c r="N23" s="252"/>
      <c r="O23" s="252"/>
    </row>
    <row r="24" spans="1:29" s="191" customFormat="1" ht="19.95" customHeight="1" x14ac:dyDescent="0.3">
      <c r="A24" s="226">
        <v>2020</v>
      </c>
      <c r="B24" s="248">
        <f t="shared" ref="B24" si="4">D24+F24+H24+J24+L24</f>
        <v>55477110.183000006</v>
      </c>
      <c r="C24" s="248">
        <f t="shared" ref="C24" si="5">E24+G24+I24+K24+M24</f>
        <v>68145567.971999988</v>
      </c>
      <c r="D24" s="229">
        <v>19935033.357000005</v>
      </c>
      <c r="E24" s="229">
        <v>43765410.702999987</v>
      </c>
      <c r="F24" s="229">
        <v>32259254.713000007</v>
      </c>
      <c r="G24" s="229">
        <v>16140390.486000001</v>
      </c>
      <c r="H24" s="253">
        <v>45293.381999999918</v>
      </c>
      <c r="I24" s="253">
        <v>2521987.3890000018</v>
      </c>
      <c r="J24" s="253">
        <v>568590.09200000006</v>
      </c>
      <c r="K24" s="253">
        <v>344818.71199999994</v>
      </c>
      <c r="L24" s="229">
        <v>2668938.6390000004</v>
      </c>
      <c r="M24" s="230">
        <v>5372960.6820000019</v>
      </c>
      <c r="N24" s="252"/>
      <c r="O24" s="252"/>
    </row>
    <row r="25" spans="1:29" s="191" customFormat="1" ht="19.95" customHeight="1" x14ac:dyDescent="0.3">
      <c r="A25" s="232" t="s">
        <v>2</v>
      </c>
      <c r="B25" s="254">
        <f>SUM(B12:B24)</f>
        <v>716213154.88366973</v>
      </c>
      <c r="C25" s="254">
        <f t="shared" ref="C25:L25" si="6">SUM(C12:C24)</f>
        <v>788995500.92900002</v>
      </c>
      <c r="D25" s="254">
        <f t="shared" si="6"/>
        <v>222201431.77317089</v>
      </c>
      <c r="E25" s="254">
        <f t="shared" si="6"/>
        <v>484432440.023</v>
      </c>
      <c r="F25" s="254">
        <f t="shared" si="6"/>
        <v>450371538.22034699</v>
      </c>
      <c r="G25" s="254">
        <f t="shared" si="6"/>
        <v>225521241.58399999</v>
      </c>
      <c r="H25" s="254">
        <f t="shared" si="6"/>
        <v>618662.59050900035</v>
      </c>
      <c r="I25" s="254">
        <f t="shared" si="6"/>
        <v>29499736.869999994</v>
      </c>
      <c r="J25" s="254">
        <f t="shared" si="6"/>
        <v>3883013.443</v>
      </c>
      <c r="K25" s="254">
        <f t="shared" si="6"/>
        <v>2769544.9839999997</v>
      </c>
      <c r="L25" s="254">
        <f t="shared" si="6"/>
        <v>39138508.856642991</v>
      </c>
      <c r="M25" s="255">
        <f>SUM(M12:M24)</f>
        <v>46772537.468000002</v>
      </c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</row>
    <row r="26" spans="1:29" s="191" customFormat="1" ht="16.2" customHeight="1" x14ac:dyDescent="0.3">
      <c r="A26" s="233" t="s">
        <v>188</v>
      </c>
      <c r="B26" s="234"/>
      <c r="C26" s="234"/>
      <c r="D26" s="234"/>
      <c r="E26" s="234"/>
      <c r="F26" s="234"/>
      <c r="G26" s="234"/>
      <c r="H26" s="234"/>
      <c r="I26" s="234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</row>
    <row r="27" spans="1:29" s="191" customFormat="1" ht="16.2" customHeight="1" x14ac:dyDescent="0.3">
      <c r="A27" s="257" t="s">
        <v>187</v>
      </c>
      <c r="B27" s="258"/>
      <c r="C27" s="258"/>
      <c r="D27" s="258"/>
      <c r="E27" s="258"/>
      <c r="F27" s="258"/>
      <c r="G27" s="258"/>
      <c r="H27" s="259"/>
      <c r="I27" s="259"/>
      <c r="O27" s="260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8"/>
      <c r="AA27" s="238"/>
      <c r="AB27" s="238"/>
      <c r="AC27" s="238"/>
    </row>
    <row r="28" spans="1:29" s="191" customFormat="1" ht="16.2" customHeight="1" x14ac:dyDescent="0.3">
      <c r="A28" s="261"/>
      <c r="B28" s="258"/>
      <c r="C28" s="258"/>
      <c r="D28" s="258"/>
      <c r="E28" s="258"/>
      <c r="F28" s="258"/>
      <c r="G28" s="258"/>
      <c r="H28" s="259"/>
      <c r="I28" s="259"/>
      <c r="O28" s="260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8"/>
      <c r="AA28" s="238"/>
      <c r="AB28" s="238"/>
      <c r="AC28" s="109"/>
    </row>
    <row r="29" spans="1:29" s="191" customFormat="1" ht="16.2" customHeight="1" x14ac:dyDescent="0.3">
      <c r="A29" s="701" t="s">
        <v>156</v>
      </c>
      <c r="B29" s="701"/>
      <c r="C29" s="701"/>
      <c r="D29" s="701"/>
      <c r="E29" s="701"/>
      <c r="F29" s="701"/>
      <c r="G29" s="701"/>
      <c r="J29" s="256"/>
      <c r="K29" s="256"/>
      <c r="O29" s="260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8"/>
      <c r="AA29" s="238"/>
      <c r="AB29" s="238"/>
      <c r="AC29" s="240"/>
    </row>
    <row r="30" spans="1:29" s="191" customFormat="1" ht="16.2" customHeight="1" x14ac:dyDescent="0.3">
      <c r="G30" s="262" t="s">
        <v>159</v>
      </c>
      <c r="J30" s="256"/>
      <c r="K30" s="256"/>
      <c r="O30" s="260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8"/>
      <c r="AA30" s="238"/>
      <c r="AB30" s="238"/>
      <c r="AC30" s="240"/>
    </row>
    <row r="31" spans="1:29" s="191" customFormat="1" ht="16.2" customHeight="1" x14ac:dyDescent="0.3">
      <c r="A31" s="697" t="s">
        <v>0</v>
      </c>
      <c r="B31" s="699" t="s">
        <v>1</v>
      </c>
      <c r="C31" s="699"/>
      <c r="D31" s="699"/>
      <c r="E31" s="699"/>
      <c r="F31" s="699"/>
      <c r="G31" s="700"/>
      <c r="J31" s="242"/>
      <c r="K31" s="242"/>
      <c r="O31" s="260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8"/>
      <c r="AA31" s="238"/>
      <c r="AB31" s="238"/>
      <c r="AC31" s="240"/>
    </row>
    <row r="32" spans="1:29" s="191" customFormat="1" ht="16.2" customHeight="1" x14ac:dyDescent="0.3">
      <c r="A32" s="698"/>
      <c r="B32" s="223" t="s">
        <v>2</v>
      </c>
      <c r="C32" s="223" t="s">
        <v>3</v>
      </c>
      <c r="D32" s="223" t="s">
        <v>4</v>
      </c>
      <c r="E32" s="223" t="s">
        <v>5</v>
      </c>
      <c r="F32" s="223" t="s">
        <v>138</v>
      </c>
      <c r="G32" s="243" t="s">
        <v>7</v>
      </c>
      <c r="J32" s="242"/>
      <c r="K32" s="242"/>
      <c r="O32" s="260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8"/>
      <c r="AA32" s="238"/>
      <c r="AB32" s="238"/>
      <c r="AC32" s="240"/>
    </row>
    <row r="33" spans="1:29" s="191" customFormat="1" ht="16.2" customHeight="1" x14ac:dyDescent="0.3">
      <c r="A33" s="698"/>
      <c r="B33" s="223" t="s">
        <v>152</v>
      </c>
      <c r="C33" s="223" t="s">
        <v>152</v>
      </c>
      <c r="D33" s="223" t="s">
        <v>152</v>
      </c>
      <c r="E33" s="223" t="s">
        <v>152</v>
      </c>
      <c r="F33" s="223" t="s">
        <v>152</v>
      </c>
      <c r="G33" s="243" t="s">
        <v>152</v>
      </c>
      <c r="J33" s="242"/>
      <c r="K33" s="242"/>
      <c r="O33" s="260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8"/>
      <c r="AA33" s="238"/>
      <c r="AB33" s="238"/>
      <c r="AC33" s="256"/>
    </row>
    <row r="34" spans="1:29" s="191" customFormat="1" ht="19.95" customHeight="1" x14ac:dyDescent="0.3">
      <c r="A34" s="226">
        <v>2008</v>
      </c>
      <c r="B34" s="248">
        <f t="shared" ref="B34:B46" si="7">(C12/B12)*1000</f>
        <v>1139.2415723452311</v>
      </c>
      <c r="C34" s="248">
        <f t="shared" ref="C34:C46" si="8">(E12/D12)*1000</f>
        <v>2335.131972974797</v>
      </c>
      <c r="D34" s="248">
        <f t="shared" ref="D34:D46" si="9">(G12/F12)*1000</f>
        <v>551.34041030944229</v>
      </c>
      <c r="E34" s="248">
        <f t="shared" ref="E34:E46" si="10">(I12/H12)*1000</f>
        <v>55016.276933793401</v>
      </c>
      <c r="F34" s="250" t="s">
        <v>186</v>
      </c>
      <c r="G34" s="263">
        <f t="shared" ref="G34:G47" si="11">(M12/L12)*1000</f>
        <v>1521.2863621647641</v>
      </c>
      <c r="J34" s="244"/>
      <c r="K34" s="244"/>
      <c r="O34" s="260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8"/>
      <c r="AA34" s="238"/>
      <c r="AB34" s="238"/>
      <c r="AC34" s="256"/>
    </row>
    <row r="35" spans="1:29" s="191" customFormat="1" ht="19.95" customHeight="1" x14ac:dyDescent="0.3">
      <c r="A35" s="226">
        <v>2009</v>
      </c>
      <c r="B35" s="248">
        <f t="shared" si="7"/>
        <v>944.7223832805588</v>
      </c>
      <c r="C35" s="248">
        <f t="shared" si="8"/>
        <v>2084.7946918665343</v>
      </c>
      <c r="D35" s="248">
        <f t="shared" si="9"/>
        <v>393.14222733785135</v>
      </c>
      <c r="E35" s="248">
        <f t="shared" si="10"/>
        <v>42728.863152169179</v>
      </c>
      <c r="F35" s="250" t="s">
        <v>186</v>
      </c>
      <c r="G35" s="263">
        <f t="shared" si="11"/>
        <v>931.34526848068663</v>
      </c>
      <c r="J35" s="244"/>
      <c r="K35" s="244"/>
      <c r="O35" s="260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8"/>
      <c r="AA35" s="238"/>
      <c r="AB35" s="238"/>
    </row>
    <row r="36" spans="1:29" s="191" customFormat="1" ht="19.95" customHeight="1" x14ac:dyDescent="0.3">
      <c r="A36" s="226">
        <v>2010</v>
      </c>
      <c r="B36" s="248">
        <f t="shared" si="7"/>
        <v>1037.0373973990995</v>
      </c>
      <c r="C36" s="248">
        <f t="shared" si="8"/>
        <v>2120.8232975474589</v>
      </c>
      <c r="D36" s="248">
        <f t="shared" si="9"/>
        <v>493.25402464630474</v>
      </c>
      <c r="E36" s="248">
        <f t="shared" si="10"/>
        <v>17615.438668167746</v>
      </c>
      <c r="F36" s="250" t="s">
        <v>186</v>
      </c>
      <c r="G36" s="263">
        <f t="shared" si="11"/>
        <v>848.09911719481238</v>
      </c>
      <c r="J36" s="244"/>
      <c r="K36" s="244"/>
      <c r="O36" s="260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8"/>
      <c r="AA36" s="238"/>
      <c r="AB36" s="238"/>
    </row>
    <row r="37" spans="1:29" s="191" customFormat="1" ht="19.95" customHeight="1" x14ac:dyDescent="0.3">
      <c r="A37" s="226">
        <v>2011</v>
      </c>
      <c r="B37" s="248">
        <f t="shared" si="7"/>
        <v>1110.8191944594503</v>
      </c>
      <c r="C37" s="248">
        <f t="shared" si="8"/>
        <v>2187.7385827374173</v>
      </c>
      <c r="D37" s="248">
        <f t="shared" si="9"/>
        <v>570.56945739834282</v>
      </c>
      <c r="E37" s="248">
        <f t="shared" si="10"/>
        <v>54886.313552746236</v>
      </c>
      <c r="F37" s="250" t="s">
        <v>186</v>
      </c>
      <c r="G37" s="263">
        <f t="shared" si="11"/>
        <v>791.30816939959414</v>
      </c>
      <c r="J37" s="244"/>
      <c r="K37" s="244"/>
      <c r="O37" s="260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8"/>
      <c r="AA37" s="238"/>
      <c r="AB37" s="238"/>
    </row>
    <row r="38" spans="1:29" s="191" customFormat="1" ht="19.95" customHeight="1" x14ac:dyDescent="0.3">
      <c r="A38" s="226">
        <v>2012</v>
      </c>
      <c r="B38" s="248">
        <f t="shared" si="7"/>
        <v>1073.4936383144818</v>
      </c>
      <c r="C38" s="248">
        <f t="shared" si="8"/>
        <v>2118.594762794603</v>
      </c>
      <c r="D38" s="248">
        <f t="shared" si="9"/>
        <v>552.43967963730972</v>
      </c>
      <c r="E38" s="248">
        <f t="shared" si="10"/>
        <v>68247.252560307577</v>
      </c>
      <c r="F38" s="250" t="s">
        <v>186</v>
      </c>
      <c r="G38" s="263">
        <f t="shared" si="11"/>
        <v>644.23444773242841</v>
      </c>
      <c r="J38" s="244"/>
      <c r="K38" s="244"/>
      <c r="O38" s="260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8"/>
      <c r="AA38" s="238"/>
      <c r="AB38" s="238"/>
    </row>
    <row r="39" spans="1:29" s="191" customFormat="1" ht="19.95" customHeight="1" x14ac:dyDescent="0.3">
      <c r="A39" s="226">
        <v>2013</v>
      </c>
      <c r="B39" s="248">
        <f t="shared" si="7"/>
        <v>1052.8818279476423</v>
      </c>
      <c r="C39" s="248">
        <f t="shared" si="8"/>
        <v>2092.8109928763365</v>
      </c>
      <c r="D39" s="248">
        <f t="shared" si="9"/>
        <v>539.75678114101686</v>
      </c>
      <c r="E39" s="248">
        <f t="shared" si="10"/>
        <v>58203.478773584902</v>
      </c>
      <c r="F39" s="248">
        <f t="shared" ref="F39:F46" si="12">(K17/J17)*1000</f>
        <v>824.833623333991</v>
      </c>
      <c r="G39" s="263">
        <f t="shared" si="11"/>
        <v>582.77672102458655</v>
      </c>
      <c r="J39" s="244"/>
      <c r="K39" s="244"/>
      <c r="O39" s="260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8"/>
      <c r="AA39" s="238"/>
      <c r="AB39" s="238"/>
    </row>
    <row r="40" spans="1:29" s="191" customFormat="1" ht="19.95" customHeight="1" x14ac:dyDescent="0.3">
      <c r="A40" s="226">
        <v>2014</v>
      </c>
      <c r="B40" s="248">
        <f t="shared" si="7"/>
        <v>1054.4430738081514</v>
      </c>
      <c r="C40" s="248">
        <f t="shared" si="8"/>
        <v>1987.9579639557824</v>
      </c>
      <c r="D40" s="248">
        <f t="shared" si="9"/>
        <v>524.29459973232656</v>
      </c>
      <c r="E40" s="248">
        <f t="shared" si="10"/>
        <v>54168.225187695469</v>
      </c>
      <c r="F40" s="248">
        <f t="shared" si="12"/>
        <v>757.05732952449318</v>
      </c>
      <c r="G40" s="263">
        <f t="shared" si="11"/>
        <v>593.82582811429847</v>
      </c>
      <c r="J40" s="244"/>
      <c r="K40" s="244"/>
      <c r="L40" s="264"/>
      <c r="M40" s="264"/>
      <c r="N40" s="264"/>
      <c r="O40" s="264"/>
      <c r="P40" s="264"/>
      <c r="Q40" s="264"/>
      <c r="R40" s="256"/>
      <c r="S40" s="256"/>
      <c r="T40" s="244"/>
      <c r="U40" s="244"/>
      <c r="V40" s="264"/>
      <c r="W40" s="264"/>
      <c r="X40" s="264"/>
      <c r="Y40" s="264"/>
      <c r="Z40" s="264"/>
      <c r="AA40" s="264"/>
      <c r="AB40" s="256"/>
    </row>
    <row r="41" spans="1:29" s="191" customFormat="1" ht="19.95" customHeight="1" x14ac:dyDescent="0.3">
      <c r="A41" s="226">
        <v>2015</v>
      </c>
      <c r="B41" s="248">
        <f t="shared" si="7"/>
        <v>1025.0788578039246</v>
      </c>
      <c r="C41" s="248">
        <f t="shared" si="8"/>
        <v>2124.3183591523361</v>
      </c>
      <c r="D41" s="248">
        <f t="shared" si="9"/>
        <v>442.26389047328223</v>
      </c>
      <c r="E41" s="248">
        <f t="shared" si="10"/>
        <v>54627.265087452077</v>
      </c>
      <c r="F41" s="248">
        <f t="shared" si="12"/>
        <v>746.9122286796246</v>
      </c>
      <c r="G41" s="263">
        <f t="shared" si="11"/>
        <v>1008.34821646547</v>
      </c>
      <c r="J41" s="244"/>
      <c r="K41" s="244"/>
      <c r="L41" s="264"/>
      <c r="M41" s="264"/>
      <c r="N41" s="264"/>
      <c r="O41" s="264"/>
      <c r="P41" s="264"/>
      <c r="Q41" s="264"/>
      <c r="R41" s="256"/>
      <c r="S41" s="256"/>
      <c r="T41" s="244"/>
      <c r="U41" s="244"/>
      <c r="V41" s="264"/>
      <c r="W41" s="264"/>
      <c r="X41" s="264"/>
      <c r="Y41" s="264"/>
      <c r="Z41" s="264"/>
      <c r="AA41" s="264"/>
      <c r="AB41" s="256"/>
    </row>
    <row r="42" spans="1:29" s="191" customFormat="1" ht="19.95" customHeight="1" x14ac:dyDescent="0.3">
      <c r="A42" s="226">
        <v>2016</v>
      </c>
      <c r="B42" s="248">
        <f t="shared" si="7"/>
        <v>1025.4431040303275</v>
      </c>
      <c r="C42" s="248">
        <f t="shared" si="8"/>
        <v>2146.709210613772</v>
      </c>
      <c r="D42" s="248">
        <f t="shared" si="9"/>
        <v>411.13161833749331</v>
      </c>
      <c r="E42" s="248">
        <f t="shared" si="10"/>
        <v>56886.447589349962</v>
      </c>
      <c r="F42" s="248">
        <f t="shared" si="12"/>
        <v>405.52760728298449</v>
      </c>
      <c r="G42" s="263">
        <f t="shared" si="11"/>
        <v>1041.8726643622279</v>
      </c>
      <c r="J42" s="244"/>
      <c r="K42" s="244"/>
      <c r="L42" s="264"/>
      <c r="M42" s="264"/>
      <c r="N42" s="264"/>
      <c r="O42" s="264"/>
      <c r="P42" s="264"/>
      <c r="Q42" s="264"/>
      <c r="R42" s="256"/>
      <c r="S42" s="256"/>
      <c r="T42" s="244"/>
      <c r="U42" s="244"/>
      <c r="V42" s="264"/>
      <c r="W42" s="264"/>
      <c r="X42" s="264"/>
      <c r="Y42" s="264"/>
      <c r="Z42" s="264"/>
      <c r="AA42" s="264"/>
      <c r="AB42" s="256"/>
    </row>
    <row r="43" spans="1:29" s="191" customFormat="1" ht="19.95" customHeight="1" x14ac:dyDescent="0.3">
      <c r="A43" s="226">
        <v>2017</v>
      </c>
      <c r="B43" s="248">
        <f t="shared" si="7"/>
        <v>1091.7967140909525</v>
      </c>
      <c r="C43" s="248">
        <f t="shared" si="8"/>
        <v>2210.6179401397981</v>
      </c>
      <c r="D43" s="248">
        <f t="shared" si="9"/>
        <v>463.04619808159418</v>
      </c>
      <c r="E43" s="248">
        <f t="shared" si="10"/>
        <v>52702.021499605151</v>
      </c>
      <c r="F43" s="248">
        <f t="shared" si="12"/>
        <v>925.29024914951219</v>
      </c>
      <c r="G43" s="263">
        <f t="shared" si="11"/>
        <v>1124.387349777043</v>
      </c>
      <c r="J43" s="244"/>
      <c r="K43" s="244"/>
      <c r="L43" s="264"/>
      <c r="M43" s="264"/>
      <c r="N43" s="264"/>
      <c r="O43" s="264"/>
      <c r="P43" s="264"/>
      <c r="Q43" s="264"/>
      <c r="R43" s="256"/>
      <c r="S43" s="256"/>
      <c r="T43" s="244"/>
      <c r="U43" s="244"/>
      <c r="V43" s="264"/>
      <c r="W43" s="264"/>
      <c r="X43" s="264"/>
      <c r="Y43" s="264"/>
      <c r="Z43" s="264"/>
      <c r="AA43" s="264"/>
      <c r="AB43" s="256"/>
    </row>
    <row r="44" spans="1:29" s="191" customFormat="1" ht="19.95" customHeight="1" x14ac:dyDescent="0.3">
      <c r="A44" s="231">
        <v>2018</v>
      </c>
      <c r="B44" s="248">
        <f t="shared" si="7"/>
        <v>1198.9883457788003</v>
      </c>
      <c r="C44" s="248">
        <f t="shared" si="8"/>
        <v>2324.4584222488074</v>
      </c>
      <c r="D44" s="248">
        <f t="shared" si="9"/>
        <v>528.89781416974699</v>
      </c>
      <c r="E44" s="248">
        <f t="shared" si="10"/>
        <v>57337.602378705378</v>
      </c>
      <c r="F44" s="248">
        <f t="shared" si="12"/>
        <v>1035.5033007146656</v>
      </c>
      <c r="G44" s="263">
        <f t="shared" si="11"/>
        <v>1273.430214375436</v>
      </c>
      <c r="J44" s="244"/>
      <c r="K44" s="244"/>
      <c r="L44" s="264"/>
      <c r="M44" s="264"/>
      <c r="N44" s="264"/>
      <c r="O44" s="264"/>
      <c r="P44" s="264"/>
      <c r="Q44" s="264"/>
      <c r="R44" s="256"/>
      <c r="S44" s="256"/>
      <c r="T44" s="244"/>
      <c r="U44" s="244"/>
      <c r="V44" s="264"/>
      <c r="W44" s="264"/>
      <c r="X44" s="264"/>
      <c r="Y44" s="264"/>
      <c r="Z44" s="264"/>
      <c r="AA44" s="264"/>
      <c r="AB44" s="256"/>
    </row>
    <row r="45" spans="1:29" s="191" customFormat="1" ht="19.95" customHeight="1" x14ac:dyDescent="0.3">
      <c r="A45" s="231">
        <v>2019</v>
      </c>
      <c r="B45" s="248">
        <f t="shared" si="7"/>
        <v>1287.7990486156968</v>
      </c>
      <c r="C45" s="248">
        <f t="shared" si="8"/>
        <v>2345.7880055917858</v>
      </c>
      <c r="D45" s="248">
        <f t="shared" si="9"/>
        <v>549.5200586438641</v>
      </c>
      <c r="E45" s="248">
        <f t="shared" si="10"/>
        <v>52316.863007738539</v>
      </c>
      <c r="F45" s="248">
        <f t="shared" si="12"/>
        <v>732.41792011899918</v>
      </c>
      <c r="G45" s="263">
        <f t="shared" si="11"/>
        <v>2763.2520093498447</v>
      </c>
      <c r="J45" s="244"/>
      <c r="K45" s="244"/>
      <c r="L45" s="264"/>
      <c r="M45" s="264"/>
      <c r="N45" s="264"/>
      <c r="O45" s="264"/>
      <c r="P45" s="264"/>
      <c r="Q45" s="264"/>
      <c r="R45" s="256"/>
      <c r="S45" s="256"/>
      <c r="T45" s="244"/>
      <c r="U45" s="244"/>
      <c r="V45" s="264"/>
      <c r="W45" s="264"/>
      <c r="X45" s="264"/>
      <c r="Y45" s="264"/>
      <c r="Z45" s="264"/>
      <c r="AA45" s="264"/>
      <c r="AB45" s="256"/>
    </row>
    <row r="46" spans="1:29" s="191" customFormat="1" ht="19.95" customHeight="1" x14ac:dyDescent="0.3">
      <c r="A46" s="231">
        <v>2020</v>
      </c>
      <c r="B46" s="248">
        <f t="shared" si="7"/>
        <v>1228.3546808262195</v>
      </c>
      <c r="C46" s="248">
        <f t="shared" si="8"/>
        <v>2195.4019298208077</v>
      </c>
      <c r="D46" s="248">
        <f t="shared" si="9"/>
        <v>500.33364470431053</v>
      </c>
      <c r="E46" s="248">
        <f t="shared" si="10"/>
        <v>55681.145404421477</v>
      </c>
      <c r="F46" s="248">
        <f t="shared" si="12"/>
        <v>606.44516471806526</v>
      </c>
      <c r="G46" s="263">
        <f t="shared" si="11"/>
        <v>2013.1450770307504</v>
      </c>
      <c r="J46" s="244"/>
      <c r="K46" s="244"/>
      <c r="L46" s="264"/>
      <c r="M46" s="264"/>
      <c r="N46" s="264"/>
      <c r="O46" s="264"/>
      <c r="P46" s="264"/>
      <c r="Q46" s="264"/>
      <c r="R46" s="256"/>
      <c r="S46" s="256"/>
      <c r="T46" s="244"/>
      <c r="U46" s="244"/>
      <c r="V46" s="264"/>
      <c r="W46" s="264"/>
      <c r="X46" s="264"/>
      <c r="Y46" s="264"/>
      <c r="Z46" s="264"/>
      <c r="AA46" s="264"/>
      <c r="AB46" s="256"/>
    </row>
    <row r="47" spans="1:29" s="191" customFormat="1" ht="19.95" customHeight="1" x14ac:dyDescent="0.3">
      <c r="A47" s="232" t="s">
        <v>2</v>
      </c>
      <c r="B47" s="265">
        <f>(C25/B25)*1000</f>
        <v>1101.6210684613184</v>
      </c>
      <c r="C47" s="265">
        <f t="shared" ref="C47" si="13">(E25/D25)*1000</f>
        <v>2180.1499484374226</v>
      </c>
      <c r="D47" s="265">
        <f t="shared" ref="D47" si="14">(G25/F25)*1000</f>
        <v>500.74487938370203</v>
      </c>
      <c r="E47" s="265">
        <f t="shared" ref="E47" si="15">(I25/H25)*1000</f>
        <v>47683.07850282218</v>
      </c>
      <c r="F47" s="265">
        <f t="shared" ref="F47" si="16">(K25/J25)*1000</f>
        <v>713.24630332988511</v>
      </c>
      <c r="G47" s="266">
        <f t="shared" si="11"/>
        <v>1195.0515958418096</v>
      </c>
      <c r="J47" s="245"/>
      <c r="K47" s="245"/>
      <c r="L47" s="264"/>
      <c r="M47" s="264"/>
      <c r="N47" s="264"/>
      <c r="O47" s="264"/>
      <c r="P47" s="264"/>
      <c r="Q47" s="264"/>
      <c r="R47" s="256"/>
      <c r="S47" s="256"/>
      <c r="T47" s="244"/>
      <c r="U47" s="244"/>
      <c r="V47" s="264"/>
      <c r="W47" s="264"/>
      <c r="X47" s="264"/>
      <c r="Y47" s="264"/>
      <c r="Z47" s="264"/>
      <c r="AA47" s="264"/>
      <c r="AB47" s="256"/>
    </row>
    <row r="48" spans="1:29" s="191" customFormat="1" ht="16.2" customHeight="1" x14ac:dyDescent="0.3"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45"/>
      <c r="U48" s="245"/>
      <c r="V48" s="264"/>
      <c r="W48" s="264"/>
      <c r="X48" s="264"/>
      <c r="Y48" s="264"/>
      <c r="Z48" s="264"/>
      <c r="AA48" s="264"/>
      <c r="AB48" s="256"/>
    </row>
  </sheetData>
  <mergeCells count="11">
    <mergeCell ref="A31:A33"/>
    <mergeCell ref="B31:G31"/>
    <mergeCell ref="A29:G29"/>
    <mergeCell ref="H10:I10"/>
    <mergeCell ref="J10:K10"/>
    <mergeCell ref="A9:A11"/>
    <mergeCell ref="B9:M9"/>
    <mergeCell ref="B10:C10"/>
    <mergeCell ref="D10:E10"/>
    <mergeCell ref="F10:G10"/>
    <mergeCell ref="L10:M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X47"/>
  <sheetViews>
    <sheetView showGridLines="0" zoomScaleNormal="100" workbookViewId="0">
      <selection activeCell="B53" sqref="B53"/>
    </sheetView>
  </sheetViews>
  <sheetFormatPr defaultColWidth="8.88671875" defaultRowHeight="13.8" x14ac:dyDescent="0.25"/>
  <cols>
    <col min="1" max="1" width="8.33203125" style="7" customWidth="1"/>
    <col min="2" max="13" width="13.6640625" style="7" customWidth="1"/>
    <col min="14" max="22" width="9" style="7" bestFit="1" customWidth="1"/>
    <col min="23" max="24" width="10.88671875" style="7" bestFit="1" customWidth="1"/>
    <col min="25" max="16384" width="8.88671875" style="7"/>
  </cols>
  <sheetData>
    <row r="7" spans="1:13" x14ac:dyDescent="0.25">
      <c r="A7" s="706" t="s">
        <v>157</v>
      </c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</row>
    <row r="9" spans="1:13" ht="15.6" customHeight="1" x14ac:dyDescent="0.25">
      <c r="A9" s="697" t="s">
        <v>0</v>
      </c>
      <c r="B9" s="704" t="s">
        <v>1</v>
      </c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5"/>
    </row>
    <row r="10" spans="1:13" ht="15.6" customHeight="1" x14ac:dyDescent="0.25">
      <c r="A10" s="698"/>
      <c r="B10" s="702" t="s">
        <v>2</v>
      </c>
      <c r="C10" s="702"/>
      <c r="D10" s="702" t="s">
        <v>3</v>
      </c>
      <c r="E10" s="702"/>
      <c r="F10" s="702" t="s">
        <v>4</v>
      </c>
      <c r="G10" s="702"/>
      <c r="H10" s="702" t="s">
        <v>5</v>
      </c>
      <c r="I10" s="702"/>
      <c r="J10" s="702" t="s">
        <v>138</v>
      </c>
      <c r="K10" s="702"/>
      <c r="L10" s="702" t="s">
        <v>8</v>
      </c>
      <c r="M10" s="703"/>
    </row>
    <row r="11" spans="1:13" ht="15.6" customHeight="1" x14ac:dyDescent="0.25">
      <c r="A11" s="698"/>
      <c r="B11" s="353" t="s">
        <v>6</v>
      </c>
      <c r="C11" s="224" t="s">
        <v>195</v>
      </c>
      <c r="D11" s="353" t="s">
        <v>6</v>
      </c>
      <c r="E11" s="224" t="s">
        <v>195</v>
      </c>
      <c r="F11" s="353" t="s">
        <v>6</v>
      </c>
      <c r="G11" s="224" t="s">
        <v>195</v>
      </c>
      <c r="H11" s="353" t="s">
        <v>6</v>
      </c>
      <c r="I11" s="224" t="s">
        <v>195</v>
      </c>
      <c r="J11" s="353" t="s">
        <v>6</v>
      </c>
      <c r="K11" s="224" t="s">
        <v>195</v>
      </c>
      <c r="L11" s="353" t="s">
        <v>6</v>
      </c>
      <c r="M11" s="225" t="s">
        <v>195</v>
      </c>
    </row>
    <row r="12" spans="1:13" s="269" customFormat="1" ht="19.95" customHeight="1" x14ac:dyDescent="0.3">
      <c r="A12" s="226">
        <v>2008</v>
      </c>
      <c r="B12" s="248">
        <f>D12+F12+H12+L12</f>
        <v>27600568.424000002</v>
      </c>
      <c r="C12" s="248">
        <f>E12+G12+I12+M12</f>
        <v>36739193.980999991</v>
      </c>
      <c r="D12" s="249">
        <v>13242007.969999995</v>
      </c>
      <c r="E12" s="249">
        <v>21520296.870999988</v>
      </c>
      <c r="F12" s="249">
        <v>13143115.646000007</v>
      </c>
      <c r="G12" s="249">
        <v>11127108.603000002</v>
      </c>
      <c r="H12" s="249">
        <v>514760.42600000021</v>
      </c>
      <c r="I12" s="249">
        <v>2809700.2509999997</v>
      </c>
      <c r="J12" s="249" t="s">
        <v>186</v>
      </c>
      <c r="K12" s="249" t="s">
        <v>186</v>
      </c>
      <c r="L12" s="249">
        <v>700684.38199999987</v>
      </c>
      <c r="M12" s="251">
        <v>1282088.2560000001</v>
      </c>
    </row>
    <row r="13" spans="1:13" s="269" customFormat="1" ht="19.95" customHeight="1" x14ac:dyDescent="0.3">
      <c r="A13" s="226">
        <v>2009</v>
      </c>
      <c r="B13" s="248">
        <f t="shared" ref="B13:B15" si="0">D13+F13+H13+L13</f>
        <v>25343225.703623001</v>
      </c>
      <c r="C13" s="248">
        <f t="shared" ref="C13:C15" si="1">E13+G13+I13+M13</f>
        <v>29672897.591000028</v>
      </c>
      <c r="D13" s="249">
        <v>11488327.352646999</v>
      </c>
      <c r="E13" s="249">
        <v>18366646.195000034</v>
      </c>
      <c r="F13" s="249">
        <v>12724643.060960999</v>
      </c>
      <c r="G13" s="249">
        <v>9443273.2329999954</v>
      </c>
      <c r="H13" s="249">
        <v>747990.60687000002</v>
      </c>
      <c r="I13" s="249">
        <v>1490396.559999998</v>
      </c>
      <c r="J13" s="249" t="s">
        <v>186</v>
      </c>
      <c r="K13" s="249" t="s">
        <v>186</v>
      </c>
      <c r="L13" s="249">
        <v>382264.68314500002</v>
      </c>
      <c r="M13" s="251">
        <v>372581.60299999994</v>
      </c>
    </row>
    <row r="14" spans="1:13" s="269" customFormat="1" ht="19.95" customHeight="1" x14ac:dyDescent="0.3">
      <c r="A14" s="226">
        <v>2010</v>
      </c>
      <c r="B14" s="248">
        <f t="shared" si="0"/>
        <v>28646192.548521996</v>
      </c>
      <c r="C14" s="248">
        <f t="shared" si="1"/>
        <v>34615290.808999978</v>
      </c>
      <c r="D14" s="249">
        <v>12175901.521541998</v>
      </c>
      <c r="E14" s="249">
        <v>20737837.864999969</v>
      </c>
      <c r="F14" s="249">
        <v>15162635.024471996</v>
      </c>
      <c r="G14" s="249">
        <v>11557542.504000008</v>
      </c>
      <c r="H14" s="249">
        <v>821236.57493600005</v>
      </c>
      <c r="I14" s="249">
        <v>1890615.430000002</v>
      </c>
      <c r="J14" s="249" t="s">
        <v>186</v>
      </c>
      <c r="K14" s="249" t="s">
        <v>186</v>
      </c>
      <c r="L14" s="249">
        <v>486419.42757200002</v>
      </c>
      <c r="M14" s="251">
        <v>429295.00999999995</v>
      </c>
    </row>
    <row r="15" spans="1:13" s="269" customFormat="1" ht="19.95" customHeight="1" x14ac:dyDescent="0.3">
      <c r="A15" s="226">
        <v>2011</v>
      </c>
      <c r="B15" s="248">
        <f t="shared" si="0"/>
        <v>29541693.678586006</v>
      </c>
      <c r="C15" s="248">
        <f t="shared" si="1"/>
        <v>40304703.099000022</v>
      </c>
      <c r="D15" s="249">
        <v>12476901.407747997</v>
      </c>
      <c r="E15" s="249">
        <v>23180080.337999996</v>
      </c>
      <c r="F15" s="249">
        <v>15760879.051519006</v>
      </c>
      <c r="G15" s="249">
        <v>13894204.195000023</v>
      </c>
      <c r="H15" s="249">
        <v>869835.34568300005</v>
      </c>
      <c r="I15" s="249">
        <v>2559099.4469999969</v>
      </c>
      <c r="J15" s="249" t="s">
        <v>186</v>
      </c>
      <c r="K15" s="249" t="s">
        <v>186</v>
      </c>
      <c r="L15" s="249">
        <v>434077.87363599997</v>
      </c>
      <c r="M15" s="251">
        <v>671319.11899999995</v>
      </c>
    </row>
    <row r="16" spans="1:13" s="269" customFormat="1" ht="19.95" customHeight="1" x14ac:dyDescent="0.3">
      <c r="A16" s="226">
        <v>2012</v>
      </c>
      <c r="B16" s="248">
        <f>D16+F16+H16+L16</f>
        <v>31895601</v>
      </c>
      <c r="C16" s="248">
        <f>E16+G16+I16+M16</f>
        <v>44028903</v>
      </c>
      <c r="D16" s="249">
        <v>12733138</v>
      </c>
      <c r="E16" s="249">
        <v>24593231</v>
      </c>
      <c r="F16" s="249">
        <v>18066187</v>
      </c>
      <c r="G16" s="249">
        <v>15879091</v>
      </c>
      <c r="H16" s="249">
        <v>913246</v>
      </c>
      <c r="I16" s="249">
        <v>3040677</v>
      </c>
      <c r="J16" s="249" t="s">
        <v>186</v>
      </c>
      <c r="K16" s="249" t="s">
        <v>186</v>
      </c>
      <c r="L16" s="249">
        <v>183030</v>
      </c>
      <c r="M16" s="251">
        <v>515904</v>
      </c>
    </row>
    <row r="17" spans="1:24" s="269" customFormat="1" ht="19.95" customHeight="1" x14ac:dyDescent="0.3">
      <c r="A17" s="226">
        <v>2013</v>
      </c>
      <c r="B17" s="248">
        <f>D17+F17+H17+J17+L17</f>
        <v>36752901</v>
      </c>
      <c r="C17" s="248">
        <f>E17+G17+I17+K17+M17</f>
        <v>45951061</v>
      </c>
      <c r="D17" s="249">
        <v>14318588</v>
      </c>
      <c r="E17" s="249">
        <v>25665351</v>
      </c>
      <c r="F17" s="249">
        <v>21306578</v>
      </c>
      <c r="G17" s="249">
        <v>17079233</v>
      </c>
      <c r="H17" s="249">
        <v>974846</v>
      </c>
      <c r="I17" s="249">
        <v>2776421</v>
      </c>
      <c r="J17" s="249">
        <v>150629</v>
      </c>
      <c r="K17" s="249">
        <v>365465</v>
      </c>
      <c r="L17" s="249">
        <v>2260</v>
      </c>
      <c r="M17" s="251">
        <v>64591</v>
      </c>
    </row>
    <row r="18" spans="1:24" s="269" customFormat="1" ht="19.95" customHeight="1" x14ac:dyDescent="0.3">
      <c r="A18" s="226">
        <v>2014</v>
      </c>
      <c r="B18" s="248">
        <f t="shared" ref="B18:B21" si="2">D18+F18+H18+J18+L18</f>
        <v>37479162.207000002</v>
      </c>
      <c r="C18" s="248">
        <f t="shared" ref="C18:C23" si="3">E18+G18+I18+K18+M18</f>
        <v>46727868.911000006</v>
      </c>
      <c r="D18" s="249">
        <v>14752103.050000001</v>
      </c>
      <c r="E18" s="249">
        <v>27231166.332000006</v>
      </c>
      <c r="F18" s="249">
        <v>21552155.199000001</v>
      </c>
      <c r="G18" s="249">
        <v>16450221.405000007</v>
      </c>
      <c r="H18" s="249">
        <v>1006182.4700000002</v>
      </c>
      <c r="I18" s="249">
        <v>2670284.0440000021</v>
      </c>
      <c r="J18" s="249">
        <v>158315.965</v>
      </c>
      <c r="K18" s="249">
        <v>293658.21999999997</v>
      </c>
      <c r="L18" s="249">
        <v>10405.522999999996</v>
      </c>
      <c r="M18" s="251">
        <v>82538.910000000033</v>
      </c>
    </row>
    <row r="19" spans="1:24" s="269" customFormat="1" ht="19.95" customHeight="1" x14ac:dyDescent="0.3">
      <c r="A19" s="226">
        <v>2015</v>
      </c>
      <c r="B19" s="248">
        <f t="shared" si="2"/>
        <v>39272798</v>
      </c>
      <c r="C19" s="248">
        <f t="shared" si="3"/>
        <v>49825516</v>
      </c>
      <c r="D19" s="249">
        <v>15885955</v>
      </c>
      <c r="E19" s="249">
        <v>29985175</v>
      </c>
      <c r="F19" s="249">
        <v>21042613</v>
      </c>
      <c r="G19" s="249">
        <v>15606911</v>
      </c>
      <c r="H19" s="249">
        <v>1088780</v>
      </c>
      <c r="I19" s="249">
        <v>2619984</v>
      </c>
      <c r="J19" s="249">
        <v>187403</v>
      </c>
      <c r="K19" s="249">
        <v>238911</v>
      </c>
      <c r="L19" s="249">
        <v>1068047</v>
      </c>
      <c r="M19" s="251">
        <v>1374535</v>
      </c>
    </row>
    <row r="20" spans="1:24" s="269" customFormat="1" ht="19.95" customHeight="1" x14ac:dyDescent="0.3">
      <c r="A20" s="226">
        <v>2016</v>
      </c>
      <c r="B20" s="248">
        <f t="shared" si="2"/>
        <v>37493395.994000003</v>
      </c>
      <c r="C20" s="248">
        <f t="shared" si="3"/>
        <v>50022262.508999996</v>
      </c>
      <c r="D20" s="249">
        <v>14983786.715</v>
      </c>
      <c r="E20" s="249">
        <v>31263822.028999999</v>
      </c>
      <c r="F20" s="249">
        <v>20346028.103</v>
      </c>
      <c r="G20" s="249">
        <v>14447625.852</v>
      </c>
      <c r="H20" s="249">
        <v>1135346.983</v>
      </c>
      <c r="I20" s="249">
        <v>2651491.7710000002</v>
      </c>
      <c r="J20" s="249">
        <v>197159.17499999999</v>
      </c>
      <c r="K20" s="249">
        <v>200843.87899999999</v>
      </c>
      <c r="L20" s="249">
        <v>831075.01799999992</v>
      </c>
      <c r="M20" s="251">
        <v>1458478.9780000001</v>
      </c>
    </row>
    <row r="21" spans="1:24" s="269" customFormat="1" ht="19.95" customHeight="1" x14ac:dyDescent="0.3">
      <c r="A21" s="226">
        <v>2017</v>
      </c>
      <c r="B21" s="248">
        <f t="shared" si="2"/>
        <v>39391315.25</v>
      </c>
      <c r="C21" s="248">
        <f t="shared" si="3"/>
        <v>55029316.327</v>
      </c>
      <c r="D21" s="227">
        <v>15411268</v>
      </c>
      <c r="E21" s="227">
        <v>33298456</v>
      </c>
      <c r="F21" s="227">
        <v>21500770</v>
      </c>
      <c r="G21" s="227">
        <v>16963784</v>
      </c>
      <c r="H21" s="227">
        <v>1328306</v>
      </c>
      <c r="I21" s="227">
        <v>2967727</v>
      </c>
      <c r="J21" s="227">
        <v>161856</v>
      </c>
      <c r="K21" s="227">
        <v>334492</v>
      </c>
      <c r="L21" s="227">
        <v>989115.24999999965</v>
      </c>
      <c r="M21" s="228">
        <v>1464857.327</v>
      </c>
    </row>
    <row r="22" spans="1:24" s="269" customFormat="1" ht="19.95" customHeight="1" x14ac:dyDescent="0.3">
      <c r="A22" s="231">
        <v>2018</v>
      </c>
      <c r="B22" s="248">
        <f>D22+F22+H22+J22+L22</f>
        <v>38802290.181999996</v>
      </c>
      <c r="C22" s="248">
        <f>E22+G22+I22+K22+M22</f>
        <v>57806516.503999993</v>
      </c>
      <c r="D22" s="229">
        <v>16439912.405999996</v>
      </c>
      <c r="E22" s="229">
        <v>34829781.843999997</v>
      </c>
      <c r="F22" s="229">
        <v>19651220.946000006</v>
      </c>
      <c r="G22" s="229">
        <v>17987550.152999997</v>
      </c>
      <c r="H22" s="229">
        <v>1345061.9379999998</v>
      </c>
      <c r="I22" s="229">
        <v>3047563.1679999987</v>
      </c>
      <c r="J22" s="229">
        <v>245049.61400000003</v>
      </c>
      <c r="K22" s="229">
        <v>444259.25299999997</v>
      </c>
      <c r="L22" s="229">
        <v>1121045.2779999999</v>
      </c>
      <c r="M22" s="230">
        <v>1497362.0860000001</v>
      </c>
    </row>
    <row r="23" spans="1:24" s="269" customFormat="1" ht="19.95" customHeight="1" x14ac:dyDescent="0.3">
      <c r="A23" s="231">
        <v>2019</v>
      </c>
      <c r="B23" s="248">
        <f>D23+F23+H23+J23+L23</f>
        <v>39094405.508000009</v>
      </c>
      <c r="C23" s="248">
        <f t="shared" si="3"/>
        <v>59902809.943999998</v>
      </c>
      <c r="D23" s="229">
        <v>16843994.649000004</v>
      </c>
      <c r="E23" s="229">
        <v>36064697.863999993</v>
      </c>
      <c r="F23" s="229">
        <v>19498350.717000004</v>
      </c>
      <c r="G23" s="229">
        <v>18063283.736000001</v>
      </c>
      <c r="H23" s="229">
        <v>1410724.4469999999</v>
      </c>
      <c r="I23" s="229">
        <v>3600414.5080000013</v>
      </c>
      <c r="J23" s="229">
        <v>191531.492</v>
      </c>
      <c r="K23" s="229">
        <v>565045.77</v>
      </c>
      <c r="L23" s="229">
        <v>1149804.2030000002</v>
      </c>
      <c r="M23" s="230">
        <v>1609368.0660000001</v>
      </c>
    </row>
    <row r="24" spans="1:24" s="269" customFormat="1" ht="19.95" customHeight="1" x14ac:dyDescent="0.3">
      <c r="A24" s="231">
        <v>2020</v>
      </c>
      <c r="B24" s="248">
        <f>D24+F24+H24+J24+L24</f>
        <v>36899303.891999997</v>
      </c>
      <c r="C24" s="248">
        <f t="shared" ref="C24" si="4">E24+G24+I24+K24+M24</f>
        <v>53757392.563999981</v>
      </c>
      <c r="D24" s="229">
        <v>15927708.624</v>
      </c>
      <c r="E24" s="229">
        <v>33837615.655999981</v>
      </c>
      <c r="F24" s="229">
        <v>19007009.285999998</v>
      </c>
      <c r="G24" s="229">
        <v>15093193.615999995</v>
      </c>
      <c r="H24" s="229">
        <v>618554.16299999994</v>
      </c>
      <c r="I24" s="229">
        <v>2544019.7499999986</v>
      </c>
      <c r="J24" s="229">
        <v>167141.91100000002</v>
      </c>
      <c r="K24" s="229">
        <v>585624.74800000002</v>
      </c>
      <c r="L24" s="229">
        <v>1178889.9080000001</v>
      </c>
      <c r="M24" s="230">
        <v>1696938.794</v>
      </c>
    </row>
    <row r="25" spans="1:24" s="269" customFormat="1" ht="19.95" customHeight="1" x14ac:dyDescent="0.3">
      <c r="A25" s="232" t="s">
        <v>2</v>
      </c>
      <c r="B25" s="270">
        <f>SUM(B12:B24)</f>
        <v>448212853.38773108</v>
      </c>
      <c r="C25" s="270">
        <f t="shared" ref="C25:L25" si="5">SUM(C12:C24)</f>
        <v>604383732.23900008</v>
      </c>
      <c r="D25" s="270">
        <f t="shared" si="5"/>
        <v>186679592.69593698</v>
      </c>
      <c r="E25" s="270">
        <f t="shared" si="5"/>
        <v>360574157.9939999</v>
      </c>
      <c r="F25" s="270">
        <f t="shared" si="5"/>
        <v>238762185.033952</v>
      </c>
      <c r="G25" s="270">
        <f t="shared" si="5"/>
        <v>193593022.29700002</v>
      </c>
      <c r="H25" s="270">
        <f t="shared" si="5"/>
        <v>12774870.954489</v>
      </c>
      <c r="I25" s="270">
        <f t="shared" si="5"/>
        <v>34668393.928999998</v>
      </c>
      <c r="J25" s="270">
        <f t="shared" si="5"/>
        <v>1459086.1570000001</v>
      </c>
      <c r="K25" s="270">
        <f t="shared" si="5"/>
        <v>3028299.87</v>
      </c>
      <c r="L25" s="270">
        <f t="shared" si="5"/>
        <v>8537118.5463529993</v>
      </c>
      <c r="M25" s="359">
        <f>SUM(M12:M24)</f>
        <v>12519858.149</v>
      </c>
    </row>
    <row r="26" spans="1:24" x14ac:dyDescent="0.25">
      <c r="A26" s="233" t="s">
        <v>188</v>
      </c>
    </row>
    <row r="27" spans="1:24" ht="15" customHeight="1" x14ac:dyDescent="0.25">
      <c r="A27" s="236" t="s">
        <v>187</v>
      </c>
      <c r="B27" s="267"/>
      <c r="C27" s="267"/>
      <c r="D27" s="267"/>
      <c r="E27" s="267"/>
      <c r="F27" s="267"/>
      <c r="G27" s="267"/>
      <c r="H27" s="267"/>
      <c r="I27" s="267"/>
      <c r="J27" s="316"/>
      <c r="K27" s="316"/>
    </row>
    <row r="28" spans="1:24" ht="14.4" customHeight="1" x14ac:dyDescent="0.25">
      <c r="A28" s="239"/>
      <c r="B28" s="70"/>
      <c r="C28" s="70"/>
      <c r="D28" s="70"/>
      <c r="E28" s="70"/>
      <c r="F28" s="70"/>
      <c r="G28" s="70"/>
      <c r="H28" s="22"/>
      <c r="I28" s="267"/>
      <c r="J28" s="316"/>
      <c r="K28" s="316"/>
    </row>
    <row r="29" spans="1:24" s="99" customFormat="1" ht="11.4" x14ac:dyDescent="0.2">
      <c r="A29" s="100" t="s">
        <v>160</v>
      </c>
      <c r="B29" s="516"/>
      <c r="C29" s="516"/>
      <c r="D29" s="516"/>
      <c r="E29" s="516"/>
      <c r="F29" s="516"/>
      <c r="G29" s="516"/>
      <c r="H29" s="173"/>
      <c r="I29" s="632"/>
      <c r="J29" s="633"/>
      <c r="K29" s="633"/>
    </row>
    <row r="30" spans="1:24" x14ac:dyDescent="0.25">
      <c r="B30" s="95"/>
      <c r="C30" s="95"/>
      <c r="D30" s="95"/>
      <c r="E30" s="95"/>
      <c r="F30" s="95"/>
      <c r="G30" s="241" t="s">
        <v>159</v>
      </c>
      <c r="H30" s="110"/>
      <c r="I30" s="267"/>
      <c r="J30" s="316"/>
      <c r="K30" s="316"/>
    </row>
    <row r="31" spans="1:24" ht="14.4" customHeight="1" x14ac:dyDescent="0.25">
      <c r="A31" s="697" t="s">
        <v>0</v>
      </c>
      <c r="B31" s="704" t="s">
        <v>1</v>
      </c>
      <c r="C31" s="704"/>
      <c r="D31" s="704"/>
      <c r="E31" s="704"/>
      <c r="F31" s="704"/>
      <c r="G31" s="705"/>
      <c r="H31" s="110"/>
      <c r="I31" s="267"/>
      <c r="J31" s="316"/>
      <c r="K31" s="316"/>
      <c r="W31" s="77"/>
      <c r="X31" s="77"/>
    </row>
    <row r="32" spans="1:24" ht="14.4" customHeight="1" x14ac:dyDescent="0.25">
      <c r="A32" s="698"/>
      <c r="B32" s="223" t="s">
        <v>2</v>
      </c>
      <c r="C32" s="223" t="s">
        <v>3</v>
      </c>
      <c r="D32" s="223" t="s">
        <v>4</v>
      </c>
      <c r="E32" s="223" t="s">
        <v>5</v>
      </c>
      <c r="F32" s="223" t="s">
        <v>138</v>
      </c>
      <c r="G32" s="243" t="s">
        <v>8</v>
      </c>
      <c r="H32" s="110"/>
      <c r="I32" s="267"/>
      <c r="J32" s="316"/>
      <c r="K32" s="316"/>
    </row>
    <row r="33" spans="1:24" x14ac:dyDescent="0.25">
      <c r="A33" s="698"/>
      <c r="B33" s="223" t="s">
        <v>152</v>
      </c>
      <c r="C33" s="223" t="s">
        <v>152</v>
      </c>
      <c r="D33" s="223" t="s">
        <v>152</v>
      </c>
      <c r="E33" s="223" t="s">
        <v>152</v>
      </c>
      <c r="F33" s="223" t="s">
        <v>152</v>
      </c>
      <c r="G33" s="243" t="s">
        <v>152</v>
      </c>
      <c r="H33" s="110"/>
      <c r="I33" s="267"/>
      <c r="J33" s="316"/>
      <c r="K33" s="316"/>
      <c r="W33" s="77"/>
      <c r="X33" s="77"/>
    </row>
    <row r="34" spans="1:24" s="269" customFormat="1" ht="19.95" customHeight="1" x14ac:dyDescent="0.25">
      <c r="A34" s="226">
        <v>2008</v>
      </c>
      <c r="B34" s="248">
        <f t="shared" ref="B34:B47" si="6">(C12/B12)*1000</f>
        <v>1331.1028025442231</v>
      </c>
      <c r="C34" s="248">
        <f t="shared" ref="C34:C46" si="7">(E12/D12)*1000</f>
        <v>1625.1535960221897</v>
      </c>
      <c r="D34" s="248">
        <f t="shared" ref="D34:D46" si="8">(G12/F12)*1000</f>
        <v>846.61117673315471</v>
      </c>
      <c r="E34" s="248">
        <f t="shared" ref="E34:E46" si="9">(I12/H12)*1000</f>
        <v>5458.2677864984098</v>
      </c>
      <c r="F34" s="249" t="s">
        <v>186</v>
      </c>
      <c r="G34" s="263">
        <f t="shared" ref="G34:G46" si="10">(M12/L12)*1000</f>
        <v>1829.7657104051168</v>
      </c>
      <c r="I34" s="267"/>
      <c r="J34" s="316"/>
      <c r="K34" s="31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4" s="269" customFormat="1" ht="19.95" customHeight="1" x14ac:dyDescent="0.25">
      <c r="A35" s="226">
        <v>2009</v>
      </c>
      <c r="B35" s="248">
        <f t="shared" si="6"/>
        <v>1170.8413892536998</v>
      </c>
      <c r="C35" s="248">
        <f t="shared" si="7"/>
        <v>1598.7223928440912</v>
      </c>
      <c r="D35" s="248">
        <f t="shared" si="8"/>
        <v>742.1248036396247</v>
      </c>
      <c r="E35" s="248">
        <f t="shared" si="9"/>
        <v>1992.5337916162191</v>
      </c>
      <c r="F35" s="249" t="s">
        <v>186</v>
      </c>
      <c r="G35" s="263">
        <f t="shared" si="10"/>
        <v>974.66917407767153</v>
      </c>
      <c r="I35" s="267"/>
      <c r="J35" s="316"/>
      <c r="K35" s="31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4" s="269" customFormat="1" ht="19.95" customHeight="1" x14ac:dyDescent="0.25">
      <c r="A36" s="226">
        <v>2010</v>
      </c>
      <c r="B36" s="248">
        <f t="shared" si="6"/>
        <v>1208.3731808465402</v>
      </c>
      <c r="C36" s="248">
        <f t="shared" si="7"/>
        <v>1703.1870558668627</v>
      </c>
      <c r="D36" s="248">
        <f t="shared" si="8"/>
        <v>762.23838965631717</v>
      </c>
      <c r="E36" s="248">
        <f t="shared" si="9"/>
        <v>2302.1568786647622</v>
      </c>
      <c r="F36" s="249" t="s">
        <v>186</v>
      </c>
      <c r="G36" s="263">
        <f t="shared" si="10"/>
        <v>882.56139797470473</v>
      </c>
      <c r="I36" s="267"/>
      <c r="J36" s="316"/>
      <c r="K36" s="31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4" s="269" customFormat="1" ht="19.95" customHeight="1" x14ac:dyDescent="0.25">
      <c r="A37" s="226">
        <v>2011</v>
      </c>
      <c r="B37" s="248">
        <f t="shared" si="6"/>
        <v>1364.3328489393903</v>
      </c>
      <c r="C37" s="248">
        <f t="shared" si="7"/>
        <v>1857.8395052160515</v>
      </c>
      <c r="D37" s="248">
        <f t="shared" si="8"/>
        <v>881.56277004491847</v>
      </c>
      <c r="E37" s="248">
        <f t="shared" si="9"/>
        <v>2942.0504233368174</v>
      </c>
      <c r="F37" s="249" t="s">
        <v>186</v>
      </c>
      <c r="G37" s="263">
        <f t="shared" si="10"/>
        <v>1546.5407471170502</v>
      </c>
      <c r="I37" s="267"/>
      <c r="J37" s="316"/>
      <c r="K37" s="31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4" s="269" customFormat="1" ht="19.95" customHeight="1" x14ac:dyDescent="0.3">
      <c r="A38" s="226">
        <v>2012</v>
      </c>
      <c r="B38" s="248">
        <f t="shared" si="6"/>
        <v>1380.4067526427862</v>
      </c>
      <c r="C38" s="248">
        <f t="shared" si="7"/>
        <v>1931.4352047390046</v>
      </c>
      <c r="D38" s="248">
        <f t="shared" si="8"/>
        <v>878.93981170459494</v>
      </c>
      <c r="E38" s="248">
        <f t="shared" si="9"/>
        <v>3329.5267649680368</v>
      </c>
      <c r="F38" s="249" t="s">
        <v>186</v>
      </c>
      <c r="G38" s="263">
        <f t="shared" si="10"/>
        <v>2818.6854613997707</v>
      </c>
    </row>
    <row r="39" spans="1:24" s="269" customFormat="1" ht="19.95" customHeight="1" x14ac:dyDescent="0.3">
      <c r="A39" s="226">
        <v>2013</v>
      </c>
      <c r="B39" s="248">
        <f t="shared" si="6"/>
        <v>1250.2703119952355</v>
      </c>
      <c r="C39" s="248">
        <f t="shared" si="7"/>
        <v>1792.449856089162</v>
      </c>
      <c r="D39" s="248">
        <f t="shared" si="8"/>
        <v>801.59437146593882</v>
      </c>
      <c r="E39" s="248">
        <f t="shared" si="9"/>
        <v>2848.0611296553507</v>
      </c>
      <c r="F39" s="248">
        <f t="shared" ref="F39:F46" si="11">(K17/J17)*1000</f>
        <v>2426.2592196721748</v>
      </c>
      <c r="G39" s="263">
        <f>(M17/L17)*1000</f>
        <v>28580.088495575223</v>
      </c>
    </row>
    <row r="40" spans="1:24" s="269" customFormat="1" ht="19.95" customHeight="1" x14ac:dyDescent="0.3">
      <c r="A40" s="226">
        <v>2014</v>
      </c>
      <c r="B40" s="248">
        <f t="shared" si="6"/>
        <v>1246.7693021770006</v>
      </c>
      <c r="C40" s="248">
        <f t="shared" si="7"/>
        <v>1845.9175779686548</v>
      </c>
      <c r="D40" s="248">
        <f t="shared" si="8"/>
        <v>763.27500675028921</v>
      </c>
      <c r="E40" s="248">
        <f t="shared" si="9"/>
        <v>2653.8765319574704</v>
      </c>
      <c r="F40" s="248">
        <f t="shared" si="11"/>
        <v>1854.8869660744574</v>
      </c>
      <c r="G40" s="263">
        <f t="shared" si="10"/>
        <v>7932.2211867678416</v>
      </c>
    </row>
    <row r="41" spans="1:24" s="269" customFormat="1" ht="19.95" customHeight="1" x14ac:dyDescent="0.3">
      <c r="A41" s="226">
        <v>2015</v>
      </c>
      <c r="B41" s="248">
        <f t="shared" si="6"/>
        <v>1268.7029836784229</v>
      </c>
      <c r="C41" s="248">
        <f t="shared" si="7"/>
        <v>1887.5273787443059</v>
      </c>
      <c r="D41" s="248">
        <f t="shared" si="8"/>
        <v>741.68122561584914</v>
      </c>
      <c r="E41" s="248">
        <f t="shared" si="9"/>
        <v>2406.3483899410348</v>
      </c>
      <c r="F41" s="248">
        <f t="shared" si="11"/>
        <v>1274.851523187996</v>
      </c>
      <c r="G41" s="263">
        <f t="shared" si="10"/>
        <v>1286.961154331223</v>
      </c>
    </row>
    <row r="42" spans="1:24" s="269" customFormat="1" ht="19.95" customHeight="1" x14ac:dyDescent="0.3">
      <c r="A42" s="226">
        <v>2016</v>
      </c>
      <c r="B42" s="248">
        <f t="shared" si="6"/>
        <v>1334.1619552682014</v>
      </c>
      <c r="C42" s="248">
        <f t="shared" si="7"/>
        <v>2086.5100807729964</v>
      </c>
      <c r="D42" s="248">
        <f t="shared" si="8"/>
        <v>710.09564023307883</v>
      </c>
      <c r="E42" s="248">
        <f t="shared" si="9"/>
        <v>2335.4021375859861</v>
      </c>
      <c r="F42" s="248">
        <f t="shared" si="11"/>
        <v>1018.6889806168035</v>
      </c>
      <c r="G42" s="263">
        <f t="shared" si="10"/>
        <v>1754.9305976130306</v>
      </c>
    </row>
    <row r="43" spans="1:24" s="269" customFormat="1" ht="19.95" customHeight="1" x14ac:dyDescent="0.3">
      <c r="A43" s="226">
        <v>2017</v>
      </c>
      <c r="B43" s="248">
        <f t="shared" si="6"/>
        <v>1396.9910874453476</v>
      </c>
      <c r="C43" s="248">
        <f t="shared" si="7"/>
        <v>2160.6564755086993</v>
      </c>
      <c r="D43" s="248">
        <f t="shared" si="8"/>
        <v>788.98495263192899</v>
      </c>
      <c r="E43" s="248">
        <f t="shared" si="9"/>
        <v>2234.2193741502333</v>
      </c>
      <c r="F43" s="248">
        <f t="shared" si="11"/>
        <v>2066.6024120205611</v>
      </c>
      <c r="G43" s="263">
        <f t="shared" si="10"/>
        <v>1480.9773957079324</v>
      </c>
    </row>
    <row r="44" spans="1:24" s="269" customFormat="1" ht="19.95" customHeight="1" x14ac:dyDescent="0.3">
      <c r="A44" s="226">
        <v>2018</v>
      </c>
      <c r="B44" s="248">
        <f t="shared" si="6"/>
        <v>1489.7707386049051</v>
      </c>
      <c r="C44" s="248">
        <f t="shared" si="7"/>
        <v>2118.6111570331932</v>
      </c>
      <c r="D44" s="248">
        <f t="shared" si="8"/>
        <v>915.340080009703</v>
      </c>
      <c r="E44" s="248">
        <f t="shared" si="9"/>
        <v>2265.741882884206</v>
      </c>
      <c r="F44" s="248">
        <f t="shared" si="11"/>
        <v>1812.9359428413543</v>
      </c>
      <c r="G44" s="263">
        <f t="shared" si="10"/>
        <v>1335.6838616468444</v>
      </c>
    </row>
    <row r="45" spans="1:24" s="269" customFormat="1" ht="19.95" customHeight="1" x14ac:dyDescent="0.3">
      <c r="A45" s="231">
        <v>2019</v>
      </c>
      <c r="B45" s="248">
        <f t="shared" si="6"/>
        <v>1532.2604133663549</v>
      </c>
      <c r="C45" s="248">
        <f t="shared" si="7"/>
        <v>2141.1012420465881</v>
      </c>
      <c r="D45" s="248">
        <f t="shared" si="8"/>
        <v>926.40059655154266</v>
      </c>
      <c r="E45" s="248">
        <f t="shared" si="9"/>
        <v>2552.1741794838276</v>
      </c>
      <c r="F45" s="248">
        <f t="shared" si="11"/>
        <v>2950.1455040093356</v>
      </c>
      <c r="G45" s="263">
        <f t="shared" si="10"/>
        <v>1399.688800754888</v>
      </c>
    </row>
    <row r="46" spans="1:24" s="269" customFormat="1" ht="19.95" customHeight="1" x14ac:dyDescent="0.3">
      <c r="A46" s="231">
        <v>2020</v>
      </c>
      <c r="B46" s="248">
        <f t="shared" si="6"/>
        <v>1456.8673902722303</v>
      </c>
      <c r="C46" s="248">
        <f t="shared" si="7"/>
        <v>2124.4496904603834</v>
      </c>
      <c r="D46" s="248">
        <f t="shared" si="8"/>
        <v>794.08566539277672</v>
      </c>
      <c r="E46" s="248">
        <f t="shared" si="9"/>
        <v>4112.8488048022382</v>
      </c>
      <c r="F46" s="248">
        <f t="shared" si="11"/>
        <v>3503.7576422109946</v>
      </c>
      <c r="G46" s="263">
        <f t="shared" si="10"/>
        <v>1439.4378834567137</v>
      </c>
    </row>
    <row r="47" spans="1:24" s="269" customFormat="1" ht="19.95" customHeight="1" x14ac:dyDescent="0.3">
      <c r="A47" s="232" t="s">
        <v>2</v>
      </c>
      <c r="B47" s="265">
        <f t="shared" si="6"/>
        <v>1348.4301658707047</v>
      </c>
      <c r="C47" s="265">
        <f t="shared" ref="C47" si="12">(E25/D25)*1000</f>
        <v>1931.5135242516935</v>
      </c>
      <c r="D47" s="265">
        <f t="shared" ref="D47" si="13">(G25/F25)*1000</f>
        <v>810.81944475198657</v>
      </c>
      <c r="E47" s="265">
        <f t="shared" ref="E47" si="14">(I25/H25)*1000</f>
        <v>2713.7960181756489</v>
      </c>
      <c r="F47" s="265">
        <f t="shared" ref="F47" si="15">(K25/J25)*1000</f>
        <v>2075.4770754774559</v>
      </c>
      <c r="G47" s="266">
        <f t="shared" ref="G47" si="16">(M25/L25)*1000</f>
        <v>1466.5203582476199</v>
      </c>
    </row>
  </sheetData>
  <mergeCells count="11">
    <mergeCell ref="A31:A33"/>
    <mergeCell ref="B31:G31"/>
    <mergeCell ref="A7:M7"/>
    <mergeCell ref="B10:C10"/>
    <mergeCell ref="D10:E10"/>
    <mergeCell ref="F10:G10"/>
    <mergeCell ref="A9:A11"/>
    <mergeCell ref="H10:I10"/>
    <mergeCell ref="L10:M10"/>
    <mergeCell ref="J10:K10"/>
    <mergeCell ref="B9:M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GB131"/>
  <sheetViews>
    <sheetView showGridLines="0" zoomScaleNormal="100" workbookViewId="0">
      <selection activeCell="A58" sqref="A58"/>
    </sheetView>
  </sheetViews>
  <sheetFormatPr defaultColWidth="8.88671875" defaultRowHeight="10.199999999999999" x14ac:dyDescent="0.2"/>
  <cols>
    <col min="1" max="13" width="14.88671875" style="22" customWidth="1"/>
    <col min="14" max="25" width="13.33203125" style="22" customWidth="1"/>
    <col min="26" max="159" width="12.88671875" style="22" customWidth="1"/>
    <col min="160" max="160" width="10" style="22" customWidth="1"/>
    <col min="161" max="161" width="11.5546875" style="22" customWidth="1"/>
    <col min="162" max="162" width="12" style="22" customWidth="1"/>
    <col min="163" max="185" width="10" style="22" customWidth="1"/>
    <col min="186" max="16384" width="8.88671875" style="22"/>
  </cols>
  <sheetData>
    <row r="7" spans="1:178" ht="11.4" x14ac:dyDescent="0.2">
      <c r="A7" s="706" t="s">
        <v>162</v>
      </c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706"/>
      <c r="AJ7" s="706"/>
      <c r="AK7" s="706"/>
      <c r="AL7" s="706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</row>
    <row r="8" spans="1:178" x14ac:dyDescent="0.2"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178" x14ac:dyDescent="0.2">
      <c r="A9" s="362"/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363"/>
      <c r="AA9" s="363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T9" s="364"/>
      <c r="FU9" s="364"/>
      <c r="FV9" s="364"/>
    </row>
    <row r="10" spans="1:178" ht="14.4" customHeight="1" x14ac:dyDescent="0.2">
      <c r="A10" s="727">
        <v>2020</v>
      </c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657">
        <v>2019</v>
      </c>
      <c r="O10" s="657"/>
      <c r="P10" s="657"/>
      <c r="Q10" s="657"/>
      <c r="R10" s="657"/>
      <c r="S10" s="657"/>
      <c r="T10" s="657"/>
      <c r="U10" s="657"/>
      <c r="V10" s="657"/>
      <c r="W10" s="657"/>
      <c r="X10" s="657"/>
      <c r="Y10" s="657"/>
      <c r="Z10" s="657">
        <v>2018</v>
      </c>
      <c r="AA10" s="657"/>
      <c r="AB10" s="657"/>
      <c r="AC10" s="657"/>
      <c r="AD10" s="657"/>
      <c r="AE10" s="657"/>
      <c r="AF10" s="657"/>
      <c r="AG10" s="657"/>
      <c r="AH10" s="657"/>
      <c r="AI10" s="657"/>
      <c r="AJ10" s="657"/>
      <c r="AK10" s="657"/>
      <c r="AL10" s="657">
        <v>2017</v>
      </c>
      <c r="AM10" s="657"/>
      <c r="AN10" s="657"/>
      <c r="AO10" s="657"/>
      <c r="AP10" s="657"/>
      <c r="AQ10" s="657"/>
      <c r="AR10" s="657"/>
      <c r="AS10" s="657"/>
      <c r="AT10" s="657"/>
      <c r="AU10" s="657"/>
      <c r="AV10" s="657"/>
      <c r="AW10" s="657"/>
      <c r="AX10" s="657">
        <v>2016</v>
      </c>
      <c r="AY10" s="657"/>
      <c r="AZ10" s="657"/>
      <c r="BA10" s="657"/>
      <c r="BB10" s="657"/>
      <c r="BC10" s="657"/>
      <c r="BD10" s="657"/>
      <c r="BE10" s="657"/>
      <c r="BF10" s="657"/>
      <c r="BG10" s="657"/>
      <c r="BH10" s="657"/>
      <c r="BI10" s="657"/>
      <c r="BJ10" s="657">
        <v>2015</v>
      </c>
      <c r="BK10" s="657"/>
      <c r="BL10" s="657"/>
      <c r="BM10" s="657"/>
      <c r="BN10" s="657"/>
      <c r="BO10" s="657"/>
      <c r="BP10" s="657"/>
      <c r="BQ10" s="657"/>
      <c r="BR10" s="657"/>
      <c r="BS10" s="657"/>
      <c r="BT10" s="657"/>
      <c r="BU10" s="657"/>
      <c r="BV10" s="657">
        <v>2014</v>
      </c>
      <c r="BW10" s="657"/>
      <c r="BX10" s="657"/>
      <c r="BY10" s="657"/>
      <c r="BZ10" s="657"/>
      <c r="CA10" s="657"/>
      <c r="CB10" s="657"/>
      <c r="CC10" s="657"/>
      <c r="CD10" s="657"/>
      <c r="CE10" s="657"/>
      <c r="CF10" s="657"/>
      <c r="CG10" s="657"/>
      <c r="CH10" s="657">
        <v>2013</v>
      </c>
      <c r="CI10" s="657"/>
      <c r="CJ10" s="657"/>
      <c r="CK10" s="657"/>
      <c r="CL10" s="657"/>
      <c r="CM10" s="657"/>
      <c r="CN10" s="657"/>
      <c r="CO10" s="657"/>
      <c r="CP10" s="657"/>
      <c r="CQ10" s="657"/>
      <c r="CR10" s="657"/>
      <c r="CS10" s="657"/>
      <c r="CT10" s="657">
        <v>2012</v>
      </c>
      <c r="CU10" s="657"/>
      <c r="CV10" s="657"/>
      <c r="CW10" s="657"/>
      <c r="CX10" s="657"/>
      <c r="CY10" s="657"/>
      <c r="CZ10" s="657"/>
      <c r="DA10" s="657"/>
      <c r="DB10" s="657"/>
      <c r="DC10" s="657"/>
      <c r="DD10" s="657">
        <v>2011</v>
      </c>
      <c r="DE10" s="657"/>
      <c r="DF10" s="657"/>
      <c r="DG10" s="657"/>
      <c r="DH10" s="657"/>
      <c r="DI10" s="657"/>
      <c r="DJ10" s="657"/>
      <c r="DK10" s="657"/>
      <c r="DL10" s="657"/>
      <c r="DM10" s="657"/>
      <c r="DN10" s="657">
        <v>2010</v>
      </c>
      <c r="DO10" s="657"/>
      <c r="DP10" s="657"/>
      <c r="DQ10" s="657"/>
      <c r="DR10" s="657"/>
      <c r="DS10" s="657"/>
      <c r="DT10" s="657"/>
      <c r="DU10" s="657"/>
      <c r="DV10" s="657"/>
      <c r="DW10" s="657"/>
      <c r="DX10" s="657">
        <v>2009</v>
      </c>
      <c r="DY10" s="657"/>
      <c r="DZ10" s="657"/>
      <c r="EA10" s="657"/>
      <c r="EB10" s="657"/>
      <c r="EC10" s="657"/>
      <c r="ED10" s="657"/>
      <c r="EE10" s="657"/>
      <c r="EF10" s="657"/>
      <c r="EG10" s="657"/>
      <c r="EH10" s="657">
        <v>2008</v>
      </c>
      <c r="EI10" s="657"/>
      <c r="EJ10" s="657"/>
      <c r="EK10" s="657"/>
      <c r="EL10" s="657"/>
      <c r="EM10" s="657"/>
      <c r="EN10" s="657"/>
      <c r="EO10" s="657"/>
      <c r="EP10" s="657"/>
      <c r="EQ10" s="657"/>
      <c r="ER10" s="657" t="s">
        <v>210</v>
      </c>
      <c r="ES10" s="657"/>
      <c r="ET10" s="657"/>
      <c r="EU10" s="657"/>
      <c r="EV10" s="657"/>
      <c r="EW10" s="657"/>
      <c r="EX10" s="657"/>
      <c r="EY10" s="657"/>
      <c r="EZ10" s="657"/>
      <c r="FA10" s="657"/>
      <c r="FB10" s="657"/>
      <c r="FC10" s="657"/>
      <c r="FE10" s="123"/>
    </row>
    <row r="11" spans="1:178" ht="21.6" customHeight="1" x14ac:dyDescent="0.2">
      <c r="A11" s="707" t="s">
        <v>146</v>
      </c>
      <c r="B11" s="709" t="s">
        <v>2</v>
      </c>
      <c r="C11" s="710"/>
      <c r="D11" s="711" t="s">
        <v>3</v>
      </c>
      <c r="E11" s="710"/>
      <c r="F11" s="711" t="s">
        <v>4</v>
      </c>
      <c r="G11" s="710"/>
      <c r="H11" s="711" t="s">
        <v>5</v>
      </c>
      <c r="I11" s="710"/>
      <c r="J11" s="711" t="s">
        <v>138</v>
      </c>
      <c r="K11" s="710"/>
      <c r="L11" s="711" t="s">
        <v>139</v>
      </c>
      <c r="M11" s="712"/>
      <c r="N11" s="709" t="s">
        <v>2</v>
      </c>
      <c r="O11" s="710"/>
      <c r="P11" s="711" t="s">
        <v>3</v>
      </c>
      <c r="Q11" s="710"/>
      <c r="R11" s="711" t="s">
        <v>4</v>
      </c>
      <c r="S11" s="710"/>
      <c r="T11" s="711" t="s">
        <v>5</v>
      </c>
      <c r="U11" s="710"/>
      <c r="V11" s="711" t="s">
        <v>138</v>
      </c>
      <c r="W11" s="710"/>
      <c r="X11" s="711" t="s">
        <v>139</v>
      </c>
      <c r="Y11" s="712"/>
      <c r="Z11" s="709" t="s">
        <v>2</v>
      </c>
      <c r="AA11" s="710"/>
      <c r="AB11" s="711" t="s">
        <v>3</v>
      </c>
      <c r="AC11" s="710"/>
      <c r="AD11" s="711" t="s">
        <v>4</v>
      </c>
      <c r="AE11" s="710"/>
      <c r="AF11" s="711" t="s">
        <v>5</v>
      </c>
      <c r="AG11" s="710"/>
      <c r="AH11" s="711" t="s">
        <v>138</v>
      </c>
      <c r="AI11" s="710"/>
      <c r="AJ11" s="711" t="s">
        <v>139</v>
      </c>
      <c r="AK11" s="712"/>
      <c r="AL11" s="709" t="s">
        <v>2</v>
      </c>
      <c r="AM11" s="710"/>
      <c r="AN11" s="711" t="s">
        <v>3</v>
      </c>
      <c r="AO11" s="710"/>
      <c r="AP11" s="711" t="s">
        <v>4</v>
      </c>
      <c r="AQ11" s="710"/>
      <c r="AR11" s="711" t="s">
        <v>5</v>
      </c>
      <c r="AS11" s="710"/>
      <c r="AT11" s="711" t="s">
        <v>138</v>
      </c>
      <c r="AU11" s="710"/>
      <c r="AV11" s="711" t="s">
        <v>139</v>
      </c>
      <c r="AW11" s="712"/>
      <c r="AX11" s="709" t="s">
        <v>2</v>
      </c>
      <c r="AY11" s="710"/>
      <c r="AZ11" s="711" t="s">
        <v>3</v>
      </c>
      <c r="BA11" s="710"/>
      <c r="BB11" s="711" t="s">
        <v>4</v>
      </c>
      <c r="BC11" s="710"/>
      <c r="BD11" s="711" t="s">
        <v>5</v>
      </c>
      <c r="BE11" s="710"/>
      <c r="BF11" s="711" t="s">
        <v>138</v>
      </c>
      <c r="BG11" s="710"/>
      <c r="BH11" s="711" t="s">
        <v>139</v>
      </c>
      <c r="BI11" s="712"/>
      <c r="BJ11" s="709" t="s">
        <v>140</v>
      </c>
      <c r="BK11" s="710"/>
      <c r="BL11" s="711" t="s">
        <v>3</v>
      </c>
      <c r="BM11" s="710"/>
      <c r="BN11" s="711" t="s">
        <v>4</v>
      </c>
      <c r="BO11" s="710"/>
      <c r="BP11" s="711" t="s">
        <v>5</v>
      </c>
      <c r="BQ11" s="710"/>
      <c r="BR11" s="711" t="s">
        <v>138</v>
      </c>
      <c r="BS11" s="710"/>
      <c r="BT11" s="711" t="s">
        <v>139</v>
      </c>
      <c r="BU11" s="712"/>
      <c r="BV11" s="713" t="s">
        <v>2</v>
      </c>
      <c r="BW11" s="714"/>
      <c r="BX11" s="714" t="s">
        <v>3</v>
      </c>
      <c r="BY11" s="714"/>
      <c r="BZ11" s="714" t="s">
        <v>4</v>
      </c>
      <c r="CA11" s="714"/>
      <c r="CB11" s="714" t="s">
        <v>5</v>
      </c>
      <c r="CC11" s="714"/>
      <c r="CD11" s="714" t="s">
        <v>138</v>
      </c>
      <c r="CE11" s="714"/>
      <c r="CF11" s="711" t="s">
        <v>139</v>
      </c>
      <c r="CG11" s="712"/>
      <c r="CH11" s="715" t="s">
        <v>2</v>
      </c>
      <c r="CI11" s="716"/>
      <c r="CJ11" s="717" t="s">
        <v>3</v>
      </c>
      <c r="CK11" s="716"/>
      <c r="CL11" s="717" t="s">
        <v>4</v>
      </c>
      <c r="CM11" s="716"/>
      <c r="CN11" s="717" t="s">
        <v>5</v>
      </c>
      <c r="CO11" s="716"/>
      <c r="CP11" s="718" t="s">
        <v>138</v>
      </c>
      <c r="CQ11" s="719"/>
      <c r="CR11" s="720" t="s">
        <v>8</v>
      </c>
      <c r="CS11" s="721"/>
      <c r="CT11" s="715" t="s">
        <v>2</v>
      </c>
      <c r="CU11" s="716"/>
      <c r="CV11" s="717" t="s">
        <v>3</v>
      </c>
      <c r="CW11" s="716"/>
      <c r="CX11" s="717" t="s">
        <v>4</v>
      </c>
      <c r="CY11" s="716"/>
      <c r="CZ11" s="717" t="s">
        <v>5</v>
      </c>
      <c r="DA11" s="716"/>
      <c r="DB11" s="720" t="s">
        <v>137</v>
      </c>
      <c r="DC11" s="721"/>
      <c r="DD11" s="722" t="s">
        <v>2</v>
      </c>
      <c r="DE11" s="723"/>
      <c r="DF11" s="724" t="s">
        <v>3</v>
      </c>
      <c r="DG11" s="723"/>
      <c r="DH11" s="724" t="s">
        <v>4</v>
      </c>
      <c r="DI11" s="723"/>
      <c r="DJ11" s="724" t="s">
        <v>5</v>
      </c>
      <c r="DK11" s="723"/>
      <c r="DL11" s="725" t="s">
        <v>136</v>
      </c>
      <c r="DM11" s="726"/>
      <c r="DN11" s="722" t="s">
        <v>2</v>
      </c>
      <c r="DO11" s="723"/>
      <c r="DP11" s="724" t="s">
        <v>3</v>
      </c>
      <c r="DQ11" s="723"/>
      <c r="DR11" s="724" t="s">
        <v>4</v>
      </c>
      <c r="DS11" s="723"/>
      <c r="DT11" s="724" t="s">
        <v>5</v>
      </c>
      <c r="DU11" s="723"/>
      <c r="DV11" s="725" t="s">
        <v>136</v>
      </c>
      <c r="DW11" s="726"/>
      <c r="DX11" s="722" t="s">
        <v>2</v>
      </c>
      <c r="DY11" s="723"/>
      <c r="DZ11" s="724" t="s">
        <v>3</v>
      </c>
      <c r="EA11" s="723"/>
      <c r="EB11" s="724" t="s">
        <v>4</v>
      </c>
      <c r="EC11" s="723"/>
      <c r="ED11" s="724" t="s">
        <v>5</v>
      </c>
      <c r="EE11" s="723"/>
      <c r="EF11" s="725" t="s">
        <v>135</v>
      </c>
      <c r="EG11" s="726"/>
      <c r="EH11" s="722" t="s">
        <v>2</v>
      </c>
      <c r="EI11" s="723"/>
      <c r="EJ11" s="724" t="s">
        <v>3</v>
      </c>
      <c r="EK11" s="723"/>
      <c r="EL11" s="724" t="s">
        <v>4</v>
      </c>
      <c r="EM11" s="723"/>
      <c r="EN11" s="724" t="s">
        <v>5</v>
      </c>
      <c r="EO11" s="723"/>
      <c r="EP11" s="725" t="s">
        <v>135</v>
      </c>
      <c r="EQ11" s="726"/>
      <c r="ER11" s="709" t="s">
        <v>140</v>
      </c>
      <c r="ES11" s="710"/>
      <c r="ET11" s="711" t="s">
        <v>3</v>
      </c>
      <c r="EU11" s="710"/>
      <c r="EV11" s="711" t="s">
        <v>4</v>
      </c>
      <c r="EW11" s="710"/>
      <c r="EX11" s="711" t="s">
        <v>5</v>
      </c>
      <c r="EY11" s="710"/>
      <c r="EZ11" s="711" t="s">
        <v>138</v>
      </c>
      <c r="FA11" s="710"/>
      <c r="FB11" s="711" t="s">
        <v>139</v>
      </c>
      <c r="FC11" s="712"/>
    </row>
    <row r="12" spans="1:178" ht="20.399999999999999" customHeight="1" x14ac:dyDescent="0.2">
      <c r="A12" s="708"/>
      <c r="B12" s="365" t="s">
        <v>6</v>
      </c>
      <c r="C12" s="366" t="s">
        <v>211</v>
      </c>
      <c r="D12" s="366" t="s">
        <v>6</v>
      </c>
      <c r="E12" s="366" t="s">
        <v>211</v>
      </c>
      <c r="F12" s="366" t="s">
        <v>6</v>
      </c>
      <c r="G12" s="366" t="s">
        <v>211</v>
      </c>
      <c r="H12" s="366" t="s">
        <v>6</v>
      </c>
      <c r="I12" s="366" t="s">
        <v>211</v>
      </c>
      <c r="J12" s="366" t="s">
        <v>6</v>
      </c>
      <c r="K12" s="366" t="s">
        <v>211</v>
      </c>
      <c r="L12" s="367" t="s">
        <v>6</v>
      </c>
      <c r="M12" s="368" t="s">
        <v>211</v>
      </c>
      <c r="N12" s="365" t="s">
        <v>6</v>
      </c>
      <c r="O12" s="366" t="s">
        <v>211</v>
      </c>
      <c r="P12" s="366" t="s">
        <v>6</v>
      </c>
      <c r="Q12" s="366" t="s">
        <v>211</v>
      </c>
      <c r="R12" s="366" t="s">
        <v>6</v>
      </c>
      <c r="S12" s="366" t="s">
        <v>211</v>
      </c>
      <c r="T12" s="366" t="s">
        <v>6</v>
      </c>
      <c r="U12" s="366" t="s">
        <v>211</v>
      </c>
      <c r="V12" s="366" t="s">
        <v>6</v>
      </c>
      <c r="W12" s="366" t="s">
        <v>211</v>
      </c>
      <c r="X12" s="367" t="s">
        <v>6</v>
      </c>
      <c r="Y12" s="368" t="s">
        <v>211</v>
      </c>
      <c r="Z12" s="365" t="s">
        <v>6</v>
      </c>
      <c r="AA12" s="366" t="s">
        <v>211</v>
      </c>
      <c r="AB12" s="366" t="s">
        <v>6</v>
      </c>
      <c r="AC12" s="366" t="s">
        <v>211</v>
      </c>
      <c r="AD12" s="366" t="s">
        <v>6</v>
      </c>
      <c r="AE12" s="366" t="s">
        <v>211</v>
      </c>
      <c r="AF12" s="366" t="s">
        <v>6</v>
      </c>
      <c r="AG12" s="366" t="s">
        <v>211</v>
      </c>
      <c r="AH12" s="366" t="s">
        <v>6</v>
      </c>
      <c r="AI12" s="366" t="s">
        <v>211</v>
      </c>
      <c r="AJ12" s="367" t="s">
        <v>6</v>
      </c>
      <c r="AK12" s="368" t="s">
        <v>211</v>
      </c>
      <c r="AL12" s="365" t="s">
        <v>6</v>
      </c>
      <c r="AM12" s="366" t="s">
        <v>211</v>
      </c>
      <c r="AN12" s="366" t="s">
        <v>6</v>
      </c>
      <c r="AO12" s="366" t="s">
        <v>211</v>
      </c>
      <c r="AP12" s="366" t="s">
        <v>6</v>
      </c>
      <c r="AQ12" s="366" t="s">
        <v>211</v>
      </c>
      <c r="AR12" s="366" t="s">
        <v>6</v>
      </c>
      <c r="AS12" s="366" t="s">
        <v>211</v>
      </c>
      <c r="AT12" s="366" t="s">
        <v>6</v>
      </c>
      <c r="AU12" s="366" t="s">
        <v>211</v>
      </c>
      <c r="AV12" s="367" t="s">
        <v>6</v>
      </c>
      <c r="AW12" s="368" t="s">
        <v>211</v>
      </c>
      <c r="AX12" s="365" t="s">
        <v>6</v>
      </c>
      <c r="AY12" s="366" t="s">
        <v>211</v>
      </c>
      <c r="AZ12" s="366" t="s">
        <v>6</v>
      </c>
      <c r="BA12" s="366" t="s">
        <v>211</v>
      </c>
      <c r="BB12" s="366" t="s">
        <v>6</v>
      </c>
      <c r="BC12" s="366" t="s">
        <v>211</v>
      </c>
      <c r="BD12" s="366" t="s">
        <v>6</v>
      </c>
      <c r="BE12" s="366" t="s">
        <v>211</v>
      </c>
      <c r="BF12" s="366" t="s">
        <v>6</v>
      </c>
      <c r="BG12" s="366" t="s">
        <v>211</v>
      </c>
      <c r="BH12" s="367" t="s">
        <v>6</v>
      </c>
      <c r="BI12" s="368" t="s">
        <v>211</v>
      </c>
      <c r="BJ12" s="365" t="s">
        <v>6</v>
      </c>
      <c r="BK12" s="366" t="s">
        <v>211</v>
      </c>
      <c r="BL12" s="366" t="s">
        <v>6</v>
      </c>
      <c r="BM12" s="366" t="s">
        <v>211</v>
      </c>
      <c r="BN12" s="366" t="s">
        <v>6</v>
      </c>
      <c r="BO12" s="366" t="s">
        <v>211</v>
      </c>
      <c r="BP12" s="366" t="s">
        <v>6</v>
      </c>
      <c r="BQ12" s="366" t="s">
        <v>211</v>
      </c>
      <c r="BR12" s="366" t="s">
        <v>6</v>
      </c>
      <c r="BS12" s="366" t="s">
        <v>211</v>
      </c>
      <c r="BT12" s="367" t="s">
        <v>6</v>
      </c>
      <c r="BU12" s="368" t="s">
        <v>211</v>
      </c>
      <c r="BV12" s="369" t="s">
        <v>6</v>
      </c>
      <c r="BW12" s="367" t="s">
        <v>211</v>
      </c>
      <c r="BX12" s="367" t="s">
        <v>6</v>
      </c>
      <c r="BY12" s="367" t="s">
        <v>211</v>
      </c>
      <c r="BZ12" s="367" t="s">
        <v>6</v>
      </c>
      <c r="CA12" s="367" t="s">
        <v>211</v>
      </c>
      <c r="CB12" s="367" t="s">
        <v>6</v>
      </c>
      <c r="CC12" s="367" t="s">
        <v>211</v>
      </c>
      <c r="CD12" s="367" t="s">
        <v>6</v>
      </c>
      <c r="CE12" s="367" t="s">
        <v>211</v>
      </c>
      <c r="CF12" s="367" t="s">
        <v>6</v>
      </c>
      <c r="CG12" s="368" t="s">
        <v>211</v>
      </c>
      <c r="CH12" s="370" t="s">
        <v>6</v>
      </c>
      <c r="CI12" s="371" t="s">
        <v>211</v>
      </c>
      <c r="CJ12" s="371" t="s">
        <v>6</v>
      </c>
      <c r="CK12" s="371" t="s">
        <v>211</v>
      </c>
      <c r="CL12" s="371" t="s">
        <v>6</v>
      </c>
      <c r="CM12" s="371" t="s">
        <v>211</v>
      </c>
      <c r="CN12" s="371" t="s">
        <v>6</v>
      </c>
      <c r="CO12" s="371" t="s">
        <v>211</v>
      </c>
      <c r="CP12" s="371" t="s">
        <v>6</v>
      </c>
      <c r="CQ12" s="371" t="s">
        <v>211</v>
      </c>
      <c r="CR12" s="371" t="s">
        <v>6</v>
      </c>
      <c r="CS12" s="372" t="s">
        <v>211</v>
      </c>
      <c r="CT12" s="370" t="s">
        <v>6</v>
      </c>
      <c r="CU12" s="371" t="s">
        <v>211</v>
      </c>
      <c r="CV12" s="371" t="s">
        <v>6</v>
      </c>
      <c r="CW12" s="371" t="s">
        <v>211</v>
      </c>
      <c r="CX12" s="371" t="s">
        <v>6</v>
      </c>
      <c r="CY12" s="371" t="s">
        <v>211</v>
      </c>
      <c r="CZ12" s="371" t="s">
        <v>6</v>
      </c>
      <c r="DA12" s="371" t="s">
        <v>211</v>
      </c>
      <c r="DB12" s="371" t="s">
        <v>6</v>
      </c>
      <c r="DC12" s="372" t="s">
        <v>211</v>
      </c>
      <c r="DD12" s="373" t="s">
        <v>6</v>
      </c>
      <c r="DE12" s="374" t="s">
        <v>212</v>
      </c>
      <c r="DF12" s="374" t="s">
        <v>6</v>
      </c>
      <c r="DG12" s="374" t="s">
        <v>212</v>
      </c>
      <c r="DH12" s="374" t="s">
        <v>6</v>
      </c>
      <c r="DI12" s="374" t="s">
        <v>212</v>
      </c>
      <c r="DJ12" s="374" t="s">
        <v>6</v>
      </c>
      <c r="DK12" s="374" t="s">
        <v>212</v>
      </c>
      <c r="DL12" s="375" t="s">
        <v>6</v>
      </c>
      <c r="DM12" s="376" t="s">
        <v>212</v>
      </c>
      <c r="DN12" s="377" t="s">
        <v>6</v>
      </c>
      <c r="DO12" s="375" t="s">
        <v>212</v>
      </c>
      <c r="DP12" s="375" t="s">
        <v>6</v>
      </c>
      <c r="DQ12" s="375" t="s">
        <v>212</v>
      </c>
      <c r="DR12" s="375" t="s">
        <v>6</v>
      </c>
      <c r="DS12" s="375" t="s">
        <v>212</v>
      </c>
      <c r="DT12" s="375" t="s">
        <v>6</v>
      </c>
      <c r="DU12" s="375" t="s">
        <v>212</v>
      </c>
      <c r="DV12" s="375" t="s">
        <v>6</v>
      </c>
      <c r="DW12" s="376" t="s">
        <v>212</v>
      </c>
      <c r="DX12" s="377" t="s">
        <v>6</v>
      </c>
      <c r="DY12" s="375" t="s">
        <v>212</v>
      </c>
      <c r="DZ12" s="375" t="s">
        <v>6</v>
      </c>
      <c r="EA12" s="375" t="s">
        <v>212</v>
      </c>
      <c r="EB12" s="375" t="s">
        <v>6</v>
      </c>
      <c r="EC12" s="375" t="s">
        <v>212</v>
      </c>
      <c r="ED12" s="375" t="s">
        <v>6</v>
      </c>
      <c r="EE12" s="375" t="s">
        <v>212</v>
      </c>
      <c r="EF12" s="375" t="s">
        <v>6</v>
      </c>
      <c r="EG12" s="376" t="s">
        <v>212</v>
      </c>
      <c r="EH12" s="377" t="s">
        <v>6</v>
      </c>
      <c r="EI12" s="375" t="s">
        <v>212</v>
      </c>
      <c r="EJ12" s="375" t="s">
        <v>6</v>
      </c>
      <c r="EK12" s="375" t="s">
        <v>212</v>
      </c>
      <c r="EL12" s="375" t="s">
        <v>6</v>
      </c>
      <c r="EM12" s="375" t="s">
        <v>212</v>
      </c>
      <c r="EN12" s="375" t="s">
        <v>6</v>
      </c>
      <c r="EO12" s="375" t="s">
        <v>212</v>
      </c>
      <c r="EP12" s="375" t="s">
        <v>6</v>
      </c>
      <c r="EQ12" s="376" t="s">
        <v>212</v>
      </c>
      <c r="ER12" s="365" t="s">
        <v>6</v>
      </c>
      <c r="ES12" s="366" t="s">
        <v>211</v>
      </c>
      <c r="ET12" s="366" t="s">
        <v>6</v>
      </c>
      <c r="EU12" s="366" t="s">
        <v>211</v>
      </c>
      <c r="EV12" s="366" t="s">
        <v>6</v>
      </c>
      <c r="EW12" s="366" t="s">
        <v>211</v>
      </c>
      <c r="EX12" s="366" t="s">
        <v>6</v>
      </c>
      <c r="EY12" s="366" t="s">
        <v>211</v>
      </c>
      <c r="EZ12" s="366" t="s">
        <v>6</v>
      </c>
      <c r="FA12" s="366" t="s">
        <v>211</v>
      </c>
      <c r="FB12" s="367" t="s">
        <v>6</v>
      </c>
      <c r="FC12" s="368" t="s">
        <v>211</v>
      </c>
      <c r="FE12" s="37"/>
      <c r="FF12" s="37"/>
    </row>
    <row r="13" spans="1:178" x14ac:dyDescent="0.2">
      <c r="A13" s="378" t="s">
        <v>141</v>
      </c>
      <c r="B13" s="379">
        <f t="shared" ref="B13:M13" si="0">SUM(B14:B41)</f>
        <v>28240895.210000016</v>
      </c>
      <c r="C13" s="380">
        <f>SUM(C14:C41)</f>
        <v>50887907.802999996</v>
      </c>
      <c r="D13" s="380">
        <f t="shared" si="0"/>
        <v>19387184.830000013</v>
      </c>
      <c r="E13" s="380">
        <f t="shared" si="0"/>
        <v>41505542.976000004</v>
      </c>
      <c r="F13" s="380">
        <f t="shared" si="0"/>
        <v>5664779.3460000008</v>
      </c>
      <c r="G13" s="380">
        <f t="shared" si="0"/>
        <v>3386883.486</v>
      </c>
      <c r="H13" s="380">
        <f t="shared" si="0"/>
        <v>10011.172999999997</v>
      </c>
      <c r="I13" s="380">
        <f t="shared" si="0"/>
        <v>706494.22500000009</v>
      </c>
      <c r="J13" s="380">
        <f t="shared" si="0"/>
        <v>557253.67799999972</v>
      </c>
      <c r="K13" s="380">
        <f t="shared" si="0"/>
        <v>276827.05199999997</v>
      </c>
      <c r="L13" s="380">
        <f t="shared" si="0"/>
        <v>2621666.1830000002</v>
      </c>
      <c r="M13" s="381">
        <f t="shared" si="0"/>
        <v>5012160.0639999984</v>
      </c>
      <c r="N13" s="379">
        <f t="shared" ref="N13:Y13" si="1">SUM(N14:N41)</f>
        <v>31326852.166999999</v>
      </c>
      <c r="O13" s="380">
        <f t="shared" si="1"/>
        <v>60373271.511999987</v>
      </c>
      <c r="P13" s="380">
        <f t="shared" si="1"/>
        <v>20291877.578000002</v>
      </c>
      <c r="Q13" s="380">
        <f t="shared" si="1"/>
        <v>46868092.877999991</v>
      </c>
      <c r="R13" s="380">
        <f t="shared" si="1"/>
        <v>7540722.1749999989</v>
      </c>
      <c r="S13" s="380">
        <f t="shared" si="1"/>
        <v>4429743.6549999993</v>
      </c>
      <c r="T13" s="380">
        <f t="shared" si="1"/>
        <v>10623.632000000001</v>
      </c>
      <c r="U13" s="380">
        <f t="shared" si="1"/>
        <v>982588.94600000011</v>
      </c>
      <c r="V13" s="380">
        <f t="shared" si="1"/>
        <v>603130.46900000027</v>
      </c>
      <c r="W13" s="380">
        <f t="shared" si="1"/>
        <v>350606.9310000001</v>
      </c>
      <c r="X13" s="380">
        <f t="shared" si="1"/>
        <v>2880498.3130000001</v>
      </c>
      <c r="Y13" s="381">
        <f t="shared" si="1"/>
        <v>7742239.102</v>
      </c>
      <c r="Z13" s="379">
        <f t="shared" ref="Z13:CK13" si="2">SUM(Z14:Z41)</f>
        <v>31554967.039999995</v>
      </c>
      <c r="AA13" s="380">
        <f t="shared" si="2"/>
        <v>57113336.145000003</v>
      </c>
      <c r="AB13" s="380">
        <f t="shared" si="2"/>
        <v>19903612.430000003</v>
      </c>
      <c r="AC13" s="380">
        <f t="shared" si="2"/>
        <v>45559927.849000029</v>
      </c>
      <c r="AD13" s="380">
        <f t="shared" si="2"/>
        <v>7102303.6259999983</v>
      </c>
      <c r="AE13" s="380">
        <f t="shared" si="2"/>
        <v>4968453.835</v>
      </c>
      <c r="AF13" s="380">
        <f t="shared" si="2"/>
        <v>10097.217000000001</v>
      </c>
      <c r="AG13" s="380">
        <f t="shared" si="2"/>
        <v>1115082.567</v>
      </c>
      <c r="AH13" s="380">
        <f t="shared" si="2"/>
        <v>333155.24099999998</v>
      </c>
      <c r="AI13" s="380">
        <f t="shared" si="2"/>
        <v>327759.63499999995</v>
      </c>
      <c r="AJ13" s="380">
        <f t="shared" si="2"/>
        <v>4205798.5259999996</v>
      </c>
      <c r="AK13" s="381">
        <f t="shared" si="2"/>
        <v>5142112.2590000005</v>
      </c>
      <c r="AL13" s="379">
        <f t="shared" si="2"/>
        <v>31734522.263000078</v>
      </c>
      <c r="AM13" s="380">
        <f t="shared" si="2"/>
        <v>53110227.497000046</v>
      </c>
      <c r="AN13" s="380">
        <f t="shared" si="2"/>
        <v>19375537.057000075</v>
      </c>
      <c r="AO13" s="380">
        <f t="shared" si="2"/>
        <v>42219118.952000029</v>
      </c>
      <c r="AP13" s="380">
        <f t="shared" si="2"/>
        <v>7419145.3319999976</v>
      </c>
      <c r="AQ13" s="380">
        <f t="shared" si="2"/>
        <v>4857764.9619999994</v>
      </c>
      <c r="AR13" s="380">
        <f t="shared" si="2"/>
        <v>14829.134999999997</v>
      </c>
      <c r="AS13" s="380">
        <f t="shared" si="2"/>
        <v>811610.71600000013</v>
      </c>
      <c r="AT13" s="380">
        <f t="shared" si="2"/>
        <v>349373.82800000004</v>
      </c>
      <c r="AU13" s="380">
        <f t="shared" si="2"/>
        <v>306072.34299999999</v>
      </c>
      <c r="AV13" s="380">
        <f t="shared" si="2"/>
        <v>4575636.911000004</v>
      </c>
      <c r="AW13" s="381">
        <f t="shared" si="2"/>
        <v>4915660.5239999974</v>
      </c>
      <c r="AX13" s="382">
        <f t="shared" si="2"/>
        <v>30282948.525000002</v>
      </c>
      <c r="AY13" s="383">
        <f t="shared" si="2"/>
        <v>47634943.901000008</v>
      </c>
      <c r="AZ13" s="383">
        <f t="shared" si="2"/>
        <v>18007157.609000001</v>
      </c>
      <c r="BA13" s="383">
        <f t="shared" si="2"/>
        <v>38089778.004000001</v>
      </c>
      <c r="BB13" s="383">
        <f t="shared" si="2"/>
        <v>6935007.5530000012</v>
      </c>
      <c r="BC13" s="383">
        <f t="shared" si="2"/>
        <v>4176318.1350000002</v>
      </c>
      <c r="BD13" s="383">
        <f t="shared" si="2"/>
        <v>8455.9629999999997</v>
      </c>
      <c r="BE13" s="383">
        <f t="shared" si="2"/>
        <v>759593.63300000003</v>
      </c>
      <c r="BF13" s="383">
        <f t="shared" si="2"/>
        <v>654326.06999999995</v>
      </c>
      <c r="BG13" s="383">
        <f t="shared" si="2"/>
        <v>265310.85199999996</v>
      </c>
      <c r="BH13" s="383">
        <f t="shared" si="2"/>
        <v>4678001.3299999991</v>
      </c>
      <c r="BI13" s="384">
        <f t="shared" si="2"/>
        <v>4343943.2769999998</v>
      </c>
      <c r="BJ13" s="385">
        <f t="shared" si="2"/>
        <v>29619051.03800004</v>
      </c>
      <c r="BK13" s="386">
        <f t="shared" si="2"/>
        <v>46151612.742000028</v>
      </c>
      <c r="BL13" s="386">
        <f t="shared" si="2"/>
        <v>17498927.97200004</v>
      </c>
      <c r="BM13" s="386">
        <f t="shared" si="2"/>
        <v>36619468.122000001</v>
      </c>
      <c r="BN13" s="386">
        <f t="shared" si="2"/>
        <v>7179200.925999999</v>
      </c>
      <c r="BO13" s="386">
        <f t="shared" si="2"/>
        <v>4298959.6440000003</v>
      </c>
      <c r="BP13" s="386">
        <f t="shared" si="2"/>
        <v>7418.0469999999868</v>
      </c>
      <c r="BQ13" s="386">
        <f t="shared" si="2"/>
        <v>644160.41500000004</v>
      </c>
      <c r="BR13" s="386">
        <f t="shared" si="2"/>
        <v>470129.89299999992</v>
      </c>
      <c r="BS13" s="386">
        <f t="shared" si="2"/>
        <v>302857.83400000003</v>
      </c>
      <c r="BT13" s="386">
        <f t="shared" si="2"/>
        <v>4463374.2000000011</v>
      </c>
      <c r="BU13" s="387">
        <f t="shared" si="2"/>
        <v>4286166.727</v>
      </c>
      <c r="BV13" s="385">
        <f t="shared" si="2"/>
        <v>27785112.941000093</v>
      </c>
      <c r="BW13" s="386">
        <f t="shared" si="2"/>
        <v>40738011.285999984</v>
      </c>
      <c r="BX13" s="386">
        <f t="shared" si="2"/>
        <v>17487340.756000094</v>
      </c>
      <c r="BY13" s="386">
        <f t="shared" si="2"/>
        <v>34242635.641999967</v>
      </c>
      <c r="BZ13" s="386">
        <f t="shared" si="2"/>
        <v>7598562.5099999988</v>
      </c>
      <c r="CA13" s="386">
        <f t="shared" si="2"/>
        <v>4409846.1839999994</v>
      </c>
      <c r="CB13" s="386">
        <f t="shared" si="2"/>
        <v>6938.8649999999852</v>
      </c>
      <c r="CC13" s="386">
        <f t="shared" si="2"/>
        <v>733973.85499999998</v>
      </c>
      <c r="CD13" s="386">
        <f t="shared" si="2"/>
        <v>431497.06800000003</v>
      </c>
      <c r="CE13" s="386">
        <f t="shared" si="2"/>
        <v>317696.01000000018</v>
      </c>
      <c r="CF13" s="386">
        <f t="shared" si="2"/>
        <v>2260773.7419999978</v>
      </c>
      <c r="CG13" s="387">
        <f t="shared" si="2"/>
        <v>1033859.5950000003</v>
      </c>
      <c r="CH13" s="385">
        <f t="shared" si="2"/>
        <v>25530545.016370002</v>
      </c>
      <c r="CI13" s="386">
        <f t="shared" si="2"/>
        <v>38176925.513000049</v>
      </c>
      <c r="CJ13" s="386">
        <f t="shared" si="2"/>
        <v>15515020.827104002</v>
      </c>
      <c r="CK13" s="386">
        <f t="shared" si="2"/>
        <v>31984689.877000052</v>
      </c>
      <c r="CL13" s="386">
        <f t="shared" ref="CL13:DC13" si="3">SUM(CL14:CL41)</f>
        <v>7557576.5003759982</v>
      </c>
      <c r="CM13" s="386">
        <f t="shared" si="3"/>
        <v>4157206.8979999996</v>
      </c>
      <c r="CN13" s="386">
        <f t="shared" si="3"/>
        <v>8056.6716509999942</v>
      </c>
      <c r="CO13" s="386">
        <f t="shared" si="3"/>
        <v>752391.77</v>
      </c>
      <c r="CP13" s="386">
        <f t="shared" si="3"/>
        <v>387059.11993400002</v>
      </c>
      <c r="CQ13" s="386">
        <f t="shared" si="3"/>
        <v>314020.46300000005</v>
      </c>
      <c r="CR13" s="386">
        <f t="shared" si="3"/>
        <v>2062831.8973049999</v>
      </c>
      <c r="CS13" s="387">
        <f t="shared" si="3"/>
        <v>968616.50499999977</v>
      </c>
      <c r="CT13" s="385">
        <f t="shared" si="3"/>
        <v>24452709</v>
      </c>
      <c r="CU13" s="386">
        <f t="shared" si="3"/>
        <v>37610769</v>
      </c>
      <c r="CV13" s="386">
        <f t="shared" si="3"/>
        <v>15120827</v>
      </c>
      <c r="CW13" s="386">
        <f t="shared" si="3"/>
        <v>31469404</v>
      </c>
      <c r="CX13" s="386">
        <f t="shared" si="3"/>
        <v>7391357</v>
      </c>
      <c r="CY13" s="386">
        <f t="shared" si="3"/>
        <v>4264742</v>
      </c>
      <c r="CZ13" s="386">
        <f t="shared" si="3"/>
        <v>9308</v>
      </c>
      <c r="DA13" s="386">
        <f t="shared" si="3"/>
        <v>684231</v>
      </c>
      <c r="DB13" s="386">
        <f t="shared" si="3"/>
        <v>1931217</v>
      </c>
      <c r="DC13" s="387">
        <f t="shared" si="3"/>
        <v>1192392</v>
      </c>
      <c r="DD13" s="385">
        <f t="shared" ref="DD13:DE13" si="4">SUM(DD14:DD41)</f>
        <v>23202415.368953027</v>
      </c>
      <c r="DE13" s="386">
        <f t="shared" si="4"/>
        <v>38202413.196000017</v>
      </c>
      <c r="DF13" s="386">
        <f t="shared" ref="DF13:DM13" si="5">SUM(DF14:DF41)</f>
        <v>14673561.964036027</v>
      </c>
      <c r="DG13" s="386">
        <f t="shared" si="5"/>
        <v>31499310.514000013</v>
      </c>
      <c r="DH13" s="386">
        <f t="shared" si="5"/>
        <v>6520337.4734180002</v>
      </c>
      <c r="DI13" s="386">
        <f t="shared" si="5"/>
        <v>4492240.3710000003</v>
      </c>
      <c r="DJ13" s="386">
        <f t="shared" si="5"/>
        <v>9426.6073619999934</v>
      </c>
      <c r="DK13" s="386">
        <f t="shared" si="5"/>
        <v>694012.65399999998</v>
      </c>
      <c r="DL13" s="386">
        <f t="shared" si="5"/>
        <v>1999089.324136999</v>
      </c>
      <c r="DM13" s="387">
        <f t="shared" si="5"/>
        <v>1516849.6569999992</v>
      </c>
      <c r="DN13" s="385">
        <f t="shared" ref="DN13:EQ13" si="6">SUM(DN14:DN41)</f>
        <v>24775660.751841009</v>
      </c>
      <c r="DO13" s="386">
        <f t="shared" si="6"/>
        <v>37904470.972999983</v>
      </c>
      <c r="DP13" s="386">
        <f t="shared" si="6"/>
        <v>14835165.906705003</v>
      </c>
      <c r="DQ13" s="386">
        <f t="shared" si="6"/>
        <v>30935228.29299999</v>
      </c>
      <c r="DR13" s="386">
        <f t="shared" si="6"/>
        <v>7387502.3496640027</v>
      </c>
      <c r="DS13" s="386">
        <f t="shared" si="6"/>
        <v>4244939.4910000013</v>
      </c>
      <c r="DT13" s="386">
        <f t="shared" si="6"/>
        <v>88576.440371999939</v>
      </c>
      <c r="DU13" s="386">
        <f t="shared" si="6"/>
        <v>780313.34599999979</v>
      </c>
      <c r="DV13" s="386">
        <f t="shared" si="6"/>
        <v>2464416.0551</v>
      </c>
      <c r="DW13" s="387">
        <f t="shared" si="6"/>
        <v>1943989.8430000003</v>
      </c>
      <c r="DX13" s="385">
        <f t="shared" si="6"/>
        <v>24049786.883446004</v>
      </c>
      <c r="DY13" s="386">
        <f t="shared" si="6"/>
        <v>35980665.137999967</v>
      </c>
      <c r="DZ13" s="386">
        <f t="shared" si="6"/>
        <v>14305444.157634007</v>
      </c>
      <c r="EA13" s="386">
        <f t="shared" si="6"/>
        <v>29406259.207999956</v>
      </c>
      <c r="EB13" s="386">
        <f t="shared" si="6"/>
        <v>7354790.4904899988</v>
      </c>
      <c r="EC13" s="386">
        <f t="shared" si="6"/>
        <v>3712131.5449999999</v>
      </c>
      <c r="ED13" s="386">
        <f t="shared" si="6"/>
        <v>12105.271319000009</v>
      </c>
      <c r="EE13" s="386">
        <f t="shared" si="6"/>
        <v>780520.15399999975</v>
      </c>
      <c r="EF13" s="386">
        <f t="shared" si="6"/>
        <v>2377446.9640030004</v>
      </c>
      <c r="EG13" s="387">
        <f t="shared" si="6"/>
        <v>2081754.2309999997</v>
      </c>
      <c r="EH13" s="385">
        <f t="shared" si="6"/>
        <v>23004371.443000022</v>
      </c>
      <c r="EI13" s="386">
        <f t="shared" si="6"/>
        <v>42560092.419000022</v>
      </c>
      <c r="EJ13" s="386">
        <f t="shared" si="6"/>
        <v>14385478.285000015</v>
      </c>
      <c r="EK13" s="386">
        <f t="shared" si="6"/>
        <v>33108959.419000015</v>
      </c>
      <c r="EL13" s="386">
        <f t="shared" si="6"/>
        <v>6077537.9870000007</v>
      </c>
      <c r="EM13" s="386">
        <f t="shared" si="6"/>
        <v>4862537.7590000005</v>
      </c>
      <c r="EN13" s="386">
        <f t="shared" si="6"/>
        <v>11924.206999999984</v>
      </c>
      <c r="EO13" s="386">
        <f t="shared" si="6"/>
        <v>805715.44400000002</v>
      </c>
      <c r="EP13" s="386">
        <f t="shared" si="6"/>
        <v>2529430.9640000006</v>
      </c>
      <c r="EQ13" s="387">
        <f t="shared" si="6"/>
        <v>3782879.7970000017</v>
      </c>
      <c r="ER13" s="379">
        <f t="shared" ref="ER13:FC13" si="7">SUM(ER14:ER41)</f>
        <v>355559837.64761037</v>
      </c>
      <c r="ES13" s="380">
        <f t="shared" si="7"/>
        <v>586444647.12500012</v>
      </c>
      <c r="ET13" s="380">
        <f t="shared" si="7"/>
        <v>220787136.37247935</v>
      </c>
      <c r="EU13" s="380">
        <f t="shared" si="7"/>
        <v>473508415.73400015</v>
      </c>
      <c r="EV13" s="380">
        <f t="shared" si="7"/>
        <v>91728823.268948004</v>
      </c>
      <c r="EW13" s="380">
        <f t="shared" si="7"/>
        <v>56261767.964999989</v>
      </c>
      <c r="EX13" s="380">
        <f t="shared" si="7"/>
        <v>207771.22970399991</v>
      </c>
      <c r="EY13" s="380">
        <f t="shared" si="7"/>
        <v>10250688.725</v>
      </c>
      <c r="EZ13" s="380">
        <f t="shared" si="7"/>
        <v>3785925.366934001</v>
      </c>
      <c r="FA13" s="380">
        <f t="shared" si="7"/>
        <v>2461151.1200000006</v>
      </c>
      <c r="FB13" s="380">
        <f>SUM(FB14:FB41)</f>
        <v>39050181.409545004</v>
      </c>
      <c r="FC13" s="381">
        <f t="shared" si="7"/>
        <v>43962623.580999993</v>
      </c>
      <c r="FE13" s="37"/>
    </row>
    <row r="14" spans="1:178" x14ac:dyDescent="0.2">
      <c r="A14" s="388" t="s">
        <v>79</v>
      </c>
      <c r="B14" s="389">
        <f>D14+F14+H14+J14+L14</f>
        <v>1931787.9199999985</v>
      </c>
      <c r="C14" s="390">
        <f>E14+G14+I14+K14+M14</f>
        <v>9087999.2730000056</v>
      </c>
      <c r="D14" s="391">
        <v>1443577.1469999985</v>
      </c>
      <c r="E14" s="391">
        <v>7647575.5470000068</v>
      </c>
      <c r="F14" s="391">
        <v>380430.8870000001</v>
      </c>
      <c r="G14" s="391">
        <v>587609.86400000006</v>
      </c>
      <c r="H14" s="391">
        <v>1871.9089999999994</v>
      </c>
      <c r="I14" s="391">
        <v>126321.74800000002</v>
      </c>
      <c r="J14" s="391">
        <v>2765.7370000000001</v>
      </c>
      <c r="K14" s="391">
        <v>4824.7900000000009</v>
      </c>
      <c r="L14" s="391">
        <v>103142.23999999999</v>
      </c>
      <c r="M14" s="392">
        <v>721667.32400000002</v>
      </c>
      <c r="N14" s="389">
        <f>P14+R14+T14+V14+X14</f>
        <v>2006118.5279999995</v>
      </c>
      <c r="O14" s="390">
        <f>Q14+S14+U14+W14+Y14</f>
        <v>10604411.220000003</v>
      </c>
      <c r="P14" s="391">
        <v>1456445.2349999994</v>
      </c>
      <c r="Q14" s="391">
        <v>8389756.415000001</v>
      </c>
      <c r="R14" s="391">
        <v>414065.18300000002</v>
      </c>
      <c r="S14" s="391">
        <v>1059222.9990000001</v>
      </c>
      <c r="T14" s="391">
        <v>2028.1689999999996</v>
      </c>
      <c r="U14" s="391">
        <v>144523.85699999999</v>
      </c>
      <c r="V14" s="391">
        <v>1320.6310000000001</v>
      </c>
      <c r="W14" s="391">
        <v>6112.3889999999992</v>
      </c>
      <c r="X14" s="391">
        <v>132259.31</v>
      </c>
      <c r="Y14" s="392">
        <v>1004795.56</v>
      </c>
      <c r="Z14" s="393">
        <f>AB14+AD14+AF14+AH14+AJ14</f>
        <v>2531602.4639999997</v>
      </c>
      <c r="AA14" s="394">
        <f>AC14+AE14+AG14+AI14+AK14</f>
        <v>10405875.830000006</v>
      </c>
      <c r="AB14" s="395">
        <v>1947228.757</v>
      </c>
      <c r="AC14" s="395">
        <v>8354904.7220000047</v>
      </c>
      <c r="AD14" s="395">
        <v>442382.34700000001</v>
      </c>
      <c r="AE14" s="395">
        <v>1053449.3220000002</v>
      </c>
      <c r="AF14" s="395">
        <v>2306.5789999999997</v>
      </c>
      <c r="AG14" s="395">
        <v>238069.29399999997</v>
      </c>
      <c r="AH14" s="395">
        <v>1666.2669999999998</v>
      </c>
      <c r="AI14" s="395">
        <v>6642.72</v>
      </c>
      <c r="AJ14" s="395">
        <v>138018.51399999997</v>
      </c>
      <c r="AK14" s="395">
        <v>752809.77200000011</v>
      </c>
      <c r="AL14" s="393">
        <f>AN14+AP14+AR14+AT14+AV14</f>
        <v>2324086.3759999867</v>
      </c>
      <c r="AM14" s="394">
        <f>AO14+AQ14+AS14+AU14+AW14</f>
        <v>9504393.926999988</v>
      </c>
      <c r="AN14" s="395">
        <v>1677707.8069999865</v>
      </c>
      <c r="AO14" s="395">
        <v>7624356.8039999884</v>
      </c>
      <c r="AP14" s="395">
        <v>492495.6929999998</v>
      </c>
      <c r="AQ14" s="395">
        <v>1074681.3509999998</v>
      </c>
      <c r="AR14" s="395">
        <v>2303.6269999999995</v>
      </c>
      <c r="AS14" s="395">
        <v>137284.39299999998</v>
      </c>
      <c r="AT14" s="395">
        <v>4428.114999999998</v>
      </c>
      <c r="AU14" s="395">
        <v>9687.9569999999985</v>
      </c>
      <c r="AV14" s="395">
        <v>147151.13400000022</v>
      </c>
      <c r="AW14" s="395">
        <v>658383.42200000037</v>
      </c>
      <c r="AX14" s="396">
        <f>AZ14+BB14+BD14+BF14+BH14</f>
        <v>1725841.5909999998</v>
      </c>
      <c r="AY14" s="397">
        <f>BA14+BC14+BE14+BG14+BI14</f>
        <v>8223858.2599999998</v>
      </c>
      <c r="AZ14" s="397">
        <v>1192887.1509999998</v>
      </c>
      <c r="BA14" s="397">
        <v>6596570.4450000003</v>
      </c>
      <c r="BB14" s="397">
        <v>365844.64799999999</v>
      </c>
      <c r="BC14" s="397">
        <v>863401.84499999997</v>
      </c>
      <c r="BD14" s="397">
        <v>1402.4669999999999</v>
      </c>
      <c r="BE14" s="397">
        <v>182166.43799999999</v>
      </c>
      <c r="BF14" s="397">
        <v>1794.7409999999998</v>
      </c>
      <c r="BG14" s="397">
        <v>5277.2759999999998</v>
      </c>
      <c r="BH14" s="397">
        <v>163912.58399999997</v>
      </c>
      <c r="BI14" s="398">
        <v>576442.25600000005</v>
      </c>
      <c r="BJ14" s="399">
        <f>BL14+BN14+BP14+BR14+BT14</f>
        <v>1574000.8939999931</v>
      </c>
      <c r="BK14" s="400">
        <f>BM14+BO14+BQ14+BS14+BU14</f>
        <v>7767665.8989999993</v>
      </c>
      <c r="BL14" s="401">
        <v>1097381.7289999931</v>
      </c>
      <c r="BM14" s="401">
        <v>6541898.1309999991</v>
      </c>
      <c r="BN14" s="401">
        <v>337913.55499999993</v>
      </c>
      <c r="BO14" s="401">
        <v>667536.875</v>
      </c>
      <c r="BP14" s="401">
        <v>1203.744999999996</v>
      </c>
      <c r="BQ14" s="401">
        <v>119376.3639999999</v>
      </c>
      <c r="BR14" s="401">
        <v>1597.7859999999998</v>
      </c>
      <c r="BS14" s="401">
        <v>6657.7110000000002</v>
      </c>
      <c r="BT14" s="401">
        <v>135904.079</v>
      </c>
      <c r="BU14" s="402">
        <v>432196.81800000003</v>
      </c>
      <c r="BV14" s="399">
        <f>BX14+BZ14+CB14+CD14+CF14</f>
        <v>1777773.9689999884</v>
      </c>
      <c r="BW14" s="400">
        <f>BY14+CA14+CC14+CE14+CG14</f>
        <v>6844405.0609999998</v>
      </c>
      <c r="BX14" s="403">
        <v>1095860.5829999892</v>
      </c>
      <c r="BY14" s="403">
        <v>6023239.2059999993</v>
      </c>
      <c r="BZ14" s="403">
        <v>677835.99399999913</v>
      </c>
      <c r="CA14" s="403">
        <v>645229.12</v>
      </c>
      <c r="CB14" s="403">
        <v>1480.061999999994</v>
      </c>
      <c r="CC14" s="403">
        <v>163034.60799999992</v>
      </c>
      <c r="CD14" s="403">
        <v>2027.4079999999981</v>
      </c>
      <c r="CE14" s="403">
        <v>5955.4090000000015</v>
      </c>
      <c r="CF14" s="403">
        <v>569.92200000000014</v>
      </c>
      <c r="CG14" s="404">
        <v>6946.7179999999989</v>
      </c>
      <c r="CH14" s="399">
        <f>CJ14+CL14+CN14+CP14+CR14</f>
        <v>1481506.6435719982</v>
      </c>
      <c r="CI14" s="400">
        <f>CK14+CM14+CO14+CQ14+CS14</f>
        <v>6090201.090000011</v>
      </c>
      <c r="CJ14" s="400">
        <v>1004433.4729319981</v>
      </c>
      <c r="CK14" s="400">
        <v>5377052.5380000109</v>
      </c>
      <c r="CL14" s="400">
        <v>473210.34967200004</v>
      </c>
      <c r="CM14" s="400">
        <v>495976.54000000004</v>
      </c>
      <c r="CN14" s="400">
        <v>1478.7876589999971</v>
      </c>
      <c r="CO14" s="400">
        <v>204683.25900000008</v>
      </c>
      <c r="CP14" s="400">
        <v>2200.5843419999992</v>
      </c>
      <c r="CQ14" s="400">
        <v>5262.5019999999995</v>
      </c>
      <c r="CR14" s="400">
        <v>183.44896699999998</v>
      </c>
      <c r="CS14" s="405">
        <v>7226.2509999999984</v>
      </c>
      <c r="CT14" s="406">
        <f>CV14+CX14+CZ14+DB14</f>
        <v>1355431</v>
      </c>
      <c r="CU14" s="407">
        <f>CW14+CY14+DA14+DC14</f>
        <v>6054457</v>
      </c>
      <c r="CV14" s="408">
        <v>978201</v>
      </c>
      <c r="CW14" s="408">
        <v>5457556</v>
      </c>
      <c r="CX14" s="408">
        <v>365005</v>
      </c>
      <c r="CY14" s="408">
        <v>429188</v>
      </c>
      <c r="CZ14" s="408">
        <v>2481</v>
      </c>
      <c r="DA14" s="408">
        <v>133107</v>
      </c>
      <c r="DB14" s="408">
        <v>9744</v>
      </c>
      <c r="DC14" s="409">
        <v>34606</v>
      </c>
      <c r="DD14" s="406">
        <f>DF14+DH14+DJ14+DL14</f>
        <v>1447710.430048997</v>
      </c>
      <c r="DE14" s="407">
        <f>DG14+DI14+DK14+DM14</f>
        <v>6554983.0640000068</v>
      </c>
      <c r="DF14" s="400">
        <v>1045307.0680669969</v>
      </c>
      <c r="DG14" s="400">
        <v>5720675.4010000071</v>
      </c>
      <c r="DH14" s="400">
        <v>382215.66888300009</v>
      </c>
      <c r="DI14" s="400">
        <v>645112.12500000012</v>
      </c>
      <c r="DJ14" s="400">
        <v>1562.670795</v>
      </c>
      <c r="DK14" s="400">
        <v>110904.75</v>
      </c>
      <c r="DL14" s="400">
        <v>18625.022304000027</v>
      </c>
      <c r="DM14" s="405">
        <v>78290.788000000015</v>
      </c>
      <c r="DN14" s="406">
        <f>DP14+DR14+DT14+DV14</f>
        <v>1603407.2099089951</v>
      </c>
      <c r="DO14" s="407">
        <f>DQ14+DS14+DU14+DW14</f>
        <v>6838621.0650000079</v>
      </c>
      <c r="DP14" s="400">
        <v>1174171.7521759949</v>
      </c>
      <c r="DQ14" s="400">
        <v>5418384.543000008</v>
      </c>
      <c r="DR14" s="400">
        <v>408066.22894399997</v>
      </c>
      <c r="DS14" s="400">
        <v>789462.25699999987</v>
      </c>
      <c r="DT14" s="400">
        <v>1619.2285099999999</v>
      </c>
      <c r="DU14" s="400">
        <v>122215.7889999998</v>
      </c>
      <c r="DV14" s="400">
        <v>19550.000279000011</v>
      </c>
      <c r="DW14" s="405">
        <v>508558.47599999997</v>
      </c>
      <c r="DX14" s="406">
        <f>DZ14+EB14+ED14+EF14</f>
        <v>1545089.1668740001</v>
      </c>
      <c r="DY14" s="407">
        <f>EA14+EC14+EE14+EG14</f>
        <v>6103698.7110000104</v>
      </c>
      <c r="DZ14" s="400">
        <v>1028907.656568</v>
      </c>
      <c r="EA14" s="400">
        <v>5154915.9610000104</v>
      </c>
      <c r="EB14" s="400">
        <v>488687.40239</v>
      </c>
      <c r="EC14" s="400">
        <v>711320.3629999999</v>
      </c>
      <c r="ED14" s="400">
        <v>1574.687189</v>
      </c>
      <c r="EE14" s="400">
        <v>110009.8</v>
      </c>
      <c r="EF14" s="400">
        <v>25919.420727000001</v>
      </c>
      <c r="EG14" s="405">
        <v>127452.58699999998</v>
      </c>
      <c r="EH14" s="406">
        <f>EJ14+EL14+EN14+EP14</f>
        <v>1374235.4129999925</v>
      </c>
      <c r="EI14" s="407">
        <f>EK14+EM14+EO14+EQ14</f>
        <v>7096851.9490000037</v>
      </c>
      <c r="EJ14" s="407">
        <v>987461.31199999293</v>
      </c>
      <c r="EK14" s="407">
        <v>5985319.7870000033</v>
      </c>
      <c r="EL14" s="407">
        <v>381602.14299999981</v>
      </c>
      <c r="EM14" s="407">
        <v>829111.08800000011</v>
      </c>
      <c r="EN14" s="407">
        <v>1592.5789999999993</v>
      </c>
      <c r="EO14" s="407">
        <v>103081.29300000001</v>
      </c>
      <c r="EP14" s="407">
        <v>3579.3789999999999</v>
      </c>
      <c r="EQ14" s="410">
        <v>179339.78099999999</v>
      </c>
      <c r="ER14" s="396">
        <f>ET14+EV14+EX14+EZ14+FB14</f>
        <v>22678591.605403949</v>
      </c>
      <c r="ES14" s="397">
        <f>EU14+EW14+EY14+FA14+FC14</f>
        <v>101177422.34900004</v>
      </c>
      <c r="ET14" s="397">
        <f t="shared" ref="ET14:EY14" si="8">AB14+AN14+AZ14+BL14+BX14+CJ14+CV14+DF14+DP14+DZ14+EJ14+P14+D14</f>
        <v>16129570.670742948</v>
      </c>
      <c r="EU14" s="397">
        <f t="shared" si="8"/>
        <v>84292205.500000045</v>
      </c>
      <c r="EV14" s="397">
        <f t="shared" si="8"/>
        <v>5609755.099888999</v>
      </c>
      <c r="EW14" s="397">
        <f t="shared" si="8"/>
        <v>9851301.7490000017</v>
      </c>
      <c r="EX14" s="397">
        <f t="shared" si="8"/>
        <v>22905.511152999981</v>
      </c>
      <c r="EY14" s="397">
        <f t="shared" si="8"/>
        <v>1894778.5929999999</v>
      </c>
      <c r="EZ14" s="397">
        <f>CP14+CD14+BR14+BF14+AT14+AH14+V14+J14</f>
        <v>17801.269341999996</v>
      </c>
      <c r="FA14" s="397">
        <f>CQ14+CE14+BS14+BG14+AU14+AI14+W14+K14</f>
        <v>50420.753999999994</v>
      </c>
      <c r="FB14" s="397">
        <f>AJ14+AV14+BH14+BT14+CF14+CR14+DB14+DL14+DV14+EF14+EP14+X14+L14</f>
        <v>898559.05427700002</v>
      </c>
      <c r="FC14" s="398">
        <f>AK14+AW14+BI14+BU14+CG14+CS14+DC14+DM14+DW14+EG14+EQ14+Y14+M14</f>
        <v>5088715.7530000005</v>
      </c>
      <c r="FE14" s="37"/>
    </row>
    <row r="15" spans="1:178" x14ac:dyDescent="0.2">
      <c r="A15" s="388" t="s">
        <v>101</v>
      </c>
      <c r="B15" s="389">
        <f t="shared" ref="B15:B41" si="9">D15+F15+H15+J15+L15</f>
        <v>127051.87200000005</v>
      </c>
      <c r="C15" s="390">
        <f t="shared" ref="C15:C41" si="10">E15+G15+I15+K15+M15</f>
        <v>400487.38600000006</v>
      </c>
      <c r="D15" s="391">
        <v>105504.07200000003</v>
      </c>
      <c r="E15" s="391">
        <v>362357.05599999998</v>
      </c>
      <c r="F15" s="391">
        <v>6597.41</v>
      </c>
      <c r="G15" s="391">
        <v>6359.777</v>
      </c>
      <c r="H15" s="391">
        <v>145.26700000000002</v>
      </c>
      <c r="I15" s="391">
        <v>5796.28</v>
      </c>
      <c r="J15" s="391">
        <v>432.00100000000003</v>
      </c>
      <c r="K15" s="391">
        <v>849.83499999999992</v>
      </c>
      <c r="L15" s="391">
        <v>14373.122000000003</v>
      </c>
      <c r="M15" s="392">
        <v>25124.438000000002</v>
      </c>
      <c r="N15" s="389">
        <f t="shared" ref="N15:N41" si="11">P15+R15+T15+V15+X15</f>
        <v>131819.89500000002</v>
      </c>
      <c r="O15" s="390">
        <f t="shared" ref="O15:O41" si="12">Q15+S15+U15+W15+Y15</f>
        <v>421185.31900000002</v>
      </c>
      <c r="P15" s="391">
        <v>104340.79000000002</v>
      </c>
      <c r="Q15" s="391">
        <v>372403.88500000001</v>
      </c>
      <c r="R15" s="391">
        <v>7759.9249999999993</v>
      </c>
      <c r="S15" s="391">
        <v>13995.879000000001</v>
      </c>
      <c r="T15" s="391">
        <v>106.01899999999996</v>
      </c>
      <c r="U15" s="391">
        <v>4876.4169999999995</v>
      </c>
      <c r="V15" s="391">
        <v>317.40499999999997</v>
      </c>
      <c r="W15" s="391">
        <v>508.69100000000003</v>
      </c>
      <c r="X15" s="391">
        <v>19295.755999999994</v>
      </c>
      <c r="Y15" s="392">
        <v>29400.447</v>
      </c>
      <c r="Z15" s="393">
        <f t="shared" ref="Z15:Z41" si="13">AB15+AD15+AF15+AH15+AJ15</f>
        <v>124321.11499999998</v>
      </c>
      <c r="AA15" s="394">
        <f t="shared" ref="AA15:AA41" si="14">AC15+AE15+AG15+AI15+AK15</f>
        <v>394979.33199999994</v>
      </c>
      <c r="AB15" s="395">
        <v>103628.72399999997</v>
      </c>
      <c r="AC15" s="395">
        <v>344344.28399999993</v>
      </c>
      <c r="AD15" s="395">
        <v>9067.7549999999992</v>
      </c>
      <c r="AE15" s="395">
        <v>9038.7179999999989</v>
      </c>
      <c r="AF15" s="395">
        <v>167.36700000000002</v>
      </c>
      <c r="AG15" s="395">
        <v>6405.9799999999968</v>
      </c>
      <c r="AH15" s="395">
        <v>1.2110000000000001</v>
      </c>
      <c r="AI15" s="395">
        <v>71.206000000000003</v>
      </c>
      <c r="AJ15" s="395">
        <v>11456.058000000003</v>
      </c>
      <c r="AK15" s="395">
        <v>35119.144</v>
      </c>
      <c r="AL15" s="393">
        <f t="shared" ref="AL15:AL41" si="15">AN15+AP15+AR15+AT15+AV15</f>
        <v>109949.41899999999</v>
      </c>
      <c r="AM15" s="394">
        <f t="shared" ref="AM15:AM41" si="16">AO15+AQ15+AS15+AU15+AW15</f>
        <v>373825.47599999991</v>
      </c>
      <c r="AN15" s="395">
        <v>88017.085000000006</v>
      </c>
      <c r="AO15" s="395">
        <v>338584.05099999992</v>
      </c>
      <c r="AP15" s="395">
        <v>13089.961000000001</v>
      </c>
      <c r="AQ15" s="395">
        <v>10829.57</v>
      </c>
      <c r="AR15" s="395">
        <v>98.103000000000009</v>
      </c>
      <c r="AS15" s="395">
        <v>4923.6839999999993</v>
      </c>
      <c r="AT15" s="395">
        <v>22.295000000000005</v>
      </c>
      <c r="AU15" s="395">
        <v>101.19699999999997</v>
      </c>
      <c r="AV15" s="395">
        <v>8721.9749999999985</v>
      </c>
      <c r="AW15" s="395">
        <v>19386.974000000006</v>
      </c>
      <c r="AX15" s="396">
        <f t="shared" ref="AX15:AX41" si="17">AZ15+BB15+BD15+BF15+BH15</f>
        <v>102969.05999999998</v>
      </c>
      <c r="AY15" s="397">
        <f t="shared" ref="AY15:AY41" si="18">BA15+BC15+BE15+BG15+BI15</f>
        <v>313904.73600000003</v>
      </c>
      <c r="AZ15" s="397">
        <v>80000.417999999991</v>
      </c>
      <c r="BA15" s="397">
        <v>283270.85100000002</v>
      </c>
      <c r="BB15" s="397">
        <v>15004.915000000001</v>
      </c>
      <c r="BC15" s="397">
        <v>10216.495000000001</v>
      </c>
      <c r="BD15" s="397">
        <v>124.78400000000002</v>
      </c>
      <c r="BE15" s="397">
        <v>3436.634</v>
      </c>
      <c r="BF15" s="397">
        <v>119.21</v>
      </c>
      <c r="BG15" s="397">
        <v>137.596</v>
      </c>
      <c r="BH15" s="397">
        <v>7719.7329999999993</v>
      </c>
      <c r="BI15" s="398">
        <v>16843.16</v>
      </c>
      <c r="BJ15" s="399">
        <f t="shared" ref="BJ15:BJ41" si="19">BL15+BN15+BP15+BR15+BT15</f>
        <v>91132.607999999993</v>
      </c>
      <c r="BK15" s="400">
        <f t="shared" ref="BK15:BK41" si="20">BM15+BO15+BQ15+BS15+BU15</f>
        <v>301575.00099999993</v>
      </c>
      <c r="BL15" s="401">
        <v>75942.78899999999</v>
      </c>
      <c r="BM15" s="401">
        <v>262924.83499999996</v>
      </c>
      <c r="BN15" s="401">
        <v>6835.8360000000002</v>
      </c>
      <c r="BO15" s="401">
        <v>8859.18</v>
      </c>
      <c r="BP15" s="401">
        <v>29.056000000000001</v>
      </c>
      <c r="BQ15" s="401">
        <v>5351.7830000000004</v>
      </c>
      <c r="BR15" s="401">
        <v>6.8170000000000002</v>
      </c>
      <c r="BS15" s="401">
        <v>69.816000000000003</v>
      </c>
      <c r="BT15" s="401">
        <v>8318.1100000000097</v>
      </c>
      <c r="BU15" s="402">
        <v>24369.386999999999</v>
      </c>
      <c r="BV15" s="399">
        <f>BX15+BZ15+CB15+CD15+CF15</f>
        <v>76224.150000000198</v>
      </c>
      <c r="BW15" s="400">
        <f t="shared" ref="BW15:BW16" si="21">BY15+CA15+CC15+CE15+CG15</f>
        <v>267054.60599999968</v>
      </c>
      <c r="BX15" s="403">
        <v>67835.253000000201</v>
      </c>
      <c r="BY15" s="403">
        <v>253537.3889999997</v>
      </c>
      <c r="BZ15" s="403">
        <v>8196.2489999999998</v>
      </c>
      <c r="CA15" s="403">
        <v>9752.8709999999992</v>
      </c>
      <c r="CB15" s="403">
        <v>19.939999999999994</v>
      </c>
      <c r="CC15" s="403">
        <v>3371.9310000000019</v>
      </c>
      <c r="CD15" s="403">
        <v>171.14400000000001</v>
      </c>
      <c r="CE15" s="403">
        <v>241.43100000000001</v>
      </c>
      <c r="CF15" s="403">
        <v>1.5639999999999994</v>
      </c>
      <c r="CG15" s="404">
        <v>150.98399999999998</v>
      </c>
      <c r="CH15" s="399">
        <f t="shared" ref="CH15:CH41" si="22">CJ15+CL15+CN15+CP15+CR15</f>
        <v>91918.067970999997</v>
      </c>
      <c r="CI15" s="400">
        <f t="shared" ref="CI15:CI41" si="23">CK15+CM15+CO15+CQ15+CS15</f>
        <v>258949.87099999987</v>
      </c>
      <c r="CJ15" s="400">
        <v>82198.101518999989</v>
      </c>
      <c r="CK15" s="400">
        <v>245072.51299999986</v>
      </c>
      <c r="CL15" s="400">
        <v>9234.5771999999997</v>
      </c>
      <c r="CM15" s="400">
        <v>8723.4350000000013</v>
      </c>
      <c r="CN15" s="400">
        <v>20.776066000000004</v>
      </c>
      <c r="CO15" s="400">
        <v>4491.0449999999992</v>
      </c>
      <c r="CP15" s="400">
        <v>453.99534100000005</v>
      </c>
      <c r="CQ15" s="400">
        <v>499.30200000000002</v>
      </c>
      <c r="CR15" s="400">
        <v>10.617845000000003</v>
      </c>
      <c r="CS15" s="405">
        <v>163.57600000000002</v>
      </c>
      <c r="CT15" s="406">
        <f t="shared" ref="CT15:CT41" si="24">CV15+CX15+CZ15+DB15</f>
        <v>89219</v>
      </c>
      <c r="CU15" s="407">
        <f t="shared" ref="CU15:CU41" si="25">CW15+CY15+DA15+DC15</f>
        <v>262415</v>
      </c>
      <c r="CV15" s="408">
        <v>80747</v>
      </c>
      <c r="CW15" s="408">
        <v>250287</v>
      </c>
      <c r="CX15" s="408">
        <v>7253</v>
      </c>
      <c r="CY15" s="408">
        <v>6276</v>
      </c>
      <c r="CZ15" s="408">
        <v>59</v>
      </c>
      <c r="DA15" s="408">
        <v>3836</v>
      </c>
      <c r="DB15" s="408">
        <v>1160</v>
      </c>
      <c r="DC15" s="409">
        <v>2016</v>
      </c>
      <c r="DD15" s="406">
        <f t="shared" ref="DD15:DD41" si="26">DF15+DH15+DJ15+DL15</f>
        <v>81418.079880000005</v>
      </c>
      <c r="DE15" s="407">
        <f t="shared" ref="DE15:DE41" si="27">DG15+DI15+DK15+DM15</f>
        <v>259407.24099999989</v>
      </c>
      <c r="DF15" s="400">
        <v>72886.719557000004</v>
      </c>
      <c r="DG15" s="400">
        <v>243535.81799999988</v>
      </c>
      <c r="DH15" s="400">
        <v>7013.4940000000006</v>
      </c>
      <c r="DI15" s="400">
        <v>7273.9910000000009</v>
      </c>
      <c r="DJ15" s="400">
        <v>35.133645999999999</v>
      </c>
      <c r="DK15" s="400">
        <v>3063.2509999999997</v>
      </c>
      <c r="DL15" s="400">
        <v>1482.732677</v>
      </c>
      <c r="DM15" s="405">
        <v>5534.1810000000005</v>
      </c>
      <c r="DN15" s="406">
        <f t="shared" ref="DN15:DN41" si="28">DP15+DR15+DT15+DV15</f>
        <v>90011.82249700003</v>
      </c>
      <c r="DO15" s="407">
        <f t="shared" ref="DO15:DO41" si="29">DQ15+DS15+DU15+DW15</f>
        <v>265155.74700000003</v>
      </c>
      <c r="DP15" s="400">
        <v>82101.915046000024</v>
      </c>
      <c r="DQ15" s="400">
        <v>249939.05700000003</v>
      </c>
      <c r="DR15" s="400">
        <v>6937.1673000000001</v>
      </c>
      <c r="DS15" s="400">
        <v>8703.9170000000013</v>
      </c>
      <c r="DT15" s="400">
        <v>33.857818000000002</v>
      </c>
      <c r="DU15" s="400">
        <v>3403.2769999999996</v>
      </c>
      <c r="DV15" s="400">
        <v>938.88233300000002</v>
      </c>
      <c r="DW15" s="405">
        <v>3109.4960000000001</v>
      </c>
      <c r="DX15" s="406">
        <f t="shared" ref="DX15:DX41" si="30">DZ15+EB15+ED15+EF15</f>
        <v>83886.05346000001</v>
      </c>
      <c r="DY15" s="407">
        <f t="shared" ref="DY15:DY41" si="31">EA15+EC15+EE15+EG15</f>
        <v>371817.56099999987</v>
      </c>
      <c r="DZ15" s="400">
        <v>75156.113479000007</v>
      </c>
      <c r="EA15" s="400">
        <v>267405.90699999983</v>
      </c>
      <c r="EB15" s="400">
        <v>7138.41</v>
      </c>
      <c r="EC15" s="400">
        <v>95284.994000000006</v>
      </c>
      <c r="ED15" s="400">
        <v>32.816409999999998</v>
      </c>
      <c r="EE15" s="400">
        <v>4702.4879999999994</v>
      </c>
      <c r="EF15" s="400">
        <v>1558.713571</v>
      </c>
      <c r="EG15" s="405">
        <v>4424.1720000000005</v>
      </c>
      <c r="EH15" s="406">
        <f t="shared" ref="EH15:EH41" si="32">EJ15+EL15+EN15+EP15</f>
        <v>87012.805000000022</v>
      </c>
      <c r="EI15" s="407">
        <f t="shared" ref="EI15:EI41" si="33">EK15+EM15+EO15+EQ15</f>
        <v>351435.587</v>
      </c>
      <c r="EJ15" s="407">
        <v>83464.103000000017</v>
      </c>
      <c r="EK15" s="407">
        <v>309607.01</v>
      </c>
      <c r="EL15" s="407">
        <v>3395.8970000000004</v>
      </c>
      <c r="EM15" s="407">
        <v>22887.796999999999</v>
      </c>
      <c r="EN15" s="407">
        <v>108.85300000000011</v>
      </c>
      <c r="EO15" s="407">
        <v>10127.779</v>
      </c>
      <c r="EP15" s="407">
        <v>43.951999999999998</v>
      </c>
      <c r="EQ15" s="410">
        <v>8813.0010000000002</v>
      </c>
      <c r="ER15" s="396">
        <f t="shared" ref="ER15:ER41" si="34">ET15+EV15+EX15+EZ15+FB15</f>
        <v>1286933.9478080003</v>
      </c>
      <c r="ES15" s="397">
        <f t="shared" ref="ES15:ES41" si="35">EU15+EW15+EY15+FA15+FC15</f>
        <v>4242192.862999999</v>
      </c>
      <c r="ET15" s="397">
        <f t="shared" ref="ET15:EY41" si="36">AB15+AN15+AZ15+BL15+BX15+CJ15+CV15+DF15+DP15+DZ15+EJ15+P15+D15</f>
        <v>1101823.0836010003</v>
      </c>
      <c r="EU15" s="397">
        <f t="shared" si="36"/>
        <v>3783269.6559999986</v>
      </c>
      <c r="EV15" s="397">
        <f t="shared" si="36"/>
        <v>107524.59650000001</v>
      </c>
      <c r="EW15" s="397">
        <f t="shared" si="36"/>
        <v>218202.62400000001</v>
      </c>
      <c r="EX15" s="397">
        <f t="shared" si="36"/>
        <v>980.97294000000011</v>
      </c>
      <c r="EY15" s="397">
        <f t="shared" si="36"/>
        <v>63786.548999999999</v>
      </c>
      <c r="EZ15" s="397">
        <f t="shared" ref="EZ15:FA41" si="37">CP15+CD15+BR15+BF15+AT15+AH15+V15+J15</f>
        <v>1524.0783410000001</v>
      </c>
      <c r="FA15" s="397">
        <f t="shared" si="37"/>
        <v>2479.0740000000001</v>
      </c>
      <c r="FB15" s="397">
        <f t="shared" ref="FB15:FC41" si="38">AJ15+AV15+BH15+BT15+CF15+CR15+DB15+DL15+DV15+EF15+EP15+X15+L15</f>
        <v>75081.216425999999</v>
      </c>
      <c r="FC15" s="398">
        <f t="shared" si="38"/>
        <v>174454.96</v>
      </c>
      <c r="FE15" s="37"/>
    </row>
    <row r="16" spans="1:178" x14ac:dyDescent="0.2">
      <c r="A16" s="388" t="s">
        <v>102</v>
      </c>
      <c r="B16" s="389">
        <f t="shared" si="9"/>
        <v>711753.73400000005</v>
      </c>
      <c r="C16" s="390">
        <f t="shared" si="10"/>
        <v>1956284.0259999996</v>
      </c>
      <c r="D16" s="391">
        <v>368366.92500000005</v>
      </c>
      <c r="E16" s="391">
        <v>1489379.2899999998</v>
      </c>
      <c r="F16" s="391">
        <v>295597.40900000004</v>
      </c>
      <c r="G16" s="391">
        <v>249961.09100000004</v>
      </c>
      <c r="H16" s="391">
        <v>522.72799999999995</v>
      </c>
      <c r="I16" s="391">
        <v>26727.648999999998</v>
      </c>
      <c r="J16" s="391">
        <v>3544.221</v>
      </c>
      <c r="K16" s="391">
        <v>3133.2</v>
      </c>
      <c r="L16" s="391">
        <v>43722.450999999994</v>
      </c>
      <c r="M16" s="392">
        <v>187082.79599999997</v>
      </c>
      <c r="N16" s="389">
        <f t="shared" si="11"/>
        <v>1278856.105</v>
      </c>
      <c r="O16" s="390">
        <f t="shared" si="12"/>
        <v>2432262.872</v>
      </c>
      <c r="P16" s="391">
        <v>476428.41999999987</v>
      </c>
      <c r="Q16" s="391">
        <v>1731401.2000000002</v>
      </c>
      <c r="R16" s="391">
        <v>756457.40699999989</v>
      </c>
      <c r="S16" s="391">
        <v>490636.72899999993</v>
      </c>
      <c r="T16" s="391">
        <v>408.61</v>
      </c>
      <c r="U16" s="391">
        <v>31165.262999999999</v>
      </c>
      <c r="V16" s="391">
        <v>614.58800000000008</v>
      </c>
      <c r="W16" s="391">
        <v>1317.77</v>
      </c>
      <c r="X16" s="391">
        <v>44947.08</v>
      </c>
      <c r="Y16" s="392">
        <v>177741.90999999997</v>
      </c>
      <c r="Z16" s="393">
        <f t="shared" si="13"/>
        <v>1090937.6519999995</v>
      </c>
      <c r="AA16" s="394">
        <f t="shared" si="14"/>
        <v>2199922.6700000009</v>
      </c>
      <c r="AB16" s="395">
        <v>421327.50799999962</v>
      </c>
      <c r="AC16" s="395">
        <v>1573152.4390000005</v>
      </c>
      <c r="AD16" s="395">
        <v>632461.55900000001</v>
      </c>
      <c r="AE16" s="395">
        <v>421889.96499999997</v>
      </c>
      <c r="AF16" s="395">
        <v>489.30300000000005</v>
      </c>
      <c r="AG16" s="395">
        <v>36136.589999999997</v>
      </c>
      <c r="AH16" s="395">
        <v>840.75499999999988</v>
      </c>
      <c r="AI16" s="395">
        <v>1152.1179999999995</v>
      </c>
      <c r="AJ16" s="395">
        <v>35818.527000000009</v>
      </c>
      <c r="AK16" s="395">
        <v>167591.55799999996</v>
      </c>
      <c r="AL16" s="393">
        <f t="shared" si="15"/>
        <v>946014.29599999823</v>
      </c>
      <c r="AM16" s="394">
        <f t="shared" si="16"/>
        <v>1926480.6480000021</v>
      </c>
      <c r="AN16" s="395">
        <v>474153.88499999832</v>
      </c>
      <c r="AO16" s="395">
        <v>1467423.5260000022</v>
      </c>
      <c r="AP16" s="395">
        <v>433564.37100000004</v>
      </c>
      <c r="AQ16" s="395">
        <v>324113.36800000007</v>
      </c>
      <c r="AR16" s="395">
        <v>443.18300000000045</v>
      </c>
      <c r="AS16" s="395">
        <v>21357.275000000005</v>
      </c>
      <c r="AT16" s="395">
        <v>708.0379999999999</v>
      </c>
      <c r="AU16" s="395">
        <v>1255.5830000000001</v>
      </c>
      <c r="AV16" s="395">
        <v>37144.818999999909</v>
      </c>
      <c r="AW16" s="395">
        <v>112330.89599999986</v>
      </c>
      <c r="AX16" s="396">
        <f t="shared" si="17"/>
        <v>991574.31700000004</v>
      </c>
      <c r="AY16" s="397">
        <f t="shared" si="18"/>
        <v>1724253.2309999999</v>
      </c>
      <c r="AZ16" s="397">
        <v>427494.386</v>
      </c>
      <c r="BA16" s="397">
        <v>1301426.523</v>
      </c>
      <c r="BB16" s="397">
        <v>451764.348</v>
      </c>
      <c r="BC16" s="397">
        <v>282932.53000000003</v>
      </c>
      <c r="BD16" s="397">
        <v>491.03999999999996</v>
      </c>
      <c r="BE16" s="397">
        <v>23841.642</v>
      </c>
      <c r="BF16" s="397">
        <v>170.547</v>
      </c>
      <c r="BG16" s="397">
        <v>814.28499999999997</v>
      </c>
      <c r="BH16" s="397">
        <v>111653.99599999998</v>
      </c>
      <c r="BI16" s="398">
        <v>115238.25099999999</v>
      </c>
      <c r="BJ16" s="399">
        <f t="shared" si="19"/>
        <v>964296.65399999858</v>
      </c>
      <c r="BK16" s="400">
        <f t="shared" si="20"/>
        <v>1696491.8079999981</v>
      </c>
      <c r="BL16" s="401">
        <v>353024.88899999839</v>
      </c>
      <c r="BM16" s="401">
        <v>1247660.9679999978</v>
      </c>
      <c r="BN16" s="401">
        <v>581931.16</v>
      </c>
      <c r="BO16" s="401">
        <v>333278.80800000002</v>
      </c>
      <c r="BP16" s="401">
        <v>749.81900000000007</v>
      </c>
      <c r="BQ16" s="401">
        <v>25745.530000000006</v>
      </c>
      <c r="BR16" s="401">
        <v>305.84399999999999</v>
      </c>
      <c r="BS16" s="401">
        <v>1333.462</v>
      </c>
      <c r="BT16" s="401">
        <v>28284.941999999999</v>
      </c>
      <c r="BU16" s="402">
        <v>88473.040000000197</v>
      </c>
      <c r="BV16" s="399">
        <f t="shared" ref="BV16" si="39">BX16+BZ16+CB16+CD16+CF16</f>
        <v>815253.5159999989</v>
      </c>
      <c r="BW16" s="400">
        <f t="shared" si="21"/>
        <v>1499567.9550000003</v>
      </c>
      <c r="BX16" s="403">
        <v>345874.09199999901</v>
      </c>
      <c r="BY16" s="403">
        <v>1203144.3760000002</v>
      </c>
      <c r="BZ16" s="403">
        <v>468085.86500000005</v>
      </c>
      <c r="CA16" s="403">
        <v>270053.24900000007</v>
      </c>
      <c r="CB16" s="403">
        <v>609.62899999999911</v>
      </c>
      <c r="CC16" s="403">
        <v>22271.685000000005</v>
      </c>
      <c r="CD16" s="403">
        <v>625.95999999999992</v>
      </c>
      <c r="CE16" s="403">
        <v>3693.2149999999997</v>
      </c>
      <c r="CF16" s="403">
        <v>57.970000000000006</v>
      </c>
      <c r="CG16" s="404">
        <v>405.43</v>
      </c>
      <c r="CH16" s="399">
        <f t="shared" si="22"/>
        <v>616548.22809699841</v>
      </c>
      <c r="CI16" s="400">
        <f t="shared" si="23"/>
        <v>1366255.1529999985</v>
      </c>
      <c r="CJ16" s="400">
        <v>366415.26794299833</v>
      </c>
      <c r="CK16" s="400">
        <v>1144192.0779999988</v>
      </c>
      <c r="CL16" s="400">
        <v>249178.21228000009</v>
      </c>
      <c r="CM16" s="400">
        <v>189021.41099999996</v>
      </c>
      <c r="CN16" s="400">
        <v>834.28287400000022</v>
      </c>
      <c r="CO16" s="400">
        <v>31085.427</v>
      </c>
      <c r="CP16" s="400">
        <v>100.38062600000001</v>
      </c>
      <c r="CQ16" s="400">
        <v>964.16700000000003</v>
      </c>
      <c r="CR16" s="400">
        <v>20.084374</v>
      </c>
      <c r="CS16" s="405">
        <v>992.07</v>
      </c>
      <c r="CT16" s="406">
        <f t="shared" si="24"/>
        <v>580943</v>
      </c>
      <c r="CU16" s="407">
        <f t="shared" si="25"/>
        <v>1350018</v>
      </c>
      <c r="CV16" s="408">
        <v>379304</v>
      </c>
      <c r="CW16" s="408">
        <v>1163606</v>
      </c>
      <c r="CX16" s="408">
        <v>200035</v>
      </c>
      <c r="CY16" s="408">
        <v>158777</v>
      </c>
      <c r="CZ16" s="408">
        <v>883</v>
      </c>
      <c r="DA16" s="408">
        <v>24846</v>
      </c>
      <c r="DB16" s="408">
        <v>721</v>
      </c>
      <c r="DC16" s="409">
        <v>2789</v>
      </c>
      <c r="DD16" s="406">
        <f t="shared" si="26"/>
        <v>624505.80196099938</v>
      </c>
      <c r="DE16" s="407">
        <f t="shared" si="27"/>
        <v>1414411.375999999</v>
      </c>
      <c r="DF16" s="400">
        <v>370393.75144399935</v>
      </c>
      <c r="DG16" s="400">
        <v>1155871.193999999</v>
      </c>
      <c r="DH16" s="400">
        <v>247328.99015699999</v>
      </c>
      <c r="DI16" s="400">
        <v>211635.889</v>
      </c>
      <c r="DJ16" s="400">
        <v>1143.9469729999989</v>
      </c>
      <c r="DK16" s="400">
        <v>31273.239000000001</v>
      </c>
      <c r="DL16" s="400">
        <v>5639.1133870000012</v>
      </c>
      <c r="DM16" s="405">
        <v>15631.053999999998</v>
      </c>
      <c r="DN16" s="406">
        <f t="shared" si="28"/>
        <v>837097.60188199952</v>
      </c>
      <c r="DO16" s="407">
        <f t="shared" si="29"/>
        <v>1508936.449</v>
      </c>
      <c r="DP16" s="400">
        <v>353287.68715199956</v>
      </c>
      <c r="DQ16" s="400">
        <v>1153898.8039999998</v>
      </c>
      <c r="DR16" s="400">
        <v>403849.45630400005</v>
      </c>
      <c r="DS16" s="400">
        <v>299059.34399999998</v>
      </c>
      <c r="DT16" s="400">
        <v>74417.731437999901</v>
      </c>
      <c r="DU16" s="400">
        <v>36447.225000000006</v>
      </c>
      <c r="DV16" s="400">
        <v>5542.7269880000003</v>
      </c>
      <c r="DW16" s="405">
        <v>19531.076000000008</v>
      </c>
      <c r="DX16" s="406">
        <f t="shared" si="30"/>
        <v>662826.63403599954</v>
      </c>
      <c r="DY16" s="407">
        <f t="shared" si="31"/>
        <v>1353661.179000003</v>
      </c>
      <c r="DZ16" s="400">
        <v>314563.70871699951</v>
      </c>
      <c r="EA16" s="400">
        <v>1094252.1140000031</v>
      </c>
      <c r="EB16" s="400">
        <v>338411.46213000006</v>
      </c>
      <c r="EC16" s="400">
        <v>209746.022</v>
      </c>
      <c r="ED16" s="400">
        <v>1039.9531819999988</v>
      </c>
      <c r="EE16" s="400">
        <v>32236.741000000005</v>
      </c>
      <c r="EF16" s="400">
        <v>8811.5100070000008</v>
      </c>
      <c r="EG16" s="405">
        <v>17426.302</v>
      </c>
      <c r="EH16" s="406">
        <f t="shared" si="32"/>
        <v>719993.18699999945</v>
      </c>
      <c r="EI16" s="407">
        <f t="shared" si="33"/>
        <v>1576172.634000001</v>
      </c>
      <c r="EJ16" s="407">
        <v>330846.22299999965</v>
      </c>
      <c r="EK16" s="407">
        <v>1133002.553000001</v>
      </c>
      <c r="EL16" s="407">
        <v>385943.18899999995</v>
      </c>
      <c r="EM16" s="407">
        <v>358615.391</v>
      </c>
      <c r="EN16" s="407">
        <v>1214.922999999998</v>
      </c>
      <c r="EO16" s="407">
        <v>39839.305000000008</v>
      </c>
      <c r="EP16" s="407">
        <v>1988.8520000000001</v>
      </c>
      <c r="EQ16" s="410">
        <v>44715.385000000002</v>
      </c>
      <c r="ER16" s="396">
        <f t="shared" si="34"/>
        <v>10840600.726975992</v>
      </c>
      <c r="ES16" s="397">
        <f t="shared" si="35"/>
        <v>22004718.000999998</v>
      </c>
      <c r="ET16" s="397">
        <f t="shared" si="36"/>
        <v>4981480.7432559915</v>
      </c>
      <c r="EU16" s="397">
        <f t="shared" si="36"/>
        <v>16858411.065000001</v>
      </c>
      <c r="EV16" s="397">
        <f t="shared" si="36"/>
        <v>5444608.4288710002</v>
      </c>
      <c r="EW16" s="397">
        <f t="shared" si="36"/>
        <v>3799720.7969999998</v>
      </c>
      <c r="EX16" s="397">
        <f t="shared" si="36"/>
        <v>83248.149466999894</v>
      </c>
      <c r="EY16" s="397">
        <f t="shared" si="36"/>
        <v>382973.57099999994</v>
      </c>
      <c r="EZ16" s="397">
        <f t="shared" si="37"/>
        <v>6910.3336259999996</v>
      </c>
      <c r="FA16" s="397">
        <f t="shared" si="37"/>
        <v>13663.8</v>
      </c>
      <c r="FB16" s="397">
        <f t="shared" si="38"/>
        <v>324353.07175599993</v>
      </c>
      <c r="FC16" s="398">
        <f t="shared" si="38"/>
        <v>949948.76800000004</v>
      </c>
      <c r="FE16" s="37"/>
    </row>
    <row r="17" spans="1:162" x14ac:dyDescent="0.2">
      <c r="A17" s="388" t="s">
        <v>103</v>
      </c>
      <c r="B17" s="389">
        <f t="shared" si="9"/>
        <v>200549.32699999999</v>
      </c>
      <c r="C17" s="390">
        <f t="shared" si="10"/>
        <v>116220.76799999998</v>
      </c>
      <c r="D17" s="391">
        <v>61372.002000000015</v>
      </c>
      <c r="E17" s="391">
        <v>79278.939999999973</v>
      </c>
      <c r="F17" s="391">
        <v>134437.82500000001</v>
      </c>
      <c r="G17" s="391">
        <v>26480.896000000001</v>
      </c>
      <c r="H17" s="391">
        <v>3.4549999999999996</v>
      </c>
      <c r="I17" s="391">
        <v>186.25500000000002</v>
      </c>
      <c r="J17" s="391">
        <v>1E-3</v>
      </c>
      <c r="K17" s="391">
        <v>0.152</v>
      </c>
      <c r="L17" s="391">
        <v>4736.0439999999999</v>
      </c>
      <c r="M17" s="392">
        <v>10274.525</v>
      </c>
      <c r="N17" s="389">
        <f t="shared" si="11"/>
        <v>437657.6829999999</v>
      </c>
      <c r="O17" s="390">
        <f t="shared" si="12"/>
        <v>153521.247</v>
      </c>
      <c r="P17" s="391">
        <v>168093.02599999995</v>
      </c>
      <c r="Q17" s="391">
        <v>96937.508000000002</v>
      </c>
      <c r="R17" s="391">
        <v>268514.70699999999</v>
      </c>
      <c r="S17" s="391">
        <v>49962.141000000003</v>
      </c>
      <c r="T17" s="391">
        <v>5.7330000000000005</v>
      </c>
      <c r="U17" s="391">
        <v>228.61500000000004</v>
      </c>
      <c r="V17" s="391">
        <v>0.47000000000000003</v>
      </c>
      <c r="W17" s="391">
        <v>29.757999999999999</v>
      </c>
      <c r="X17" s="391">
        <v>1043.7469999999998</v>
      </c>
      <c r="Y17" s="392">
        <v>6363.2249999999995</v>
      </c>
      <c r="Z17" s="393">
        <f t="shared" si="13"/>
        <v>182363.60700000002</v>
      </c>
      <c r="AA17" s="394">
        <f t="shared" si="14"/>
        <v>97638.17300000001</v>
      </c>
      <c r="AB17" s="395">
        <v>102619.883</v>
      </c>
      <c r="AC17" s="395">
        <v>78346.066000000021</v>
      </c>
      <c r="AD17" s="395">
        <v>79148.669000000009</v>
      </c>
      <c r="AE17" s="395">
        <v>15552.069999999998</v>
      </c>
      <c r="AF17" s="395">
        <v>6.6800000000000006</v>
      </c>
      <c r="AG17" s="395">
        <v>217.90800000000002</v>
      </c>
      <c r="AH17" s="395">
        <v>3.9829999999999997</v>
      </c>
      <c r="AI17" s="395">
        <v>37.094000000000001</v>
      </c>
      <c r="AJ17" s="395">
        <v>584.39199999999994</v>
      </c>
      <c r="AK17" s="395">
        <v>3485.0349999999999</v>
      </c>
      <c r="AL17" s="393">
        <f t="shared" si="15"/>
        <v>273814.15500000003</v>
      </c>
      <c r="AM17" s="394">
        <f t="shared" si="16"/>
        <v>119846.36100000002</v>
      </c>
      <c r="AN17" s="395">
        <v>34253.052999999993</v>
      </c>
      <c r="AO17" s="395">
        <v>57676.569000000018</v>
      </c>
      <c r="AP17" s="395">
        <v>238885.41400000002</v>
      </c>
      <c r="AQ17" s="395">
        <v>56800.729999999996</v>
      </c>
      <c r="AR17" s="395">
        <v>5.3639999999999999</v>
      </c>
      <c r="AS17" s="395">
        <v>125.90199999999999</v>
      </c>
      <c r="AT17" s="395">
        <v>0.02</v>
      </c>
      <c r="AU17" s="395">
        <v>0.251</v>
      </c>
      <c r="AV17" s="395">
        <v>670.30399999999986</v>
      </c>
      <c r="AW17" s="395">
        <v>5242.9089999999997</v>
      </c>
      <c r="AX17" s="396">
        <f t="shared" si="17"/>
        <v>350114.78200000001</v>
      </c>
      <c r="AY17" s="397">
        <f t="shared" si="18"/>
        <v>106280.73599999999</v>
      </c>
      <c r="AZ17" s="397">
        <v>22104.294999999998</v>
      </c>
      <c r="BA17" s="397">
        <v>40416.105000000003</v>
      </c>
      <c r="BB17" s="397">
        <v>325148.87300000002</v>
      </c>
      <c r="BC17" s="397">
        <v>60279.531000000003</v>
      </c>
      <c r="BD17" s="397">
        <v>41.676000000000002</v>
      </c>
      <c r="BE17" s="397">
        <v>1198.885</v>
      </c>
      <c r="BF17" s="411">
        <v>8.7919999999999998</v>
      </c>
      <c r="BG17" s="411">
        <v>194.476</v>
      </c>
      <c r="BH17" s="397">
        <v>2811.1460000000002</v>
      </c>
      <c r="BI17" s="398">
        <v>4191.7389999999996</v>
      </c>
      <c r="BJ17" s="399">
        <f t="shared" si="19"/>
        <v>235132.28800000003</v>
      </c>
      <c r="BK17" s="400">
        <f t="shared" si="20"/>
        <v>80406.527999999991</v>
      </c>
      <c r="BL17" s="401">
        <v>40466.392000000007</v>
      </c>
      <c r="BM17" s="401">
        <v>34716.758999999998</v>
      </c>
      <c r="BN17" s="401">
        <v>193785.17199999999</v>
      </c>
      <c r="BO17" s="401">
        <v>43849.425999999999</v>
      </c>
      <c r="BP17" s="401">
        <v>11.146000000000001</v>
      </c>
      <c r="BQ17" s="401">
        <v>243.76300000000001</v>
      </c>
      <c r="BR17" s="411">
        <v>0.73399999999999999</v>
      </c>
      <c r="BS17" s="411">
        <v>39.491</v>
      </c>
      <c r="BT17" s="401">
        <v>868.84400000000005</v>
      </c>
      <c r="BU17" s="402">
        <v>1557.0889999999999</v>
      </c>
      <c r="BV17" s="399">
        <f>BX17+BZ17+CB17+CD17+CF17</f>
        <v>324384.23499999999</v>
      </c>
      <c r="BW17" s="400">
        <f>BY17+CA17+CC17+CE17+CG17</f>
        <v>104477.516</v>
      </c>
      <c r="BX17" s="403">
        <v>64379.004999999997</v>
      </c>
      <c r="BY17" s="403">
        <v>38802.018000000004</v>
      </c>
      <c r="BZ17" s="403">
        <v>259985.10800000004</v>
      </c>
      <c r="CA17" s="403">
        <v>65254.626000000004</v>
      </c>
      <c r="CB17" s="403">
        <v>20.122</v>
      </c>
      <c r="CC17" s="403">
        <v>417.666</v>
      </c>
      <c r="CD17" s="412"/>
      <c r="CE17" s="403"/>
      <c r="CF17" s="412"/>
      <c r="CG17" s="404">
        <v>3.206</v>
      </c>
      <c r="CH17" s="399">
        <f t="shared" si="22"/>
        <v>407034.32626599993</v>
      </c>
      <c r="CI17" s="400">
        <f t="shared" si="23"/>
        <v>136860.28200000004</v>
      </c>
      <c r="CJ17" s="400">
        <v>4574.4621360000001</v>
      </c>
      <c r="CK17" s="400">
        <v>20214.421000000002</v>
      </c>
      <c r="CL17" s="400">
        <v>402433.18649299996</v>
      </c>
      <c r="CM17" s="400">
        <v>116072.12700000001</v>
      </c>
      <c r="CN17" s="400">
        <v>26.677636999999997</v>
      </c>
      <c r="CO17" s="400">
        <v>529.01499999999999</v>
      </c>
      <c r="CP17" s="412"/>
      <c r="CQ17" s="400">
        <v>35.911999999999999</v>
      </c>
      <c r="CR17" s="412"/>
      <c r="CS17" s="405">
        <v>8.8069999999999986</v>
      </c>
      <c r="CT17" s="406">
        <f t="shared" si="24"/>
        <v>451380</v>
      </c>
      <c r="CU17" s="407">
        <f t="shared" si="25"/>
        <v>175738</v>
      </c>
      <c r="CV17" s="408">
        <v>6855</v>
      </c>
      <c r="CW17" s="408">
        <v>23276</v>
      </c>
      <c r="CX17" s="408">
        <v>444391</v>
      </c>
      <c r="CY17" s="408">
        <v>151517</v>
      </c>
      <c r="CZ17" s="408">
        <v>14</v>
      </c>
      <c r="DA17" s="408">
        <v>740</v>
      </c>
      <c r="DB17" s="408">
        <v>120</v>
      </c>
      <c r="DC17" s="409">
        <v>205</v>
      </c>
      <c r="DD17" s="406">
        <f t="shared" si="26"/>
        <v>216552.98290199999</v>
      </c>
      <c r="DE17" s="407">
        <f t="shared" si="27"/>
        <v>77123.069000000018</v>
      </c>
      <c r="DF17" s="400">
        <v>20743.610196999998</v>
      </c>
      <c r="DG17" s="400">
        <v>16291.167000000003</v>
      </c>
      <c r="DH17" s="400">
        <v>195636.68522499999</v>
      </c>
      <c r="DI17" s="400">
        <v>60516.4</v>
      </c>
      <c r="DJ17" s="413">
        <v>0.59634999999999994</v>
      </c>
      <c r="DK17" s="400">
        <v>53.856999999999999</v>
      </c>
      <c r="DL17" s="400">
        <v>172.09113000000002</v>
      </c>
      <c r="DM17" s="405">
        <v>261.64500000000004</v>
      </c>
      <c r="DN17" s="406">
        <f t="shared" si="28"/>
        <v>105278.165329</v>
      </c>
      <c r="DO17" s="407">
        <f t="shared" si="29"/>
        <v>25080.385000000002</v>
      </c>
      <c r="DP17" s="400">
        <v>2009.661229</v>
      </c>
      <c r="DQ17" s="400">
        <v>9320.6270000000004</v>
      </c>
      <c r="DR17" s="400">
        <v>103187.69399999999</v>
      </c>
      <c r="DS17" s="400">
        <v>15609.141000000001</v>
      </c>
      <c r="DT17" s="413">
        <v>4.1539999999999994E-2</v>
      </c>
      <c r="DU17" s="400">
        <v>4.8170000000000002</v>
      </c>
      <c r="DV17" s="400">
        <v>80.768559999999994</v>
      </c>
      <c r="DW17" s="405">
        <v>145.79999999999998</v>
      </c>
      <c r="DX17" s="406">
        <f t="shared" si="30"/>
        <v>145614.05392000001</v>
      </c>
      <c r="DY17" s="407">
        <f t="shared" si="31"/>
        <v>34844.805999999997</v>
      </c>
      <c r="DZ17" s="400">
        <v>11358.359149999998</v>
      </c>
      <c r="EA17" s="400">
        <v>11670.377</v>
      </c>
      <c r="EB17" s="400">
        <v>134207.33092000001</v>
      </c>
      <c r="EC17" s="400">
        <v>23023.67</v>
      </c>
      <c r="ED17" s="413"/>
      <c r="EE17" s="400">
        <v>13.36</v>
      </c>
      <c r="EF17" s="400">
        <v>48.363849999999999</v>
      </c>
      <c r="EG17" s="405">
        <v>137.399</v>
      </c>
      <c r="EH17" s="406">
        <f t="shared" si="32"/>
        <v>12584.512000000001</v>
      </c>
      <c r="EI17" s="407">
        <f t="shared" si="33"/>
        <v>16082.392999999998</v>
      </c>
      <c r="EJ17" s="407">
        <v>1351.5350000000001</v>
      </c>
      <c r="EK17" s="407">
        <v>9342.8780000000006</v>
      </c>
      <c r="EL17" s="407">
        <v>11232.977000000001</v>
      </c>
      <c r="EM17" s="407">
        <v>5870.817</v>
      </c>
      <c r="EN17" s="414"/>
      <c r="EO17" s="407">
        <v>14.64</v>
      </c>
      <c r="EP17" s="407"/>
      <c r="EQ17" s="410">
        <v>854.05799999999988</v>
      </c>
      <c r="ER17" s="396">
        <f t="shared" si="34"/>
        <v>3342460.1174170002</v>
      </c>
      <c r="ES17" s="397">
        <f t="shared" si="35"/>
        <v>1244120.264</v>
      </c>
      <c r="ET17" s="397">
        <f t="shared" si="36"/>
        <v>540180.28371199989</v>
      </c>
      <c r="EU17" s="397">
        <f t="shared" si="36"/>
        <v>516289.43500000006</v>
      </c>
      <c r="EV17" s="397">
        <f t="shared" si="36"/>
        <v>2790994.6416380005</v>
      </c>
      <c r="EW17" s="397">
        <f t="shared" si="36"/>
        <v>690788.57499999995</v>
      </c>
      <c r="EX17" s="397">
        <f t="shared" si="36"/>
        <v>135.49152700000002</v>
      </c>
      <c r="EY17" s="397">
        <f t="shared" si="36"/>
        <v>3974.683</v>
      </c>
      <c r="EZ17" s="397">
        <f t="shared" si="37"/>
        <v>14</v>
      </c>
      <c r="FA17" s="397">
        <f t="shared" si="37"/>
        <v>337.13399999999996</v>
      </c>
      <c r="FB17" s="397">
        <f t="shared" si="38"/>
        <v>11135.70054</v>
      </c>
      <c r="FC17" s="398">
        <f t="shared" si="38"/>
        <v>32730.436999999998</v>
      </c>
      <c r="FE17" s="37"/>
    </row>
    <row r="18" spans="1:162" x14ac:dyDescent="0.2">
      <c r="A18" s="388" t="s">
        <v>189</v>
      </c>
      <c r="B18" s="389">
        <f t="shared" si="9"/>
        <v>67425.186000000016</v>
      </c>
      <c r="C18" s="390">
        <f t="shared" si="10"/>
        <v>485551.83199999988</v>
      </c>
      <c r="D18" s="391">
        <v>58533.974000000009</v>
      </c>
      <c r="E18" s="391">
        <v>423331.73299999989</v>
      </c>
      <c r="F18" s="391">
        <v>3377.3699999999994</v>
      </c>
      <c r="G18" s="391">
        <v>33947.870000000003</v>
      </c>
      <c r="H18" s="391">
        <v>20.821000000000002</v>
      </c>
      <c r="I18" s="391">
        <v>1451.6210000000001</v>
      </c>
      <c r="J18" s="391">
        <v>1716.981</v>
      </c>
      <c r="K18" s="391">
        <v>11827.843999999999</v>
      </c>
      <c r="L18" s="391">
        <v>3776.0400000000009</v>
      </c>
      <c r="M18" s="392">
        <v>14992.764000000003</v>
      </c>
      <c r="N18" s="389">
        <f t="shared" si="11"/>
        <v>75085.330999999991</v>
      </c>
      <c r="O18" s="390">
        <f t="shared" si="12"/>
        <v>610423.13600000017</v>
      </c>
      <c r="P18" s="391">
        <v>62252.778999999995</v>
      </c>
      <c r="Q18" s="391">
        <v>523353.30500000011</v>
      </c>
      <c r="R18" s="391">
        <v>5586.5889999999981</v>
      </c>
      <c r="S18" s="391">
        <v>51065.351999999999</v>
      </c>
      <c r="T18" s="391">
        <v>19.345000000000006</v>
      </c>
      <c r="U18" s="391">
        <v>1959.5450000000001</v>
      </c>
      <c r="V18" s="391">
        <v>2173.7499999999995</v>
      </c>
      <c r="W18" s="391">
        <v>17398.521999999997</v>
      </c>
      <c r="X18" s="391">
        <v>5052.8679999999995</v>
      </c>
      <c r="Y18" s="392">
        <v>16646.411999999997</v>
      </c>
      <c r="Z18" s="393">
        <f t="shared" si="13"/>
        <v>79924.837999999974</v>
      </c>
      <c r="AA18" s="394">
        <f t="shared" si="14"/>
        <v>574553.99599999981</v>
      </c>
      <c r="AB18" s="395">
        <v>67952.368999999977</v>
      </c>
      <c r="AC18" s="395">
        <v>475249.16099999996</v>
      </c>
      <c r="AD18" s="395">
        <v>7270.8550000000005</v>
      </c>
      <c r="AE18" s="395">
        <v>68332.336999999985</v>
      </c>
      <c r="AF18" s="395">
        <v>32.213000000000008</v>
      </c>
      <c r="AG18" s="395">
        <v>2390.2820000000002</v>
      </c>
      <c r="AH18" s="395">
        <v>2226.5830000000001</v>
      </c>
      <c r="AI18" s="395">
        <v>17536.449999999997</v>
      </c>
      <c r="AJ18" s="395">
        <v>2442.8179999999993</v>
      </c>
      <c r="AK18" s="395">
        <v>11045.766000000001</v>
      </c>
      <c r="AL18" s="393">
        <f t="shared" si="15"/>
        <v>65589.422999999995</v>
      </c>
      <c r="AM18" s="394">
        <f t="shared" si="16"/>
        <v>457068.97700000007</v>
      </c>
      <c r="AN18" s="395">
        <v>55233.12999999999</v>
      </c>
      <c r="AO18" s="395">
        <v>382213.59800000006</v>
      </c>
      <c r="AP18" s="395">
        <v>4362.6139999999996</v>
      </c>
      <c r="AQ18" s="395">
        <v>41583.842999999993</v>
      </c>
      <c r="AR18" s="395">
        <v>30.264999999999997</v>
      </c>
      <c r="AS18" s="395">
        <v>1926.2569999999994</v>
      </c>
      <c r="AT18" s="395">
        <v>2199.5970000000002</v>
      </c>
      <c r="AU18" s="395">
        <v>17760.704000000002</v>
      </c>
      <c r="AV18" s="395">
        <v>3763.8169999999996</v>
      </c>
      <c r="AW18" s="395">
        <v>13584.575000000006</v>
      </c>
      <c r="AX18" s="396">
        <f t="shared" si="17"/>
        <v>63666.332999999999</v>
      </c>
      <c r="AY18" s="397">
        <f t="shared" si="18"/>
        <v>471216.63199999998</v>
      </c>
      <c r="AZ18" s="397">
        <v>50435.975999999995</v>
      </c>
      <c r="BA18" s="397">
        <v>385559.63199999998</v>
      </c>
      <c r="BB18" s="397">
        <v>6719.9059999999999</v>
      </c>
      <c r="BC18" s="397">
        <v>56746.758999999998</v>
      </c>
      <c r="BD18" s="397">
        <v>40.955999999999996</v>
      </c>
      <c r="BE18" s="397">
        <v>1902.2629999999999</v>
      </c>
      <c r="BF18" s="397">
        <v>2236.0350000000003</v>
      </c>
      <c r="BG18" s="397">
        <v>16107.463</v>
      </c>
      <c r="BH18" s="397">
        <v>4233.46</v>
      </c>
      <c r="BI18" s="398">
        <v>10900.515000000001</v>
      </c>
      <c r="BJ18" s="399">
        <f t="shared" si="19"/>
        <v>57320.328999999998</v>
      </c>
      <c r="BK18" s="400">
        <f t="shared" si="20"/>
        <v>471360.48199999984</v>
      </c>
      <c r="BL18" s="401">
        <v>45707.865999999995</v>
      </c>
      <c r="BM18" s="401">
        <v>382907.99699999986</v>
      </c>
      <c r="BN18" s="401">
        <v>6935.1290000000008</v>
      </c>
      <c r="BO18" s="401">
        <v>60434.31</v>
      </c>
      <c r="BP18" s="401">
        <v>14.979999999999999</v>
      </c>
      <c r="BQ18" s="401">
        <v>1790.1080000000002</v>
      </c>
      <c r="BR18" s="401">
        <v>2158.0619999999999</v>
      </c>
      <c r="BS18" s="401">
        <v>17569.593000000001</v>
      </c>
      <c r="BT18" s="401">
        <v>2504.2920000000004</v>
      </c>
      <c r="BU18" s="402">
        <v>8658.4740000000111</v>
      </c>
      <c r="BV18" s="399">
        <f t="shared" ref="BV18:BV41" si="40">BX18+BZ18+CB18+CD18+CF18</f>
        <v>51976.85200000005</v>
      </c>
      <c r="BW18" s="400">
        <f t="shared" ref="BW18:BW41" si="41">BY18+CA18+CC18+CE18+CG18</f>
        <v>397418.82699999999</v>
      </c>
      <c r="BX18" s="403">
        <v>44824.92200000005</v>
      </c>
      <c r="BY18" s="403">
        <v>336511.12900000002</v>
      </c>
      <c r="BZ18" s="403">
        <v>5507.1779999999999</v>
      </c>
      <c r="CA18" s="403">
        <v>46167.880000000005</v>
      </c>
      <c r="CB18" s="403">
        <v>17.114000000000001</v>
      </c>
      <c r="CC18" s="403">
        <v>1430.885</v>
      </c>
      <c r="CD18" s="403">
        <v>1626.2309999999998</v>
      </c>
      <c r="CE18" s="403">
        <v>13224.708999999999</v>
      </c>
      <c r="CF18" s="403">
        <v>1.4069999999999998</v>
      </c>
      <c r="CG18" s="404">
        <v>84.224000000000004</v>
      </c>
      <c r="CH18" s="399">
        <f t="shared" si="22"/>
        <v>43027.430215</v>
      </c>
      <c r="CI18" s="400">
        <f t="shared" si="23"/>
        <v>311089.32599999983</v>
      </c>
      <c r="CJ18" s="400">
        <v>36829.020836000003</v>
      </c>
      <c r="CK18" s="400">
        <v>256974.50999999986</v>
      </c>
      <c r="CL18" s="400">
        <v>4990.4963500000003</v>
      </c>
      <c r="CM18" s="400">
        <v>41841.33</v>
      </c>
      <c r="CN18" s="400">
        <v>65.981103999999988</v>
      </c>
      <c r="CO18" s="400">
        <v>3208.8940000000002</v>
      </c>
      <c r="CP18" s="400">
        <v>1141.3171</v>
      </c>
      <c r="CQ18" s="400">
        <v>9049.612000000001</v>
      </c>
      <c r="CR18" s="400">
        <v>0.61482500000000007</v>
      </c>
      <c r="CS18" s="405">
        <v>14.98</v>
      </c>
      <c r="CT18" s="406">
        <f t="shared" si="24"/>
        <v>41086</v>
      </c>
      <c r="CU18" s="407">
        <f t="shared" si="25"/>
        <v>298073</v>
      </c>
      <c r="CV18" s="408">
        <v>34092</v>
      </c>
      <c r="CW18" s="408">
        <v>244795</v>
      </c>
      <c r="CX18" s="408">
        <v>5423</v>
      </c>
      <c r="CY18" s="408">
        <v>39771</v>
      </c>
      <c r="CZ18" s="408">
        <v>20</v>
      </c>
      <c r="DA18" s="408">
        <v>1689</v>
      </c>
      <c r="DB18" s="408">
        <v>1551</v>
      </c>
      <c r="DC18" s="409">
        <v>11818</v>
      </c>
      <c r="DD18" s="406">
        <f t="shared" si="26"/>
        <v>45289.798458000005</v>
      </c>
      <c r="DE18" s="407">
        <f t="shared" si="27"/>
        <v>337130.76900000009</v>
      </c>
      <c r="DF18" s="400">
        <v>36485.708391</v>
      </c>
      <c r="DG18" s="400">
        <v>272185.12000000005</v>
      </c>
      <c r="DH18" s="400">
        <v>5795.7375000000002</v>
      </c>
      <c r="DI18" s="400">
        <v>44303.352000000006</v>
      </c>
      <c r="DJ18" s="400">
        <v>23.898146999999998</v>
      </c>
      <c r="DK18" s="400">
        <v>1407.4540000000002</v>
      </c>
      <c r="DL18" s="400">
        <v>2984.4544200000005</v>
      </c>
      <c r="DM18" s="405">
        <v>19234.842999999997</v>
      </c>
      <c r="DN18" s="406">
        <f t="shared" si="28"/>
        <v>169393.94234299997</v>
      </c>
      <c r="DO18" s="407">
        <f t="shared" si="29"/>
        <v>116893.39800000002</v>
      </c>
      <c r="DP18" s="400">
        <v>11369.830128000001</v>
      </c>
      <c r="DQ18" s="400">
        <v>75634.486000000019</v>
      </c>
      <c r="DR18" s="400">
        <v>158014.12</v>
      </c>
      <c r="DS18" s="400">
        <v>41055.801999999996</v>
      </c>
      <c r="DT18" s="400">
        <v>1.8213849999999998</v>
      </c>
      <c r="DU18" s="400">
        <v>74.260999999999996</v>
      </c>
      <c r="DV18" s="400">
        <v>8.1708300000000005</v>
      </c>
      <c r="DW18" s="405">
        <v>128.84899999999999</v>
      </c>
      <c r="DX18" s="406">
        <f t="shared" si="30"/>
        <v>336786.98712000001</v>
      </c>
      <c r="DY18" s="407">
        <f t="shared" si="31"/>
        <v>141125.33900000004</v>
      </c>
      <c r="DZ18" s="400">
        <v>33367.249559999997</v>
      </c>
      <c r="EA18" s="400">
        <v>93968.769</v>
      </c>
      <c r="EB18" s="400">
        <v>302759.28700000001</v>
      </c>
      <c r="EC18" s="400">
        <v>46567.099000000002</v>
      </c>
      <c r="ED18" s="400">
        <v>0.50229999999999997</v>
      </c>
      <c r="EE18" s="400">
        <v>12.501999999999999</v>
      </c>
      <c r="EF18" s="400">
        <v>659.94825999999989</v>
      </c>
      <c r="EG18" s="405">
        <v>576.96899999999994</v>
      </c>
      <c r="EH18" s="406">
        <f t="shared" si="32"/>
        <v>63978.795000000006</v>
      </c>
      <c r="EI18" s="407">
        <f t="shared" si="33"/>
        <v>311218.79399999994</v>
      </c>
      <c r="EJ18" s="407">
        <v>36834.577000000005</v>
      </c>
      <c r="EK18" s="407">
        <v>204660.93699999992</v>
      </c>
      <c r="EL18" s="407">
        <v>22675.57</v>
      </c>
      <c r="EM18" s="407">
        <v>74802.904999999999</v>
      </c>
      <c r="EN18" s="407">
        <v>53.071000000000005</v>
      </c>
      <c r="EO18" s="407">
        <v>1013.458</v>
      </c>
      <c r="EP18" s="407">
        <v>4415.5770000000002</v>
      </c>
      <c r="EQ18" s="410">
        <v>30741.494000000006</v>
      </c>
      <c r="ER18" s="396">
        <f t="shared" si="34"/>
        <v>1160551.245136</v>
      </c>
      <c r="ES18" s="397">
        <f t="shared" si="35"/>
        <v>4983124.5080000004</v>
      </c>
      <c r="ET18" s="397">
        <f t="shared" si="36"/>
        <v>573919.40191499994</v>
      </c>
      <c r="EU18" s="397">
        <f t="shared" si="36"/>
        <v>4057345.3769999999</v>
      </c>
      <c r="EV18" s="397">
        <f t="shared" si="36"/>
        <v>539417.85184999998</v>
      </c>
      <c r="EW18" s="397">
        <f t="shared" si="36"/>
        <v>646619.83899999992</v>
      </c>
      <c r="EX18" s="397">
        <f t="shared" si="36"/>
        <v>340.96793600000001</v>
      </c>
      <c r="EY18" s="397">
        <f t="shared" si="36"/>
        <v>20256.53</v>
      </c>
      <c r="EZ18" s="397">
        <f t="shared" si="37"/>
        <v>15478.5561</v>
      </c>
      <c r="FA18" s="397">
        <f t="shared" si="37"/>
        <v>120474.897</v>
      </c>
      <c r="FB18" s="397">
        <f t="shared" si="38"/>
        <v>31394.467335000001</v>
      </c>
      <c r="FC18" s="398">
        <f t="shared" si="38"/>
        <v>138427.86500000002</v>
      </c>
      <c r="FE18" s="37"/>
      <c r="FF18" s="415"/>
    </row>
    <row r="19" spans="1:162" x14ac:dyDescent="0.2">
      <c r="A19" s="388" t="s">
        <v>104</v>
      </c>
      <c r="B19" s="389">
        <f t="shared" si="9"/>
        <v>2420.1079999999997</v>
      </c>
      <c r="C19" s="390">
        <f t="shared" si="10"/>
        <v>7661.6189999999997</v>
      </c>
      <c r="D19" s="391">
        <v>416.06900000000007</v>
      </c>
      <c r="E19" s="391">
        <v>4039.4319999999998</v>
      </c>
      <c r="F19" s="391">
        <v>1725.645</v>
      </c>
      <c r="G19" s="391">
        <v>2638.6480000000006</v>
      </c>
      <c r="H19" s="391">
        <v>0.37700000000000006</v>
      </c>
      <c r="I19" s="391">
        <v>64.201000000000008</v>
      </c>
      <c r="J19" s="391">
        <v>0</v>
      </c>
      <c r="K19" s="391">
        <v>0</v>
      </c>
      <c r="L19" s="391">
        <v>278.01699999999994</v>
      </c>
      <c r="M19" s="392">
        <v>919.33799999999974</v>
      </c>
      <c r="N19" s="389">
        <f t="shared" si="11"/>
        <v>3838.5140000000001</v>
      </c>
      <c r="O19" s="390">
        <f t="shared" si="12"/>
        <v>6853.889000000001</v>
      </c>
      <c r="P19" s="391">
        <v>2254.8219999999997</v>
      </c>
      <c r="Q19" s="391">
        <v>3677.6880000000001</v>
      </c>
      <c r="R19" s="391">
        <v>1199.0919999999999</v>
      </c>
      <c r="S19" s="391">
        <v>2386.0359999999996</v>
      </c>
      <c r="T19" s="391">
        <v>2.9669999999999996</v>
      </c>
      <c r="U19" s="391">
        <v>116.657</v>
      </c>
      <c r="V19" s="391">
        <v>7.0000000000000001E-3</v>
      </c>
      <c r="W19" s="391">
        <v>2.024</v>
      </c>
      <c r="X19" s="391">
        <v>381.62600000000003</v>
      </c>
      <c r="Y19" s="392">
        <v>671.48400000000004</v>
      </c>
      <c r="Z19" s="393">
        <f t="shared" si="13"/>
        <v>1335.2399999999998</v>
      </c>
      <c r="AA19" s="394">
        <f t="shared" si="14"/>
        <v>4768.7960000000003</v>
      </c>
      <c r="AB19" s="395">
        <v>160.60199999999998</v>
      </c>
      <c r="AC19" s="395">
        <v>2037.798</v>
      </c>
      <c r="AD19" s="395">
        <v>941.91100000000006</v>
      </c>
      <c r="AE19" s="395">
        <v>1576.8539999999998</v>
      </c>
      <c r="AF19" s="395">
        <v>3.0030000000000006</v>
      </c>
      <c r="AG19" s="395">
        <v>128.69599999999997</v>
      </c>
      <c r="AH19" s="395">
        <v>0</v>
      </c>
      <c r="AI19" s="395">
        <v>0</v>
      </c>
      <c r="AJ19" s="395">
        <v>229.72399999999999</v>
      </c>
      <c r="AK19" s="395">
        <v>1025.4480000000001</v>
      </c>
      <c r="AL19" s="393">
        <f t="shared" si="15"/>
        <v>2747.8689999999988</v>
      </c>
      <c r="AM19" s="394">
        <f t="shared" si="16"/>
        <v>6625.936999999999</v>
      </c>
      <c r="AN19" s="395">
        <v>602.02699999999925</v>
      </c>
      <c r="AO19" s="395">
        <v>3269.1329999999994</v>
      </c>
      <c r="AP19" s="395">
        <v>794.721</v>
      </c>
      <c r="AQ19" s="395">
        <v>1844.9539999999997</v>
      </c>
      <c r="AR19" s="395">
        <v>0.97300000000000009</v>
      </c>
      <c r="AS19" s="395">
        <v>57.878</v>
      </c>
      <c r="AT19" s="395">
        <v>2.2720000000000002</v>
      </c>
      <c r="AU19" s="395">
        <v>13.406000000000001</v>
      </c>
      <c r="AV19" s="395">
        <v>1347.876</v>
      </c>
      <c r="AW19" s="395">
        <v>1440.5659999999996</v>
      </c>
      <c r="AX19" s="396">
        <f t="shared" si="17"/>
        <v>3526.6750000000002</v>
      </c>
      <c r="AY19" s="397">
        <f t="shared" si="18"/>
        <v>4852.8429999999989</v>
      </c>
      <c r="AZ19" s="416">
        <v>469.69</v>
      </c>
      <c r="BA19" s="416">
        <v>2352.4859999999999</v>
      </c>
      <c r="BB19" s="416">
        <v>887.15299999999991</v>
      </c>
      <c r="BC19" s="416">
        <v>1411.6769999999999</v>
      </c>
      <c r="BD19" s="416">
        <v>2.9450000000000003</v>
      </c>
      <c r="BE19" s="416">
        <v>169.506</v>
      </c>
      <c r="BF19" s="416">
        <v>0</v>
      </c>
      <c r="BG19" s="416">
        <v>0</v>
      </c>
      <c r="BH19" s="397">
        <v>2166.8870000000002</v>
      </c>
      <c r="BI19" s="398">
        <v>919.17399999999998</v>
      </c>
      <c r="BJ19" s="399">
        <f t="shared" si="19"/>
        <v>12488.886</v>
      </c>
      <c r="BK19" s="400">
        <f t="shared" si="20"/>
        <v>45343.134999999987</v>
      </c>
      <c r="BL19" s="401">
        <v>3100.8129999999996</v>
      </c>
      <c r="BM19" s="401">
        <v>42786.259999999995</v>
      </c>
      <c r="BN19" s="401">
        <v>9353.6980000000003</v>
      </c>
      <c r="BO19" s="401">
        <v>2373.134</v>
      </c>
      <c r="BP19" s="411">
        <v>1E-3</v>
      </c>
      <c r="BQ19" s="401">
        <v>0.32500000000000001</v>
      </c>
      <c r="BR19" s="401">
        <v>0</v>
      </c>
      <c r="BS19" s="401">
        <v>0</v>
      </c>
      <c r="BT19" s="401">
        <v>34.374000000000002</v>
      </c>
      <c r="BU19" s="402">
        <v>183.416</v>
      </c>
      <c r="BV19" s="399">
        <f t="shared" si="40"/>
        <v>21188.57</v>
      </c>
      <c r="BW19" s="400">
        <f t="shared" si="41"/>
        <v>35776.793000000012</v>
      </c>
      <c r="BX19" s="403">
        <v>1883.5059999999996</v>
      </c>
      <c r="BY19" s="403">
        <v>30444.849000000009</v>
      </c>
      <c r="BZ19" s="403">
        <v>19305.063999999998</v>
      </c>
      <c r="CA19" s="403">
        <v>5278.3809999999994</v>
      </c>
      <c r="CB19" s="412"/>
      <c r="CC19" s="403">
        <v>53.563000000000002</v>
      </c>
      <c r="CD19" s="403">
        <v>0</v>
      </c>
      <c r="CE19" s="403">
        <v>0</v>
      </c>
      <c r="CF19" s="403"/>
      <c r="CG19" s="404"/>
      <c r="CH19" s="399">
        <f t="shared" si="22"/>
        <v>4401.3856999999998</v>
      </c>
      <c r="CI19" s="400">
        <f t="shared" si="23"/>
        <v>3108.3220000000001</v>
      </c>
      <c r="CJ19" s="400">
        <v>493.62569999999999</v>
      </c>
      <c r="CK19" s="400">
        <v>1997.5500000000002</v>
      </c>
      <c r="CL19" s="400">
        <v>3907.7599999999998</v>
      </c>
      <c r="CM19" s="400">
        <v>1109.472</v>
      </c>
      <c r="CN19" s="412"/>
      <c r="CO19" s="400">
        <v>1.3</v>
      </c>
      <c r="CP19" s="400">
        <v>0</v>
      </c>
      <c r="CQ19" s="400">
        <v>0</v>
      </c>
      <c r="CR19" s="400">
        <v>0</v>
      </c>
      <c r="CS19" s="405">
        <v>0</v>
      </c>
      <c r="CT19" s="406">
        <f t="shared" si="24"/>
        <v>552</v>
      </c>
      <c r="CU19" s="407">
        <f t="shared" si="25"/>
        <v>2100</v>
      </c>
      <c r="CV19" s="408">
        <v>363</v>
      </c>
      <c r="CW19" s="408">
        <v>1503</v>
      </c>
      <c r="CX19" s="408">
        <v>187</v>
      </c>
      <c r="CY19" s="408">
        <v>405</v>
      </c>
      <c r="CZ19" s="408">
        <v>2</v>
      </c>
      <c r="DA19" s="408">
        <v>161</v>
      </c>
      <c r="DB19" s="408"/>
      <c r="DC19" s="409">
        <v>31</v>
      </c>
      <c r="DD19" s="406">
        <f t="shared" si="26"/>
        <v>8066.9843590000009</v>
      </c>
      <c r="DE19" s="407">
        <f t="shared" si="27"/>
        <v>3666.5829999999996</v>
      </c>
      <c r="DF19" s="400">
        <v>137.955229</v>
      </c>
      <c r="DG19" s="400">
        <v>909.2410000000001</v>
      </c>
      <c r="DH19" s="400">
        <v>7920.7245000000003</v>
      </c>
      <c r="DI19" s="400">
        <v>2454.2579999999998</v>
      </c>
      <c r="DJ19" s="400">
        <v>2.657</v>
      </c>
      <c r="DK19" s="400">
        <v>185.29900000000001</v>
      </c>
      <c r="DL19" s="400">
        <v>5.6476299999999995</v>
      </c>
      <c r="DM19" s="405">
        <v>117.785</v>
      </c>
      <c r="DN19" s="406">
        <f t="shared" si="28"/>
        <v>238.58509299999997</v>
      </c>
      <c r="DO19" s="407">
        <f t="shared" si="29"/>
        <v>1066.019</v>
      </c>
      <c r="DP19" s="400">
        <v>98.807092999999995</v>
      </c>
      <c r="DQ19" s="400">
        <v>771.24900000000002</v>
      </c>
      <c r="DR19" s="400">
        <v>120.773</v>
      </c>
      <c r="DS19" s="400">
        <v>59.76</v>
      </c>
      <c r="DT19" s="400">
        <v>3.1320000000000001</v>
      </c>
      <c r="DU19" s="400">
        <v>192.303</v>
      </c>
      <c r="DV19" s="400">
        <v>15.872999999999999</v>
      </c>
      <c r="DW19" s="405">
        <v>42.706999999999994</v>
      </c>
      <c r="DX19" s="406">
        <f t="shared" si="30"/>
        <v>410.44462999999996</v>
      </c>
      <c r="DY19" s="407">
        <f t="shared" si="31"/>
        <v>1217.338</v>
      </c>
      <c r="DZ19" s="400">
        <v>241.79660999999999</v>
      </c>
      <c r="EA19" s="400">
        <v>782.59500000000003</v>
      </c>
      <c r="EB19" s="400">
        <v>159.77500000000001</v>
      </c>
      <c r="EC19" s="400">
        <v>195.20600000000002</v>
      </c>
      <c r="ED19" s="400">
        <v>6.0091000000000001</v>
      </c>
      <c r="EE19" s="400">
        <v>156.61599999999999</v>
      </c>
      <c r="EF19" s="400">
        <v>2.8639200000000002</v>
      </c>
      <c r="EG19" s="405">
        <v>82.920999999999992</v>
      </c>
      <c r="EH19" s="406">
        <f t="shared" si="32"/>
        <v>158.24799999999999</v>
      </c>
      <c r="EI19" s="407">
        <f t="shared" si="33"/>
        <v>2136.9539999999997</v>
      </c>
      <c r="EJ19" s="407">
        <v>77.810999999999993</v>
      </c>
      <c r="EK19" s="407">
        <v>1852.7449999999999</v>
      </c>
      <c r="EL19" s="407">
        <v>74.876000000000005</v>
      </c>
      <c r="EM19" s="407">
        <v>74.807000000000002</v>
      </c>
      <c r="EN19" s="407">
        <v>4.492</v>
      </c>
      <c r="EO19" s="407">
        <v>209.40200000000002</v>
      </c>
      <c r="EP19" s="407">
        <v>1.069</v>
      </c>
      <c r="EQ19" s="410">
        <v>0</v>
      </c>
      <c r="ER19" s="396">
        <f t="shared" si="34"/>
        <v>61373.509781999994</v>
      </c>
      <c r="ES19" s="397">
        <f t="shared" si="35"/>
        <v>125178.22799999997</v>
      </c>
      <c r="ET19" s="397">
        <f t="shared" si="36"/>
        <v>10300.524631999997</v>
      </c>
      <c r="EU19" s="397">
        <f t="shared" si="36"/>
        <v>96424.025999999998</v>
      </c>
      <c r="EV19" s="397">
        <f t="shared" si="36"/>
        <v>46578.19249999999</v>
      </c>
      <c r="EW19" s="397">
        <f t="shared" si="36"/>
        <v>21808.186999999998</v>
      </c>
      <c r="EX19" s="397">
        <f t="shared" si="36"/>
        <v>28.556100000000001</v>
      </c>
      <c r="EY19" s="397">
        <f t="shared" si="36"/>
        <v>1496.7459999999999</v>
      </c>
      <c r="EZ19" s="397">
        <f t="shared" si="37"/>
        <v>2.2790000000000004</v>
      </c>
      <c r="FA19" s="397">
        <f t="shared" si="37"/>
        <v>15.43</v>
      </c>
      <c r="FB19" s="397">
        <f t="shared" si="38"/>
        <v>4463.9575499999992</v>
      </c>
      <c r="FC19" s="398">
        <f t="shared" si="38"/>
        <v>5433.838999999999</v>
      </c>
      <c r="FE19" s="37"/>
    </row>
    <row r="20" spans="1:162" x14ac:dyDescent="0.2">
      <c r="A20" s="388" t="s">
        <v>105</v>
      </c>
      <c r="B20" s="389">
        <f t="shared" si="9"/>
        <v>7461.1259999999993</v>
      </c>
      <c r="C20" s="390">
        <f t="shared" si="10"/>
        <v>41468.767999999996</v>
      </c>
      <c r="D20" s="391">
        <v>6483.2739999999994</v>
      </c>
      <c r="E20" s="391">
        <v>37255.936999999998</v>
      </c>
      <c r="F20" s="391">
        <v>261.90699999999998</v>
      </c>
      <c r="G20" s="391">
        <v>2981.1</v>
      </c>
      <c r="H20" s="391">
        <v>1.2E-2</v>
      </c>
      <c r="I20" s="391">
        <v>5.3580000000000005</v>
      </c>
      <c r="J20" s="391">
        <v>15</v>
      </c>
      <c r="K20" s="391">
        <v>8.8680000000000003</v>
      </c>
      <c r="L20" s="391">
        <v>700.93299999999999</v>
      </c>
      <c r="M20" s="392">
        <v>1217.5050000000003</v>
      </c>
      <c r="N20" s="389">
        <f t="shared" si="11"/>
        <v>11276.141000000001</v>
      </c>
      <c r="O20" s="390">
        <f t="shared" si="12"/>
        <v>43015.544000000002</v>
      </c>
      <c r="P20" s="391">
        <v>4580.7309999999998</v>
      </c>
      <c r="Q20" s="391">
        <v>38181.991000000002</v>
      </c>
      <c r="R20" s="391">
        <v>6234.1</v>
      </c>
      <c r="S20" s="391">
        <v>3360.116</v>
      </c>
      <c r="T20" s="391">
        <v>2.5460000000000003</v>
      </c>
      <c r="U20" s="391">
        <v>118.64400000000001</v>
      </c>
      <c r="V20" s="391">
        <v>21.822000000000003</v>
      </c>
      <c r="W20" s="391">
        <v>64.150000000000006</v>
      </c>
      <c r="X20" s="391">
        <v>436.94200000000006</v>
      </c>
      <c r="Y20" s="392">
        <v>1290.6429999999998</v>
      </c>
      <c r="Z20" s="393">
        <f t="shared" si="13"/>
        <v>4922.0150000000003</v>
      </c>
      <c r="AA20" s="394">
        <f t="shared" si="14"/>
        <v>54108.553000000014</v>
      </c>
      <c r="AB20" s="395">
        <v>4170.5819999999994</v>
      </c>
      <c r="AC20" s="395">
        <v>52338.416000000012</v>
      </c>
      <c r="AD20" s="395">
        <v>79</v>
      </c>
      <c r="AE20" s="395">
        <v>45.177999999999997</v>
      </c>
      <c r="AF20" s="395">
        <v>2.742</v>
      </c>
      <c r="AG20" s="395">
        <v>124.23800000000001</v>
      </c>
      <c r="AH20" s="395">
        <v>5.5E-2</v>
      </c>
      <c r="AI20" s="395">
        <v>28.457000000000001</v>
      </c>
      <c r="AJ20" s="395">
        <v>669.63600000000008</v>
      </c>
      <c r="AK20" s="395">
        <v>1572.2639999999999</v>
      </c>
      <c r="AL20" s="393">
        <f t="shared" si="15"/>
        <v>13795.288</v>
      </c>
      <c r="AM20" s="394">
        <f t="shared" si="16"/>
        <v>60128.641999999985</v>
      </c>
      <c r="AN20" s="395">
        <v>3610.4629999999993</v>
      </c>
      <c r="AO20" s="395">
        <v>53529.37799999999</v>
      </c>
      <c r="AP20" s="395">
        <v>9098.6749999999993</v>
      </c>
      <c r="AQ20" s="395">
        <v>2626.7330000000002</v>
      </c>
      <c r="AR20" s="395">
        <v>2.0569999999999995</v>
      </c>
      <c r="AS20" s="395">
        <v>93.708000000000013</v>
      </c>
      <c r="AT20" s="395">
        <v>0.9930000000000001</v>
      </c>
      <c r="AU20" s="395">
        <v>60.603999999999999</v>
      </c>
      <c r="AV20" s="395">
        <v>1083.0999999999997</v>
      </c>
      <c r="AW20" s="395">
        <v>3818.2189999999996</v>
      </c>
      <c r="AX20" s="396">
        <f t="shared" si="17"/>
        <v>7134.5049999999992</v>
      </c>
      <c r="AY20" s="397">
        <f t="shared" si="18"/>
        <v>49748.173999999992</v>
      </c>
      <c r="AZ20" s="397">
        <v>3693.7580000000003</v>
      </c>
      <c r="BA20" s="397">
        <v>48359.751999999993</v>
      </c>
      <c r="BB20" s="397">
        <v>3051.9719999999998</v>
      </c>
      <c r="BC20" s="397">
        <v>584.14300000000003</v>
      </c>
      <c r="BD20" s="411">
        <v>6.6000000000000003E-2</v>
      </c>
      <c r="BE20" s="397">
        <v>16.053000000000001</v>
      </c>
      <c r="BF20" s="397">
        <v>1.2999999999999999E-2</v>
      </c>
      <c r="BG20" s="397">
        <v>0.91100000000000003</v>
      </c>
      <c r="BH20" s="397">
        <v>388.69600000000003</v>
      </c>
      <c r="BI20" s="398">
        <v>787.31500000000005</v>
      </c>
      <c r="BJ20" s="399">
        <f t="shared" si="19"/>
        <v>1766.0279999999998</v>
      </c>
      <c r="BK20" s="400">
        <f t="shared" si="20"/>
        <v>6113.6059999999998</v>
      </c>
      <c r="BL20" s="401">
        <v>157.01599999999999</v>
      </c>
      <c r="BM20" s="401">
        <v>3599.21</v>
      </c>
      <c r="BN20" s="401">
        <v>822.76499999999999</v>
      </c>
      <c r="BO20" s="401">
        <v>1148.7660000000001</v>
      </c>
      <c r="BP20" s="411">
        <v>0.80399999999999994</v>
      </c>
      <c r="BQ20" s="401">
        <v>46.515999999999998</v>
      </c>
      <c r="BR20" s="401">
        <v>5.0540000000000003</v>
      </c>
      <c r="BS20" s="401">
        <v>506.84800000000001</v>
      </c>
      <c r="BT20" s="401">
        <v>780.38900000000001</v>
      </c>
      <c r="BU20" s="402">
        <v>812.26599999999996</v>
      </c>
      <c r="BV20" s="399">
        <f t="shared" si="40"/>
        <v>1176.221</v>
      </c>
      <c r="BW20" s="400">
        <f t="shared" si="41"/>
        <v>3726.8220000000001</v>
      </c>
      <c r="BX20" s="403">
        <v>517.35500000000002</v>
      </c>
      <c r="BY20" s="403">
        <v>2999.2460000000001</v>
      </c>
      <c r="BZ20" s="403">
        <v>658.86599999999999</v>
      </c>
      <c r="CA20" s="403">
        <v>680.86</v>
      </c>
      <c r="CB20" s="403"/>
      <c r="CC20" s="403">
        <v>46.716000000000001</v>
      </c>
      <c r="CD20" s="403">
        <v>0</v>
      </c>
      <c r="CE20" s="403">
        <v>0</v>
      </c>
      <c r="CF20" s="412"/>
      <c r="CG20" s="404"/>
      <c r="CH20" s="399">
        <f t="shared" si="22"/>
        <v>2394.836155</v>
      </c>
      <c r="CI20" s="400">
        <f t="shared" si="23"/>
        <v>5749.6440000000002</v>
      </c>
      <c r="CJ20" s="400">
        <v>1483.1143359999999</v>
      </c>
      <c r="CK20" s="400">
        <v>4536.2759999999998</v>
      </c>
      <c r="CL20" s="400">
        <v>907.90328599999998</v>
      </c>
      <c r="CM20" s="400">
        <v>1038.1300000000001</v>
      </c>
      <c r="CN20" s="400">
        <v>3.818533</v>
      </c>
      <c r="CO20" s="400">
        <v>173.666</v>
      </c>
      <c r="CP20" s="400">
        <v>0</v>
      </c>
      <c r="CQ20" s="400">
        <v>0</v>
      </c>
      <c r="CR20" s="412"/>
      <c r="CS20" s="405">
        <v>1.5720000000000001</v>
      </c>
      <c r="CT20" s="406">
        <f t="shared" si="24"/>
        <v>0</v>
      </c>
      <c r="CU20" s="407">
        <f t="shared" si="25"/>
        <v>0</v>
      </c>
      <c r="CV20" s="408"/>
      <c r="CW20" s="408"/>
      <c r="CX20" s="408"/>
      <c r="CY20" s="408"/>
      <c r="CZ20" s="408"/>
      <c r="DA20" s="408"/>
      <c r="DB20" s="408"/>
      <c r="DC20" s="409"/>
      <c r="DD20" s="406">
        <f t="shared" si="26"/>
        <v>0</v>
      </c>
      <c r="DE20" s="407">
        <f t="shared" si="27"/>
        <v>0</v>
      </c>
      <c r="DF20" s="400"/>
      <c r="DG20" s="400"/>
      <c r="DH20" s="400"/>
      <c r="DI20" s="400"/>
      <c r="DJ20" s="413"/>
      <c r="DK20" s="400"/>
      <c r="DL20" s="400">
        <v>0</v>
      </c>
      <c r="DM20" s="405">
        <v>0</v>
      </c>
      <c r="DN20" s="406">
        <f t="shared" si="28"/>
        <v>0</v>
      </c>
      <c r="DO20" s="407">
        <f t="shared" si="29"/>
        <v>0</v>
      </c>
      <c r="DP20" s="400"/>
      <c r="DQ20" s="400"/>
      <c r="DR20" s="400"/>
      <c r="DS20" s="400"/>
      <c r="DT20" s="413"/>
      <c r="DU20" s="400"/>
      <c r="DV20" s="400">
        <v>0</v>
      </c>
      <c r="DW20" s="405">
        <v>0</v>
      </c>
      <c r="DX20" s="406">
        <f t="shared" si="30"/>
        <v>0</v>
      </c>
      <c r="DY20" s="407">
        <f t="shared" si="31"/>
        <v>0</v>
      </c>
      <c r="DZ20" s="400"/>
      <c r="EA20" s="400"/>
      <c r="EB20" s="400"/>
      <c r="EC20" s="400"/>
      <c r="ED20" s="413"/>
      <c r="EE20" s="400"/>
      <c r="EF20" s="400">
        <v>0</v>
      </c>
      <c r="EG20" s="405">
        <v>0</v>
      </c>
      <c r="EH20" s="406">
        <f t="shared" si="32"/>
        <v>0</v>
      </c>
      <c r="EI20" s="407">
        <f t="shared" si="33"/>
        <v>627.27499999999998</v>
      </c>
      <c r="EJ20" s="407"/>
      <c r="EK20" s="407"/>
      <c r="EL20" s="407"/>
      <c r="EM20" s="407"/>
      <c r="EN20" s="414"/>
      <c r="EO20" s="407"/>
      <c r="EP20" s="407"/>
      <c r="EQ20" s="410">
        <v>627.27499999999998</v>
      </c>
      <c r="ER20" s="396">
        <f t="shared" si="34"/>
        <v>49926.16015499999</v>
      </c>
      <c r="ES20" s="397">
        <f t="shared" si="35"/>
        <v>264687.02799999999</v>
      </c>
      <c r="ET20" s="397">
        <f t="shared" si="36"/>
        <v>24696.293335999995</v>
      </c>
      <c r="EU20" s="397">
        <f t="shared" si="36"/>
        <v>240800.20600000001</v>
      </c>
      <c r="EV20" s="397">
        <f t="shared" si="36"/>
        <v>21115.188285999997</v>
      </c>
      <c r="EW20" s="397">
        <f t="shared" si="36"/>
        <v>12465.026</v>
      </c>
      <c r="EX20" s="397">
        <f t="shared" si="36"/>
        <v>12.045532999999999</v>
      </c>
      <c r="EY20" s="397">
        <f t="shared" si="36"/>
        <v>624.899</v>
      </c>
      <c r="EZ20" s="397">
        <f t="shared" si="37"/>
        <v>42.937000000000005</v>
      </c>
      <c r="FA20" s="397">
        <f t="shared" si="37"/>
        <v>669.83800000000008</v>
      </c>
      <c r="FB20" s="397">
        <f t="shared" si="38"/>
        <v>4059.6959999999999</v>
      </c>
      <c r="FC20" s="398">
        <f t="shared" si="38"/>
        <v>10127.058999999999</v>
      </c>
      <c r="FE20" s="37"/>
    </row>
    <row r="21" spans="1:162" x14ac:dyDescent="0.2">
      <c r="A21" s="388" t="s">
        <v>106</v>
      </c>
      <c r="B21" s="389">
        <f t="shared" si="9"/>
        <v>281914.61800000007</v>
      </c>
      <c r="C21" s="390">
        <f t="shared" si="10"/>
        <v>464443.22699999996</v>
      </c>
      <c r="D21" s="391">
        <v>83297.364000000045</v>
      </c>
      <c r="E21" s="391">
        <v>319233.8679999999</v>
      </c>
      <c r="F21" s="391">
        <v>193521.70799999998</v>
      </c>
      <c r="G21" s="391">
        <v>55179.24700000001</v>
      </c>
      <c r="H21" s="391">
        <v>53.27000000000001</v>
      </c>
      <c r="I21" s="391">
        <v>6616.8350000000009</v>
      </c>
      <c r="J21" s="391">
        <v>30.401999999999997</v>
      </c>
      <c r="K21" s="391">
        <v>836.8180000000001</v>
      </c>
      <c r="L21" s="391">
        <v>5011.8740000000016</v>
      </c>
      <c r="M21" s="392">
        <v>82576.459000000003</v>
      </c>
      <c r="N21" s="389">
        <f t="shared" si="11"/>
        <v>154742.62099999998</v>
      </c>
      <c r="O21" s="390">
        <f t="shared" si="12"/>
        <v>399093.00199999998</v>
      </c>
      <c r="P21" s="391">
        <v>49533.527000000002</v>
      </c>
      <c r="Q21" s="391">
        <v>317358.91199999995</v>
      </c>
      <c r="R21" s="391">
        <v>96033.750000000015</v>
      </c>
      <c r="S21" s="391">
        <v>49606.402000000002</v>
      </c>
      <c r="T21" s="391">
        <v>53.032999999999994</v>
      </c>
      <c r="U21" s="391">
        <v>9817.4979999999996</v>
      </c>
      <c r="V21" s="391">
        <v>20.480999999999998</v>
      </c>
      <c r="W21" s="391">
        <v>430.33799999999997</v>
      </c>
      <c r="X21" s="391">
        <v>9101.8299999999981</v>
      </c>
      <c r="Y21" s="392">
        <v>21879.851999999999</v>
      </c>
      <c r="Z21" s="393">
        <f t="shared" si="13"/>
        <v>106432.02100000001</v>
      </c>
      <c r="AA21" s="394">
        <f t="shared" si="14"/>
        <v>369006.50999999995</v>
      </c>
      <c r="AB21" s="395">
        <v>56928.617000000006</v>
      </c>
      <c r="AC21" s="395">
        <v>298858.99999999994</v>
      </c>
      <c r="AD21" s="395">
        <v>44591.583999999988</v>
      </c>
      <c r="AE21" s="395">
        <v>41387.759999999995</v>
      </c>
      <c r="AF21" s="395">
        <v>40.351000000000006</v>
      </c>
      <c r="AG21" s="395">
        <v>9358.857</v>
      </c>
      <c r="AH21" s="395">
        <v>17.638000000000002</v>
      </c>
      <c r="AI21" s="395">
        <v>226.99499999999998</v>
      </c>
      <c r="AJ21" s="395">
        <v>4853.8309999999992</v>
      </c>
      <c r="AK21" s="395">
        <v>19173.898000000001</v>
      </c>
      <c r="AL21" s="393">
        <f t="shared" si="15"/>
        <v>123345.31200000008</v>
      </c>
      <c r="AM21" s="394">
        <f t="shared" si="16"/>
        <v>313350.73400000005</v>
      </c>
      <c r="AN21" s="395">
        <v>47348.977000000057</v>
      </c>
      <c r="AO21" s="395">
        <v>249551.33100000003</v>
      </c>
      <c r="AP21" s="395">
        <v>70974.406000000017</v>
      </c>
      <c r="AQ21" s="395">
        <v>38138.143000000004</v>
      </c>
      <c r="AR21" s="395">
        <v>35.340000000000003</v>
      </c>
      <c r="AS21" s="395">
        <v>8075.2229999999972</v>
      </c>
      <c r="AT21" s="395">
        <v>17.819000000000003</v>
      </c>
      <c r="AU21" s="395">
        <v>170.69</v>
      </c>
      <c r="AV21" s="395">
        <v>4968.7699999999995</v>
      </c>
      <c r="AW21" s="395">
        <v>17415.347000000002</v>
      </c>
      <c r="AX21" s="396">
        <f t="shared" si="17"/>
        <v>132953.989</v>
      </c>
      <c r="AY21" s="397">
        <f t="shared" si="18"/>
        <v>295992.50799999997</v>
      </c>
      <c r="AZ21" s="397">
        <v>51748.385999999999</v>
      </c>
      <c r="BA21" s="397">
        <v>238911.62400000001</v>
      </c>
      <c r="BB21" s="397">
        <v>73736.148000000001</v>
      </c>
      <c r="BC21" s="397">
        <v>34884.211000000003</v>
      </c>
      <c r="BD21" s="397">
        <v>34.018999999999998</v>
      </c>
      <c r="BE21" s="397">
        <v>6985.1329999999998</v>
      </c>
      <c r="BF21" s="397">
        <v>13.087</v>
      </c>
      <c r="BG21" s="397">
        <v>252.46299999999999</v>
      </c>
      <c r="BH21" s="397">
        <v>7422.3489999999993</v>
      </c>
      <c r="BI21" s="398">
        <v>14959.076999999999</v>
      </c>
      <c r="BJ21" s="399">
        <f t="shared" si="19"/>
        <v>90098.738000000129</v>
      </c>
      <c r="BK21" s="400">
        <f t="shared" si="20"/>
        <v>261590.31699999989</v>
      </c>
      <c r="BL21" s="401">
        <v>40983.649000000107</v>
      </c>
      <c r="BM21" s="401">
        <v>206994.47499999989</v>
      </c>
      <c r="BN21" s="401">
        <v>42976.810000000005</v>
      </c>
      <c r="BO21" s="401">
        <v>30279.460999999999</v>
      </c>
      <c r="BP21" s="401">
        <v>39.637000000000008</v>
      </c>
      <c r="BQ21" s="401">
        <v>7211.5599999999995</v>
      </c>
      <c r="BR21" s="401">
        <v>27.858000000000004</v>
      </c>
      <c r="BS21" s="401">
        <v>297.82599999999996</v>
      </c>
      <c r="BT21" s="401">
        <v>6070.7840000000106</v>
      </c>
      <c r="BU21" s="402">
        <v>16806.994999999999</v>
      </c>
      <c r="BV21" s="399">
        <f t="shared" si="40"/>
        <v>133631.90300000002</v>
      </c>
      <c r="BW21" s="400">
        <f t="shared" si="41"/>
        <v>247275.14899999989</v>
      </c>
      <c r="BX21" s="403">
        <v>38296.299000000043</v>
      </c>
      <c r="BY21" s="403">
        <v>178927.6999999999</v>
      </c>
      <c r="BZ21" s="403">
        <v>95294.099999999991</v>
      </c>
      <c r="CA21" s="403">
        <v>60503.532000000014</v>
      </c>
      <c r="CB21" s="403">
        <v>29.396999999999998</v>
      </c>
      <c r="CC21" s="403">
        <v>7317.4819999999982</v>
      </c>
      <c r="CD21" s="403">
        <v>8.5760000000000005</v>
      </c>
      <c r="CE21" s="403">
        <v>106.078</v>
      </c>
      <c r="CF21" s="403">
        <v>3.5309999999999997</v>
      </c>
      <c r="CG21" s="404">
        <v>420.35700000000003</v>
      </c>
      <c r="CH21" s="399">
        <f t="shared" si="22"/>
        <v>91476.326923000015</v>
      </c>
      <c r="CI21" s="400">
        <f t="shared" si="23"/>
        <v>239239.41899999979</v>
      </c>
      <c r="CJ21" s="400">
        <v>38427.067360000001</v>
      </c>
      <c r="CK21" s="400">
        <v>193426.62899999978</v>
      </c>
      <c r="CL21" s="400">
        <v>52945.645299000003</v>
      </c>
      <c r="CM21" s="400">
        <v>34494.458000000006</v>
      </c>
      <c r="CN21" s="400">
        <v>41.887064000000002</v>
      </c>
      <c r="CO21" s="400">
        <v>10164.226000000001</v>
      </c>
      <c r="CP21" s="400">
        <v>57.838108999999996</v>
      </c>
      <c r="CQ21" s="400">
        <v>786.94399999999996</v>
      </c>
      <c r="CR21" s="400">
        <v>3.8890909999999996</v>
      </c>
      <c r="CS21" s="405">
        <v>367.16200000000003</v>
      </c>
      <c r="CT21" s="406">
        <f t="shared" si="24"/>
        <v>144192</v>
      </c>
      <c r="CU21" s="407">
        <f t="shared" si="25"/>
        <v>238041</v>
      </c>
      <c r="CV21" s="408">
        <v>32473</v>
      </c>
      <c r="CW21" s="408">
        <v>174113</v>
      </c>
      <c r="CX21" s="408">
        <v>111614</v>
      </c>
      <c r="CY21" s="408">
        <v>52839</v>
      </c>
      <c r="CZ21" s="408">
        <v>60</v>
      </c>
      <c r="DA21" s="408">
        <v>10554</v>
      </c>
      <c r="DB21" s="408">
        <v>45</v>
      </c>
      <c r="DC21" s="409">
        <v>535</v>
      </c>
      <c r="DD21" s="406">
        <f t="shared" si="26"/>
        <v>111349.67200200002</v>
      </c>
      <c r="DE21" s="407">
        <f t="shared" si="27"/>
        <v>279505.53699999995</v>
      </c>
      <c r="DF21" s="400">
        <v>34442.592415000021</v>
      </c>
      <c r="DG21" s="400">
        <v>200476.38499999998</v>
      </c>
      <c r="DH21" s="400">
        <v>76217.846931000007</v>
      </c>
      <c r="DI21" s="400">
        <v>65534.285999999993</v>
      </c>
      <c r="DJ21" s="400">
        <v>93.945660000000103</v>
      </c>
      <c r="DK21" s="400">
        <v>8528.8370000000014</v>
      </c>
      <c r="DL21" s="400">
        <v>595.28699600000004</v>
      </c>
      <c r="DM21" s="405">
        <v>4966.0289999999986</v>
      </c>
      <c r="DN21" s="406">
        <f t="shared" si="28"/>
        <v>185366.04117400001</v>
      </c>
      <c r="DO21" s="407">
        <f t="shared" si="29"/>
        <v>284677.11999999994</v>
      </c>
      <c r="DP21" s="400">
        <v>37849.59150200001</v>
      </c>
      <c r="DQ21" s="400">
        <v>218356.52499999997</v>
      </c>
      <c r="DR21" s="400">
        <v>146615.66424200003</v>
      </c>
      <c r="DS21" s="400">
        <v>51519.739999999991</v>
      </c>
      <c r="DT21" s="400">
        <v>56.439807000000002</v>
      </c>
      <c r="DU21" s="400">
        <v>10135.896999999999</v>
      </c>
      <c r="DV21" s="400">
        <v>844.34562300000005</v>
      </c>
      <c r="DW21" s="405">
        <v>4664.9579999999996</v>
      </c>
      <c r="DX21" s="406">
        <f t="shared" si="30"/>
        <v>228074.49623000002</v>
      </c>
      <c r="DY21" s="407">
        <f t="shared" si="31"/>
        <v>272835.47900000005</v>
      </c>
      <c r="DZ21" s="400">
        <v>32198.242306</v>
      </c>
      <c r="EA21" s="400">
        <v>181940.98700000002</v>
      </c>
      <c r="EB21" s="400">
        <v>193639.25865</v>
      </c>
      <c r="EC21" s="400">
        <v>76153.01400000001</v>
      </c>
      <c r="ED21" s="400">
        <v>54.801111000000006</v>
      </c>
      <c r="EE21" s="400">
        <v>9822.9409999999898</v>
      </c>
      <c r="EF21" s="400">
        <v>2182.1941630000001</v>
      </c>
      <c r="EG21" s="405">
        <v>4918.5369999999994</v>
      </c>
      <c r="EH21" s="406">
        <f t="shared" si="32"/>
        <v>137726.435</v>
      </c>
      <c r="EI21" s="407">
        <f t="shared" si="33"/>
        <v>346515.64199999999</v>
      </c>
      <c r="EJ21" s="407">
        <v>43201.291000000005</v>
      </c>
      <c r="EK21" s="407">
        <v>223335.40599999999</v>
      </c>
      <c r="EL21" s="407">
        <v>94467.048999999999</v>
      </c>
      <c r="EM21" s="407">
        <v>100519.43500000001</v>
      </c>
      <c r="EN21" s="407">
        <v>48.587000000000003</v>
      </c>
      <c r="EO21" s="407">
        <v>8803.6629999999986</v>
      </c>
      <c r="EP21" s="407">
        <v>9.5080000000000009</v>
      </c>
      <c r="EQ21" s="410">
        <v>13857.137999999999</v>
      </c>
      <c r="ER21" s="396">
        <f t="shared" si="34"/>
        <v>1921304.1733290001</v>
      </c>
      <c r="ES21" s="397">
        <f t="shared" si="35"/>
        <v>4011565.6439999989</v>
      </c>
      <c r="ET21" s="397">
        <f t="shared" si="36"/>
        <v>586728.60358300025</v>
      </c>
      <c r="EU21" s="397">
        <f t="shared" si="36"/>
        <v>3001485.8419999992</v>
      </c>
      <c r="EV21" s="397">
        <f t="shared" si="36"/>
        <v>1292627.9701220002</v>
      </c>
      <c r="EW21" s="397">
        <f t="shared" si="36"/>
        <v>691038.68900000001</v>
      </c>
      <c r="EX21" s="397">
        <f t="shared" si="36"/>
        <v>640.70764200000008</v>
      </c>
      <c r="EY21" s="397">
        <f t="shared" si="36"/>
        <v>113392.15199999999</v>
      </c>
      <c r="EZ21" s="397">
        <f t="shared" si="37"/>
        <v>193.69910899999999</v>
      </c>
      <c r="FA21" s="397">
        <f t="shared" si="37"/>
        <v>3108.152</v>
      </c>
      <c r="FB21" s="397">
        <f t="shared" si="38"/>
        <v>41113.192873000015</v>
      </c>
      <c r="FC21" s="398">
        <f t="shared" si="38"/>
        <v>202540.80900000001</v>
      </c>
      <c r="FE21" s="37"/>
    </row>
    <row r="22" spans="1:162" x14ac:dyDescent="0.2">
      <c r="A22" s="388" t="s">
        <v>107</v>
      </c>
      <c r="B22" s="389">
        <f t="shared" si="9"/>
        <v>38955.696999999993</v>
      </c>
      <c r="C22" s="390">
        <f t="shared" si="10"/>
        <v>226384.43100000001</v>
      </c>
      <c r="D22" s="391">
        <v>27575.972999999994</v>
      </c>
      <c r="E22" s="391">
        <v>154928.56599999999</v>
      </c>
      <c r="F22" s="391">
        <v>3793.3559999999998</v>
      </c>
      <c r="G22" s="391">
        <v>12054.777</v>
      </c>
      <c r="H22" s="391">
        <v>10.173</v>
      </c>
      <c r="I22" s="391">
        <v>2434.4449999999997</v>
      </c>
      <c r="J22" s="391">
        <v>6456.5599999999995</v>
      </c>
      <c r="K22" s="391">
        <v>54227.645000000004</v>
      </c>
      <c r="L22" s="391">
        <v>1119.635</v>
      </c>
      <c r="M22" s="392">
        <v>2738.9979999999996</v>
      </c>
      <c r="N22" s="389">
        <f t="shared" si="11"/>
        <v>40413.582999999999</v>
      </c>
      <c r="O22" s="390">
        <f t="shared" si="12"/>
        <v>235712.68399999998</v>
      </c>
      <c r="P22" s="391">
        <v>25331.101999999995</v>
      </c>
      <c r="Q22" s="391">
        <v>163296.30499999993</v>
      </c>
      <c r="R22" s="391">
        <v>6094.4170000000004</v>
      </c>
      <c r="S22" s="391">
        <v>17177.841</v>
      </c>
      <c r="T22" s="391">
        <v>6.681</v>
      </c>
      <c r="U22" s="391">
        <v>2646.0619999999999</v>
      </c>
      <c r="V22" s="391">
        <v>6680.6989999999996</v>
      </c>
      <c r="W22" s="391">
        <v>49566.159</v>
      </c>
      <c r="X22" s="391">
        <v>2300.6839999999997</v>
      </c>
      <c r="Y22" s="392">
        <v>3026.317</v>
      </c>
      <c r="Z22" s="393">
        <f t="shared" si="13"/>
        <v>42840.546000000002</v>
      </c>
      <c r="AA22" s="394">
        <f t="shared" si="14"/>
        <v>245050.80199999997</v>
      </c>
      <c r="AB22" s="395">
        <v>30851.91</v>
      </c>
      <c r="AC22" s="395">
        <v>176533.61799999999</v>
      </c>
      <c r="AD22" s="395">
        <v>2113.5360000000005</v>
      </c>
      <c r="AE22" s="395">
        <v>15064.737000000001</v>
      </c>
      <c r="AF22" s="395">
        <v>14.805999999999997</v>
      </c>
      <c r="AG22" s="395">
        <v>2575.078</v>
      </c>
      <c r="AH22" s="395">
        <v>6774.6200000000008</v>
      </c>
      <c r="AI22" s="395">
        <v>48490.411999999997</v>
      </c>
      <c r="AJ22" s="395">
        <v>3085.6739999999995</v>
      </c>
      <c r="AK22" s="395">
        <v>2386.9569999999999</v>
      </c>
      <c r="AL22" s="393">
        <f t="shared" si="15"/>
        <v>40076.800999999999</v>
      </c>
      <c r="AM22" s="394">
        <f t="shared" si="16"/>
        <v>243528.05299999996</v>
      </c>
      <c r="AN22" s="395">
        <v>29474.823999999997</v>
      </c>
      <c r="AO22" s="395">
        <v>179177.11899999995</v>
      </c>
      <c r="AP22" s="395">
        <v>4427.5879999999997</v>
      </c>
      <c r="AQ22" s="395">
        <v>19995.888000000003</v>
      </c>
      <c r="AR22" s="395">
        <v>11.746999999999998</v>
      </c>
      <c r="AS22" s="395">
        <v>991.16099999999994</v>
      </c>
      <c r="AT22" s="395">
        <v>5712.4050000000007</v>
      </c>
      <c r="AU22" s="395">
        <v>40591.839</v>
      </c>
      <c r="AV22" s="395">
        <v>450.23700000000008</v>
      </c>
      <c r="AW22" s="395">
        <v>2772.0459999999989</v>
      </c>
      <c r="AX22" s="396">
        <f t="shared" si="17"/>
        <v>39202.517</v>
      </c>
      <c r="AY22" s="397">
        <f t="shared" si="18"/>
        <v>204949.20499999999</v>
      </c>
      <c r="AZ22" s="397">
        <v>30295.983</v>
      </c>
      <c r="BA22" s="397">
        <v>170205.64499999999</v>
      </c>
      <c r="BB22" s="397">
        <v>6024.8920000000007</v>
      </c>
      <c r="BC22" s="397">
        <v>19547.976999999999</v>
      </c>
      <c r="BD22" s="397">
        <v>24.093</v>
      </c>
      <c r="BE22" s="397">
        <v>1982.192</v>
      </c>
      <c r="BF22" s="397">
        <v>1528.4740000000002</v>
      </c>
      <c r="BG22" s="397">
        <v>11262.588</v>
      </c>
      <c r="BH22" s="397">
        <v>1329.0749999999998</v>
      </c>
      <c r="BI22" s="398">
        <v>1950.8030000000001</v>
      </c>
      <c r="BJ22" s="399">
        <f t="shared" si="19"/>
        <v>36058.818000000007</v>
      </c>
      <c r="BK22" s="400">
        <f t="shared" si="20"/>
        <v>186325.473</v>
      </c>
      <c r="BL22" s="401">
        <v>22184.978999999999</v>
      </c>
      <c r="BM22" s="401">
        <v>139953</v>
      </c>
      <c r="BN22" s="401">
        <v>10554.700999999999</v>
      </c>
      <c r="BO22" s="401">
        <v>23372.374999999996</v>
      </c>
      <c r="BP22" s="401">
        <v>4.9009999999999998</v>
      </c>
      <c r="BQ22" s="401">
        <v>334.48299999999995</v>
      </c>
      <c r="BR22" s="401">
        <v>3172.8179999999998</v>
      </c>
      <c r="BS22" s="401">
        <v>22022.023999999998</v>
      </c>
      <c r="BT22" s="401">
        <v>141.41899999999998</v>
      </c>
      <c r="BU22" s="402">
        <v>643.59100000000001</v>
      </c>
      <c r="BV22" s="399">
        <f t="shared" si="40"/>
        <v>28260.913000000008</v>
      </c>
      <c r="BW22" s="400">
        <f t="shared" si="41"/>
        <v>160975.32799999998</v>
      </c>
      <c r="BX22" s="403">
        <v>21142.816000000006</v>
      </c>
      <c r="BY22" s="403">
        <v>123397.07599999999</v>
      </c>
      <c r="BZ22" s="403">
        <v>4254.6899999999996</v>
      </c>
      <c r="CA22" s="403">
        <v>16781.206999999999</v>
      </c>
      <c r="CB22" s="403">
        <v>1.2220000000000002</v>
      </c>
      <c r="CC22" s="403">
        <v>367.90500000000003</v>
      </c>
      <c r="CD22" s="403">
        <v>2861.59</v>
      </c>
      <c r="CE22" s="403">
        <v>20375.540999999997</v>
      </c>
      <c r="CF22" s="403">
        <v>0.59499999999999997</v>
      </c>
      <c r="CG22" s="404">
        <v>53.598999999999997</v>
      </c>
      <c r="CH22" s="399">
        <f t="shared" si="22"/>
        <v>23112.086372999998</v>
      </c>
      <c r="CI22" s="400">
        <f t="shared" si="23"/>
        <v>122609.156</v>
      </c>
      <c r="CJ22" s="400">
        <v>18978.155417999998</v>
      </c>
      <c r="CK22" s="400">
        <v>95575.894</v>
      </c>
      <c r="CL22" s="400">
        <v>1512.7251000000001</v>
      </c>
      <c r="CM22" s="400">
        <v>6875.6189999999997</v>
      </c>
      <c r="CN22" s="400">
        <v>2.0318749999999999</v>
      </c>
      <c r="CO22" s="400">
        <v>227.13</v>
      </c>
      <c r="CP22" s="400">
        <v>2617.7719999999999</v>
      </c>
      <c r="CQ22" s="400">
        <v>19856.187999999998</v>
      </c>
      <c r="CR22" s="400">
        <v>1.40198</v>
      </c>
      <c r="CS22" s="405">
        <v>74.325000000000003</v>
      </c>
      <c r="CT22" s="406">
        <f t="shared" si="24"/>
        <v>21975</v>
      </c>
      <c r="CU22" s="407">
        <f t="shared" si="25"/>
        <v>119033</v>
      </c>
      <c r="CV22" s="408">
        <v>18703</v>
      </c>
      <c r="CW22" s="408">
        <v>102049</v>
      </c>
      <c r="CX22" s="408">
        <v>1373</v>
      </c>
      <c r="CY22" s="408">
        <v>1762</v>
      </c>
      <c r="CZ22" s="408">
        <v>2</v>
      </c>
      <c r="DA22" s="408">
        <v>82</v>
      </c>
      <c r="DB22" s="408">
        <v>1897</v>
      </c>
      <c r="DC22" s="409">
        <v>15140</v>
      </c>
      <c r="DD22" s="406">
        <f t="shared" si="26"/>
        <v>22859.150116999997</v>
      </c>
      <c r="DE22" s="407">
        <f t="shared" si="27"/>
        <v>109815.17300000001</v>
      </c>
      <c r="DF22" s="400">
        <v>15982.821872999999</v>
      </c>
      <c r="DG22" s="400">
        <v>89668.510000000009</v>
      </c>
      <c r="DH22" s="400">
        <v>5031.1922000000004</v>
      </c>
      <c r="DI22" s="400">
        <v>7000.3029999999999</v>
      </c>
      <c r="DJ22" s="400">
        <v>1.9051200000000001</v>
      </c>
      <c r="DK22" s="400">
        <v>129.54900000000001</v>
      </c>
      <c r="DL22" s="400">
        <v>1843.230924</v>
      </c>
      <c r="DM22" s="405">
        <v>13016.811</v>
      </c>
      <c r="DN22" s="406">
        <f t="shared" si="28"/>
        <v>22531.481613</v>
      </c>
      <c r="DO22" s="407">
        <f t="shared" si="29"/>
        <v>106099.71</v>
      </c>
      <c r="DP22" s="400">
        <v>13913.559278000001</v>
      </c>
      <c r="DQ22" s="400">
        <v>87564.109000000011</v>
      </c>
      <c r="DR22" s="400">
        <v>7355.8375999999998</v>
      </c>
      <c r="DS22" s="400">
        <v>9521.7170000000006</v>
      </c>
      <c r="DT22" s="400">
        <v>2.0567600000000001</v>
      </c>
      <c r="DU22" s="400">
        <v>56.866</v>
      </c>
      <c r="DV22" s="400">
        <v>1260.027975</v>
      </c>
      <c r="DW22" s="405">
        <v>8957.018</v>
      </c>
      <c r="DX22" s="406">
        <f t="shared" si="30"/>
        <v>41759.537559999997</v>
      </c>
      <c r="DY22" s="407">
        <f t="shared" si="31"/>
        <v>101394.04599999999</v>
      </c>
      <c r="DZ22" s="400">
        <v>16320.301890000001</v>
      </c>
      <c r="EA22" s="400">
        <v>83270.088000000003</v>
      </c>
      <c r="EB22" s="400">
        <v>24546.516</v>
      </c>
      <c r="EC22" s="400">
        <v>11530.184000000001</v>
      </c>
      <c r="ED22" s="400">
        <v>1.9891599999999998</v>
      </c>
      <c r="EE22" s="400">
        <v>118.181</v>
      </c>
      <c r="EF22" s="400">
        <v>890.73050999999998</v>
      </c>
      <c r="EG22" s="405">
        <v>6475.5929999999989</v>
      </c>
      <c r="EH22" s="406">
        <f t="shared" si="32"/>
        <v>18403.990999999998</v>
      </c>
      <c r="EI22" s="407">
        <f t="shared" si="33"/>
        <v>87510.730999999985</v>
      </c>
      <c r="EJ22" s="407">
        <v>14235.9</v>
      </c>
      <c r="EK22" s="407">
        <v>78845.534999999989</v>
      </c>
      <c r="EL22" s="407">
        <v>4158.3109999999997</v>
      </c>
      <c r="EM22" s="407">
        <v>5635.9570000000003</v>
      </c>
      <c r="EN22" s="407">
        <v>9.7799999999999994</v>
      </c>
      <c r="EO22" s="407">
        <v>667.51</v>
      </c>
      <c r="EP22" s="407"/>
      <c r="EQ22" s="410">
        <v>2361.7289999999998</v>
      </c>
      <c r="ER22" s="396">
        <f t="shared" si="34"/>
        <v>416450.12166299997</v>
      </c>
      <c r="ES22" s="397">
        <f t="shared" si="35"/>
        <v>2149387.7919999994</v>
      </c>
      <c r="ET22" s="397">
        <f t="shared" si="36"/>
        <v>284991.32545899996</v>
      </c>
      <c r="EU22" s="397">
        <f t="shared" si="36"/>
        <v>1644464.4649999999</v>
      </c>
      <c r="EV22" s="397">
        <f t="shared" si="36"/>
        <v>81240.761899999998</v>
      </c>
      <c r="EW22" s="397">
        <f t="shared" si="36"/>
        <v>166320.58199999999</v>
      </c>
      <c r="EX22" s="397">
        <f t="shared" si="36"/>
        <v>93.385914999999997</v>
      </c>
      <c r="EY22" s="397">
        <f t="shared" si="36"/>
        <v>12612.562</v>
      </c>
      <c r="EZ22" s="397">
        <f t="shared" si="37"/>
        <v>35804.938000000002</v>
      </c>
      <c r="FA22" s="397">
        <f t="shared" si="37"/>
        <v>266392.39600000001</v>
      </c>
      <c r="FB22" s="397">
        <f t="shared" si="38"/>
        <v>14319.710388999998</v>
      </c>
      <c r="FC22" s="398">
        <f t="shared" si="38"/>
        <v>59597.786999999997</v>
      </c>
      <c r="FE22" s="37"/>
    </row>
    <row r="23" spans="1:162" x14ac:dyDescent="0.2">
      <c r="A23" s="388" t="s">
        <v>108</v>
      </c>
      <c r="B23" s="389">
        <f t="shared" si="9"/>
        <v>14564.033999999998</v>
      </c>
      <c r="C23" s="390">
        <f t="shared" si="10"/>
        <v>87948.38900000001</v>
      </c>
      <c r="D23" s="391">
        <v>13110.166999999998</v>
      </c>
      <c r="E23" s="391">
        <v>82748.969000000012</v>
      </c>
      <c r="F23" s="391">
        <v>399.21699999999998</v>
      </c>
      <c r="G23" s="391">
        <v>402.13800000000003</v>
      </c>
      <c r="H23" s="391">
        <v>1.119</v>
      </c>
      <c r="I23" s="391">
        <v>197.06800000000001</v>
      </c>
      <c r="J23" s="391">
        <v>35.051000000000009</v>
      </c>
      <c r="K23" s="391">
        <v>209.65800000000002</v>
      </c>
      <c r="L23" s="391">
        <v>1018.4799999999999</v>
      </c>
      <c r="M23" s="392">
        <v>4390.5560000000005</v>
      </c>
      <c r="N23" s="389">
        <f t="shared" si="11"/>
        <v>15378.417000000001</v>
      </c>
      <c r="O23" s="390">
        <f t="shared" si="12"/>
        <v>97812.747999999992</v>
      </c>
      <c r="P23" s="391">
        <v>13581.232000000002</v>
      </c>
      <c r="Q23" s="391">
        <v>92836.631999999998</v>
      </c>
      <c r="R23" s="391">
        <v>509.30099999999999</v>
      </c>
      <c r="S23" s="391">
        <v>502.12099999999992</v>
      </c>
      <c r="T23" s="391">
        <v>0.27799999999999997</v>
      </c>
      <c r="U23" s="391">
        <v>39.739000000000004</v>
      </c>
      <c r="V23" s="391">
        <v>4.68</v>
      </c>
      <c r="W23" s="391">
        <v>77.942000000000007</v>
      </c>
      <c r="X23" s="391">
        <v>1282.9259999999999</v>
      </c>
      <c r="Y23" s="392">
        <v>4356.3140000000003</v>
      </c>
      <c r="Z23" s="393">
        <f t="shared" si="13"/>
        <v>12314.190000000002</v>
      </c>
      <c r="AA23" s="394">
        <f t="shared" si="14"/>
        <v>80038.119999999981</v>
      </c>
      <c r="AB23" s="395">
        <v>10970.170000000002</v>
      </c>
      <c r="AC23" s="395">
        <v>76657.443999999989</v>
      </c>
      <c r="AD23" s="395">
        <v>1099.7930000000001</v>
      </c>
      <c r="AE23" s="395">
        <v>1026.328</v>
      </c>
      <c r="AF23" s="395">
        <v>0.63700000000000012</v>
      </c>
      <c r="AG23" s="395">
        <v>64.271999999999991</v>
      </c>
      <c r="AH23" s="395">
        <v>1.929</v>
      </c>
      <c r="AI23" s="395">
        <v>2.3039999999999998</v>
      </c>
      <c r="AJ23" s="395">
        <v>241.66100000000006</v>
      </c>
      <c r="AK23" s="395">
        <v>2287.7719999999999</v>
      </c>
      <c r="AL23" s="393">
        <f t="shared" si="15"/>
        <v>13960.184000000001</v>
      </c>
      <c r="AM23" s="394">
        <f t="shared" si="16"/>
        <v>76315.849000000017</v>
      </c>
      <c r="AN23" s="395">
        <v>12079.042000000001</v>
      </c>
      <c r="AO23" s="395">
        <v>72012.281000000017</v>
      </c>
      <c r="AP23" s="395">
        <v>512.57800000000009</v>
      </c>
      <c r="AQ23" s="395">
        <v>828.75299999999993</v>
      </c>
      <c r="AR23" s="395">
        <v>0.79600000000000004</v>
      </c>
      <c r="AS23" s="395">
        <v>134.797</v>
      </c>
      <c r="AT23" s="395">
        <v>2.3100000000000005</v>
      </c>
      <c r="AU23" s="395">
        <v>313.92</v>
      </c>
      <c r="AV23" s="395">
        <v>1365.4579999999999</v>
      </c>
      <c r="AW23" s="395">
        <v>3026.098</v>
      </c>
      <c r="AX23" s="396">
        <f t="shared" si="17"/>
        <v>9794.3849999999984</v>
      </c>
      <c r="AY23" s="397">
        <f t="shared" si="18"/>
        <v>59353.872000000003</v>
      </c>
      <c r="AZ23" s="397">
        <v>8570.6699999999983</v>
      </c>
      <c r="BA23" s="397">
        <v>56116.557000000001</v>
      </c>
      <c r="BB23" s="397">
        <v>874.79500000000007</v>
      </c>
      <c r="BC23" s="397">
        <v>810.72799999999995</v>
      </c>
      <c r="BD23" s="397">
        <v>0.65400000000000003</v>
      </c>
      <c r="BE23" s="397">
        <v>107.337</v>
      </c>
      <c r="BF23" s="397">
        <v>109.773</v>
      </c>
      <c r="BG23" s="397">
        <v>822.38099999999997</v>
      </c>
      <c r="BH23" s="397">
        <v>238.49299999999999</v>
      </c>
      <c r="BI23" s="398">
        <v>1496.8689999999999</v>
      </c>
      <c r="BJ23" s="399">
        <f t="shared" si="19"/>
        <v>9302.2569999999996</v>
      </c>
      <c r="BK23" s="400">
        <f t="shared" si="20"/>
        <v>45295.627000000008</v>
      </c>
      <c r="BL23" s="401">
        <v>7501.6329999999998</v>
      </c>
      <c r="BM23" s="401">
        <v>43562.075000000004</v>
      </c>
      <c r="BN23" s="401">
        <v>806.67600000000004</v>
      </c>
      <c r="BO23" s="401">
        <v>688.13300000000004</v>
      </c>
      <c r="BP23" s="401">
        <v>11.102</v>
      </c>
      <c r="BQ23" s="401">
        <v>137.64400000000001</v>
      </c>
      <c r="BR23" s="401">
        <v>18.978000000000002</v>
      </c>
      <c r="BS23" s="401">
        <v>16.68</v>
      </c>
      <c r="BT23" s="401">
        <v>963.86800000000005</v>
      </c>
      <c r="BU23" s="402">
        <v>891.09500000000003</v>
      </c>
      <c r="BV23" s="399">
        <f t="shared" si="40"/>
        <v>9613.3509999999987</v>
      </c>
      <c r="BW23" s="400">
        <f t="shared" si="41"/>
        <v>43144.721000000012</v>
      </c>
      <c r="BX23" s="403">
        <v>8646.4939999999988</v>
      </c>
      <c r="BY23" s="403">
        <v>42115.972000000009</v>
      </c>
      <c r="BZ23" s="403">
        <v>933.65200000000004</v>
      </c>
      <c r="CA23" s="403">
        <v>847.98000000000013</v>
      </c>
      <c r="CB23" s="403">
        <v>33.205000000000005</v>
      </c>
      <c r="CC23" s="403">
        <v>180.76899999999998</v>
      </c>
      <c r="CD23" s="403">
        <v>0</v>
      </c>
      <c r="CE23" s="403">
        <v>0</v>
      </c>
      <c r="CF23" s="412"/>
      <c r="CG23" s="404"/>
      <c r="CH23" s="399">
        <f t="shared" si="22"/>
        <v>9380.4386149999991</v>
      </c>
      <c r="CI23" s="400">
        <f t="shared" si="23"/>
        <v>41581.846999999994</v>
      </c>
      <c r="CJ23" s="400">
        <v>8967.0219769999985</v>
      </c>
      <c r="CK23" s="400">
        <v>40930.333999999995</v>
      </c>
      <c r="CL23" s="400">
        <v>283.79296499999998</v>
      </c>
      <c r="CM23" s="400">
        <v>239.41699999999997</v>
      </c>
      <c r="CN23" s="400">
        <v>101.638381</v>
      </c>
      <c r="CO23" s="400">
        <v>380.71199999999999</v>
      </c>
      <c r="CP23" s="400">
        <v>27.985292000000001</v>
      </c>
      <c r="CQ23" s="400">
        <v>29.561</v>
      </c>
      <c r="CR23" s="412"/>
      <c r="CS23" s="405">
        <v>1.823</v>
      </c>
      <c r="CT23" s="406">
        <f t="shared" si="24"/>
        <v>7465</v>
      </c>
      <c r="CU23" s="407">
        <f t="shared" si="25"/>
        <v>35118</v>
      </c>
      <c r="CV23" s="408">
        <v>7111</v>
      </c>
      <c r="CW23" s="408">
        <v>34486</v>
      </c>
      <c r="CX23" s="408">
        <v>229</v>
      </c>
      <c r="CY23" s="408">
        <v>201</v>
      </c>
      <c r="CZ23" s="408">
        <v>78</v>
      </c>
      <c r="DA23" s="408">
        <v>296</v>
      </c>
      <c r="DB23" s="408">
        <v>47</v>
      </c>
      <c r="DC23" s="409">
        <v>135</v>
      </c>
      <c r="DD23" s="406">
        <f t="shared" si="26"/>
        <v>8012.1015579999994</v>
      </c>
      <c r="DE23" s="407">
        <f t="shared" si="27"/>
        <v>36069.865999999995</v>
      </c>
      <c r="DF23" s="400">
        <v>7809.4816549999996</v>
      </c>
      <c r="DG23" s="400">
        <v>35107.146999999997</v>
      </c>
      <c r="DH23" s="400">
        <v>91.41</v>
      </c>
      <c r="DI23" s="400">
        <v>181.07999999999998</v>
      </c>
      <c r="DJ23" s="400">
        <v>12.894440999999999</v>
      </c>
      <c r="DK23" s="400">
        <v>80.52</v>
      </c>
      <c r="DL23" s="400">
        <v>98.315461999999997</v>
      </c>
      <c r="DM23" s="405">
        <v>701.11900000000003</v>
      </c>
      <c r="DN23" s="406">
        <f t="shared" si="28"/>
        <v>10371.878314000001</v>
      </c>
      <c r="DO23" s="407">
        <f t="shared" si="29"/>
        <v>29943.466999999993</v>
      </c>
      <c r="DP23" s="400">
        <v>10126.092776</v>
      </c>
      <c r="DQ23" s="400">
        <v>29503.596999999994</v>
      </c>
      <c r="DR23" s="400">
        <v>64.513000000000005</v>
      </c>
      <c r="DS23" s="400">
        <v>65.584000000000003</v>
      </c>
      <c r="DT23" s="400">
        <v>0.12313800000000001</v>
      </c>
      <c r="DU23" s="400">
        <v>4.0520000000000005</v>
      </c>
      <c r="DV23" s="400">
        <v>181.14939999999999</v>
      </c>
      <c r="DW23" s="405">
        <v>370.23400000000004</v>
      </c>
      <c r="DX23" s="406">
        <f t="shared" si="30"/>
        <v>5515.0127799999991</v>
      </c>
      <c r="DY23" s="407">
        <f t="shared" si="31"/>
        <v>24889.768999999997</v>
      </c>
      <c r="DZ23" s="400">
        <v>5220.2574099999993</v>
      </c>
      <c r="EA23" s="400">
        <v>23420.150999999998</v>
      </c>
      <c r="EB23" s="400">
        <v>26.419170000000001</v>
      </c>
      <c r="EC23" s="400">
        <v>98.206999999999994</v>
      </c>
      <c r="ED23" s="400">
        <v>0.55184</v>
      </c>
      <c r="EE23" s="400">
        <v>60.487000000000002</v>
      </c>
      <c r="EF23" s="400">
        <v>267.78435999999999</v>
      </c>
      <c r="EG23" s="405">
        <v>1310.924</v>
      </c>
      <c r="EH23" s="406">
        <f t="shared" si="32"/>
        <v>5020.1289999999999</v>
      </c>
      <c r="EI23" s="407">
        <f t="shared" si="33"/>
        <v>29480.104999999996</v>
      </c>
      <c r="EJ23" s="407">
        <v>4986.1529999999993</v>
      </c>
      <c r="EK23" s="407">
        <v>27741.717999999997</v>
      </c>
      <c r="EL23" s="407">
        <v>27.381</v>
      </c>
      <c r="EM23" s="407">
        <v>44.017000000000003</v>
      </c>
      <c r="EN23" s="407">
        <v>6.5949999999999998</v>
      </c>
      <c r="EO23" s="407">
        <v>1087.028</v>
      </c>
      <c r="EP23" s="407"/>
      <c r="EQ23" s="410">
        <v>607.34199999999998</v>
      </c>
      <c r="ER23" s="396">
        <f t="shared" si="34"/>
        <v>130691.37826700002</v>
      </c>
      <c r="ES23" s="397">
        <f t="shared" si="35"/>
        <v>686992.38000000012</v>
      </c>
      <c r="ET23" s="397">
        <f t="shared" si="36"/>
        <v>118679.41481800002</v>
      </c>
      <c r="EU23" s="397">
        <f t="shared" si="36"/>
        <v>657238.87700000009</v>
      </c>
      <c r="EV23" s="397">
        <f t="shared" si="36"/>
        <v>5858.5281350000005</v>
      </c>
      <c r="EW23" s="397">
        <f t="shared" si="36"/>
        <v>5935.4860000000008</v>
      </c>
      <c r="EX23" s="397">
        <f t="shared" si="36"/>
        <v>247.59379999999999</v>
      </c>
      <c r="EY23" s="397">
        <f t="shared" si="36"/>
        <v>2770.4250000000002</v>
      </c>
      <c r="EZ23" s="397">
        <f t="shared" si="37"/>
        <v>200.70629200000002</v>
      </c>
      <c r="FA23" s="397">
        <f t="shared" si="37"/>
        <v>1472.4459999999999</v>
      </c>
      <c r="FB23" s="397">
        <f t="shared" si="38"/>
        <v>5705.135221999999</v>
      </c>
      <c r="FC23" s="398">
        <f t="shared" si="38"/>
        <v>19575.146000000001</v>
      </c>
      <c r="FE23" s="37"/>
    </row>
    <row r="24" spans="1:162" x14ac:dyDescent="0.2">
      <c r="A24" s="388" t="s">
        <v>76</v>
      </c>
      <c r="B24" s="389">
        <f t="shared" si="9"/>
        <v>18345388.76000002</v>
      </c>
      <c r="C24" s="390">
        <f t="shared" si="10"/>
        <v>22089346.27099999</v>
      </c>
      <c r="D24" s="391">
        <v>14030968.973000022</v>
      </c>
      <c r="E24" s="391">
        <v>18796808.505999994</v>
      </c>
      <c r="F24" s="391">
        <v>1820620.3769999989</v>
      </c>
      <c r="G24" s="391">
        <v>857943.41499999992</v>
      </c>
      <c r="H24" s="391">
        <v>4065.7119999999986</v>
      </c>
      <c r="I24" s="391">
        <v>72739.026000000013</v>
      </c>
      <c r="J24" s="391">
        <v>468336.44299999985</v>
      </c>
      <c r="K24" s="391">
        <v>139528.31899999999</v>
      </c>
      <c r="L24" s="391">
        <v>2021397.2550000006</v>
      </c>
      <c r="M24" s="392">
        <v>2222327.0050000004</v>
      </c>
      <c r="N24" s="389">
        <f t="shared" si="11"/>
        <v>18474866.300999999</v>
      </c>
      <c r="O24" s="390">
        <f t="shared" si="12"/>
        <v>24405981.416999996</v>
      </c>
      <c r="P24" s="391">
        <v>13988489.293000001</v>
      </c>
      <c r="Q24" s="391">
        <v>20416774.923999995</v>
      </c>
      <c r="R24" s="391">
        <v>1892737.6110000003</v>
      </c>
      <c r="S24" s="391">
        <v>1119768.9990000001</v>
      </c>
      <c r="T24" s="391">
        <v>4036.6090000000004</v>
      </c>
      <c r="U24" s="391">
        <v>80453.42200000002</v>
      </c>
      <c r="V24" s="391">
        <v>509096.5070000001</v>
      </c>
      <c r="W24" s="391">
        <v>200333.09399999998</v>
      </c>
      <c r="X24" s="391">
        <v>2080506.281</v>
      </c>
      <c r="Y24" s="392">
        <v>2588650.9779999997</v>
      </c>
      <c r="Z24" s="393">
        <f t="shared" si="13"/>
        <v>19136176.926000003</v>
      </c>
      <c r="AA24" s="394">
        <f t="shared" si="14"/>
        <v>23689608.019000009</v>
      </c>
      <c r="AB24" s="395">
        <v>13696699.232000005</v>
      </c>
      <c r="AC24" s="395">
        <v>19750076.517000008</v>
      </c>
      <c r="AD24" s="395">
        <v>1827869.2359999996</v>
      </c>
      <c r="AE24" s="395">
        <v>1054668.9099999999</v>
      </c>
      <c r="AF24" s="395">
        <v>3944.7909999999997</v>
      </c>
      <c r="AG24" s="395">
        <v>80792.446000000011</v>
      </c>
      <c r="AH24" s="395">
        <v>258114.09400000001</v>
      </c>
      <c r="AI24" s="395">
        <v>185751.04799999998</v>
      </c>
      <c r="AJ24" s="395">
        <v>3349549.5729999999</v>
      </c>
      <c r="AK24" s="395">
        <v>2618319.0980000002</v>
      </c>
      <c r="AL24" s="393">
        <f t="shared" si="15"/>
        <v>19608527.901000116</v>
      </c>
      <c r="AM24" s="394">
        <f t="shared" si="16"/>
        <v>22452638.682000034</v>
      </c>
      <c r="AN24" s="395">
        <v>13425813.067000112</v>
      </c>
      <c r="AO24" s="395">
        <v>18340719.09400003</v>
      </c>
      <c r="AP24" s="395">
        <v>2018308.4799999995</v>
      </c>
      <c r="AQ24" s="395">
        <v>1042057.4960000002</v>
      </c>
      <c r="AR24" s="395">
        <v>3115.1509999999953</v>
      </c>
      <c r="AS24" s="395">
        <v>71395.21000000005</v>
      </c>
      <c r="AT24" s="395">
        <v>273641.73999999993</v>
      </c>
      <c r="AU24" s="395">
        <v>172480.85700000005</v>
      </c>
      <c r="AV24" s="395">
        <v>3887649.4630000037</v>
      </c>
      <c r="AW24" s="395">
        <v>2825986.0250000004</v>
      </c>
      <c r="AX24" s="396">
        <f t="shared" si="17"/>
        <v>18861124.123000003</v>
      </c>
      <c r="AY24" s="397">
        <f t="shared" si="18"/>
        <v>20175985.598999999</v>
      </c>
      <c r="AZ24" s="397">
        <v>12816959.514</v>
      </c>
      <c r="BA24" s="397">
        <v>16570817.787</v>
      </c>
      <c r="BB24" s="397">
        <v>1575214.5250000001</v>
      </c>
      <c r="BC24" s="397">
        <v>902216.48100000003</v>
      </c>
      <c r="BD24" s="397">
        <v>2224.8000000000002</v>
      </c>
      <c r="BE24" s="397">
        <v>64023.088000000003</v>
      </c>
      <c r="BF24" s="397">
        <v>615727.34400000004</v>
      </c>
      <c r="BG24" s="397">
        <v>183130.348</v>
      </c>
      <c r="BH24" s="397">
        <v>3850997.94</v>
      </c>
      <c r="BI24" s="398">
        <v>2455797.895</v>
      </c>
      <c r="BJ24" s="399">
        <f t="shared" si="19"/>
        <v>18634566.18400006</v>
      </c>
      <c r="BK24" s="400">
        <f t="shared" si="20"/>
        <v>19917057.236000016</v>
      </c>
      <c r="BL24" s="401">
        <v>12743348.519000059</v>
      </c>
      <c r="BM24" s="401">
        <v>15942631.682000019</v>
      </c>
      <c r="BN24" s="401">
        <v>1645923.9880000008</v>
      </c>
      <c r="BO24" s="401">
        <v>1047526.645</v>
      </c>
      <c r="BP24" s="401">
        <v>1689.2819999999901</v>
      </c>
      <c r="BQ24" s="401">
        <v>56234.538999999997</v>
      </c>
      <c r="BR24" s="401">
        <v>419624.38999999996</v>
      </c>
      <c r="BS24" s="401">
        <v>200820.21100000001</v>
      </c>
      <c r="BT24" s="401">
        <v>3823980.0050000004</v>
      </c>
      <c r="BU24" s="402">
        <v>2669844.159</v>
      </c>
      <c r="BV24" s="399">
        <f t="shared" si="40"/>
        <v>17386379.605000127</v>
      </c>
      <c r="BW24" s="400">
        <f t="shared" si="41"/>
        <v>17408279.506999973</v>
      </c>
      <c r="BX24" s="403">
        <v>12910290.387000127</v>
      </c>
      <c r="BY24" s="403">
        <v>14982658.466999972</v>
      </c>
      <c r="BZ24" s="403">
        <v>1837201.2390000001</v>
      </c>
      <c r="CA24" s="403">
        <v>1162592.3609999998</v>
      </c>
      <c r="CB24" s="403">
        <v>1277.0939999999973</v>
      </c>
      <c r="CC24" s="403">
        <v>52710.731000000014</v>
      </c>
      <c r="CD24" s="403">
        <v>378241.07299999997</v>
      </c>
      <c r="CE24" s="403">
        <v>208757.11700000014</v>
      </c>
      <c r="CF24" s="403">
        <v>2259369.8119999981</v>
      </c>
      <c r="CG24" s="404">
        <v>1001560.8310000002</v>
      </c>
      <c r="CH24" s="399">
        <f t="shared" si="22"/>
        <v>16079098.77964001</v>
      </c>
      <c r="CI24" s="400">
        <f t="shared" si="23"/>
        <v>16799572.055000041</v>
      </c>
      <c r="CJ24" s="400">
        <v>11153998.72014901</v>
      </c>
      <c r="CK24" s="400">
        <v>14389329.98000004</v>
      </c>
      <c r="CL24" s="400">
        <v>2510106.9146029986</v>
      </c>
      <c r="CM24" s="400">
        <v>1196388.3069999998</v>
      </c>
      <c r="CN24" s="400">
        <v>1312.9975260000001</v>
      </c>
      <c r="CO24" s="400">
        <v>44380.887999999992</v>
      </c>
      <c r="CP24" s="400">
        <v>351352.19129900006</v>
      </c>
      <c r="CQ24" s="400">
        <v>230710.85700000002</v>
      </c>
      <c r="CR24" s="400">
        <v>2062327.9560629998</v>
      </c>
      <c r="CS24" s="405">
        <v>938762.02300000004</v>
      </c>
      <c r="CT24" s="406">
        <f t="shared" si="24"/>
        <v>15144444</v>
      </c>
      <c r="CU24" s="407">
        <f t="shared" si="25"/>
        <v>16412148</v>
      </c>
      <c r="CV24" s="408">
        <v>10796797</v>
      </c>
      <c r="CW24" s="408">
        <v>13988321</v>
      </c>
      <c r="CX24" s="408">
        <v>2456522</v>
      </c>
      <c r="CY24" s="408">
        <v>1364565</v>
      </c>
      <c r="CZ24" s="408">
        <v>1437</v>
      </c>
      <c r="DA24" s="408">
        <v>47906</v>
      </c>
      <c r="DB24" s="408">
        <v>1889688</v>
      </c>
      <c r="DC24" s="409">
        <v>1011356</v>
      </c>
      <c r="DD24" s="406">
        <f t="shared" si="26"/>
        <v>14477917.960890029</v>
      </c>
      <c r="DE24" s="407">
        <f t="shared" si="27"/>
        <v>16314955.663999997</v>
      </c>
      <c r="DF24" s="400">
        <v>10463604.60210003</v>
      </c>
      <c r="DG24" s="400">
        <v>13816575.239999998</v>
      </c>
      <c r="DH24" s="400">
        <v>2110643.9302079999</v>
      </c>
      <c r="DI24" s="400">
        <v>1301284.6719999991</v>
      </c>
      <c r="DJ24" s="400">
        <v>1783.6604790000001</v>
      </c>
      <c r="DK24" s="400">
        <v>46360.623999999989</v>
      </c>
      <c r="DL24" s="400">
        <v>1901885.7681029995</v>
      </c>
      <c r="DM24" s="405">
        <v>1150735.128</v>
      </c>
      <c r="DN24" s="406">
        <f t="shared" si="28"/>
        <v>14315384.889262013</v>
      </c>
      <c r="DO24" s="407">
        <f t="shared" si="29"/>
        <v>15542708.609999973</v>
      </c>
      <c r="DP24" s="400">
        <v>10393262.738396011</v>
      </c>
      <c r="DQ24" s="400">
        <v>13593852.199999973</v>
      </c>
      <c r="DR24" s="400">
        <v>1554065.8703440011</v>
      </c>
      <c r="DS24" s="400">
        <v>727761.12600000005</v>
      </c>
      <c r="DT24" s="400">
        <v>3391.0575180000096</v>
      </c>
      <c r="DU24" s="400">
        <v>65443.055000000008</v>
      </c>
      <c r="DV24" s="400">
        <v>2364665.2230039993</v>
      </c>
      <c r="DW24" s="405">
        <v>1155652.2290000001</v>
      </c>
      <c r="DX24" s="406">
        <f t="shared" si="30"/>
        <v>13214731.96538901</v>
      </c>
      <c r="DY24" s="407">
        <f t="shared" si="31"/>
        <v>14721651.477999955</v>
      </c>
      <c r="DZ24" s="400">
        <v>9890558.7450140119</v>
      </c>
      <c r="EA24" s="400">
        <v>12751883.033999957</v>
      </c>
      <c r="EB24" s="400">
        <v>1118450.0204859998</v>
      </c>
      <c r="EC24" s="400">
        <v>514653.38099999999</v>
      </c>
      <c r="ED24" s="400">
        <v>1975.0014549999999</v>
      </c>
      <c r="EE24" s="400">
        <v>56417.483</v>
      </c>
      <c r="EF24" s="400">
        <v>2203748.1984339999</v>
      </c>
      <c r="EG24" s="405">
        <v>1398697.5799999996</v>
      </c>
      <c r="EH24" s="406">
        <f t="shared" si="32"/>
        <v>13482671.761000028</v>
      </c>
      <c r="EI24" s="407">
        <f t="shared" si="33"/>
        <v>17695968.464000016</v>
      </c>
      <c r="EJ24" s="407">
        <v>10040535.919000028</v>
      </c>
      <c r="EK24" s="407">
        <v>14415581.734000018</v>
      </c>
      <c r="EL24" s="407">
        <v>952696.64899999998</v>
      </c>
      <c r="EM24" s="407">
        <v>672107.51</v>
      </c>
      <c r="EN24" s="407">
        <v>2389.9310000000005</v>
      </c>
      <c r="EO24" s="407">
        <v>53841.701000000015</v>
      </c>
      <c r="EP24" s="407">
        <v>2487049.2620000001</v>
      </c>
      <c r="EQ24" s="410">
        <v>2554437.5190000013</v>
      </c>
      <c r="ER24" s="396">
        <f t="shared" si="34"/>
        <v>217161279.15618142</v>
      </c>
      <c r="ES24" s="397">
        <f t="shared" si="35"/>
        <v>247625901.002</v>
      </c>
      <c r="ET24" s="397">
        <f t="shared" si="36"/>
        <v>156351326.70965943</v>
      </c>
      <c r="EU24" s="397">
        <f t="shared" si="36"/>
        <v>207756030.16499999</v>
      </c>
      <c r="EV24" s="397">
        <f t="shared" si="36"/>
        <v>23320360.840641003</v>
      </c>
      <c r="EW24" s="397">
        <f t="shared" si="36"/>
        <v>12963534.302999998</v>
      </c>
      <c r="EX24" s="397">
        <f t="shared" si="36"/>
        <v>32643.086977999996</v>
      </c>
      <c r="EY24" s="397">
        <f t="shared" si="36"/>
        <v>792698.21300000022</v>
      </c>
      <c r="EZ24" s="397">
        <f t="shared" si="37"/>
        <v>3274133.7822990003</v>
      </c>
      <c r="FA24" s="397">
        <f t="shared" si="37"/>
        <v>1521511.8510000003</v>
      </c>
      <c r="FB24" s="397">
        <f t="shared" si="38"/>
        <v>34182814.736603998</v>
      </c>
      <c r="FC24" s="398">
        <f t="shared" si="38"/>
        <v>24592126.470000003</v>
      </c>
      <c r="FE24" s="37"/>
    </row>
    <row r="25" spans="1:162" x14ac:dyDescent="0.2">
      <c r="A25" s="388" t="s">
        <v>109</v>
      </c>
      <c r="B25" s="389">
        <f t="shared" si="9"/>
        <v>24053.857999999993</v>
      </c>
      <c r="C25" s="390">
        <f t="shared" si="10"/>
        <v>23412.593999999997</v>
      </c>
      <c r="D25" s="391">
        <v>7452.2809999999972</v>
      </c>
      <c r="E25" s="391">
        <v>12951.163</v>
      </c>
      <c r="F25" s="391">
        <v>13412.513999999997</v>
      </c>
      <c r="G25" s="391">
        <v>6537.7799999999988</v>
      </c>
      <c r="H25" s="391">
        <v>34.849000000000004</v>
      </c>
      <c r="I25" s="391">
        <v>161.43499999999997</v>
      </c>
      <c r="J25" s="391">
        <v>40.611000000000004</v>
      </c>
      <c r="K25" s="391">
        <v>299.13599999999997</v>
      </c>
      <c r="L25" s="391">
        <v>3113.6029999999992</v>
      </c>
      <c r="M25" s="392">
        <v>3463.08</v>
      </c>
      <c r="N25" s="389">
        <f t="shared" si="11"/>
        <v>30170.731000000003</v>
      </c>
      <c r="O25" s="390">
        <f t="shared" si="12"/>
        <v>27393.258999999998</v>
      </c>
      <c r="P25" s="391">
        <v>11756.812000000004</v>
      </c>
      <c r="Q25" s="391">
        <v>15405.562999999996</v>
      </c>
      <c r="R25" s="391">
        <v>12587.082000000002</v>
      </c>
      <c r="S25" s="391">
        <v>6896.2620000000006</v>
      </c>
      <c r="T25" s="391">
        <v>45.637</v>
      </c>
      <c r="U25" s="391">
        <v>181.68700000000001</v>
      </c>
      <c r="V25" s="391">
        <v>0.50900000000000001</v>
      </c>
      <c r="W25" s="391">
        <v>150.22699999999998</v>
      </c>
      <c r="X25" s="391">
        <v>5780.6909999999989</v>
      </c>
      <c r="Y25" s="392">
        <v>4759.5200000000004</v>
      </c>
      <c r="Z25" s="393">
        <f t="shared" si="13"/>
        <v>32615.213000000007</v>
      </c>
      <c r="AA25" s="394">
        <f t="shared" si="14"/>
        <v>30218.338</v>
      </c>
      <c r="AB25" s="395">
        <v>14003.659000000001</v>
      </c>
      <c r="AC25" s="395">
        <v>16091.499000000002</v>
      </c>
      <c r="AD25" s="395">
        <v>17911.441000000003</v>
      </c>
      <c r="AE25" s="395">
        <v>11193.146999999999</v>
      </c>
      <c r="AF25" s="395">
        <v>0.93500000000000005</v>
      </c>
      <c r="AG25" s="395">
        <v>30.427999999999997</v>
      </c>
      <c r="AH25" s="395">
        <v>0.309</v>
      </c>
      <c r="AI25" s="395">
        <v>87.610000000000014</v>
      </c>
      <c r="AJ25" s="395">
        <v>698.86900000000014</v>
      </c>
      <c r="AK25" s="395">
        <v>2815.654</v>
      </c>
      <c r="AL25" s="393">
        <f t="shared" si="15"/>
        <v>56786.516000000003</v>
      </c>
      <c r="AM25" s="394">
        <f t="shared" si="16"/>
        <v>28739.071</v>
      </c>
      <c r="AN25" s="395">
        <v>12858.202000000005</v>
      </c>
      <c r="AO25" s="395">
        <v>15621.798000000001</v>
      </c>
      <c r="AP25" s="395">
        <v>41280.076999999997</v>
      </c>
      <c r="AQ25" s="395">
        <v>11517.822</v>
      </c>
      <c r="AR25" s="395">
        <v>0.33200000000000007</v>
      </c>
      <c r="AS25" s="395">
        <v>93.55</v>
      </c>
      <c r="AT25" s="395">
        <v>5.2569999999999997</v>
      </c>
      <c r="AU25" s="395">
        <v>18.28</v>
      </c>
      <c r="AV25" s="395">
        <v>2642.6480000000001</v>
      </c>
      <c r="AW25" s="395">
        <v>1487.6210000000003</v>
      </c>
      <c r="AX25" s="396">
        <f t="shared" si="17"/>
        <v>22297.788</v>
      </c>
      <c r="AY25" s="397">
        <f t="shared" si="18"/>
        <v>24650.523000000001</v>
      </c>
      <c r="AZ25" s="397">
        <v>14902.853999999999</v>
      </c>
      <c r="BA25" s="397">
        <v>19957.645</v>
      </c>
      <c r="BB25" s="397">
        <v>6385.6590000000006</v>
      </c>
      <c r="BC25" s="397">
        <v>3404.4479999999999</v>
      </c>
      <c r="BD25" s="411">
        <v>0.221</v>
      </c>
      <c r="BE25" s="397">
        <v>36.86</v>
      </c>
      <c r="BF25" s="397">
        <v>1.083</v>
      </c>
      <c r="BG25" s="397">
        <v>10.781000000000001</v>
      </c>
      <c r="BH25" s="397">
        <v>1007.9709999999999</v>
      </c>
      <c r="BI25" s="398">
        <v>1240.789</v>
      </c>
      <c r="BJ25" s="399">
        <f t="shared" si="19"/>
        <v>48131.053</v>
      </c>
      <c r="BK25" s="400">
        <f t="shared" si="20"/>
        <v>23163.926999999996</v>
      </c>
      <c r="BL25" s="401">
        <v>17936.928999999996</v>
      </c>
      <c r="BM25" s="401">
        <v>14753.330999999998</v>
      </c>
      <c r="BN25" s="401">
        <v>28974.286000000004</v>
      </c>
      <c r="BO25" s="401">
        <v>6943.5519999999997</v>
      </c>
      <c r="BP25" s="411">
        <v>0.22999999999999998</v>
      </c>
      <c r="BQ25" s="401">
        <v>25.012999999999998</v>
      </c>
      <c r="BR25" s="401">
        <v>26.783000000000001</v>
      </c>
      <c r="BS25" s="401">
        <v>19.776999999999997</v>
      </c>
      <c r="BT25" s="401">
        <v>1192.825</v>
      </c>
      <c r="BU25" s="402">
        <v>1422.2539999999999</v>
      </c>
      <c r="BV25" s="399">
        <f t="shared" si="40"/>
        <v>10201.691000000004</v>
      </c>
      <c r="BW25" s="400">
        <f t="shared" si="41"/>
        <v>13977.581999999999</v>
      </c>
      <c r="BX25" s="403">
        <v>8544.3080000000045</v>
      </c>
      <c r="BY25" s="403">
        <v>12090.165999999997</v>
      </c>
      <c r="BZ25" s="403">
        <v>1655.4930000000002</v>
      </c>
      <c r="CA25" s="403">
        <v>1822.019</v>
      </c>
      <c r="CB25" s="403"/>
      <c r="CC25" s="403">
        <v>14.492999999999999</v>
      </c>
      <c r="CD25" s="403">
        <v>1.8900000000000001</v>
      </c>
      <c r="CE25" s="403">
        <v>50.904000000000003</v>
      </c>
      <c r="CF25" s="412"/>
      <c r="CG25" s="404"/>
      <c r="CH25" s="399">
        <f t="shared" si="22"/>
        <v>13462.749296</v>
      </c>
      <c r="CI25" s="400">
        <f t="shared" si="23"/>
        <v>27411.985999999997</v>
      </c>
      <c r="CJ25" s="400">
        <v>8142.6547270000001</v>
      </c>
      <c r="CK25" s="400">
        <v>15056.040999999999</v>
      </c>
      <c r="CL25" s="400">
        <v>5293.3506040000002</v>
      </c>
      <c r="CM25" s="400">
        <v>2158.3899999999994</v>
      </c>
      <c r="CN25" s="400">
        <v>3.3999649999999999</v>
      </c>
      <c r="CO25" s="400">
        <v>10138.252</v>
      </c>
      <c r="CP25" s="400">
        <v>23.344000000000001</v>
      </c>
      <c r="CQ25" s="400">
        <v>50.520999999999994</v>
      </c>
      <c r="CR25" s="412"/>
      <c r="CS25" s="405">
        <v>8.782</v>
      </c>
      <c r="CT25" s="406">
        <f t="shared" si="24"/>
        <v>13990</v>
      </c>
      <c r="CU25" s="407">
        <f t="shared" si="25"/>
        <v>11903</v>
      </c>
      <c r="CV25" s="408">
        <v>7957</v>
      </c>
      <c r="CW25" s="408">
        <v>8928</v>
      </c>
      <c r="CX25" s="408">
        <v>5690</v>
      </c>
      <c r="CY25" s="408">
        <v>2552</v>
      </c>
      <c r="CZ25" s="408"/>
      <c r="DA25" s="408">
        <v>123</v>
      </c>
      <c r="DB25" s="408">
        <v>343</v>
      </c>
      <c r="DC25" s="409">
        <v>300</v>
      </c>
      <c r="DD25" s="406">
        <f t="shared" si="26"/>
        <v>12473.109807999999</v>
      </c>
      <c r="DE25" s="407">
        <f t="shared" si="27"/>
        <v>6815.4780000000001</v>
      </c>
      <c r="DF25" s="400">
        <v>2548.5085490000001</v>
      </c>
      <c r="DG25" s="400">
        <v>2975.884</v>
      </c>
      <c r="DH25" s="400">
        <v>9820.0835000000006</v>
      </c>
      <c r="DI25" s="400">
        <v>3572.2760000000003</v>
      </c>
      <c r="DJ25" s="413">
        <v>0.58375900000000003</v>
      </c>
      <c r="DK25" s="400">
        <v>147.25200000000001</v>
      </c>
      <c r="DL25" s="400">
        <v>103.934</v>
      </c>
      <c r="DM25" s="405">
        <v>120.066</v>
      </c>
      <c r="DN25" s="406">
        <f t="shared" si="28"/>
        <v>13325.284361</v>
      </c>
      <c r="DO25" s="407">
        <f t="shared" si="29"/>
        <v>7622.2970000000014</v>
      </c>
      <c r="DP25" s="400">
        <v>2901.135276</v>
      </c>
      <c r="DQ25" s="400">
        <v>3886.5000000000005</v>
      </c>
      <c r="DR25" s="400">
        <v>10395.396738000001</v>
      </c>
      <c r="DS25" s="400">
        <v>3633.03</v>
      </c>
      <c r="DT25" s="413">
        <v>0.24982699999999999</v>
      </c>
      <c r="DU25" s="400">
        <v>15.032999999999999</v>
      </c>
      <c r="DV25" s="400">
        <v>28.502520000000001</v>
      </c>
      <c r="DW25" s="405">
        <v>87.733999999999995</v>
      </c>
      <c r="DX25" s="406">
        <f t="shared" si="30"/>
        <v>21901.71992</v>
      </c>
      <c r="DY25" s="407">
        <f t="shared" si="31"/>
        <v>9313.5499999999975</v>
      </c>
      <c r="DZ25" s="400">
        <v>3049.5704000000001</v>
      </c>
      <c r="EA25" s="400">
        <v>5951.155999999999</v>
      </c>
      <c r="EB25" s="400">
        <v>18790.241419999998</v>
      </c>
      <c r="EC25" s="400">
        <v>3204.4949999999999</v>
      </c>
      <c r="ED25" s="413"/>
      <c r="EE25" s="400">
        <v>7.8010000000000002</v>
      </c>
      <c r="EF25" s="400">
        <v>61.90809999999999</v>
      </c>
      <c r="EG25" s="405">
        <v>150.09800000000001</v>
      </c>
      <c r="EH25" s="406">
        <f t="shared" si="32"/>
        <v>28500.480000000003</v>
      </c>
      <c r="EI25" s="407">
        <f t="shared" si="33"/>
        <v>15508.555999999999</v>
      </c>
      <c r="EJ25" s="407">
        <v>4343.2339999999995</v>
      </c>
      <c r="EK25" s="407">
        <v>9672.0639999999985</v>
      </c>
      <c r="EL25" s="407">
        <v>24157.246000000003</v>
      </c>
      <c r="EM25" s="407">
        <v>5455.0390000000007</v>
      </c>
      <c r="EN25" s="414"/>
      <c r="EO25" s="407">
        <v>9.9509999999999987</v>
      </c>
      <c r="EP25" s="407"/>
      <c r="EQ25" s="410">
        <v>371.50200000000007</v>
      </c>
      <c r="ER25" s="396">
        <f t="shared" si="34"/>
        <v>327910.19338500005</v>
      </c>
      <c r="ES25" s="397">
        <f t="shared" si="35"/>
        <v>250130.16100000002</v>
      </c>
      <c r="ET25" s="397">
        <f t="shared" si="36"/>
        <v>116397.14795200001</v>
      </c>
      <c r="EU25" s="397">
        <f t="shared" si="36"/>
        <v>153340.81</v>
      </c>
      <c r="EV25" s="397">
        <f t="shared" si="36"/>
        <v>196352.87026200001</v>
      </c>
      <c r="EW25" s="397">
        <f t="shared" si="36"/>
        <v>68890.259999999995</v>
      </c>
      <c r="EX25" s="397">
        <f t="shared" si="36"/>
        <v>86.437551000000013</v>
      </c>
      <c r="EY25" s="397">
        <f t="shared" si="36"/>
        <v>10984.754999999997</v>
      </c>
      <c r="EZ25" s="397">
        <f t="shared" si="37"/>
        <v>99.786000000000001</v>
      </c>
      <c r="FA25" s="397">
        <f t="shared" si="37"/>
        <v>687.23599999999999</v>
      </c>
      <c r="FB25" s="397">
        <f t="shared" si="38"/>
        <v>14973.951619999998</v>
      </c>
      <c r="FC25" s="398">
        <f t="shared" si="38"/>
        <v>16227.1</v>
      </c>
      <c r="FE25" s="37"/>
    </row>
    <row r="26" spans="1:162" x14ac:dyDescent="0.2">
      <c r="A26" s="388" t="s">
        <v>110</v>
      </c>
      <c r="B26" s="389">
        <f t="shared" si="9"/>
        <v>164004.72700000001</v>
      </c>
      <c r="C26" s="390">
        <f t="shared" si="10"/>
        <v>175161.18099999998</v>
      </c>
      <c r="D26" s="391">
        <v>60234.575000000012</v>
      </c>
      <c r="E26" s="391">
        <v>112168.80900000002</v>
      </c>
      <c r="F26" s="391">
        <v>99002.506999999983</v>
      </c>
      <c r="G26" s="391">
        <v>50595.968999999975</v>
      </c>
      <c r="H26" s="391">
        <v>66.462000000000003</v>
      </c>
      <c r="I26" s="391">
        <v>2636.2449999999994</v>
      </c>
      <c r="J26" s="391">
        <v>0.40400000000000003</v>
      </c>
      <c r="K26" s="391">
        <v>14.558</v>
      </c>
      <c r="L26" s="391">
        <v>4700.7789999999986</v>
      </c>
      <c r="M26" s="392">
        <v>9745.6</v>
      </c>
      <c r="N26" s="389">
        <f t="shared" si="11"/>
        <v>236350.94999999998</v>
      </c>
      <c r="O26" s="390">
        <f t="shared" si="12"/>
        <v>219791.37800000003</v>
      </c>
      <c r="P26" s="391">
        <v>72566.368000000002</v>
      </c>
      <c r="Q26" s="391">
        <v>139457.49100000004</v>
      </c>
      <c r="R26" s="391">
        <v>158431.85699999999</v>
      </c>
      <c r="S26" s="391">
        <v>63414.052999999993</v>
      </c>
      <c r="T26" s="391">
        <v>59.381999999999991</v>
      </c>
      <c r="U26" s="391">
        <v>5352.5029999999997</v>
      </c>
      <c r="V26" s="391">
        <v>21.02</v>
      </c>
      <c r="W26" s="391">
        <v>32.942999999999998</v>
      </c>
      <c r="X26" s="391">
        <v>5272.3230000000003</v>
      </c>
      <c r="Y26" s="392">
        <v>11534.387999999999</v>
      </c>
      <c r="Z26" s="393">
        <f t="shared" si="13"/>
        <v>134706.34900000002</v>
      </c>
      <c r="AA26" s="394">
        <f t="shared" si="14"/>
        <v>197497.69399999999</v>
      </c>
      <c r="AB26" s="395">
        <v>64351.632000000027</v>
      </c>
      <c r="AC26" s="395">
        <v>133928.19899999999</v>
      </c>
      <c r="AD26" s="395">
        <v>65405.870999999992</v>
      </c>
      <c r="AE26" s="395">
        <v>44747.958000000006</v>
      </c>
      <c r="AF26" s="395">
        <v>95.653999999999996</v>
      </c>
      <c r="AG26" s="395">
        <v>11549.692999999997</v>
      </c>
      <c r="AH26" s="395">
        <v>1.819</v>
      </c>
      <c r="AI26" s="395">
        <v>55.530999999999999</v>
      </c>
      <c r="AJ26" s="395">
        <v>4851.3730000000005</v>
      </c>
      <c r="AK26" s="395">
        <v>7216.3129999999992</v>
      </c>
      <c r="AL26" s="393">
        <f t="shared" si="15"/>
        <v>143960.07099999988</v>
      </c>
      <c r="AM26" s="394">
        <f t="shared" si="16"/>
        <v>202223.10799999998</v>
      </c>
      <c r="AN26" s="395">
        <v>65916.896999999895</v>
      </c>
      <c r="AO26" s="395">
        <v>128941.307</v>
      </c>
      <c r="AP26" s="395">
        <v>70630.972999999998</v>
      </c>
      <c r="AQ26" s="395">
        <v>49909.883999999991</v>
      </c>
      <c r="AR26" s="395">
        <v>104.99500000000003</v>
      </c>
      <c r="AS26" s="395">
        <v>12783.250000000004</v>
      </c>
      <c r="AT26" s="395">
        <v>0.24200000000000002</v>
      </c>
      <c r="AU26" s="395">
        <v>24.286000000000001</v>
      </c>
      <c r="AV26" s="395">
        <v>7306.9640000000009</v>
      </c>
      <c r="AW26" s="395">
        <v>10564.380999999996</v>
      </c>
      <c r="AX26" s="396">
        <f t="shared" si="17"/>
        <v>141319.943</v>
      </c>
      <c r="AY26" s="397">
        <f t="shared" si="18"/>
        <v>153810.11099999998</v>
      </c>
      <c r="AZ26" s="397">
        <v>65200.759000000013</v>
      </c>
      <c r="BA26" s="397">
        <v>109277.806</v>
      </c>
      <c r="BB26" s="397">
        <v>69988.630999999994</v>
      </c>
      <c r="BC26" s="397">
        <v>30177.433000000001</v>
      </c>
      <c r="BD26" s="397">
        <v>55.837000000000003</v>
      </c>
      <c r="BE26" s="397">
        <v>1969.759</v>
      </c>
      <c r="BF26" s="397">
        <v>679.952</v>
      </c>
      <c r="BG26" s="397">
        <v>4528.7430000000004</v>
      </c>
      <c r="BH26" s="397">
        <v>5394.7640000000001</v>
      </c>
      <c r="BI26" s="398">
        <v>7856.37</v>
      </c>
      <c r="BJ26" s="399">
        <f t="shared" si="19"/>
        <v>144823.5</v>
      </c>
      <c r="BK26" s="400">
        <f t="shared" si="20"/>
        <v>165583.408</v>
      </c>
      <c r="BL26" s="401">
        <v>54756.156000000003</v>
      </c>
      <c r="BM26" s="401">
        <v>110837.16100000001</v>
      </c>
      <c r="BN26" s="401">
        <v>84070.971000000005</v>
      </c>
      <c r="BO26" s="401">
        <v>42402.47</v>
      </c>
      <c r="BP26" s="401">
        <v>43.391999999999996</v>
      </c>
      <c r="BQ26" s="401">
        <v>1695.2550000000001</v>
      </c>
      <c r="BR26" s="401">
        <v>548.86</v>
      </c>
      <c r="BS26" s="401">
        <v>4279.723</v>
      </c>
      <c r="BT26" s="401">
        <v>5404.1210000000001</v>
      </c>
      <c r="BU26" s="402">
        <v>6368.799</v>
      </c>
      <c r="BV26" s="399">
        <f t="shared" si="40"/>
        <v>157216.63900000005</v>
      </c>
      <c r="BW26" s="400">
        <f t="shared" si="41"/>
        <v>149960.86299999998</v>
      </c>
      <c r="BX26" s="403">
        <v>47978.916000000056</v>
      </c>
      <c r="BY26" s="403">
        <v>99069.940999999963</v>
      </c>
      <c r="BZ26" s="403">
        <v>108702.18199999999</v>
      </c>
      <c r="CA26" s="403">
        <v>43835.790000000015</v>
      </c>
      <c r="CB26" s="403">
        <v>39.106000000000009</v>
      </c>
      <c r="CC26" s="403">
        <v>2235.8449999999998</v>
      </c>
      <c r="CD26" s="403">
        <v>495.80499999999995</v>
      </c>
      <c r="CE26" s="403">
        <v>4569.1929999999993</v>
      </c>
      <c r="CF26" s="412">
        <v>0.63000000000000012</v>
      </c>
      <c r="CG26" s="404">
        <v>250.09399999999999</v>
      </c>
      <c r="CH26" s="399">
        <f t="shared" si="22"/>
        <v>128755.00363700003</v>
      </c>
      <c r="CI26" s="400">
        <f t="shared" si="23"/>
        <v>126451.01399999997</v>
      </c>
      <c r="CJ26" s="400">
        <v>30275.344087000012</v>
      </c>
      <c r="CK26" s="400">
        <v>71528.446999999986</v>
      </c>
      <c r="CL26" s="400">
        <v>98104.967912000007</v>
      </c>
      <c r="CM26" s="400">
        <v>49580.756999999998</v>
      </c>
      <c r="CN26" s="400">
        <v>29.822597999999999</v>
      </c>
      <c r="CO26" s="400">
        <v>2084.04</v>
      </c>
      <c r="CP26" s="400">
        <v>344.86903999999998</v>
      </c>
      <c r="CQ26" s="400">
        <v>2987.4229999999998</v>
      </c>
      <c r="CR26" s="412"/>
      <c r="CS26" s="405">
        <v>270.34700000000004</v>
      </c>
      <c r="CT26" s="406">
        <f t="shared" si="24"/>
        <v>129919</v>
      </c>
      <c r="CU26" s="407">
        <f t="shared" si="25"/>
        <v>137754</v>
      </c>
      <c r="CV26" s="408">
        <v>44817</v>
      </c>
      <c r="CW26" s="408">
        <v>92635</v>
      </c>
      <c r="CX26" s="408">
        <v>84581</v>
      </c>
      <c r="CY26" s="408">
        <v>39804</v>
      </c>
      <c r="CZ26" s="408">
        <v>207</v>
      </c>
      <c r="DA26" s="408">
        <v>2882</v>
      </c>
      <c r="DB26" s="408">
        <v>314</v>
      </c>
      <c r="DC26" s="409">
        <v>2433</v>
      </c>
      <c r="DD26" s="406">
        <f t="shared" si="26"/>
        <v>122590.14797000001</v>
      </c>
      <c r="DE26" s="407">
        <f t="shared" si="27"/>
        <v>130730.28200000001</v>
      </c>
      <c r="DF26" s="400">
        <v>34496.478842000011</v>
      </c>
      <c r="DG26" s="400">
        <v>80792.954000000012</v>
      </c>
      <c r="DH26" s="400">
        <v>86918.327245000008</v>
      </c>
      <c r="DI26" s="400">
        <v>44401.328000000001</v>
      </c>
      <c r="DJ26" s="400">
        <v>31.880268000000001</v>
      </c>
      <c r="DK26" s="400">
        <v>1860.2629999999999</v>
      </c>
      <c r="DL26" s="400">
        <v>1143.4616149999999</v>
      </c>
      <c r="DM26" s="405">
        <v>3675.7370000000001</v>
      </c>
      <c r="DN26" s="406">
        <f t="shared" si="28"/>
        <v>131659.86297099997</v>
      </c>
      <c r="DO26" s="407">
        <f t="shared" si="29"/>
        <v>145456.79</v>
      </c>
      <c r="DP26" s="400">
        <v>36419.830503999983</v>
      </c>
      <c r="DQ26" s="400">
        <v>92707.436000000002</v>
      </c>
      <c r="DR26" s="400">
        <v>94544.841332000011</v>
      </c>
      <c r="DS26" s="400">
        <v>47856.892000000007</v>
      </c>
      <c r="DT26" s="400">
        <v>127.51605499999999</v>
      </c>
      <c r="DU26" s="400">
        <v>2032.3919999999998</v>
      </c>
      <c r="DV26" s="400">
        <v>567.67507999999998</v>
      </c>
      <c r="DW26" s="405">
        <v>2860.07</v>
      </c>
      <c r="DX26" s="406">
        <f t="shared" si="30"/>
        <v>136633.58595399998</v>
      </c>
      <c r="DY26" s="407">
        <f t="shared" si="31"/>
        <v>370604.89500000002</v>
      </c>
      <c r="DZ26" s="400">
        <v>48818.232214000003</v>
      </c>
      <c r="EA26" s="400">
        <v>153442.57</v>
      </c>
      <c r="EB26" s="400">
        <v>86891.29555000001</v>
      </c>
      <c r="EC26" s="400">
        <v>209005.19799999997</v>
      </c>
      <c r="ED26" s="400">
        <v>194.65789999999998</v>
      </c>
      <c r="EE26" s="400">
        <v>3388.4430000000002</v>
      </c>
      <c r="EF26" s="400">
        <v>729.40028999999993</v>
      </c>
      <c r="EG26" s="405">
        <v>4768.6839999999993</v>
      </c>
      <c r="EH26" s="406">
        <f t="shared" si="32"/>
        <v>108096.37100000003</v>
      </c>
      <c r="EI26" s="407">
        <f t="shared" si="33"/>
        <v>332890.30200000008</v>
      </c>
      <c r="EJ26" s="407">
        <v>37009.968000000001</v>
      </c>
      <c r="EK26" s="407">
        <v>262687.91600000003</v>
      </c>
      <c r="EL26" s="407">
        <v>70268.196000000025</v>
      </c>
      <c r="EM26" s="407">
        <v>48270.755000000005</v>
      </c>
      <c r="EN26" s="407">
        <v>228.85700000000008</v>
      </c>
      <c r="EO26" s="407">
        <v>6849.0190000000002</v>
      </c>
      <c r="EP26" s="407">
        <v>589.35</v>
      </c>
      <c r="EQ26" s="410">
        <v>15082.611999999999</v>
      </c>
      <c r="ER26" s="396">
        <f t="shared" si="34"/>
        <v>1880036.1505319998</v>
      </c>
      <c r="ES26" s="397">
        <f t="shared" si="35"/>
        <v>2507915.0260000001</v>
      </c>
      <c r="ET26" s="397">
        <f t="shared" si="36"/>
        <v>662842.156647</v>
      </c>
      <c r="EU26" s="397">
        <f t="shared" si="36"/>
        <v>1587475.0370000002</v>
      </c>
      <c r="EV26" s="397">
        <f t="shared" si="36"/>
        <v>1177541.6200389999</v>
      </c>
      <c r="EW26" s="397">
        <f t="shared" si="36"/>
        <v>764002.48699999985</v>
      </c>
      <c r="EX26" s="397">
        <f t="shared" si="36"/>
        <v>1284.5618210000002</v>
      </c>
      <c r="EY26" s="397">
        <f t="shared" si="36"/>
        <v>57318.707000000002</v>
      </c>
      <c r="EZ26" s="397">
        <f t="shared" si="37"/>
        <v>2092.9710399999999</v>
      </c>
      <c r="FA26" s="397">
        <f t="shared" si="37"/>
        <v>16492.399999999998</v>
      </c>
      <c r="FB26" s="397">
        <f t="shared" si="38"/>
        <v>36274.840985000003</v>
      </c>
      <c r="FC26" s="398">
        <f t="shared" si="38"/>
        <v>82626.395000000004</v>
      </c>
      <c r="FE26" s="37"/>
    </row>
    <row r="27" spans="1:162" x14ac:dyDescent="0.2">
      <c r="A27" s="388" t="s">
        <v>77</v>
      </c>
      <c r="B27" s="389">
        <f t="shared" si="9"/>
        <v>2540447.3479999988</v>
      </c>
      <c r="C27" s="390">
        <f t="shared" si="10"/>
        <v>5086142.5540000014</v>
      </c>
      <c r="D27" s="391">
        <v>1244495.405999999</v>
      </c>
      <c r="E27" s="391">
        <v>3597781.2970000012</v>
      </c>
      <c r="F27" s="391">
        <v>1084626.5909999995</v>
      </c>
      <c r="G27" s="391">
        <v>330585.40399999998</v>
      </c>
      <c r="H27" s="391">
        <v>1005.0119999999998</v>
      </c>
      <c r="I27" s="391">
        <v>213979.91899999999</v>
      </c>
      <c r="J27" s="391">
        <v>14772.461000000001</v>
      </c>
      <c r="K27" s="391">
        <v>12005.892</v>
      </c>
      <c r="L27" s="391">
        <v>195547.878</v>
      </c>
      <c r="M27" s="392">
        <v>931790.04200000002</v>
      </c>
      <c r="N27" s="389">
        <f t="shared" si="11"/>
        <v>2652965.859999998</v>
      </c>
      <c r="O27" s="390">
        <f t="shared" si="12"/>
        <v>7851079.2580000013</v>
      </c>
      <c r="P27" s="391">
        <v>1341017.3699999982</v>
      </c>
      <c r="Q27" s="391">
        <v>4272078.1230000006</v>
      </c>
      <c r="R27" s="391">
        <v>958854.92699999979</v>
      </c>
      <c r="S27" s="391">
        <v>356086.71799999994</v>
      </c>
      <c r="T27" s="391">
        <v>997.72499999999991</v>
      </c>
      <c r="U27" s="391">
        <v>372304.93199999991</v>
      </c>
      <c r="V27" s="391">
        <v>21893.390000000007</v>
      </c>
      <c r="W27" s="391">
        <v>16236.375000000002</v>
      </c>
      <c r="X27" s="391">
        <v>330202.44799999986</v>
      </c>
      <c r="Y27" s="392">
        <v>2834373.11</v>
      </c>
      <c r="Z27" s="393">
        <f t="shared" si="13"/>
        <v>2890902.7049999996</v>
      </c>
      <c r="AA27" s="394">
        <f t="shared" si="14"/>
        <v>5752540.0910000009</v>
      </c>
      <c r="AB27" s="395">
        <v>1409899.1539999999</v>
      </c>
      <c r="AC27" s="395">
        <v>4296745.9090000009</v>
      </c>
      <c r="AD27" s="395">
        <v>1050127.5319999997</v>
      </c>
      <c r="AE27" s="395">
        <v>338630.72000000003</v>
      </c>
      <c r="AF27" s="395">
        <v>930.83</v>
      </c>
      <c r="AG27" s="395">
        <v>452148.88900000002</v>
      </c>
      <c r="AH27" s="395">
        <v>11874.337</v>
      </c>
      <c r="AI27" s="395">
        <v>12305.213999999998</v>
      </c>
      <c r="AJ27" s="395">
        <v>418070.85199999984</v>
      </c>
      <c r="AK27" s="395">
        <v>652709.35900000005</v>
      </c>
      <c r="AL27" s="393">
        <f t="shared" si="15"/>
        <v>2714148.0589999845</v>
      </c>
      <c r="AM27" s="394">
        <f t="shared" si="16"/>
        <v>5105078.3620000016</v>
      </c>
      <c r="AN27" s="395">
        <v>1385203.5099999849</v>
      </c>
      <c r="AO27" s="395">
        <v>4033796.4360000021</v>
      </c>
      <c r="AP27" s="395">
        <v>1022585.015</v>
      </c>
      <c r="AQ27" s="395">
        <v>321752.82199999999</v>
      </c>
      <c r="AR27" s="395">
        <v>829.65699999999867</v>
      </c>
      <c r="AS27" s="395">
        <v>281945.56100000016</v>
      </c>
      <c r="AT27" s="395">
        <v>21308.657999999999</v>
      </c>
      <c r="AU27" s="395">
        <v>17532.61</v>
      </c>
      <c r="AV27" s="395">
        <v>284221.21899999969</v>
      </c>
      <c r="AW27" s="395">
        <v>450050.93299999973</v>
      </c>
      <c r="AX27" s="396">
        <f t="shared" si="17"/>
        <v>2555244.62</v>
      </c>
      <c r="AY27" s="397">
        <f t="shared" si="18"/>
        <v>4730112.8139999993</v>
      </c>
      <c r="AZ27" s="397">
        <v>1336496.1579999998</v>
      </c>
      <c r="BA27" s="397">
        <v>3857750.7579999999</v>
      </c>
      <c r="BB27" s="397">
        <v>908658.99000000011</v>
      </c>
      <c r="BC27" s="397">
        <v>266966.22100000002</v>
      </c>
      <c r="BD27" s="397">
        <v>786.72799999999995</v>
      </c>
      <c r="BE27" s="397">
        <v>228611.13200000001</v>
      </c>
      <c r="BF27" s="397">
        <v>7008.3159999999998</v>
      </c>
      <c r="BG27" s="397">
        <v>8572.9490000000005</v>
      </c>
      <c r="BH27" s="397">
        <v>302294.42800000001</v>
      </c>
      <c r="BI27" s="398">
        <v>368211.75400000002</v>
      </c>
      <c r="BJ27" s="399">
        <f t="shared" si="19"/>
        <v>2651841.9049999928</v>
      </c>
      <c r="BK27" s="400">
        <f t="shared" si="20"/>
        <v>4459218.2200000025</v>
      </c>
      <c r="BL27" s="401">
        <v>1252716.1899999927</v>
      </c>
      <c r="BM27" s="401">
        <v>3556862.8540000021</v>
      </c>
      <c r="BN27" s="401">
        <v>1122390.5489999999</v>
      </c>
      <c r="BO27" s="401">
        <v>360784.20599999995</v>
      </c>
      <c r="BP27" s="401">
        <v>644.71699999999896</v>
      </c>
      <c r="BQ27" s="401">
        <v>197507.09400000001</v>
      </c>
      <c r="BR27" s="401">
        <v>16377.933999999999</v>
      </c>
      <c r="BS27" s="401">
        <v>11482.898999999999</v>
      </c>
      <c r="BT27" s="401">
        <v>259712.51500000001</v>
      </c>
      <c r="BU27" s="402">
        <v>332581.16699999996</v>
      </c>
      <c r="BV27" s="399">
        <f t="shared" si="40"/>
        <v>2404355.1249999888</v>
      </c>
      <c r="BW27" s="400">
        <f t="shared" si="41"/>
        <v>3856894.3860000027</v>
      </c>
      <c r="BX27" s="403">
        <v>1157596.1709999889</v>
      </c>
      <c r="BY27" s="403">
        <v>3271706.4980000025</v>
      </c>
      <c r="BZ27" s="403">
        <v>1236099.264</v>
      </c>
      <c r="CA27" s="403">
        <v>387422.99499999988</v>
      </c>
      <c r="CB27" s="403">
        <v>536.03399999999976</v>
      </c>
      <c r="CC27" s="403">
        <v>180943.01799999995</v>
      </c>
      <c r="CD27" s="403">
        <v>9987.1629999999968</v>
      </c>
      <c r="CE27" s="403">
        <v>10888.539000000004</v>
      </c>
      <c r="CF27" s="403">
        <v>136.49299999999999</v>
      </c>
      <c r="CG27" s="404">
        <v>5933.336000000003</v>
      </c>
      <c r="CH27" s="399">
        <f t="shared" si="22"/>
        <v>2183770.184622997</v>
      </c>
      <c r="CI27" s="400">
        <f t="shared" si="23"/>
        <v>3610762.6800000025</v>
      </c>
      <c r="CJ27" s="400">
        <v>1113421.1636399971</v>
      </c>
      <c r="CK27" s="400">
        <v>3122968.3270000028</v>
      </c>
      <c r="CL27" s="400">
        <v>1061732.3187739998</v>
      </c>
      <c r="CM27" s="400">
        <v>341053.59600000002</v>
      </c>
      <c r="CN27" s="400">
        <v>739.1912490000002</v>
      </c>
      <c r="CO27" s="400">
        <v>133278.34899999999</v>
      </c>
      <c r="CP27" s="400">
        <v>7809.1069210000005</v>
      </c>
      <c r="CQ27" s="400">
        <v>8161.5710000000008</v>
      </c>
      <c r="CR27" s="400">
        <v>68.404039000000012</v>
      </c>
      <c r="CS27" s="405">
        <v>5300.8369999999995</v>
      </c>
      <c r="CT27" s="406">
        <f t="shared" si="24"/>
        <v>2219430</v>
      </c>
      <c r="CU27" s="407">
        <f t="shared" si="25"/>
        <v>3524760</v>
      </c>
      <c r="CV27" s="408">
        <v>1134320</v>
      </c>
      <c r="CW27" s="408">
        <v>3009526</v>
      </c>
      <c r="CX27" s="408">
        <v>1074066</v>
      </c>
      <c r="CY27" s="408">
        <v>333487</v>
      </c>
      <c r="CZ27" s="408">
        <v>980</v>
      </c>
      <c r="DA27" s="408">
        <v>111656</v>
      </c>
      <c r="DB27" s="408">
        <v>10064</v>
      </c>
      <c r="DC27" s="409">
        <v>70091</v>
      </c>
      <c r="DD27" s="406">
        <f t="shared" si="26"/>
        <v>2128461.0225380003</v>
      </c>
      <c r="DE27" s="407">
        <f t="shared" si="27"/>
        <v>3625937.8360000015</v>
      </c>
      <c r="DF27" s="400">
        <v>1133916.2240730003</v>
      </c>
      <c r="DG27" s="400">
        <v>3159127.6290000016</v>
      </c>
      <c r="DH27" s="400">
        <v>962858.43151999998</v>
      </c>
      <c r="DI27" s="400">
        <v>306397.01800000004</v>
      </c>
      <c r="DJ27" s="400">
        <v>843.20052699999997</v>
      </c>
      <c r="DK27" s="400">
        <v>109993.681</v>
      </c>
      <c r="DL27" s="400">
        <v>30843.166418000012</v>
      </c>
      <c r="DM27" s="405">
        <v>50419.508000000002</v>
      </c>
      <c r="DN27" s="406">
        <f t="shared" si="28"/>
        <v>2681438.8333369996</v>
      </c>
      <c r="DO27" s="407">
        <f t="shared" si="29"/>
        <v>3768961.2630000012</v>
      </c>
      <c r="DP27" s="400">
        <v>1227615.1505509997</v>
      </c>
      <c r="DQ27" s="400">
        <v>3250314.2850000011</v>
      </c>
      <c r="DR27" s="400">
        <v>1416659.1491080001</v>
      </c>
      <c r="DS27" s="400">
        <v>336214.17</v>
      </c>
      <c r="DT27" s="400">
        <v>780.26272099999892</v>
      </c>
      <c r="DU27" s="400">
        <v>108513.05099999998</v>
      </c>
      <c r="DV27" s="400">
        <v>36384.270957000008</v>
      </c>
      <c r="DW27" s="405">
        <v>73919.757000000012</v>
      </c>
      <c r="DX27" s="406">
        <f t="shared" si="30"/>
        <v>2806858.1780669992</v>
      </c>
      <c r="DY27" s="407">
        <f t="shared" si="31"/>
        <v>3928186.2539999885</v>
      </c>
      <c r="DZ27" s="400">
        <v>1279701.5397849991</v>
      </c>
      <c r="EA27" s="400">
        <v>3208321.6579999891</v>
      </c>
      <c r="EB27" s="400">
        <v>1477035.55155</v>
      </c>
      <c r="EC27" s="400">
        <v>333952.60700000002</v>
      </c>
      <c r="ED27" s="400">
        <v>968.54670699999917</v>
      </c>
      <c r="EE27" s="400">
        <v>187478.59</v>
      </c>
      <c r="EF27" s="400">
        <v>49152.540025000002</v>
      </c>
      <c r="EG27" s="405">
        <v>198433.39899999995</v>
      </c>
      <c r="EH27" s="406">
        <f t="shared" si="32"/>
        <v>2345631.4029999999</v>
      </c>
      <c r="EI27" s="407">
        <f t="shared" si="33"/>
        <v>4885668.2669999963</v>
      </c>
      <c r="EJ27" s="407">
        <v>1314433.78</v>
      </c>
      <c r="EK27" s="407">
        <v>3578700.6979999961</v>
      </c>
      <c r="EL27" s="407">
        <v>1002268.388</v>
      </c>
      <c r="EM27" s="407">
        <v>686243.60800000001</v>
      </c>
      <c r="EN27" s="407">
        <v>704.90799999999797</v>
      </c>
      <c r="EO27" s="407">
        <v>155692.065</v>
      </c>
      <c r="EP27" s="407">
        <v>28224.326999999997</v>
      </c>
      <c r="EQ27" s="410">
        <v>465031.89600000007</v>
      </c>
      <c r="ER27" s="396">
        <f t="shared" si="34"/>
        <v>32775495.243564956</v>
      </c>
      <c r="ES27" s="397">
        <f t="shared" si="35"/>
        <v>60185341.985000007</v>
      </c>
      <c r="ET27" s="397">
        <f t="shared" si="36"/>
        <v>16330831.817048959</v>
      </c>
      <c r="EU27" s="397">
        <f t="shared" si="36"/>
        <v>46215680.472000003</v>
      </c>
      <c r="EV27" s="397">
        <f t="shared" si="36"/>
        <v>14377962.706951998</v>
      </c>
      <c r="EW27" s="397">
        <f t="shared" si="36"/>
        <v>4699577.085</v>
      </c>
      <c r="EX27" s="397">
        <f t="shared" si="36"/>
        <v>10746.812203999996</v>
      </c>
      <c r="EY27" s="397">
        <f t="shared" si="36"/>
        <v>2734052.2810000004</v>
      </c>
      <c r="EZ27" s="397">
        <f t="shared" si="37"/>
        <v>111031.365921</v>
      </c>
      <c r="FA27" s="397">
        <f t="shared" si="37"/>
        <v>97186.048999999999</v>
      </c>
      <c r="FB27" s="397">
        <f t="shared" si="38"/>
        <v>1944922.5414389996</v>
      </c>
      <c r="FC27" s="398">
        <f t="shared" si="38"/>
        <v>6438846.0980000002</v>
      </c>
      <c r="FE27" s="37"/>
    </row>
    <row r="28" spans="1:162" x14ac:dyDescent="0.2">
      <c r="A28" s="388" t="s">
        <v>111</v>
      </c>
      <c r="B28" s="389">
        <f t="shared" si="9"/>
        <v>39459.750000000007</v>
      </c>
      <c r="C28" s="390">
        <f t="shared" si="10"/>
        <v>118837.25100000002</v>
      </c>
      <c r="D28" s="391">
        <v>25089.641000000007</v>
      </c>
      <c r="E28" s="391">
        <v>92725.744000000021</v>
      </c>
      <c r="F28" s="391">
        <v>12380.183999999999</v>
      </c>
      <c r="G28" s="391">
        <v>18657.505000000001</v>
      </c>
      <c r="H28" s="391">
        <v>2.6790000000000003</v>
      </c>
      <c r="I28" s="391">
        <v>305.19300000000004</v>
      </c>
      <c r="J28" s="391">
        <v>1.5350000000000001</v>
      </c>
      <c r="K28" s="391">
        <v>38.305999999999997</v>
      </c>
      <c r="L28" s="391">
        <v>1985.711</v>
      </c>
      <c r="M28" s="392">
        <v>7110.5029999999988</v>
      </c>
      <c r="N28" s="389">
        <f t="shared" si="11"/>
        <v>47193.622000000003</v>
      </c>
      <c r="O28" s="390">
        <f t="shared" si="12"/>
        <v>145868.36799999999</v>
      </c>
      <c r="P28" s="391">
        <v>29229.919000000005</v>
      </c>
      <c r="Q28" s="391">
        <v>121445.91099999999</v>
      </c>
      <c r="R28" s="391">
        <v>14594.131999999994</v>
      </c>
      <c r="S28" s="391">
        <v>16045.657999999999</v>
      </c>
      <c r="T28" s="391">
        <v>1.173</v>
      </c>
      <c r="U28" s="391">
        <v>173.46100000000001</v>
      </c>
      <c r="V28" s="391">
        <v>0.13099999999999998</v>
      </c>
      <c r="W28" s="391">
        <v>39.44</v>
      </c>
      <c r="X28" s="391">
        <v>3368.2669999999998</v>
      </c>
      <c r="Y28" s="392">
        <v>8163.8979999999983</v>
      </c>
      <c r="Z28" s="393">
        <f t="shared" si="13"/>
        <v>52918.439000000013</v>
      </c>
      <c r="AA28" s="394">
        <f t="shared" si="14"/>
        <v>170119.37299999999</v>
      </c>
      <c r="AB28" s="395">
        <v>31809.631000000005</v>
      </c>
      <c r="AC28" s="395">
        <v>140786.25099999999</v>
      </c>
      <c r="AD28" s="395">
        <v>14396.236000000003</v>
      </c>
      <c r="AE28" s="395">
        <v>18369.001999999997</v>
      </c>
      <c r="AF28" s="395">
        <v>12.449</v>
      </c>
      <c r="AG28" s="395">
        <v>193.01900000000001</v>
      </c>
      <c r="AH28" s="395">
        <v>126.23099999999998</v>
      </c>
      <c r="AI28" s="395">
        <v>527.56900000000007</v>
      </c>
      <c r="AJ28" s="395">
        <v>6573.8920000000035</v>
      </c>
      <c r="AK28" s="395">
        <v>10243.531999999997</v>
      </c>
      <c r="AL28" s="393">
        <f t="shared" si="15"/>
        <v>38727.56700000001</v>
      </c>
      <c r="AM28" s="394">
        <f t="shared" si="16"/>
        <v>131672.57</v>
      </c>
      <c r="AN28" s="395">
        <v>25509.90700000001</v>
      </c>
      <c r="AO28" s="395">
        <v>103953.644</v>
      </c>
      <c r="AP28" s="395">
        <v>10922.213999999996</v>
      </c>
      <c r="AQ28" s="395">
        <v>17211.958000000002</v>
      </c>
      <c r="AR28" s="395">
        <v>2.2710000000000004</v>
      </c>
      <c r="AS28" s="395">
        <v>384.00099999999992</v>
      </c>
      <c r="AT28" s="395">
        <v>18.416999999999998</v>
      </c>
      <c r="AU28" s="395">
        <v>129.833</v>
      </c>
      <c r="AV28" s="395">
        <v>2274.7580000000003</v>
      </c>
      <c r="AW28" s="395">
        <v>9993.1340000000037</v>
      </c>
      <c r="AX28" s="396">
        <f t="shared" si="17"/>
        <v>48248.281999999999</v>
      </c>
      <c r="AY28" s="397">
        <f t="shared" si="18"/>
        <v>146133.986</v>
      </c>
      <c r="AZ28" s="397">
        <v>25213.353999999999</v>
      </c>
      <c r="BA28" s="397">
        <v>111344.379</v>
      </c>
      <c r="BB28" s="397">
        <v>20355.543000000001</v>
      </c>
      <c r="BC28" s="397">
        <v>22130.264999999999</v>
      </c>
      <c r="BD28" s="397">
        <v>12.123999999999999</v>
      </c>
      <c r="BE28" s="397">
        <v>548.32799999999997</v>
      </c>
      <c r="BF28" s="397">
        <v>10.119</v>
      </c>
      <c r="BG28" s="397">
        <v>146.571</v>
      </c>
      <c r="BH28" s="397">
        <v>2657.1419999999998</v>
      </c>
      <c r="BI28" s="398">
        <v>11964.442999999999</v>
      </c>
      <c r="BJ28" s="399">
        <f t="shared" si="19"/>
        <v>53915.440999999999</v>
      </c>
      <c r="BK28" s="400">
        <f t="shared" si="20"/>
        <v>126468.70900000002</v>
      </c>
      <c r="BL28" s="401">
        <v>29147.058000000012</v>
      </c>
      <c r="BM28" s="401">
        <v>97225.788000000015</v>
      </c>
      <c r="BN28" s="401">
        <v>22350.954999999998</v>
      </c>
      <c r="BO28" s="401">
        <v>22239.955000000002</v>
      </c>
      <c r="BP28" s="401">
        <v>19.164000000000001</v>
      </c>
      <c r="BQ28" s="401">
        <v>184.922</v>
      </c>
      <c r="BR28" s="401">
        <v>4.3000000000000003E-2</v>
      </c>
      <c r="BS28" s="401">
        <v>2.1430000000000002</v>
      </c>
      <c r="BT28" s="401">
        <v>2398.221</v>
      </c>
      <c r="BU28" s="402">
        <v>6815.9009999999998</v>
      </c>
      <c r="BV28" s="399">
        <f t="shared" si="40"/>
        <v>60815.624000000011</v>
      </c>
      <c r="BW28" s="400">
        <f t="shared" si="41"/>
        <v>107567.62899999997</v>
      </c>
      <c r="BX28" s="403">
        <v>25030.056000000011</v>
      </c>
      <c r="BY28" s="403">
        <v>86768.850999999995</v>
      </c>
      <c r="BZ28" s="403">
        <v>35780.51</v>
      </c>
      <c r="CA28" s="403">
        <v>20626.027999999998</v>
      </c>
      <c r="CB28" s="403">
        <v>1.8199999999999974</v>
      </c>
      <c r="CC28" s="403">
        <v>92.677000000000007</v>
      </c>
      <c r="CD28" s="403">
        <v>3.238</v>
      </c>
      <c r="CE28" s="403">
        <v>75.715000000000003</v>
      </c>
      <c r="CF28" s="412"/>
      <c r="CG28" s="404">
        <v>4.3580000000000005</v>
      </c>
      <c r="CH28" s="399">
        <f t="shared" si="22"/>
        <v>56119.378949999998</v>
      </c>
      <c r="CI28" s="400">
        <f t="shared" si="23"/>
        <v>115549.96799999999</v>
      </c>
      <c r="CJ28" s="400">
        <v>28370.502122999998</v>
      </c>
      <c r="CK28" s="400">
        <v>82290.337</v>
      </c>
      <c r="CL28" s="400">
        <v>27720.691440000002</v>
      </c>
      <c r="CM28" s="400">
        <v>32801.650999999998</v>
      </c>
      <c r="CN28" s="400">
        <v>6.7451370000000006</v>
      </c>
      <c r="CO28" s="400">
        <v>223.37899999999999</v>
      </c>
      <c r="CP28" s="400">
        <v>21.440249999999999</v>
      </c>
      <c r="CQ28" s="400">
        <v>227.71799999999999</v>
      </c>
      <c r="CR28" s="412"/>
      <c r="CS28" s="405">
        <v>6.883</v>
      </c>
      <c r="CT28" s="406">
        <f t="shared" si="24"/>
        <v>49347</v>
      </c>
      <c r="CU28" s="407">
        <f t="shared" si="25"/>
        <v>109773</v>
      </c>
      <c r="CV28" s="408">
        <v>32368</v>
      </c>
      <c r="CW28" s="408">
        <v>87007</v>
      </c>
      <c r="CX28" s="408">
        <v>16955</v>
      </c>
      <c r="CY28" s="408">
        <v>22512</v>
      </c>
      <c r="CZ28" s="408">
        <v>22</v>
      </c>
      <c r="DA28" s="408">
        <v>200</v>
      </c>
      <c r="DB28" s="408">
        <v>2</v>
      </c>
      <c r="DC28" s="409">
        <v>54</v>
      </c>
      <c r="DD28" s="406">
        <f t="shared" si="26"/>
        <v>48118.551899000013</v>
      </c>
      <c r="DE28" s="407">
        <f t="shared" si="27"/>
        <v>111435.443</v>
      </c>
      <c r="DF28" s="400">
        <v>35457.170662000011</v>
      </c>
      <c r="DG28" s="400">
        <v>85818.131000000008</v>
      </c>
      <c r="DH28" s="400">
        <v>12207.657177000001</v>
      </c>
      <c r="DI28" s="400">
        <v>23240.839</v>
      </c>
      <c r="DJ28" s="400">
        <v>9.0088950000000008</v>
      </c>
      <c r="DK28" s="400">
        <v>1101.2220000000002</v>
      </c>
      <c r="DL28" s="400">
        <v>444.71516500000001</v>
      </c>
      <c r="DM28" s="405">
        <v>1275.251</v>
      </c>
      <c r="DN28" s="406">
        <f t="shared" si="28"/>
        <v>34480.605930999998</v>
      </c>
      <c r="DO28" s="407">
        <f t="shared" si="29"/>
        <v>88064.097999999984</v>
      </c>
      <c r="DP28" s="400">
        <v>24045.460641000009</v>
      </c>
      <c r="DQ28" s="400">
        <v>67553.130999999994</v>
      </c>
      <c r="DR28" s="400">
        <v>10019.403906</v>
      </c>
      <c r="DS28" s="400">
        <v>17135.008999999995</v>
      </c>
      <c r="DT28" s="400">
        <v>16.076999000000001</v>
      </c>
      <c r="DU28" s="400">
        <v>1876.723</v>
      </c>
      <c r="DV28" s="400">
        <v>399.66438500000004</v>
      </c>
      <c r="DW28" s="405">
        <v>1499.2350000000001</v>
      </c>
      <c r="DX28" s="406">
        <f t="shared" si="30"/>
        <v>77715.946029999992</v>
      </c>
      <c r="DY28" s="407">
        <f t="shared" si="31"/>
        <v>95622.275999999998</v>
      </c>
      <c r="DZ28" s="400">
        <v>23245.94949000001</v>
      </c>
      <c r="EA28" s="400">
        <v>60784.257999999994</v>
      </c>
      <c r="EB28" s="400">
        <v>54098.964379999998</v>
      </c>
      <c r="EC28" s="400">
        <v>31766.259000000002</v>
      </c>
      <c r="ED28" s="400">
        <v>24.287290000000002</v>
      </c>
      <c r="EE28" s="400">
        <v>1854.3610000000001</v>
      </c>
      <c r="EF28" s="400">
        <v>346.74487000000005</v>
      </c>
      <c r="EG28" s="405">
        <v>1217.3980000000001</v>
      </c>
      <c r="EH28" s="406">
        <f t="shared" si="32"/>
        <v>47865.142000000007</v>
      </c>
      <c r="EI28" s="407">
        <f t="shared" si="33"/>
        <v>105780.76700000002</v>
      </c>
      <c r="EJ28" s="407">
        <v>26465.098000000002</v>
      </c>
      <c r="EK28" s="407">
        <v>64509.111000000004</v>
      </c>
      <c r="EL28" s="407">
        <v>21386.531999999999</v>
      </c>
      <c r="EM28" s="407">
        <v>35689.025000000009</v>
      </c>
      <c r="EN28" s="407">
        <v>12.94</v>
      </c>
      <c r="EO28" s="407">
        <v>1566.83</v>
      </c>
      <c r="EP28" s="407">
        <v>0.57200000000000006</v>
      </c>
      <c r="EQ28" s="410">
        <v>4015.8009999999999</v>
      </c>
      <c r="ER28" s="396">
        <f t="shared" si="34"/>
        <v>654925.34981000004</v>
      </c>
      <c r="ES28" s="397">
        <f t="shared" si="35"/>
        <v>1572893.4379999998</v>
      </c>
      <c r="ET28" s="397">
        <f t="shared" si="36"/>
        <v>360981.74691600009</v>
      </c>
      <c r="EU28" s="397">
        <f t="shared" si="36"/>
        <v>1202212.5360000001</v>
      </c>
      <c r="EV28" s="397">
        <f t="shared" si="36"/>
        <v>273168.022903</v>
      </c>
      <c r="EW28" s="397">
        <f t="shared" si="36"/>
        <v>298425.15399999998</v>
      </c>
      <c r="EX28" s="397">
        <f t="shared" si="36"/>
        <v>142.73832100000001</v>
      </c>
      <c r="EY28" s="397">
        <f t="shared" si="36"/>
        <v>8704.1159999999982</v>
      </c>
      <c r="EZ28" s="397">
        <f t="shared" si="37"/>
        <v>181.15424999999999</v>
      </c>
      <c r="FA28" s="397">
        <f t="shared" si="37"/>
        <v>1187.2950000000001</v>
      </c>
      <c r="FB28" s="397">
        <f t="shared" si="38"/>
        <v>20451.687420000002</v>
      </c>
      <c r="FC28" s="398">
        <f t="shared" si="38"/>
        <v>62364.337</v>
      </c>
      <c r="FE28" s="37"/>
    </row>
    <row r="29" spans="1:162" x14ac:dyDescent="0.2">
      <c r="A29" s="388" t="s">
        <v>112</v>
      </c>
      <c r="B29" s="389">
        <f t="shared" si="9"/>
        <v>80447.485000000001</v>
      </c>
      <c r="C29" s="390">
        <f t="shared" si="10"/>
        <v>468176.32299999997</v>
      </c>
      <c r="D29" s="391">
        <v>40481.803999999989</v>
      </c>
      <c r="E29" s="391">
        <v>406780.77899999998</v>
      </c>
      <c r="F29" s="391">
        <v>38606.427000000003</v>
      </c>
      <c r="G29" s="391">
        <v>35308.572999999997</v>
      </c>
      <c r="H29" s="391">
        <v>233.44699999999997</v>
      </c>
      <c r="I29" s="391">
        <v>15020.570000000005</v>
      </c>
      <c r="J29" s="391">
        <v>9.7990000000000013</v>
      </c>
      <c r="K29" s="391">
        <v>21.802999999999997</v>
      </c>
      <c r="L29" s="391">
        <v>1116.0079999999998</v>
      </c>
      <c r="M29" s="392">
        <v>11044.597999999998</v>
      </c>
      <c r="N29" s="389">
        <f t="shared" si="11"/>
        <v>61509.677000000011</v>
      </c>
      <c r="O29" s="390">
        <f t="shared" si="12"/>
        <v>553177.03899999999</v>
      </c>
      <c r="P29" s="391">
        <v>47975.792000000009</v>
      </c>
      <c r="Q29" s="391">
        <v>497221.897</v>
      </c>
      <c r="R29" s="391">
        <v>11388.549000000001</v>
      </c>
      <c r="S29" s="391">
        <v>29346.824000000001</v>
      </c>
      <c r="T29" s="391">
        <v>25.942</v>
      </c>
      <c r="U29" s="391">
        <v>11016.960000000001</v>
      </c>
      <c r="V29" s="391">
        <v>52.951000000000001</v>
      </c>
      <c r="W29" s="391">
        <v>60.208000000000006</v>
      </c>
      <c r="X29" s="391">
        <v>2066.4429999999998</v>
      </c>
      <c r="Y29" s="392">
        <v>15531.149999999998</v>
      </c>
      <c r="Z29" s="393">
        <f t="shared" si="13"/>
        <v>55847.628999999994</v>
      </c>
      <c r="AA29" s="394">
        <f t="shared" si="14"/>
        <v>458674.14499999984</v>
      </c>
      <c r="AB29" s="395">
        <v>44025.115999999995</v>
      </c>
      <c r="AC29" s="395">
        <v>396565.92299999989</v>
      </c>
      <c r="AD29" s="395">
        <v>10709.242</v>
      </c>
      <c r="AE29" s="395">
        <v>36984.771999999997</v>
      </c>
      <c r="AF29" s="395">
        <v>48.378999999999998</v>
      </c>
      <c r="AG29" s="395">
        <v>12353.746000000001</v>
      </c>
      <c r="AH29" s="395">
        <v>1.339</v>
      </c>
      <c r="AI29" s="395">
        <v>33.445999999999998</v>
      </c>
      <c r="AJ29" s="395">
        <v>1063.5530000000001</v>
      </c>
      <c r="AK29" s="395">
        <v>12736.257999999998</v>
      </c>
      <c r="AL29" s="393">
        <f t="shared" si="15"/>
        <v>47281.097999999991</v>
      </c>
      <c r="AM29" s="394">
        <f t="shared" si="16"/>
        <v>391519.37299999991</v>
      </c>
      <c r="AN29" s="395">
        <v>36861.243999999999</v>
      </c>
      <c r="AO29" s="395">
        <v>330632.49699999992</v>
      </c>
      <c r="AP29" s="395">
        <v>9370.2350000000006</v>
      </c>
      <c r="AQ29" s="395">
        <v>34528.26</v>
      </c>
      <c r="AR29" s="395">
        <v>42.466999999999999</v>
      </c>
      <c r="AS29" s="395">
        <v>13246.619000000001</v>
      </c>
      <c r="AT29" s="395">
        <v>3.306</v>
      </c>
      <c r="AU29" s="395">
        <v>614.31600000000014</v>
      </c>
      <c r="AV29" s="395">
        <v>1003.846</v>
      </c>
      <c r="AW29" s="395">
        <v>12497.681000000004</v>
      </c>
      <c r="AX29" s="396">
        <f t="shared" si="17"/>
        <v>43394.857000000011</v>
      </c>
      <c r="AY29" s="397">
        <f t="shared" si="18"/>
        <v>329875.8569999999</v>
      </c>
      <c r="AZ29" s="397">
        <v>34691.647000000004</v>
      </c>
      <c r="BA29" s="397">
        <v>287221.79499999998</v>
      </c>
      <c r="BB29" s="397">
        <v>6809.8789999999999</v>
      </c>
      <c r="BC29" s="397">
        <v>20267.762999999999</v>
      </c>
      <c r="BD29" s="397">
        <v>37.515999999999998</v>
      </c>
      <c r="BE29" s="397">
        <v>12120.496999999999</v>
      </c>
      <c r="BF29" s="397">
        <v>53.497</v>
      </c>
      <c r="BG29" s="397">
        <v>202.023</v>
      </c>
      <c r="BH29" s="397">
        <v>1802.318</v>
      </c>
      <c r="BI29" s="398">
        <v>10063.779</v>
      </c>
      <c r="BJ29" s="399">
        <f t="shared" si="19"/>
        <v>77001.879000000015</v>
      </c>
      <c r="BK29" s="400">
        <f t="shared" si="20"/>
        <v>267175.52000000008</v>
      </c>
      <c r="BL29" s="401">
        <v>33003.45900000001</v>
      </c>
      <c r="BM29" s="401">
        <v>223565.51200000008</v>
      </c>
      <c r="BN29" s="401">
        <v>43334.323000000004</v>
      </c>
      <c r="BO29" s="401">
        <v>26204.566999999995</v>
      </c>
      <c r="BP29" s="401">
        <v>46.831000000000003</v>
      </c>
      <c r="BQ29" s="401">
        <v>9787.9790000000012</v>
      </c>
      <c r="BR29" s="401">
        <v>0.68700000000000006</v>
      </c>
      <c r="BS29" s="401">
        <v>6.4329999999999998</v>
      </c>
      <c r="BT29" s="401">
        <v>616.57899999999995</v>
      </c>
      <c r="BU29" s="402">
        <v>7611.0290000000005</v>
      </c>
      <c r="BV29" s="399">
        <f t="shared" si="40"/>
        <v>29568.660000000014</v>
      </c>
      <c r="BW29" s="400">
        <f t="shared" si="41"/>
        <v>238957.6399999999</v>
      </c>
      <c r="BX29" s="403">
        <v>25618.262000000013</v>
      </c>
      <c r="BY29" s="403">
        <v>214072.58099999992</v>
      </c>
      <c r="BZ29" s="403">
        <v>3854.0650000000001</v>
      </c>
      <c r="CA29" s="403">
        <v>16121.938000000002</v>
      </c>
      <c r="CB29" s="403">
        <v>68.328000000000003</v>
      </c>
      <c r="CC29" s="403">
        <v>8693.2629999999972</v>
      </c>
      <c r="CD29" s="403">
        <v>28.004999999999999</v>
      </c>
      <c r="CE29" s="403">
        <v>57.326999999999998</v>
      </c>
      <c r="CF29" s="412"/>
      <c r="CG29" s="404">
        <v>12.530999999999999</v>
      </c>
      <c r="CH29" s="399">
        <f t="shared" si="22"/>
        <v>25811.582091999997</v>
      </c>
      <c r="CI29" s="400">
        <f t="shared" si="23"/>
        <v>204366.465</v>
      </c>
      <c r="CJ29" s="400">
        <v>24003.944871</v>
      </c>
      <c r="CK29" s="400">
        <v>192249.40400000001</v>
      </c>
      <c r="CL29" s="400">
        <v>1730.0016400000002</v>
      </c>
      <c r="CM29" s="400">
        <v>3918.864</v>
      </c>
      <c r="CN29" s="400">
        <v>47.715180999999994</v>
      </c>
      <c r="CO29" s="400">
        <v>8154.3909999999996</v>
      </c>
      <c r="CP29" s="400">
        <v>29.920400000000001</v>
      </c>
      <c r="CQ29" s="400">
        <v>40.739999999999995</v>
      </c>
      <c r="CR29" s="412"/>
      <c r="CS29" s="405">
        <v>3.0659999999999998</v>
      </c>
      <c r="CT29" s="406">
        <f t="shared" si="24"/>
        <v>39862</v>
      </c>
      <c r="CU29" s="407">
        <f t="shared" si="25"/>
        <v>234309</v>
      </c>
      <c r="CV29" s="408">
        <v>24679</v>
      </c>
      <c r="CW29" s="408">
        <v>222708</v>
      </c>
      <c r="CX29" s="408">
        <v>15116</v>
      </c>
      <c r="CY29" s="408">
        <v>3535</v>
      </c>
      <c r="CZ29" s="408">
        <v>43</v>
      </c>
      <c r="DA29" s="408">
        <v>7975</v>
      </c>
      <c r="DB29" s="408">
        <v>24</v>
      </c>
      <c r="DC29" s="409">
        <v>91</v>
      </c>
      <c r="DD29" s="406">
        <f t="shared" si="26"/>
        <v>26858.797656999999</v>
      </c>
      <c r="DE29" s="407">
        <f t="shared" si="27"/>
        <v>224431.08900000001</v>
      </c>
      <c r="DF29" s="400">
        <v>26483.132428999998</v>
      </c>
      <c r="DG29" s="400">
        <v>219956.644</v>
      </c>
      <c r="DH29" s="400">
        <v>247.50737999999998</v>
      </c>
      <c r="DI29" s="400">
        <v>134.46600000000001</v>
      </c>
      <c r="DJ29" s="400">
        <v>11.804787000000001</v>
      </c>
      <c r="DK29" s="400">
        <v>3344.7900000000004</v>
      </c>
      <c r="DL29" s="400">
        <v>116.35306100000001</v>
      </c>
      <c r="DM29" s="405">
        <v>995.18900000000008</v>
      </c>
      <c r="DN29" s="406">
        <f t="shared" si="28"/>
        <v>25640.881927999995</v>
      </c>
      <c r="DO29" s="407">
        <f t="shared" si="29"/>
        <v>263935.20600000001</v>
      </c>
      <c r="DP29" s="400">
        <v>24951.407069999997</v>
      </c>
      <c r="DQ29" s="400">
        <v>259489.33100000003</v>
      </c>
      <c r="DR29" s="400">
        <v>4.0709999999999997</v>
      </c>
      <c r="DS29" s="400">
        <v>10.563000000000001</v>
      </c>
      <c r="DT29" s="400">
        <v>23.477678000000001</v>
      </c>
      <c r="DU29" s="400">
        <v>1973.1789999999999</v>
      </c>
      <c r="DV29" s="400">
        <v>661.92617999999993</v>
      </c>
      <c r="DW29" s="405">
        <v>2462.1329999999998</v>
      </c>
      <c r="DX29" s="406">
        <f t="shared" si="30"/>
        <v>56945.676671000008</v>
      </c>
      <c r="DY29" s="407">
        <f t="shared" si="31"/>
        <v>234464.79999999996</v>
      </c>
      <c r="DZ29" s="400">
        <v>22948.504483999997</v>
      </c>
      <c r="EA29" s="400">
        <v>226737.86299999998</v>
      </c>
      <c r="EB29" s="400">
        <v>33785.035000000011</v>
      </c>
      <c r="EC29" s="400">
        <v>4976.8450000000003</v>
      </c>
      <c r="ED29" s="400">
        <v>21.348296999999999</v>
      </c>
      <c r="EE29" s="400">
        <v>2428.857</v>
      </c>
      <c r="EF29" s="400">
        <v>190.78889000000001</v>
      </c>
      <c r="EG29" s="405">
        <v>321.23500000000001</v>
      </c>
      <c r="EH29" s="406">
        <f t="shared" si="32"/>
        <v>49330.985999999997</v>
      </c>
      <c r="EI29" s="407">
        <f t="shared" si="33"/>
        <v>234060.236</v>
      </c>
      <c r="EJ29" s="407">
        <v>23231.577000000001</v>
      </c>
      <c r="EK29" s="407">
        <v>225900.70699999999</v>
      </c>
      <c r="EL29" s="407">
        <v>26078.529000000002</v>
      </c>
      <c r="EM29" s="407">
        <v>5054.49</v>
      </c>
      <c r="EN29" s="407">
        <v>20.88</v>
      </c>
      <c r="EO29" s="407">
        <v>2220.8629999999998</v>
      </c>
      <c r="EP29" s="407"/>
      <c r="EQ29" s="410">
        <v>884.17600000000004</v>
      </c>
      <c r="ER29" s="396">
        <f t="shared" si="34"/>
        <v>619501.209348</v>
      </c>
      <c r="ES29" s="397">
        <f t="shared" si="35"/>
        <v>4103122.6930000004</v>
      </c>
      <c r="ET29" s="397">
        <f t="shared" si="36"/>
        <v>408954.88985400001</v>
      </c>
      <c r="EU29" s="397">
        <f t="shared" si="36"/>
        <v>3703102.9330000002</v>
      </c>
      <c r="EV29" s="397">
        <f t="shared" si="36"/>
        <v>201033.86402000001</v>
      </c>
      <c r="EW29" s="397">
        <f t="shared" si="36"/>
        <v>216392.92499999999</v>
      </c>
      <c r="EX29" s="397">
        <f t="shared" si="36"/>
        <v>671.135943</v>
      </c>
      <c r="EY29" s="397">
        <f t="shared" si="36"/>
        <v>108336.71400000001</v>
      </c>
      <c r="EZ29" s="397">
        <f t="shared" si="37"/>
        <v>179.5044</v>
      </c>
      <c r="FA29" s="397">
        <f t="shared" si="37"/>
        <v>1036.2960000000003</v>
      </c>
      <c r="FB29" s="397">
        <f t="shared" si="38"/>
        <v>8661.8151309999994</v>
      </c>
      <c r="FC29" s="398">
        <f t="shared" si="38"/>
        <v>74253.824999999997</v>
      </c>
      <c r="FE29" s="37"/>
    </row>
    <row r="30" spans="1:162" x14ac:dyDescent="0.2">
      <c r="A30" s="388" t="s">
        <v>113</v>
      </c>
      <c r="B30" s="389">
        <f t="shared" si="9"/>
        <v>128043.76799999998</v>
      </c>
      <c r="C30" s="390">
        <f t="shared" si="10"/>
        <v>467633.06599999982</v>
      </c>
      <c r="D30" s="391">
        <v>20645.34599999999</v>
      </c>
      <c r="E30" s="391">
        <v>365512.55599999981</v>
      </c>
      <c r="F30" s="391">
        <v>104420.736</v>
      </c>
      <c r="G30" s="391">
        <v>32013.205999999998</v>
      </c>
      <c r="H30" s="391">
        <v>453.13900000000001</v>
      </c>
      <c r="I30" s="391">
        <v>56590.553999999982</v>
      </c>
      <c r="J30" s="391">
        <v>8.9120000000000008</v>
      </c>
      <c r="K30" s="391">
        <v>124.96300000000001</v>
      </c>
      <c r="L30" s="391">
        <v>2515.6350000000002</v>
      </c>
      <c r="M30" s="392">
        <v>13391.786999999997</v>
      </c>
      <c r="N30" s="389">
        <f t="shared" si="11"/>
        <v>161594.899</v>
      </c>
      <c r="O30" s="390">
        <f t="shared" si="12"/>
        <v>524004.78300000005</v>
      </c>
      <c r="P30" s="391">
        <v>27153.323</v>
      </c>
      <c r="Q30" s="391">
        <v>387720.35600000003</v>
      </c>
      <c r="R30" s="391">
        <v>132206.035</v>
      </c>
      <c r="S30" s="391">
        <v>51783.748999999996</v>
      </c>
      <c r="T30" s="391">
        <v>116.625</v>
      </c>
      <c r="U30" s="391">
        <v>19257.604000000003</v>
      </c>
      <c r="V30" s="391">
        <v>54.978999999999999</v>
      </c>
      <c r="W30" s="391">
        <v>324.61199999999997</v>
      </c>
      <c r="X30" s="391">
        <v>2063.9369999999999</v>
      </c>
      <c r="Y30" s="392">
        <v>64918.462000000007</v>
      </c>
      <c r="Z30" s="393">
        <f t="shared" si="13"/>
        <v>189820.554</v>
      </c>
      <c r="AA30" s="394">
        <f t="shared" si="14"/>
        <v>480011.31300000014</v>
      </c>
      <c r="AB30" s="395">
        <v>17253.714</v>
      </c>
      <c r="AC30" s="395">
        <v>394840.31800000014</v>
      </c>
      <c r="AD30" s="395">
        <v>169476.96099999998</v>
      </c>
      <c r="AE30" s="395">
        <v>62031.087999999996</v>
      </c>
      <c r="AF30" s="395">
        <v>92.283000000000001</v>
      </c>
      <c r="AG30" s="395">
        <v>12204.991000000002</v>
      </c>
      <c r="AH30" s="395">
        <v>83.664999999999992</v>
      </c>
      <c r="AI30" s="395">
        <v>187.44300000000001</v>
      </c>
      <c r="AJ30" s="395">
        <v>2913.9310000000005</v>
      </c>
      <c r="AK30" s="395">
        <v>10747.473</v>
      </c>
      <c r="AL30" s="393">
        <f t="shared" si="15"/>
        <v>181248.37599999996</v>
      </c>
      <c r="AM30" s="394">
        <f t="shared" si="16"/>
        <v>463787.43099999975</v>
      </c>
      <c r="AN30" s="395">
        <v>17994.516999999996</v>
      </c>
      <c r="AO30" s="395">
        <v>384368.87299999973</v>
      </c>
      <c r="AP30" s="395">
        <v>160896.22599999997</v>
      </c>
      <c r="AQ30" s="395">
        <v>55205.689999999981</v>
      </c>
      <c r="AR30" s="395">
        <v>69.103000000000051</v>
      </c>
      <c r="AS30" s="395">
        <v>10444.946</v>
      </c>
      <c r="AT30" s="395">
        <v>0.127</v>
      </c>
      <c r="AU30" s="395">
        <v>14.928000000000001</v>
      </c>
      <c r="AV30" s="395">
        <v>2288.4029999999989</v>
      </c>
      <c r="AW30" s="395">
        <v>13752.993999999999</v>
      </c>
      <c r="AX30" s="396">
        <f t="shared" si="17"/>
        <v>166520.43199999997</v>
      </c>
      <c r="AY30" s="397">
        <f t="shared" si="18"/>
        <v>534431.16300000006</v>
      </c>
      <c r="AZ30" s="397">
        <v>18111.527999999998</v>
      </c>
      <c r="BA30" s="397">
        <v>449472.85800000001</v>
      </c>
      <c r="BB30" s="397">
        <v>146256.94399999999</v>
      </c>
      <c r="BC30" s="397">
        <v>38813.709000000003</v>
      </c>
      <c r="BD30" s="397">
        <v>79.697000000000003</v>
      </c>
      <c r="BE30" s="397">
        <v>11055.967000000001</v>
      </c>
      <c r="BF30" s="397">
        <v>0.47</v>
      </c>
      <c r="BG30" s="397">
        <v>25.03</v>
      </c>
      <c r="BH30" s="397">
        <v>2071.7930000000001</v>
      </c>
      <c r="BI30" s="398">
        <v>35063.599000000002</v>
      </c>
      <c r="BJ30" s="399">
        <f t="shared" si="19"/>
        <v>120962.99300000002</v>
      </c>
      <c r="BK30" s="400">
        <f t="shared" si="20"/>
        <v>508804.04399999994</v>
      </c>
      <c r="BL30" s="401">
        <v>21475.222000000027</v>
      </c>
      <c r="BM30" s="401">
        <v>461195.75099999993</v>
      </c>
      <c r="BN30" s="401">
        <v>98077.709999999992</v>
      </c>
      <c r="BO30" s="401">
        <v>27646.526999999998</v>
      </c>
      <c r="BP30" s="401">
        <v>69.772999999999996</v>
      </c>
      <c r="BQ30" s="401">
        <v>10625.23900000001</v>
      </c>
      <c r="BR30" s="401">
        <v>2.2959999999999998</v>
      </c>
      <c r="BS30" s="401">
        <v>86.113</v>
      </c>
      <c r="BT30" s="401">
        <v>1337.992</v>
      </c>
      <c r="BU30" s="402">
        <v>9250.4140000000007</v>
      </c>
      <c r="BV30" s="399">
        <f t="shared" si="40"/>
        <v>171592.52500000002</v>
      </c>
      <c r="BW30" s="400">
        <f t="shared" si="41"/>
        <v>602147.11999999976</v>
      </c>
      <c r="BX30" s="403">
        <v>27713.243000000017</v>
      </c>
      <c r="BY30" s="403">
        <v>478156.37799999979</v>
      </c>
      <c r="BZ30" s="403">
        <v>143814.51699999999</v>
      </c>
      <c r="CA30" s="403">
        <v>50836.339</v>
      </c>
      <c r="CB30" s="403">
        <v>62.69</v>
      </c>
      <c r="CC30" s="403">
        <v>72877.336999999956</v>
      </c>
      <c r="CD30" s="403">
        <v>2.0749999999999997</v>
      </c>
      <c r="CE30" s="403">
        <v>24.597000000000001</v>
      </c>
      <c r="CF30" s="412"/>
      <c r="CG30" s="404">
        <v>252.46899999999999</v>
      </c>
      <c r="CH30" s="399">
        <f t="shared" si="22"/>
        <v>151627.10120599999</v>
      </c>
      <c r="CI30" s="400">
        <f t="shared" si="23"/>
        <v>538713.98199999996</v>
      </c>
      <c r="CJ30" s="400">
        <v>34239.869553000011</v>
      </c>
      <c r="CK30" s="400">
        <v>400049.61000000004</v>
      </c>
      <c r="CL30" s="400">
        <v>117312.39244399998</v>
      </c>
      <c r="CM30" s="400">
        <v>44665.042000000009</v>
      </c>
      <c r="CN30" s="400">
        <v>73.395209000000008</v>
      </c>
      <c r="CO30" s="400">
        <v>93470.206000000006</v>
      </c>
      <c r="CP30" s="400">
        <v>1.444</v>
      </c>
      <c r="CQ30" s="400">
        <v>12.641999999999999</v>
      </c>
      <c r="CR30" s="412"/>
      <c r="CS30" s="405">
        <v>516.48200000000008</v>
      </c>
      <c r="CT30" s="406">
        <f t="shared" si="24"/>
        <v>187970</v>
      </c>
      <c r="CU30" s="407">
        <f t="shared" si="25"/>
        <v>537793</v>
      </c>
      <c r="CV30" s="408">
        <v>41075</v>
      </c>
      <c r="CW30" s="408">
        <v>389764</v>
      </c>
      <c r="CX30" s="408">
        <v>146799</v>
      </c>
      <c r="CY30" s="408">
        <v>57452</v>
      </c>
      <c r="CZ30" s="408">
        <v>95</v>
      </c>
      <c r="DA30" s="408">
        <v>90021</v>
      </c>
      <c r="DB30" s="408">
        <v>1</v>
      </c>
      <c r="DC30" s="409">
        <v>556</v>
      </c>
      <c r="DD30" s="406">
        <f t="shared" si="26"/>
        <v>127669.03823999999</v>
      </c>
      <c r="DE30" s="407">
        <f t="shared" si="27"/>
        <v>525140.625</v>
      </c>
      <c r="DF30" s="400">
        <v>22041.085711</v>
      </c>
      <c r="DG30" s="400">
        <v>378699.25199999998</v>
      </c>
      <c r="DH30" s="400">
        <v>105436.27760299999</v>
      </c>
      <c r="DI30" s="400">
        <v>37543.999000000003</v>
      </c>
      <c r="DJ30" s="400">
        <v>127.607646</v>
      </c>
      <c r="DK30" s="400">
        <v>108234.70499999999</v>
      </c>
      <c r="DL30" s="400">
        <v>64.067280000000011</v>
      </c>
      <c r="DM30" s="405">
        <v>662.66899999999998</v>
      </c>
      <c r="DN30" s="406">
        <f t="shared" si="28"/>
        <v>123407.31031100001</v>
      </c>
      <c r="DO30" s="407">
        <f t="shared" si="29"/>
        <v>503144.09699999995</v>
      </c>
      <c r="DP30" s="400">
        <v>26740.050203999999</v>
      </c>
      <c r="DQ30" s="400">
        <v>345475.27599999995</v>
      </c>
      <c r="DR30" s="400">
        <v>95945.326828000005</v>
      </c>
      <c r="DS30" s="400">
        <v>32594.662</v>
      </c>
      <c r="DT30" s="400">
        <v>75.110785000000021</v>
      </c>
      <c r="DU30" s="400">
        <v>124043.409</v>
      </c>
      <c r="DV30" s="400">
        <v>646.82249400000001</v>
      </c>
      <c r="DW30" s="405">
        <v>1030.75</v>
      </c>
      <c r="DX30" s="406">
        <f t="shared" si="30"/>
        <v>209247.19510100002</v>
      </c>
      <c r="DY30" s="407">
        <f t="shared" si="31"/>
        <v>487470.30600000004</v>
      </c>
      <c r="DZ30" s="400">
        <v>48139.200625000005</v>
      </c>
      <c r="EA30" s="400">
        <v>353946.14300000004</v>
      </c>
      <c r="EB30" s="400">
        <v>160341.59849</v>
      </c>
      <c r="EC30" s="400">
        <v>37760.602999999996</v>
      </c>
      <c r="ED30" s="400">
        <v>116.38104</v>
      </c>
      <c r="EE30" s="400">
        <v>93407.538</v>
      </c>
      <c r="EF30" s="400">
        <v>650.01494600000001</v>
      </c>
      <c r="EG30" s="405">
        <v>2356.0219999999999</v>
      </c>
      <c r="EH30" s="406">
        <f t="shared" si="32"/>
        <v>227872.38400000002</v>
      </c>
      <c r="EI30" s="407">
        <f t="shared" si="33"/>
        <v>570013.43500000006</v>
      </c>
      <c r="EJ30" s="407">
        <v>22952.217999999997</v>
      </c>
      <c r="EK30" s="407">
        <v>356874.78900000005</v>
      </c>
      <c r="EL30" s="407">
        <v>204753.03900000002</v>
      </c>
      <c r="EM30" s="407">
        <v>68616.075999999986</v>
      </c>
      <c r="EN30" s="407">
        <v>42.617000000000004</v>
      </c>
      <c r="EO30" s="407">
        <v>79681.875</v>
      </c>
      <c r="EP30" s="407">
        <v>124.51</v>
      </c>
      <c r="EQ30" s="410">
        <v>64840.694999999992</v>
      </c>
      <c r="ER30" s="396">
        <f t="shared" si="34"/>
        <v>2147576.5758579997</v>
      </c>
      <c r="ES30" s="397">
        <f t="shared" si="35"/>
        <v>6743094.3649999993</v>
      </c>
      <c r="ET30" s="397">
        <f t="shared" si="36"/>
        <v>345534.31709300005</v>
      </c>
      <c r="EU30" s="397">
        <f t="shared" si="36"/>
        <v>5146076.1599999992</v>
      </c>
      <c r="EV30" s="397">
        <f t="shared" si="36"/>
        <v>1785736.7633649998</v>
      </c>
      <c r="EW30" s="397">
        <f t="shared" si="36"/>
        <v>596962.68999999994</v>
      </c>
      <c r="EX30" s="397">
        <f t="shared" si="36"/>
        <v>1473.4216799999999</v>
      </c>
      <c r="EY30" s="397">
        <f t="shared" si="36"/>
        <v>781915.37100000004</v>
      </c>
      <c r="EZ30" s="397">
        <f t="shared" si="37"/>
        <v>153.96799999999999</v>
      </c>
      <c r="FA30" s="397">
        <f t="shared" si="37"/>
        <v>800.32799999999997</v>
      </c>
      <c r="FB30" s="397">
        <f t="shared" si="38"/>
        <v>14678.105719999998</v>
      </c>
      <c r="FC30" s="398">
        <f t="shared" si="38"/>
        <v>217339.81599999999</v>
      </c>
      <c r="FE30" s="37"/>
    </row>
    <row r="31" spans="1:162" x14ac:dyDescent="0.2">
      <c r="A31" s="388" t="s">
        <v>114</v>
      </c>
      <c r="B31" s="389">
        <f t="shared" si="9"/>
        <v>779490.98999999929</v>
      </c>
      <c r="C31" s="390">
        <f t="shared" si="10"/>
        <v>3551362.0080000013</v>
      </c>
      <c r="D31" s="391">
        <v>616860.98999999941</v>
      </c>
      <c r="E31" s="391">
        <v>3003067.5020000013</v>
      </c>
      <c r="F31" s="391">
        <v>81318.698000000019</v>
      </c>
      <c r="G31" s="391">
        <v>149562.80900000004</v>
      </c>
      <c r="H31" s="391">
        <v>368.67100000000016</v>
      </c>
      <c r="I31" s="391">
        <v>35795.217999999993</v>
      </c>
      <c r="J31" s="391">
        <v>2415.0069999999996</v>
      </c>
      <c r="K31" s="391">
        <v>4388.235999999999</v>
      </c>
      <c r="L31" s="391">
        <v>78527.623999999996</v>
      </c>
      <c r="M31" s="392">
        <v>358548.24300000019</v>
      </c>
      <c r="N31" s="389">
        <f t="shared" si="11"/>
        <v>915372.94000000018</v>
      </c>
      <c r="O31" s="390">
        <f t="shared" si="12"/>
        <v>4109341.2669999991</v>
      </c>
      <c r="P31" s="391">
        <v>672109.55400000012</v>
      </c>
      <c r="Q31" s="391">
        <v>3428328.3389999992</v>
      </c>
      <c r="R31" s="391">
        <v>145247.29699999999</v>
      </c>
      <c r="S31" s="391">
        <v>228999.77600000001</v>
      </c>
      <c r="T31" s="391">
        <v>489.07299999999998</v>
      </c>
      <c r="U31" s="391">
        <v>38835.188999999984</v>
      </c>
      <c r="V31" s="391">
        <v>8793.6940000000013</v>
      </c>
      <c r="W31" s="391">
        <v>11568.596000000003</v>
      </c>
      <c r="X31" s="391">
        <v>88733.321999999986</v>
      </c>
      <c r="Y31" s="392">
        <v>401609.36700000014</v>
      </c>
      <c r="Z31" s="393">
        <f t="shared" si="13"/>
        <v>911918.05099999963</v>
      </c>
      <c r="AA31" s="394">
        <f t="shared" si="14"/>
        <v>4045360.2919999976</v>
      </c>
      <c r="AB31" s="395">
        <v>668329.30099999963</v>
      </c>
      <c r="AC31" s="395">
        <v>3344158.3249999974</v>
      </c>
      <c r="AD31" s="395">
        <v>163010.53100000002</v>
      </c>
      <c r="AE31" s="395">
        <v>276716.27899999998</v>
      </c>
      <c r="AF31" s="395">
        <v>378.38400000000019</v>
      </c>
      <c r="AG31" s="395">
        <v>32592.634000000013</v>
      </c>
      <c r="AH31" s="395">
        <v>1813.4110000000001</v>
      </c>
      <c r="AI31" s="395">
        <v>6849.4310000000005</v>
      </c>
      <c r="AJ31" s="395">
        <v>78386.423999999985</v>
      </c>
      <c r="AK31" s="395">
        <v>385043.62300000002</v>
      </c>
      <c r="AL31" s="393">
        <f t="shared" si="15"/>
        <v>895175.82399999618</v>
      </c>
      <c r="AM31" s="394">
        <f t="shared" si="16"/>
        <v>3771299.5070000058</v>
      </c>
      <c r="AN31" s="395">
        <v>608132.55699999619</v>
      </c>
      <c r="AO31" s="395">
        <v>3097709.1130000059</v>
      </c>
      <c r="AP31" s="395">
        <v>214334.06599999996</v>
      </c>
      <c r="AQ31" s="395">
        <v>280995.51000000007</v>
      </c>
      <c r="AR31" s="395">
        <v>5794.9850000000069</v>
      </c>
      <c r="AS31" s="395">
        <v>38218.081000000013</v>
      </c>
      <c r="AT31" s="395">
        <v>2042.9879999999994</v>
      </c>
      <c r="AU31" s="395">
        <v>7504.139000000001</v>
      </c>
      <c r="AV31" s="395">
        <v>64871.227999999988</v>
      </c>
      <c r="AW31" s="395">
        <v>346872.66399999958</v>
      </c>
      <c r="AX31" s="396">
        <f t="shared" si="17"/>
        <v>799855.08299999998</v>
      </c>
      <c r="AY31" s="397">
        <f t="shared" si="18"/>
        <v>3358143.855</v>
      </c>
      <c r="AZ31" s="397">
        <v>548571.15500000003</v>
      </c>
      <c r="BA31" s="397">
        <v>2762659.8149999999</v>
      </c>
      <c r="BB31" s="397">
        <v>182739.85400000002</v>
      </c>
      <c r="BC31" s="397">
        <v>219364.7</v>
      </c>
      <c r="BD31" s="397">
        <v>627.19799999999998</v>
      </c>
      <c r="BE31" s="397">
        <v>31418.850999999999</v>
      </c>
      <c r="BF31" s="397">
        <v>1912.7739999999999</v>
      </c>
      <c r="BG31" s="397">
        <v>6505.2030000000004</v>
      </c>
      <c r="BH31" s="397">
        <v>66004.101999999999</v>
      </c>
      <c r="BI31" s="398">
        <v>338195.28599999996</v>
      </c>
      <c r="BJ31" s="399">
        <f t="shared" si="19"/>
        <v>752954.97999999812</v>
      </c>
      <c r="BK31" s="400">
        <f t="shared" si="20"/>
        <v>3262794.3130000033</v>
      </c>
      <c r="BL31" s="401">
        <v>530543.33899999817</v>
      </c>
      <c r="BM31" s="401">
        <v>2691392.7180000031</v>
      </c>
      <c r="BN31" s="401">
        <v>161056.40299999999</v>
      </c>
      <c r="BO31" s="401">
        <v>205022.53700000001</v>
      </c>
      <c r="BP31" s="401">
        <v>412.17699999999996</v>
      </c>
      <c r="BQ31" s="401">
        <v>28769.661</v>
      </c>
      <c r="BR31" s="401">
        <v>1376.4760000000001</v>
      </c>
      <c r="BS31" s="401">
        <v>5551.4299999999994</v>
      </c>
      <c r="BT31" s="401">
        <v>59566.584999999897</v>
      </c>
      <c r="BU31" s="402">
        <v>332057.967</v>
      </c>
      <c r="BV31" s="399">
        <f t="shared" si="40"/>
        <v>659987.01099999738</v>
      </c>
      <c r="BW31" s="400">
        <f t="shared" si="41"/>
        <v>2740097.2359999958</v>
      </c>
      <c r="BX31" s="403">
        <v>518057.05299999734</v>
      </c>
      <c r="BY31" s="403">
        <v>2539016.5569999958</v>
      </c>
      <c r="BZ31" s="403">
        <v>140254.57500000001</v>
      </c>
      <c r="CA31" s="403">
        <v>161356.08000000002</v>
      </c>
      <c r="CB31" s="403">
        <v>362.99500000000069</v>
      </c>
      <c r="CC31" s="403">
        <v>29956.153000000002</v>
      </c>
      <c r="CD31" s="403">
        <v>1286.4389999999999</v>
      </c>
      <c r="CE31" s="403">
        <v>6034.8790000000008</v>
      </c>
      <c r="CF31" s="403">
        <v>25.948999999999987</v>
      </c>
      <c r="CG31" s="404">
        <v>3733.5669999999996</v>
      </c>
      <c r="CH31" s="399">
        <f t="shared" si="22"/>
        <v>671874.93405700009</v>
      </c>
      <c r="CI31" s="400">
        <f t="shared" si="23"/>
        <v>2659860.5580000002</v>
      </c>
      <c r="CJ31" s="400">
        <v>481779.49369700003</v>
      </c>
      <c r="CK31" s="400">
        <v>2435193.9350000005</v>
      </c>
      <c r="CL31" s="400">
        <v>188944.09547399997</v>
      </c>
      <c r="CM31" s="400">
        <v>179262.45499999999</v>
      </c>
      <c r="CN31" s="400">
        <v>556.27222000000006</v>
      </c>
      <c r="CO31" s="400">
        <v>32096.064000000006</v>
      </c>
      <c r="CP31" s="400">
        <v>548.5542190000001</v>
      </c>
      <c r="CQ31" s="400">
        <v>3159.6280000000002</v>
      </c>
      <c r="CR31" s="400">
        <v>46.518447000000009</v>
      </c>
      <c r="CS31" s="405">
        <v>10148.476000000001</v>
      </c>
      <c r="CT31" s="406">
        <f t="shared" si="24"/>
        <v>748290</v>
      </c>
      <c r="CU31" s="407">
        <f t="shared" si="25"/>
        <v>2709609</v>
      </c>
      <c r="CV31" s="408">
        <v>498312</v>
      </c>
      <c r="CW31" s="408">
        <v>2468000</v>
      </c>
      <c r="CX31" s="408">
        <v>248676</v>
      </c>
      <c r="CY31" s="408">
        <v>201186</v>
      </c>
      <c r="CZ31" s="408">
        <v>358</v>
      </c>
      <c r="DA31" s="408">
        <v>31687</v>
      </c>
      <c r="DB31" s="408">
        <v>944</v>
      </c>
      <c r="DC31" s="409">
        <v>8736</v>
      </c>
      <c r="DD31" s="406">
        <f t="shared" si="26"/>
        <v>737041.80646200012</v>
      </c>
      <c r="DE31" s="407">
        <f t="shared" si="27"/>
        <v>2743572.9220000035</v>
      </c>
      <c r="DF31" s="400">
        <v>465000.65813599998</v>
      </c>
      <c r="DG31" s="400">
        <v>2322332.6890000035</v>
      </c>
      <c r="DH31" s="400">
        <v>258824.28256100003</v>
      </c>
      <c r="DI31" s="400">
        <v>301233.09299999999</v>
      </c>
      <c r="DJ31" s="400">
        <v>454.82253599999905</v>
      </c>
      <c r="DK31" s="400">
        <v>34348.720000000001</v>
      </c>
      <c r="DL31" s="400">
        <v>12762.04322900001</v>
      </c>
      <c r="DM31" s="405">
        <v>85658.42</v>
      </c>
      <c r="DN31" s="406">
        <f t="shared" si="28"/>
        <v>799686.87374199985</v>
      </c>
      <c r="DO31" s="407">
        <f t="shared" si="29"/>
        <v>2612430.3230000017</v>
      </c>
      <c r="DP31" s="400">
        <v>485403.56547599996</v>
      </c>
      <c r="DQ31" s="400">
        <v>2212371.7260000017</v>
      </c>
      <c r="DR31" s="400">
        <v>300120.56108199991</v>
      </c>
      <c r="DS31" s="400">
        <v>290056.55000000005</v>
      </c>
      <c r="DT31" s="400">
        <v>531.37158499999998</v>
      </c>
      <c r="DU31" s="400">
        <v>33493.921000000002</v>
      </c>
      <c r="DV31" s="400">
        <v>13631.375599000019</v>
      </c>
      <c r="DW31" s="405">
        <v>76508.126000000004</v>
      </c>
      <c r="DX31" s="406">
        <f t="shared" si="30"/>
        <v>714481.48938699905</v>
      </c>
      <c r="DY31" s="407">
        <f t="shared" si="31"/>
        <v>2466051.4819999966</v>
      </c>
      <c r="DZ31" s="400">
        <v>515485.20511299901</v>
      </c>
      <c r="EA31" s="400">
        <v>2170454.6549999965</v>
      </c>
      <c r="EB31" s="400">
        <v>166693.57956000001</v>
      </c>
      <c r="EC31" s="400">
        <v>173234.397</v>
      </c>
      <c r="ED31" s="400">
        <v>528.48269099999902</v>
      </c>
      <c r="EE31" s="400">
        <v>32985.76400000001</v>
      </c>
      <c r="EF31" s="400">
        <v>31774.222023000024</v>
      </c>
      <c r="EG31" s="405">
        <v>89376.666000000012</v>
      </c>
      <c r="EH31" s="406">
        <f t="shared" si="32"/>
        <v>809813.13999999908</v>
      </c>
      <c r="EI31" s="407">
        <f t="shared" si="33"/>
        <v>3002197.1010000007</v>
      </c>
      <c r="EJ31" s="407">
        <v>536593.52499999909</v>
      </c>
      <c r="EK31" s="407">
        <v>2435840.8950000005</v>
      </c>
      <c r="EL31" s="407">
        <v>270747.42399999994</v>
      </c>
      <c r="EM31" s="407">
        <v>302179.78700000001</v>
      </c>
      <c r="EN31" s="407">
        <v>673.43699999999887</v>
      </c>
      <c r="EO31" s="407">
        <v>35664.302000000003</v>
      </c>
      <c r="EP31" s="407">
        <v>1798.753999999999</v>
      </c>
      <c r="EQ31" s="410">
        <v>228512.11700000011</v>
      </c>
      <c r="ER31" s="396">
        <f t="shared" si="34"/>
        <v>10195943.122647991</v>
      </c>
      <c r="ES31" s="397">
        <f t="shared" si="35"/>
        <v>41032119.864</v>
      </c>
      <c r="ET31" s="397">
        <f t="shared" si="36"/>
        <v>7145178.3964219904</v>
      </c>
      <c r="EU31" s="397">
        <f t="shared" si="36"/>
        <v>34910526.269000001</v>
      </c>
      <c r="EV31" s="397">
        <f t="shared" si="36"/>
        <v>2521967.3666769997</v>
      </c>
      <c r="EW31" s="397">
        <f t="shared" si="36"/>
        <v>2969169.9729999998</v>
      </c>
      <c r="EX31" s="397">
        <f t="shared" si="36"/>
        <v>11535.869032000006</v>
      </c>
      <c r="EY31" s="397">
        <f t="shared" si="36"/>
        <v>435861.55800000008</v>
      </c>
      <c r="EZ31" s="397">
        <f t="shared" si="37"/>
        <v>20189.343219000002</v>
      </c>
      <c r="FA31" s="397">
        <f t="shared" si="37"/>
        <v>51561.542000000009</v>
      </c>
      <c r="FB31" s="397">
        <f t="shared" si="38"/>
        <v>497072.14729799994</v>
      </c>
      <c r="FC31" s="398">
        <f t="shared" si="38"/>
        <v>2665000.5219999999</v>
      </c>
      <c r="FE31" s="37"/>
    </row>
    <row r="32" spans="1:162" x14ac:dyDescent="0.2">
      <c r="A32" s="388" t="s">
        <v>115</v>
      </c>
      <c r="B32" s="389">
        <f t="shared" si="9"/>
        <v>44984.00499999999</v>
      </c>
      <c r="C32" s="390">
        <f t="shared" si="10"/>
        <v>23584.896000000008</v>
      </c>
      <c r="D32" s="391">
        <v>2785.107</v>
      </c>
      <c r="E32" s="391">
        <v>14211.560000000005</v>
      </c>
      <c r="F32" s="391">
        <v>41141.582000000002</v>
      </c>
      <c r="G32" s="391">
        <v>8385.5210000000006</v>
      </c>
      <c r="H32" s="391">
        <v>2.5940000000000003</v>
      </c>
      <c r="I32" s="391">
        <v>322.65099999999995</v>
      </c>
      <c r="J32" s="391">
        <v>6.2E-2</v>
      </c>
      <c r="K32" s="391">
        <v>10.079000000000001</v>
      </c>
      <c r="L32" s="391">
        <v>1054.6599999999999</v>
      </c>
      <c r="M32" s="392">
        <v>655.08500000000004</v>
      </c>
      <c r="N32" s="389">
        <f t="shared" si="11"/>
        <v>53013.471999999994</v>
      </c>
      <c r="O32" s="390">
        <f t="shared" si="12"/>
        <v>18351.929</v>
      </c>
      <c r="P32" s="391">
        <v>2338.788</v>
      </c>
      <c r="Q32" s="391">
        <v>7062.9469999999992</v>
      </c>
      <c r="R32" s="391">
        <v>50110.261999999995</v>
      </c>
      <c r="S32" s="391">
        <v>9230.0010000000002</v>
      </c>
      <c r="T32" s="391">
        <v>0.95399999999999996</v>
      </c>
      <c r="U32" s="391">
        <v>931.846</v>
      </c>
      <c r="V32" s="391">
        <v>3.2000000000000001E-2</v>
      </c>
      <c r="W32" s="391">
        <v>7.8840000000000003</v>
      </c>
      <c r="X32" s="391">
        <v>563.43600000000004</v>
      </c>
      <c r="Y32" s="392">
        <v>1119.2510000000002</v>
      </c>
      <c r="Z32" s="393">
        <f t="shared" si="13"/>
        <v>12325.137000000002</v>
      </c>
      <c r="AA32" s="394">
        <f t="shared" si="14"/>
        <v>8812.4129999999986</v>
      </c>
      <c r="AB32" s="395">
        <v>2288.4079999999999</v>
      </c>
      <c r="AC32" s="395">
        <v>4957.6229999999987</v>
      </c>
      <c r="AD32" s="395">
        <v>9299.5460000000021</v>
      </c>
      <c r="AE32" s="395">
        <v>2685.9859999999999</v>
      </c>
      <c r="AF32" s="395">
        <v>0.53700000000000003</v>
      </c>
      <c r="AG32" s="395">
        <v>135.89000000000001</v>
      </c>
      <c r="AH32" s="395">
        <v>7.0999999999999994E-2</v>
      </c>
      <c r="AI32" s="395">
        <v>9.593</v>
      </c>
      <c r="AJ32" s="395">
        <v>736.57499999999993</v>
      </c>
      <c r="AK32" s="395">
        <v>1023.3209999999998</v>
      </c>
      <c r="AL32" s="393">
        <f t="shared" si="15"/>
        <v>26984.501</v>
      </c>
      <c r="AM32" s="394">
        <f t="shared" si="16"/>
        <v>14560.014000000001</v>
      </c>
      <c r="AN32" s="395">
        <v>7797.7900000000018</v>
      </c>
      <c r="AO32" s="395">
        <v>6932.5819999999994</v>
      </c>
      <c r="AP32" s="395">
        <v>18358.879000000001</v>
      </c>
      <c r="AQ32" s="395">
        <v>5433.8680000000004</v>
      </c>
      <c r="AR32" s="395">
        <v>1.4590000000000001</v>
      </c>
      <c r="AS32" s="395">
        <v>41.180999999999997</v>
      </c>
      <c r="AT32" s="395">
        <v>0.02</v>
      </c>
      <c r="AU32" s="395">
        <v>0.73599999999999999</v>
      </c>
      <c r="AV32" s="395">
        <v>826.35299999999995</v>
      </c>
      <c r="AW32" s="395">
        <v>2151.6469999999995</v>
      </c>
      <c r="AX32" s="396">
        <f t="shared" si="17"/>
        <v>35316.825000000012</v>
      </c>
      <c r="AY32" s="397">
        <f t="shared" si="18"/>
        <v>12396.725</v>
      </c>
      <c r="AZ32" s="397">
        <v>8434.8349999999991</v>
      </c>
      <c r="BA32" s="397">
        <v>6579.7110000000002</v>
      </c>
      <c r="BB32" s="397">
        <v>26049.679000000004</v>
      </c>
      <c r="BC32" s="397">
        <v>4975.9579999999996</v>
      </c>
      <c r="BD32" s="397">
        <v>1.2639999999999998</v>
      </c>
      <c r="BE32" s="397">
        <v>99.010999999999996</v>
      </c>
      <c r="BF32" s="411">
        <v>0.22999999999999998</v>
      </c>
      <c r="BG32" s="411">
        <v>2.0219999999999998</v>
      </c>
      <c r="BH32" s="397">
        <v>830.81700000000001</v>
      </c>
      <c r="BI32" s="398">
        <v>740.02300000000002</v>
      </c>
      <c r="BJ32" s="399">
        <f t="shared" si="19"/>
        <v>38520.969000000005</v>
      </c>
      <c r="BK32" s="400">
        <f t="shared" si="20"/>
        <v>14645.552</v>
      </c>
      <c r="BL32" s="401">
        <v>2454.2920000000004</v>
      </c>
      <c r="BM32" s="401">
        <v>5290.415</v>
      </c>
      <c r="BN32" s="401">
        <v>35746.080000000002</v>
      </c>
      <c r="BO32" s="401">
        <v>8970.8870000000006</v>
      </c>
      <c r="BP32" s="401">
        <v>0.35</v>
      </c>
      <c r="BQ32" s="401">
        <v>125.45499999999998</v>
      </c>
      <c r="BR32" s="411">
        <v>0</v>
      </c>
      <c r="BS32" s="411">
        <v>0</v>
      </c>
      <c r="BT32" s="401">
        <v>320.24700000000001</v>
      </c>
      <c r="BU32" s="402">
        <v>258.79500000000002</v>
      </c>
      <c r="BV32" s="399">
        <f t="shared" si="40"/>
        <v>9080.6180000000004</v>
      </c>
      <c r="BW32" s="400">
        <f t="shared" si="41"/>
        <v>5377.2610000000004</v>
      </c>
      <c r="BX32" s="403">
        <v>2782.7280000000001</v>
      </c>
      <c r="BY32" s="403">
        <v>3040.0120000000002</v>
      </c>
      <c r="BZ32" s="403">
        <v>6296.7640000000001</v>
      </c>
      <c r="CA32" s="403">
        <v>2003.2540000000001</v>
      </c>
      <c r="CB32" s="403">
        <v>1.1259999999999999</v>
      </c>
      <c r="CC32" s="403">
        <v>332.74799999999999</v>
      </c>
      <c r="CD32" s="403"/>
      <c r="CE32" s="403"/>
      <c r="CF32" s="412"/>
      <c r="CG32" s="404">
        <v>1.2470000000000001</v>
      </c>
      <c r="CH32" s="399">
        <f t="shared" si="22"/>
        <v>2244.1117100000006</v>
      </c>
      <c r="CI32" s="400">
        <f t="shared" si="23"/>
        <v>3999.5790000000002</v>
      </c>
      <c r="CJ32" s="400">
        <v>2067.2730130000004</v>
      </c>
      <c r="CK32" s="400">
        <v>3337.4369999999999</v>
      </c>
      <c r="CL32" s="400">
        <v>175.99842999999998</v>
      </c>
      <c r="CM32" s="400">
        <v>166.20400000000001</v>
      </c>
      <c r="CN32" s="400">
        <v>0.84026699999999999</v>
      </c>
      <c r="CO32" s="400">
        <v>493.17700000000002</v>
      </c>
      <c r="CP32" s="400">
        <v>0</v>
      </c>
      <c r="CQ32" s="400">
        <v>0</v>
      </c>
      <c r="CR32" s="412"/>
      <c r="CS32" s="405">
        <v>2.7610000000000001</v>
      </c>
      <c r="CT32" s="406">
        <f t="shared" si="24"/>
        <v>18264</v>
      </c>
      <c r="CU32" s="407">
        <f t="shared" si="25"/>
        <v>15031</v>
      </c>
      <c r="CV32" s="408">
        <v>1231</v>
      </c>
      <c r="CW32" s="408">
        <v>9752</v>
      </c>
      <c r="CX32" s="408">
        <v>17032</v>
      </c>
      <c r="CY32" s="408">
        <v>4645</v>
      </c>
      <c r="CZ32" s="408">
        <v>1</v>
      </c>
      <c r="DA32" s="408">
        <v>634</v>
      </c>
      <c r="DB32" s="408">
        <v>0</v>
      </c>
      <c r="DC32" s="409">
        <v>0</v>
      </c>
      <c r="DD32" s="406">
        <f t="shared" si="26"/>
        <v>1965.780309</v>
      </c>
      <c r="DE32" s="407">
        <f t="shared" si="27"/>
        <v>2612.846</v>
      </c>
      <c r="DF32" s="400">
        <v>800.71280899999999</v>
      </c>
      <c r="DG32" s="400">
        <v>896.52700000000004</v>
      </c>
      <c r="DH32" s="400">
        <v>1157.077</v>
      </c>
      <c r="DI32" s="400">
        <v>1675.5170000000001</v>
      </c>
      <c r="DJ32" s="413"/>
      <c r="DK32" s="413"/>
      <c r="DL32" s="400">
        <v>7.9905000000000008</v>
      </c>
      <c r="DM32" s="405">
        <v>40.802</v>
      </c>
      <c r="DN32" s="406">
        <f t="shared" si="28"/>
        <v>11055.26951</v>
      </c>
      <c r="DO32" s="407">
        <f t="shared" si="29"/>
        <v>3234.2640000000001</v>
      </c>
      <c r="DP32" s="400">
        <v>2325.6915100000001</v>
      </c>
      <c r="DQ32" s="400">
        <v>1525.6869999999999</v>
      </c>
      <c r="DR32" s="400">
        <v>8729.5759999999991</v>
      </c>
      <c r="DS32" s="400">
        <v>1708.1680000000001</v>
      </c>
      <c r="DT32" s="413">
        <v>0</v>
      </c>
      <c r="DU32" s="400">
        <v>0</v>
      </c>
      <c r="DV32" s="400">
        <v>2E-3</v>
      </c>
      <c r="DW32" s="405">
        <v>0.40899999999999997</v>
      </c>
      <c r="DX32" s="406">
        <f t="shared" si="30"/>
        <v>18276.495280000003</v>
      </c>
      <c r="DY32" s="407">
        <f t="shared" si="31"/>
        <v>3849.7289999999998</v>
      </c>
      <c r="DZ32" s="400">
        <v>1173.1629600000001</v>
      </c>
      <c r="EA32" s="400">
        <v>1158.2080000000001</v>
      </c>
      <c r="EB32" s="400">
        <v>17094.594000000001</v>
      </c>
      <c r="EC32" s="400">
        <v>2442.848</v>
      </c>
      <c r="ED32" s="413"/>
      <c r="EE32" s="400">
        <v>20.986000000000001</v>
      </c>
      <c r="EF32" s="400">
        <v>8.7383199999999999</v>
      </c>
      <c r="EG32" s="405">
        <v>227.68700000000001</v>
      </c>
      <c r="EH32" s="406">
        <f t="shared" si="32"/>
        <v>2394.7279999999996</v>
      </c>
      <c r="EI32" s="407">
        <f t="shared" si="33"/>
        <v>3366.768</v>
      </c>
      <c r="EJ32" s="407">
        <v>1593.3469999999998</v>
      </c>
      <c r="EK32" s="407">
        <v>2767.1779999999999</v>
      </c>
      <c r="EL32" s="407">
        <v>801.38099999999997</v>
      </c>
      <c r="EM32" s="407">
        <v>568.44799999999998</v>
      </c>
      <c r="EN32" s="414"/>
      <c r="EO32" s="407">
        <v>26.637</v>
      </c>
      <c r="EP32" s="407">
        <v>0</v>
      </c>
      <c r="EQ32" s="410">
        <v>4.5049999999999999</v>
      </c>
      <c r="ER32" s="396">
        <f t="shared" si="34"/>
        <v>274425.91180899995</v>
      </c>
      <c r="ES32" s="397">
        <f t="shared" si="35"/>
        <v>129822.97599999998</v>
      </c>
      <c r="ET32" s="397">
        <f t="shared" si="36"/>
        <v>38073.135292000006</v>
      </c>
      <c r="EU32" s="397">
        <f t="shared" si="36"/>
        <v>67511.887000000002</v>
      </c>
      <c r="EV32" s="397">
        <f t="shared" si="36"/>
        <v>231993.41842999999</v>
      </c>
      <c r="EW32" s="397">
        <f t="shared" si="36"/>
        <v>52891.659999999996</v>
      </c>
      <c r="EX32" s="397">
        <f t="shared" si="36"/>
        <v>10.124267</v>
      </c>
      <c r="EY32" s="397">
        <f t="shared" si="36"/>
        <v>3163.5819999999999</v>
      </c>
      <c r="EZ32" s="397">
        <f t="shared" si="37"/>
        <v>0.41499999999999998</v>
      </c>
      <c r="FA32" s="397">
        <f t="shared" si="37"/>
        <v>30.314</v>
      </c>
      <c r="FB32" s="397">
        <f t="shared" si="38"/>
        <v>4348.8188199999995</v>
      </c>
      <c r="FC32" s="398">
        <f t="shared" si="38"/>
        <v>6225.5329999999994</v>
      </c>
      <c r="FE32" s="37"/>
    </row>
    <row r="33" spans="1:184" x14ac:dyDescent="0.2">
      <c r="A33" s="388" t="s">
        <v>116</v>
      </c>
      <c r="B33" s="389">
        <f t="shared" si="9"/>
        <v>58613.874000000011</v>
      </c>
      <c r="C33" s="390">
        <f t="shared" si="10"/>
        <v>52976.647999999986</v>
      </c>
      <c r="D33" s="391">
        <v>13851.581</v>
      </c>
      <c r="E33" s="391">
        <v>27852.602999999992</v>
      </c>
      <c r="F33" s="391">
        <v>41177.305000000008</v>
      </c>
      <c r="G33" s="391">
        <v>20320.915999999997</v>
      </c>
      <c r="H33" s="391">
        <v>15.462000000000002</v>
      </c>
      <c r="I33" s="391">
        <v>1249.789</v>
      </c>
      <c r="J33" s="391">
        <v>0.45500000000000002</v>
      </c>
      <c r="K33" s="391">
        <v>136.5</v>
      </c>
      <c r="L33" s="391">
        <v>3569.0710000000008</v>
      </c>
      <c r="M33" s="392">
        <v>3416.84</v>
      </c>
      <c r="N33" s="389">
        <f t="shared" si="11"/>
        <v>116902.905</v>
      </c>
      <c r="O33" s="390">
        <f t="shared" si="12"/>
        <v>81174.5</v>
      </c>
      <c r="P33" s="391">
        <v>27129.195999999996</v>
      </c>
      <c r="Q33" s="391">
        <v>30092.981</v>
      </c>
      <c r="R33" s="391">
        <v>88954.604000000007</v>
      </c>
      <c r="S33" s="391">
        <v>46012.932999999997</v>
      </c>
      <c r="T33" s="391">
        <v>12.696000000000002</v>
      </c>
      <c r="U33" s="391">
        <v>859.78200000000004</v>
      </c>
      <c r="V33" s="391">
        <v>0.56099999999999994</v>
      </c>
      <c r="W33" s="391">
        <v>152.65299999999999</v>
      </c>
      <c r="X33" s="391">
        <v>805.84799999999996</v>
      </c>
      <c r="Y33" s="392">
        <v>4056.1509999999998</v>
      </c>
      <c r="Z33" s="393">
        <f t="shared" si="13"/>
        <v>72541.354000000007</v>
      </c>
      <c r="AA33" s="394">
        <f t="shared" si="14"/>
        <v>67858.137999999992</v>
      </c>
      <c r="AB33" s="395">
        <v>20929.967000000001</v>
      </c>
      <c r="AC33" s="395">
        <v>30381.309999999994</v>
      </c>
      <c r="AD33" s="395">
        <v>51122.436000000002</v>
      </c>
      <c r="AE33" s="395">
        <v>34023.748</v>
      </c>
      <c r="AF33" s="395">
        <v>5.8329999999999993</v>
      </c>
      <c r="AG33" s="395">
        <v>671.08700000000022</v>
      </c>
      <c r="AH33" s="395">
        <v>2.121</v>
      </c>
      <c r="AI33" s="395">
        <v>38.86</v>
      </c>
      <c r="AJ33" s="395">
        <v>480.99700000000007</v>
      </c>
      <c r="AK33" s="395">
        <v>2743.1329999999994</v>
      </c>
      <c r="AL33" s="393">
        <f t="shared" si="15"/>
        <v>118993.86499999998</v>
      </c>
      <c r="AM33" s="394">
        <f t="shared" si="16"/>
        <v>67547.846999999994</v>
      </c>
      <c r="AN33" s="395">
        <v>52453.952999999987</v>
      </c>
      <c r="AO33" s="395">
        <v>36990.273000000001</v>
      </c>
      <c r="AP33" s="395">
        <v>66043.793999999994</v>
      </c>
      <c r="AQ33" s="395">
        <v>26673.185000000001</v>
      </c>
      <c r="AR33" s="395">
        <v>14.830999999999998</v>
      </c>
      <c r="AS33" s="395">
        <v>1601.2030000000004</v>
      </c>
      <c r="AT33" s="395">
        <v>0</v>
      </c>
      <c r="AU33" s="395">
        <v>0</v>
      </c>
      <c r="AV33" s="395">
        <v>481.28699999999998</v>
      </c>
      <c r="AW33" s="395">
        <v>2283.1860000000001</v>
      </c>
      <c r="AX33" s="396">
        <f t="shared" si="17"/>
        <v>102824.76500000001</v>
      </c>
      <c r="AY33" s="397">
        <f t="shared" si="18"/>
        <v>63183.108</v>
      </c>
      <c r="AZ33" s="397">
        <v>21468.990999999998</v>
      </c>
      <c r="BA33" s="397">
        <v>29240.445</v>
      </c>
      <c r="BB33" s="397">
        <v>79030.438000000009</v>
      </c>
      <c r="BC33" s="397">
        <v>28573.207999999999</v>
      </c>
      <c r="BD33" s="397">
        <v>25.259</v>
      </c>
      <c r="BE33" s="397">
        <v>1831.8</v>
      </c>
      <c r="BF33" s="397">
        <v>492.07199999999995</v>
      </c>
      <c r="BG33" s="397">
        <v>501.101</v>
      </c>
      <c r="BH33" s="397">
        <v>1808.0049999999999</v>
      </c>
      <c r="BI33" s="398">
        <v>3036.5539999999996</v>
      </c>
      <c r="BJ33" s="399">
        <f t="shared" si="19"/>
        <v>69539.873000000007</v>
      </c>
      <c r="BK33" s="400">
        <f t="shared" si="20"/>
        <v>70182.618999999992</v>
      </c>
      <c r="BL33" s="401">
        <v>23899.528000000002</v>
      </c>
      <c r="BM33" s="401">
        <v>33815.811999999998</v>
      </c>
      <c r="BN33" s="401">
        <v>44152.132000000005</v>
      </c>
      <c r="BO33" s="401">
        <v>30798.309000000001</v>
      </c>
      <c r="BP33" s="401">
        <v>31.260999999999996</v>
      </c>
      <c r="BQ33" s="401">
        <v>2438.9059999999999</v>
      </c>
      <c r="BR33" s="401">
        <v>2.0659999999999998</v>
      </c>
      <c r="BS33" s="401">
        <v>10.411999999999999</v>
      </c>
      <c r="BT33" s="401">
        <v>1454.886</v>
      </c>
      <c r="BU33" s="402">
        <v>3119.18</v>
      </c>
      <c r="BV33" s="399">
        <f t="shared" si="40"/>
        <v>53425.442999999999</v>
      </c>
      <c r="BW33" s="400">
        <f t="shared" si="41"/>
        <v>65287.735999999997</v>
      </c>
      <c r="BX33" s="403">
        <v>26071.289999999997</v>
      </c>
      <c r="BY33" s="403">
        <v>40569.192999999999</v>
      </c>
      <c r="BZ33" s="403">
        <v>27285.969999999998</v>
      </c>
      <c r="CA33" s="403">
        <v>21318.798999999999</v>
      </c>
      <c r="CB33" s="403">
        <v>32.014000000000003</v>
      </c>
      <c r="CC33" s="403">
        <v>3275.3969999999995</v>
      </c>
      <c r="CD33" s="403">
        <v>36.169000000000004</v>
      </c>
      <c r="CE33" s="403">
        <v>120.79900000000001</v>
      </c>
      <c r="CF33" s="412"/>
      <c r="CG33" s="404">
        <v>3.548</v>
      </c>
      <c r="CH33" s="399">
        <f t="shared" si="22"/>
        <v>34203.250104999999</v>
      </c>
      <c r="CI33" s="400">
        <f t="shared" si="23"/>
        <v>52453.648000000001</v>
      </c>
      <c r="CJ33" s="400">
        <v>15598.193232</v>
      </c>
      <c r="CK33" s="400">
        <v>33031.620000000003</v>
      </c>
      <c r="CL33" s="400">
        <v>18597.500434999998</v>
      </c>
      <c r="CM33" s="400">
        <v>18892.812999999998</v>
      </c>
      <c r="CN33" s="400">
        <v>4.2504380000000008</v>
      </c>
      <c r="CO33" s="400">
        <v>502.16999999999996</v>
      </c>
      <c r="CP33" s="400">
        <v>3.306</v>
      </c>
      <c r="CQ33" s="400">
        <v>22.756999999999998</v>
      </c>
      <c r="CR33" s="412"/>
      <c r="CS33" s="405">
        <v>4.2880000000000003</v>
      </c>
      <c r="CT33" s="406">
        <f t="shared" si="24"/>
        <v>27955</v>
      </c>
      <c r="CU33" s="407">
        <f t="shared" si="25"/>
        <v>45130</v>
      </c>
      <c r="CV33" s="408">
        <v>13012</v>
      </c>
      <c r="CW33" s="408">
        <v>26461</v>
      </c>
      <c r="CX33" s="408">
        <v>14884</v>
      </c>
      <c r="CY33" s="408">
        <v>18358</v>
      </c>
      <c r="CZ33" s="408">
        <v>1</v>
      </c>
      <c r="DA33" s="408">
        <v>302</v>
      </c>
      <c r="DB33" s="408">
        <v>58</v>
      </c>
      <c r="DC33" s="409">
        <v>9</v>
      </c>
      <c r="DD33" s="406">
        <f t="shared" si="26"/>
        <v>64413.548906000011</v>
      </c>
      <c r="DE33" s="407">
        <f t="shared" si="27"/>
        <v>54385.140000000007</v>
      </c>
      <c r="DF33" s="400">
        <v>6496.6973059999991</v>
      </c>
      <c r="DG33" s="400">
        <v>13654.441999999999</v>
      </c>
      <c r="DH33" s="400">
        <v>57837.623000000007</v>
      </c>
      <c r="DI33" s="400">
        <v>40138.737000000001</v>
      </c>
      <c r="DJ33" s="400">
        <v>9.6442999999999994</v>
      </c>
      <c r="DK33" s="400">
        <v>477.74099999999999</v>
      </c>
      <c r="DL33" s="400">
        <v>69.584299999999999</v>
      </c>
      <c r="DM33" s="405">
        <v>114.22</v>
      </c>
      <c r="DN33" s="406">
        <f t="shared" si="28"/>
        <v>19864.738054999998</v>
      </c>
      <c r="DO33" s="407">
        <f t="shared" si="29"/>
        <v>25493.762999999999</v>
      </c>
      <c r="DP33" s="400">
        <v>8926.5975249999992</v>
      </c>
      <c r="DQ33" s="400">
        <v>16743.251</v>
      </c>
      <c r="DR33" s="400">
        <v>10517.956</v>
      </c>
      <c r="DS33" s="400">
        <v>8198.7129999999997</v>
      </c>
      <c r="DT33" s="400">
        <v>0.13625000000000001</v>
      </c>
      <c r="DU33" s="400">
        <v>4.8879999999999999</v>
      </c>
      <c r="DV33" s="400">
        <v>420.04827999999998</v>
      </c>
      <c r="DW33" s="405">
        <v>546.91099999999994</v>
      </c>
      <c r="DX33" s="406">
        <f t="shared" si="30"/>
        <v>86694.686189999993</v>
      </c>
      <c r="DY33" s="407">
        <f t="shared" si="31"/>
        <v>38538.167000000001</v>
      </c>
      <c r="DZ33" s="400">
        <v>8157.4219400000011</v>
      </c>
      <c r="EA33" s="400">
        <v>12700.57</v>
      </c>
      <c r="EB33" s="400">
        <v>78534.01384</v>
      </c>
      <c r="EC33" s="400">
        <v>25655.025000000005</v>
      </c>
      <c r="ED33" s="400">
        <v>3.25041</v>
      </c>
      <c r="EE33" s="400">
        <v>164.738</v>
      </c>
      <c r="EF33" s="400">
        <v>0</v>
      </c>
      <c r="EG33" s="405">
        <v>17.834</v>
      </c>
      <c r="EH33" s="406">
        <f t="shared" si="32"/>
        <v>16808.837</v>
      </c>
      <c r="EI33" s="407">
        <f t="shared" si="33"/>
        <v>24094.977999999999</v>
      </c>
      <c r="EJ33" s="407">
        <v>5946.4520000000002</v>
      </c>
      <c r="EK33" s="407">
        <v>13830.673000000001</v>
      </c>
      <c r="EL33" s="407">
        <v>10861.638000000001</v>
      </c>
      <c r="EM33" s="407">
        <v>9760.3610000000008</v>
      </c>
      <c r="EN33" s="407">
        <v>0.747</v>
      </c>
      <c r="EO33" s="407">
        <v>135.99599999999998</v>
      </c>
      <c r="EP33" s="407"/>
      <c r="EQ33" s="410">
        <v>367.94800000000004</v>
      </c>
      <c r="ER33" s="396">
        <f t="shared" si="34"/>
        <v>842782.13925599994</v>
      </c>
      <c r="ES33" s="397">
        <f t="shared" si="35"/>
        <v>708306.2919999999</v>
      </c>
      <c r="ET33" s="397">
        <f t="shared" si="36"/>
        <v>243941.86800299995</v>
      </c>
      <c r="EU33" s="397">
        <f t="shared" si="36"/>
        <v>345364.17299999995</v>
      </c>
      <c r="EV33" s="397">
        <f t="shared" si="36"/>
        <v>588999.41027500003</v>
      </c>
      <c r="EW33" s="397">
        <f t="shared" si="36"/>
        <v>328724.74699999997</v>
      </c>
      <c r="EX33" s="397">
        <f t="shared" si="36"/>
        <v>156.384398</v>
      </c>
      <c r="EY33" s="397">
        <f t="shared" si="36"/>
        <v>13515.496999999999</v>
      </c>
      <c r="EZ33" s="397">
        <f t="shared" si="37"/>
        <v>536.75</v>
      </c>
      <c r="FA33" s="397">
        <f t="shared" si="37"/>
        <v>983.08199999999999</v>
      </c>
      <c r="FB33" s="397">
        <f t="shared" si="38"/>
        <v>9147.7265800000005</v>
      </c>
      <c r="FC33" s="398">
        <f t="shared" si="38"/>
        <v>19718.793000000001</v>
      </c>
      <c r="FE33" s="37"/>
    </row>
    <row r="34" spans="1:184" x14ac:dyDescent="0.2">
      <c r="A34" s="388" t="s">
        <v>80</v>
      </c>
      <c r="B34" s="389">
        <f t="shared" si="9"/>
        <v>31253.072999999997</v>
      </c>
      <c r="C34" s="390">
        <f t="shared" si="10"/>
        <v>71905.81299999998</v>
      </c>
      <c r="D34" s="391">
        <v>24687.469999999998</v>
      </c>
      <c r="E34" s="391">
        <v>62396.939999999988</v>
      </c>
      <c r="F34" s="391">
        <v>959.72700000000009</v>
      </c>
      <c r="G34" s="391">
        <v>2026.452</v>
      </c>
      <c r="H34" s="391">
        <v>2.8420000000000005</v>
      </c>
      <c r="I34" s="391">
        <v>600.90599999999995</v>
      </c>
      <c r="J34" s="391">
        <v>1457.096</v>
      </c>
      <c r="K34" s="391">
        <v>982.13</v>
      </c>
      <c r="L34" s="391">
        <v>4145.9380000000001</v>
      </c>
      <c r="M34" s="392">
        <v>5899.3849999999993</v>
      </c>
      <c r="N34" s="389">
        <f t="shared" si="11"/>
        <v>33490.522999999994</v>
      </c>
      <c r="O34" s="390">
        <f t="shared" si="12"/>
        <v>77558.609000000011</v>
      </c>
      <c r="P34" s="391">
        <v>22416.629999999994</v>
      </c>
      <c r="Q34" s="391">
        <v>67639.090000000011</v>
      </c>
      <c r="R34" s="391">
        <v>7009.5600000000013</v>
      </c>
      <c r="S34" s="391">
        <v>5023.8580000000002</v>
      </c>
      <c r="T34" s="391">
        <v>9.1080000000000005</v>
      </c>
      <c r="U34" s="391">
        <v>466.99299999999999</v>
      </c>
      <c r="V34" s="391">
        <v>1194.095</v>
      </c>
      <c r="W34" s="391">
        <v>993.69799999999998</v>
      </c>
      <c r="X34" s="391">
        <v>2861.13</v>
      </c>
      <c r="Y34" s="392">
        <v>3434.9700000000007</v>
      </c>
      <c r="Z34" s="393">
        <f t="shared" si="13"/>
        <v>26719.257000000001</v>
      </c>
      <c r="AA34" s="394">
        <f t="shared" si="14"/>
        <v>79024.10500000001</v>
      </c>
      <c r="AB34" s="395">
        <v>22205.553</v>
      </c>
      <c r="AC34" s="395">
        <v>73174.76400000001</v>
      </c>
      <c r="AD34" s="395">
        <v>2533.2779999999998</v>
      </c>
      <c r="AE34" s="395">
        <v>2031.2420000000002</v>
      </c>
      <c r="AF34" s="395">
        <v>6.0940000000000003</v>
      </c>
      <c r="AG34" s="395">
        <v>576.66100000000006</v>
      </c>
      <c r="AH34" s="395">
        <v>1364.307</v>
      </c>
      <c r="AI34" s="395">
        <v>1057.537</v>
      </c>
      <c r="AJ34" s="395">
        <v>610.02499999999998</v>
      </c>
      <c r="AK34" s="395">
        <v>2183.9010000000003</v>
      </c>
      <c r="AL34" s="393">
        <f t="shared" si="15"/>
        <v>28626.596999999994</v>
      </c>
      <c r="AM34" s="394">
        <f t="shared" si="16"/>
        <v>95519.742000000042</v>
      </c>
      <c r="AN34" s="395">
        <v>22949.667999999994</v>
      </c>
      <c r="AO34" s="395">
        <v>86580.940000000031</v>
      </c>
      <c r="AP34" s="395">
        <v>3056.998</v>
      </c>
      <c r="AQ34" s="395">
        <v>3345.05</v>
      </c>
      <c r="AR34" s="395">
        <v>6.6260000000000021</v>
      </c>
      <c r="AS34" s="395">
        <v>532.06499999999994</v>
      </c>
      <c r="AT34" s="395">
        <v>616.4670000000001</v>
      </c>
      <c r="AU34" s="395">
        <v>476.35199999999998</v>
      </c>
      <c r="AV34" s="395">
        <v>1996.8379999999993</v>
      </c>
      <c r="AW34" s="395">
        <v>4585.335</v>
      </c>
      <c r="AX34" s="396">
        <f t="shared" si="17"/>
        <v>24755.536999999997</v>
      </c>
      <c r="AY34" s="397">
        <f t="shared" si="18"/>
        <v>105274.31399999998</v>
      </c>
      <c r="AZ34" s="397">
        <v>17383.482999999997</v>
      </c>
      <c r="BA34" s="397">
        <v>96582.601999999999</v>
      </c>
      <c r="BB34" s="397">
        <v>3809.9050000000002</v>
      </c>
      <c r="BC34" s="397">
        <v>1965.4</v>
      </c>
      <c r="BD34" s="397">
        <v>16.548000000000002</v>
      </c>
      <c r="BE34" s="397">
        <v>1986.825</v>
      </c>
      <c r="BF34" s="397">
        <v>2508.0239999999999</v>
      </c>
      <c r="BG34" s="397">
        <v>1559.173</v>
      </c>
      <c r="BH34" s="397">
        <v>1037.577</v>
      </c>
      <c r="BI34" s="398">
        <v>3180.3139999999999</v>
      </c>
      <c r="BJ34" s="399">
        <f t="shared" si="19"/>
        <v>22704.397000000001</v>
      </c>
      <c r="BK34" s="400">
        <f t="shared" si="20"/>
        <v>116989.73700000011</v>
      </c>
      <c r="BL34" s="401">
        <v>14248.021999999999</v>
      </c>
      <c r="BM34" s="401">
        <v>102281.29300000009</v>
      </c>
      <c r="BN34" s="401">
        <v>4511.3730000000005</v>
      </c>
      <c r="BO34" s="401">
        <v>7224.0400000000009</v>
      </c>
      <c r="BP34" s="401">
        <v>14.418000000000001</v>
      </c>
      <c r="BQ34" s="401">
        <v>3008.7060000000001</v>
      </c>
      <c r="BR34" s="401">
        <v>3270.7629999999999</v>
      </c>
      <c r="BS34" s="401">
        <v>2080.009</v>
      </c>
      <c r="BT34" s="401">
        <v>659.82100000000003</v>
      </c>
      <c r="BU34" s="402">
        <v>2395.6889999999999</v>
      </c>
      <c r="BV34" s="399">
        <f t="shared" si="40"/>
        <v>24268.311000000005</v>
      </c>
      <c r="BW34" s="400">
        <f t="shared" si="41"/>
        <v>106382.46599999999</v>
      </c>
      <c r="BX34" s="403">
        <v>12978.55700000001</v>
      </c>
      <c r="BY34" s="403">
        <v>98084.166999999987</v>
      </c>
      <c r="BZ34" s="403">
        <v>10237.510999999999</v>
      </c>
      <c r="CA34" s="403">
        <v>6601.4390000000003</v>
      </c>
      <c r="CB34" s="403">
        <v>8.3839999999999986</v>
      </c>
      <c r="CC34" s="403">
        <v>985.64099999999996</v>
      </c>
      <c r="CD34" s="403">
        <v>1043.8589999999999</v>
      </c>
      <c r="CE34" s="403">
        <v>709.86700000000008</v>
      </c>
      <c r="CF34" s="412"/>
      <c r="CG34" s="404">
        <v>1.3519999999999999</v>
      </c>
      <c r="CH34" s="399">
        <f t="shared" si="22"/>
        <v>26494.112125</v>
      </c>
      <c r="CI34" s="400">
        <f t="shared" si="23"/>
        <v>78306.733999999982</v>
      </c>
      <c r="CJ34" s="400">
        <v>18419.523054000001</v>
      </c>
      <c r="CK34" s="400">
        <v>71335.481</v>
      </c>
      <c r="CL34" s="400">
        <v>6532.1217829999996</v>
      </c>
      <c r="CM34" s="400">
        <v>4440.9040000000005</v>
      </c>
      <c r="CN34" s="400">
        <v>8.5323770000000003</v>
      </c>
      <c r="CO34" s="400">
        <v>1354.2570000000001</v>
      </c>
      <c r="CP34" s="400">
        <v>1533.9349110000001</v>
      </c>
      <c r="CQ34" s="400">
        <v>1174.6769999999999</v>
      </c>
      <c r="CR34" s="412"/>
      <c r="CS34" s="405">
        <v>1.415</v>
      </c>
      <c r="CT34" s="406">
        <f t="shared" si="24"/>
        <v>19613</v>
      </c>
      <c r="CU34" s="407">
        <f t="shared" si="25"/>
        <v>78533</v>
      </c>
      <c r="CV34" s="408">
        <v>12271</v>
      </c>
      <c r="CW34" s="408">
        <v>67400</v>
      </c>
      <c r="CX34" s="408">
        <v>5626</v>
      </c>
      <c r="CY34" s="408">
        <v>4330</v>
      </c>
      <c r="CZ34" s="408">
        <v>14</v>
      </c>
      <c r="DA34" s="408">
        <v>5405</v>
      </c>
      <c r="DB34" s="408">
        <v>1702</v>
      </c>
      <c r="DC34" s="409">
        <v>1398</v>
      </c>
      <c r="DD34" s="406">
        <f t="shared" si="26"/>
        <v>18088.992809000003</v>
      </c>
      <c r="DE34" s="407">
        <f t="shared" si="27"/>
        <v>54708.234000000004</v>
      </c>
      <c r="DF34" s="400">
        <v>14256.884880000001</v>
      </c>
      <c r="DG34" s="400">
        <v>51128.483999999997</v>
      </c>
      <c r="DH34" s="400">
        <v>2929.4720000000002</v>
      </c>
      <c r="DI34" s="400">
        <v>2139.8720000000003</v>
      </c>
      <c r="DJ34" s="400">
        <v>6.3156460000000001</v>
      </c>
      <c r="DK34" s="400">
        <v>665.57799999999997</v>
      </c>
      <c r="DL34" s="400">
        <v>896.32028300000002</v>
      </c>
      <c r="DM34" s="405">
        <v>774.3</v>
      </c>
      <c r="DN34" s="406">
        <f t="shared" si="28"/>
        <v>25205.341198000002</v>
      </c>
      <c r="DO34" s="407">
        <f t="shared" si="29"/>
        <v>43648.484000000004</v>
      </c>
      <c r="DP34" s="400">
        <v>16216.782533000001</v>
      </c>
      <c r="DQ34" s="400">
        <v>36385.921000000002</v>
      </c>
      <c r="DR34" s="400">
        <v>8576.2011000000002</v>
      </c>
      <c r="DS34" s="400">
        <v>6152.7820000000002</v>
      </c>
      <c r="DT34" s="400">
        <v>7.7957250000000009</v>
      </c>
      <c r="DU34" s="400">
        <v>677.5150000000001</v>
      </c>
      <c r="DV34" s="400">
        <v>404.56184000000002</v>
      </c>
      <c r="DW34" s="405">
        <v>432.26600000000008</v>
      </c>
      <c r="DX34" s="406">
        <f t="shared" si="30"/>
        <v>17116.407067</v>
      </c>
      <c r="DY34" s="407">
        <f t="shared" si="31"/>
        <v>92102.186000000002</v>
      </c>
      <c r="DZ34" s="400">
        <v>14187.545849999999</v>
      </c>
      <c r="EA34" s="400">
        <v>88028.90800000001</v>
      </c>
      <c r="EB34" s="400">
        <v>2357.3709999999996</v>
      </c>
      <c r="EC34" s="400">
        <v>1705.3340000000001</v>
      </c>
      <c r="ED34" s="400">
        <v>8.3193469999999987</v>
      </c>
      <c r="EE34" s="400">
        <v>1764.2939999999999</v>
      </c>
      <c r="EF34" s="400">
        <v>563.17087000000004</v>
      </c>
      <c r="EG34" s="405">
        <v>603.64999999999986</v>
      </c>
      <c r="EH34" s="406">
        <f t="shared" si="32"/>
        <v>30848.716999999993</v>
      </c>
      <c r="EI34" s="407">
        <f t="shared" si="33"/>
        <v>172172.08099999995</v>
      </c>
      <c r="EJ34" s="407">
        <v>19092.934999999994</v>
      </c>
      <c r="EK34" s="407">
        <v>161172.73499999999</v>
      </c>
      <c r="EL34" s="407">
        <v>11745.351000000001</v>
      </c>
      <c r="EM34" s="407">
        <v>7777.9549999999999</v>
      </c>
      <c r="EN34" s="407">
        <v>10.430999999999999</v>
      </c>
      <c r="EO34" s="407">
        <v>1664.2810000000002</v>
      </c>
      <c r="EP34" s="407"/>
      <c r="EQ34" s="410">
        <v>1557.11</v>
      </c>
      <c r="ER34" s="396">
        <f t="shared" si="34"/>
        <v>329184.26519900002</v>
      </c>
      <c r="ES34" s="397">
        <f t="shared" si="35"/>
        <v>1172125.5050000001</v>
      </c>
      <c r="ET34" s="397">
        <f t="shared" si="36"/>
        <v>231314.054317</v>
      </c>
      <c r="EU34" s="397">
        <f t="shared" si="36"/>
        <v>1062191.3250000002</v>
      </c>
      <c r="EV34" s="397">
        <f t="shared" si="36"/>
        <v>69884.868883000003</v>
      </c>
      <c r="EW34" s="397">
        <f t="shared" si="36"/>
        <v>54764.328000000009</v>
      </c>
      <c r="EX34" s="397">
        <f t="shared" si="36"/>
        <v>119.414095</v>
      </c>
      <c r="EY34" s="397">
        <f t="shared" si="36"/>
        <v>19688.721999999998</v>
      </c>
      <c r="EZ34" s="397">
        <f t="shared" si="37"/>
        <v>12988.545910999999</v>
      </c>
      <c r="FA34" s="397">
        <f t="shared" si="37"/>
        <v>9033.4429999999993</v>
      </c>
      <c r="FB34" s="397">
        <f t="shared" si="38"/>
        <v>14877.381993000001</v>
      </c>
      <c r="FC34" s="398">
        <f t="shared" si="38"/>
        <v>26447.687000000002</v>
      </c>
      <c r="FE34" s="37"/>
    </row>
    <row r="35" spans="1:184" x14ac:dyDescent="0.2">
      <c r="A35" s="388" t="s">
        <v>117</v>
      </c>
      <c r="B35" s="389">
        <f t="shared" si="9"/>
        <v>1690.3010000000002</v>
      </c>
      <c r="C35" s="390">
        <f t="shared" si="10"/>
        <v>35494.692999999999</v>
      </c>
      <c r="D35" s="391">
        <v>1080.989</v>
      </c>
      <c r="E35" s="391">
        <v>33616.565999999999</v>
      </c>
      <c r="F35" s="391">
        <v>437.048</v>
      </c>
      <c r="G35" s="391">
        <v>724.47399999999993</v>
      </c>
      <c r="H35" s="391">
        <v>0.37200000000000005</v>
      </c>
      <c r="I35" s="391">
        <v>123.39999999999999</v>
      </c>
      <c r="J35" s="391">
        <v>0</v>
      </c>
      <c r="K35" s="391">
        <v>0</v>
      </c>
      <c r="L35" s="391">
        <v>171.89200000000002</v>
      </c>
      <c r="M35" s="392">
        <v>1030.2529999999997</v>
      </c>
      <c r="N35" s="389">
        <f t="shared" si="11"/>
        <v>52137.920000000006</v>
      </c>
      <c r="O35" s="390">
        <f t="shared" si="12"/>
        <v>34962.350999999995</v>
      </c>
      <c r="P35" s="391">
        <v>15646.707000000002</v>
      </c>
      <c r="Q35" s="391">
        <v>21256.07</v>
      </c>
      <c r="R35" s="391">
        <v>35363.544999999998</v>
      </c>
      <c r="S35" s="391">
        <v>11199.551000000001</v>
      </c>
      <c r="T35" s="391">
        <v>0.27900000000000003</v>
      </c>
      <c r="U35" s="391">
        <v>101.17400000000001</v>
      </c>
      <c r="V35" s="391">
        <v>1.002</v>
      </c>
      <c r="W35" s="391">
        <v>15.800999999999998</v>
      </c>
      <c r="X35" s="391">
        <v>1126.3869999999999</v>
      </c>
      <c r="Y35" s="392">
        <v>2389.7550000000001</v>
      </c>
      <c r="Z35" s="393">
        <f t="shared" si="13"/>
        <v>2489.357</v>
      </c>
      <c r="AA35" s="394">
        <f t="shared" si="14"/>
        <v>19970.307000000001</v>
      </c>
      <c r="AB35" s="395">
        <v>838.25</v>
      </c>
      <c r="AC35" s="395">
        <v>17823.692000000003</v>
      </c>
      <c r="AD35" s="395">
        <v>1312.6599999999999</v>
      </c>
      <c r="AE35" s="395">
        <v>1090.3500000000001</v>
      </c>
      <c r="AF35" s="395">
        <v>0.82299999999999995</v>
      </c>
      <c r="AG35" s="395">
        <v>161.41400000000002</v>
      </c>
      <c r="AH35" s="395">
        <v>0</v>
      </c>
      <c r="AI35" s="395">
        <v>0</v>
      </c>
      <c r="AJ35" s="395">
        <v>337.62400000000002</v>
      </c>
      <c r="AK35" s="395">
        <v>894.851</v>
      </c>
      <c r="AL35" s="393">
        <f t="shared" si="15"/>
        <v>923.58699999999988</v>
      </c>
      <c r="AM35" s="394">
        <f t="shared" si="16"/>
        <v>19919.256000000012</v>
      </c>
      <c r="AN35" s="395">
        <v>791.20899999999983</v>
      </c>
      <c r="AO35" s="395">
        <v>19160.188000000009</v>
      </c>
      <c r="AP35" s="395">
        <v>68.960999999999999</v>
      </c>
      <c r="AQ35" s="395">
        <v>411.70099999999996</v>
      </c>
      <c r="AR35" s="395">
        <v>0.68499999999999994</v>
      </c>
      <c r="AS35" s="395">
        <v>223.74799999999999</v>
      </c>
      <c r="AT35" s="395">
        <v>5.9170000000000007</v>
      </c>
      <c r="AU35" s="395">
        <v>44.290999999999997</v>
      </c>
      <c r="AV35" s="395">
        <v>56.815000000000005</v>
      </c>
      <c r="AW35" s="395">
        <v>79.328000000000017</v>
      </c>
      <c r="AX35" s="396">
        <f t="shared" si="17"/>
        <v>2899.5720000000001</v>
      </c>
      <c r="AY35" s="397">
        <f t="shared" si="18"/>
        <v>17795.573</v>
      </c>
      <c r="AZ35" s="397">
        <v>701.13</v>
      </c>
      <c r="BA35" s="397">
        <v>12899.575000000001</v>
      </c>
      <c r="BB35" s="397">
        <v>1949.7919999999999</v>
      </c>
      <c r="BC35" s="397">
        <v>2263.085</v>
      </c>
      <c r="BD35" s="397">
        <v>1.895</v>
      </c>
      <c r="BE35" s="397">
        <v>155.70599999999999</v>
      </c>
      <c r="BF35" s="411">
        <v>0</v>
      </c>
      <c r="BG35" s="411">
        <v>0</v>
      </c>
      <c r="BH35" s="397">
        <v>246.75499999999997</v>
      </c>
      <c r="BI35" s="398">
        <v>2477.2069999999999</v>
      </c>
      <c r="BJ35" s="399">
        <f t="shared" si="19"/>
        <v>3548.0860000000007</v>
      </c>
      <c r="BK35" s="400">
        <f t="shared" si="20"/>
        <v>16728.823</v>
      </c>
      <c r="BL35" s="401">
        <v>588.42200000000003</v>
      </c>
      <c r="BM35" s="401">
        <v>12758.007</v>
      </c>
      <c r="BN35" s="401">
        <v>1942.5040000000001</v>
      </c>
      <c r="BO35" s="401">
        <v>2159.3500000000004</v>
      </c>
      <c r="BP35" s="401">
        <v>0.26400000000000001</v>
      </c>
      <c r="BQ35" s="401">
        <v>201.78800000000001</v>
      </c>
      <c r="BR35" s="411">
        <v>4.6929999999999996</v>
      </c>
      <c r="BS35" s="411">
        <v>23.277000000000001</v>
      </c>
      <c r="BT35" s="401">
        <v>1012.203</v>
      </c>
      <c r="BU35" s="402">
        <v>1586.4009999999998</v>
      </c>
      <c r="BV35" s="399">
        <f t="shared" si="40"/>
        <v>12256.144999999999</v>
      </c>
      <c r="BW35" s="400">
        <f t="shared" si="41"/>
        <v>19030.537</v>
      </c>
      <c r="BX35" s="403">
        <v>4699.0139999999992</v>
      </c>
      <c r="BY35" s="403">
        <v>18153.135000000002</v>
      </c>
      <c r="BZ35" s="403">
        <v>7551.8869999999997</v>
      </c>
      <c r="CA35" s="403">
        <v>778.97299999999996</v>
      </c>
      <c r="CB35" s="403">
        <v>5.2439999999999998</v>
      </c>
      <c r="CC35" s="403">
        <v>97.736000000000004</v>
      </c>
      <c r="CD35" s="412"/>
      <c r="CE35" s="403"/>
      <c r="CF35" s="403"/>
      <c r="CG35" s="404">
        <v>0.69300000000000006</v>
      </c>
      <c r="CH35" s="399">
        <f t="shared" si="22"/>
        <v>24883.587169000002</v>
      </c>
      <c r="CI35" s="400">
        <f t="shared" si="23"/>
        <v>21617.343000000001</v>
      </c>
      <c r="CJ35" s="400">
        <v>5015.9822349999995</v>
      </c>
      <c r="CK35" s="400">
        <v>20210.759000000002</v>
      </c>
      <c r="CL35" s="400">
        <v>19867.090840000001</v>
      </c>
      <c r="CM35" s="400">
        <v>1304.4459999999999</v>
      </c>
      <c r="CN35" s="400">
        <v>0.51283400000000001</v>
      </c>
      <c r="CO35" s="400">
        <v>86.158000000000001</v>
      </c>
      <c r="CP35" s="412"/>
      <c r="CQ35" s="400">
        <v>15.73</v>
      </c>
      <c r="CR35" s="400">
        <v>1.2600000000000001E-3</v>
      </c>
      <c r="CS35" s="405">
        <v>0.25</v>
      </c>
      <c r="CT35" s="406">
        <f t="shared" si="24"/>
        <v>14714</v>
      </c>
      <c r="CU35" s="407">
        <f t="shared" si="25"/>
        <v>20579</v>
      </c>
      <c r="CV35" s="408">
        <v>2784</v>
      </c>
      <c r="CW35" s="408">
        <v>19009</v>
      </c>
      <c r="CX35" s="408">
        <v>11930</v>
      </c>
      <c r="CY35" s="408">
        <v>1328</v>
      </c>
      <c r="CZ35" s="408"/>
      <c r="DA35" s="408">
        <v>239</v>
      </c>
      <c r="DB35" s="408"/>
      <c r="DC35" s="409">
        <v>3</v>
      </c>
      <c r="DD35" s="406">
        <f t="shared" si="26"/>
        <v>8147.3747830000011</v>
      </c>
      <c r="DE35" s="407">
        <f t="shared" si="27"/>
        <v>18689.709000000003</v>
      </c>
      <c r="DF35" s="400">
        <v>8105.7771160000011</v>
      </c>
      <c r="DG35" s="400">
        <v>17685.908000000003</v>
      </c>
      <c r="DH35" s="400">
        <v>25</v>
      </c>
      <c r="DI35" s="400">
        <v>15</v>
      </c>
      <c r="DJ35" s="400">
        <v>1.1124669999999999</v>
      </c>
      <c r="DK35" s="400">
        <v>515.28</v>
      </c>
      <c r="DL35" s="400">
        <v>15.485199999999999</v>
      </c>
      <c r="DM35" s="405">
        <v>473.52100000000002</v>
      </c>
      <c r="DN35" s="406">
        <f t="shared" si="28"/>
        <v>1925.6532359999999</v>
      </c>
      <c r="DO35" s="407">
        <f t="shared" si="29"/>
        <v>21447.226999999999</v>
      </c>
      <c r="DP35" s="400">
        <v>1900.7650269999999</v>
      </c>
      <c r="DQ35" s="400">
        <v>20861.292999999998</v>
      </c>
      <c r="DR35" s="400">
        <v>21.413999999999998</v>
      </c>
      <c r="DS35" s="400">
        <v>51.076999999999998</v>
      </c>
      <c r="DT35" s="400">
        <v>3.439209</v>
      </c>
      <c r="DU35" s="400">
        <v>534.21600000000001</v>
      </c>
      <c r="DV35" s="400">
        <v>3.5000000000000003E-2</v>
      </c>
      <c r="DW35" s="405">
        <v>0.64100000000000001</v>
      </c>
      <c r="DX35" s="406">
        <f t="shared" si="30"/>
        <v>434.92367000000002</v>
      </c>
      <c r="DY35" s="407">
        <f t="shared" si="31"/>
        <v>12375.475</v>
      </c>
      <c r="DZ35" s="400">
        <v>342.07844999999998</v>
      </c>
      <c r="EA35" s="400">
        <v>12119.168</v>
      </c>
      <c r="EB35" s="400">
        <v>72.621210000000005</v>
      </c>
      <c r="EC35" s="400">
        <v>47.93</v>
      </c>
      <c r="ED35" s="400">
        <v>1.49451</v>
      </c>
      <c r="EE35" s="400">
        <v>206.09200000000001</v>
      </c>
      <c r="EF35" s="400">
        <v>18.729500000000002</v>
      </c>
      <c r="EG35" s="405">
        <v>2.2850000000000001</v>
      </c>
      <c r="EH35" s="406">
        <f t="shared" si="32"/>
        <v>170.97800000000001</v>
      </c>
      <c r="EI35" s="407">
        <f t="shared" si="33"/>
        <v>4323.4339999999993</v>
      </c>
      <c r="EJ35" s="407">
        <v>164.78900000000002</v>
      </c>
      <c r="EK35" s="407">
        <v>3095.915</v>
      </c>
      <c r="EL35" s="407">
        <v>0</v>
      </c>
      <c r="EM35" s="407">
        <v>0</v>
      </c>
      <c r="EN35" s="407">
        <v>6.1890000000000001</v>
      </c>
      <c r="EO35" s="407">
        <v>1193.731</v>
      </c>
      <c r="EP35" s="407"/>
      <c r="EQ35" s="410">
        <v>33.787999999999997</v>
      </c>
      <c r="ER35" s="396">
        <f t="shared" si="34"/>
        <v>126221.484858</v>
      </c>
      <c r="ES35" s="397">
        <f t="shared" si="35"/>
        <v>262933.728</v>
      </c>
      <c r="ET35" s="397">
        <f t="shared" si="36"/>
        <v>42659.112828000012</v>
      </c>
      <c r="EU35" s="397">
        <f t="shared" si="36"/>
        <v>228649.27600000004</v>
      </c>
      <c r="EV35" s="397">
        <f t="shared" si="36"/>
        <v>80542.523049999989</v>
      </c>
      <c r="EW35" s="397">
        <f t="shared" si="36"/>
        <v>21373.937000000002</v>
      </c>
      <c r="EX35" s="397">
        <f t="shared" si="36"/>
        <v>22.310019999999998</v>
      </c>
      <c r="EY35" s="397">
        <f t="shared" si="36"/>
        <v>3839.4430000000007</v>
      </c>
      <c r="EZ35" s="397">
        <f t="shared" si="37"/>
        <v>11.612</v>
      </c>
      <c r="FA35" s="397">
        <f t="shared" si="37"/>
        <v>99.099000000000004</v>
      </c>
      <c r="FB35" s="397">
        <f t="shared" si="38"/>
        <v>2985.9269599999998</v>
      </c>
      <c r="FC35" s="398">
        <f t="shared" si="38"/>
        <v>8971.9729999999981</v>
      </c>
      <c r="FE35" s="37"/>
    </row>
    <row r="36" spans="1:184" x14ac:dyDescent="0.2">
      <c r="A36" s="388" t="s">
        <v>118</v>
      </c>
      <c r="B36" s="389">
        <f t="shared" si="9"/>
        <v>1649469.9629999998</v>
      </c>
      <c r="C36" s="390">
        <f t="shared" si="10"/>
        <v>3766565.4460000005</v>
      </c>
      <c r="D36" s="391">
        <v>680216.9869999995</v>
      </c>
      <c r="E36" s="391">
        <v>2686101.4759999998</v>
      </c>
      <c r="F36" s="391">
        <v>823853.70300000033</v>
      </c>
      <c r="G36" s="391">
        <v>616744.26000000047</v>
      </c>
      <c r="H36" s="391">
        <v>736.50100000000009</v>
      </c>
      <c r="I36" s="391">
        <v>108166.37299999999</v>
      </c>
      <c r="J36" s="391">
        <v>50659.544999999984</v>
      </c>
      <c r="K36" s="391">
        <v>39339.488000000005</v>
      </c>
      <c r="L36" s="391">
        <v>94003.227000000014</v>
      </c>
      <c r="M36" s="392">
        <v>316213.84900000005</v>
      </c>
      <c r="N36" s="389">
        <f t="shared" si="11"/>
        <v>1683692.6229999994</v>
      </c>
      <c r="O36" s="390">
        <f t="shared" si="12"/>
        <v>3255607.8179999995</v>
      </c>
      <c r="P36" s="391">
        <v>638416.598</v>
      </c>
      <c r="Q36" s="391">
        <v>2815309.3499999996</v>
      </c>
      <c r="R36" s="391">
        <v>914903.22099999944</v>
      </c>
      <c r="S36" s="391">
        <v>0</v>
      </c>
      <c r="T36" s="391">
        <v>1386.4319999999998</v>
      </c>
      <c r="U36" s="391">
        <v>125745.09000000001</v>
      </c>
      <c r="V36" s="391">
        <v>47899.070999999996</v>
      </c>
      <c r="W36" s="391">
        <v>40310.574000000001</v>
      </c>
      <c r="X36" s="391">
        <v>81087.301000000021</v>
      </c>
      <c r="Y36" s="392">
        <v>274242.80399999995</v>
      </c>
      <c r="Z36" s="393">
        <f t="shared" si="13"/>
        <v>1863384.2709999997</v>
      </c>
      <c r="AA36" s="394">
        <f t="shared" si="14"/>
        <v>3974041.4640000006</v>
      </c>
      <c r="AB36" s="395">
        <v>611575.25699999998</v>
      </c>
      <c r="AC36" s="395">
        <v>2794264.7230000002</v>
      </c>
      <c r="AD36" s="395">
        <v>1103616.1829999997</v>
      </c>
      <c r="AE36" s="395">
        <v>756821.65700000001</v>
      </c>
      <c r="AF36" s="395">
        <v>849.03600000000017</v>
      </c>
      <c r="AG36" s="395">
        <v>124797.88700000002</v>
      </c>
      <c r="AH36" s="395">
        <v>47213.145999999993</v>
      </c>
      <c r="AI36" s="395">
        <v>41265.686999999998</v>
      </c>
      <c r="AJ36" s="395">
        <v>100130.649</v>
      </c>
      <c r="AK36" s="395">
        <v>256891.51</v>
      </c>
      <c r="AL36" s="393">
        <f t="shared" si="15"/>
        <v>1713795.0409999976</v>
      </c>
      <c r="AM36" s="394">
        <f t="shared" si="16"/>
        <v>3734570.3640000005</v>
      </c>
      <c r="AN36" s="395">
        <v>671642.01599999797</v>
      </c>
      <c r="AO36" s="395">
        <v>2650001.7070000013</v>
      </c>
      <c r="AP36" s="395">
        <v>942074.16499999957</v>
      </c>
      <c r="AQ36" s="395">
        <v>714763.08799999952</v>
      </c>
      <c r="AR36" s="395">
        <v>918.51199999999972</v>
      </c>
      <c r="AS36" s="395">
        <v>110573.29599999999</v>
      </c>
      <c r="AT36" s="395">
        <v>37211.165000000015</v>
      </c>
      <c r="AU36" s="395">
        <v>33207.773999999998</v>
      </c>
      <c r="AV36" s="395">
        <v>61949.183000000019</v>
      </c>
      <c r="AW36" s="395">
        <v>226024.49899999952</v>
      </c>
      <c r="AX36" s="396">
        <f t="shared" si="17"/>
        <v>1535837.6010000003</v>
      </c>
      <c r="AY36" s="397">
        <f t="shared" si="18"/>
        <v>3122251.5860000001</v>
      </c>
      <c r="AZ36" s="397">
        <v>545830.26699999999</v>
      </c>
      <c r="BA36" s="397">
        <v>2211663.5819999999</v>
      </c>
      <c r="BB36" s="397">
        <v>889180.33000000007</v>
      </c>
      <c r="BC36" s="397">
        <v>605156.04</v>
      </c>
      <c r="BD36" s="397">
        <v>864.71799999999996</v>
      </c>
      <c r="BE36" s="397">
        <v>99481.566000000006</v>
      </c>
      <c r="BF36" s="397">
        <v>18896.784</v>
      </c>
      <c r="BG36" s="397">
        <v>23300.605</v>
      </c>
      <c r="BH36" s="397">
        <v>81065.502000000008</v>
      </c>
      <c r="BI36" s="398">
        <v>182649.79300000001</v>
      </c>
      <c r="BJ36" s="399">
        <f t="shared" si="19"/>
        <v>1473841.6339999991</v>
      </c>
      <c r="BK36" s="400">
        <f t="shared" si="20"/>
        <v>3079996.0019999989</v>
      </c>
      <c r="BL36" s="401">
        <v>469489.63199999899</v>
      </c>
      <c r="BM36" s="401">
        <v>2099593.8029999989</v>
      </c>
      <c r="BN36" s="401">
        <v>929896.00499999989</v>
      </c>
      <c r="BO36" s="401">
        <v>695086.745</v>
      </c>
      <c r="BP36" s="401">
        <v>764.92899999999997</v>
      </c>
      <c r="BQ36" s="401">
        <v>98454.202000000092</v>
      </c>
      <c r="BR36" s="401">
        <v>19967.756999999998</v>
      </c>
      <c r="BS36" s="401">
        <v>25092.812000000002</v>
      </c>
      <c r="BT36" s="401">
        <v>53723.311000000103</v>
      </c>
      <c r="BU36" s="402">
        <v>161768.43999999997</v>
      </c>
      <c r="BV36" s="399">
        <f t="shared" si="40"/>
        <v>1412151.9729999977</v>
      </c>
      <c r="BW36" s="400">
        <f t="shared" si="41"/>
        <v>2853950.0820000009</v>
      </c>
      <c r="BX36" s="403">
        <v>487723.96299999766</v>
      </c>
      <c r="BY36" s="403">
        <v>1924516.8050000013</v>
      </c>
      <c r="BZ36" s="403">
        <v>897715.77999999991</v>
      </c>
      <c r="CA36" s="403">
        <v>773470.24299999967</v>
      </c>
      <c r="CB36" s="403">
        <v>1051.7249999999988</v>
      </c>
      <c r="CC36" s="403">
        <v>112842.16300000002</v>
      </c>
      <c r="CD36" s="403">
        <v>25109.037000000015</v>
      </c>
      <c r="CE36" s="403">
        <v>31948.109999999982</v>
      </c>
      <c r="CF36" s="403">
        <v>551.46799999999996</v>
      </c>
      <c r="CG36" s="404">
        <v>11172.761</v>
      </c>
      <c r="CH36" s="399">
        <f t="shared" si="22"/>
        <v>1509804.043955999</v>
      </c>
      <c r="CI36" s="400">
        <f t="shared" si="23"/>
        <v>2709685.2340000048</v>
      </c>
      <c r="CJ36" s="400">
        <v>538785.21645999909</v>
      </c>
      <c r="CK36" s="400">
        <v>1803654.7780000048</v>
      </c>
      <c r="CL36" s="400">
        <v>954575.89773199987</v>
      </c>
      <c r="CM36" s="400">
        <v>784346.83400000003</v>
      </c>
      <c r="CN36" s="400">
        <v>916.75577399999906</v>
      </c>
      <c r="CO36" s="400">
        <v>94794.151999999987</v>
      </c>
      <c r="CP36" s="400">
        <v>15395.462628000001</v>
      </c>
      <c r="CQ36" s="400">
        <v>26098.078000000001</v>
      </c>
      <c r="CR36" s="400">
        <v>130.71136199999998</v>
      </c>
      <c r="CS36" s="405">
        <v>791.39199999999994</v>
      </c>
      <c r="CT36" s="406">
        <f t="shared" si="24"/>
        <v>1418452</v>
      </c>
      <c r="CU36" s="407">
        <f t="shared" si="25"/>
        <v>2570601</v>
      </c>
      <c r="CV36" s="408">
        <v>484359</v>
      </c>
      <c r="CW36" s="408">
        <v>1682676</v>
      </c>
      <c r="CX36" s="408">
        <v>921254</v>
      </c>
      <c r="CY36" s="408">
        <v>749780</v>
      </c>
      <c r="CZ36" s="408">
        <v>1171</v>
      </c>
      <c r="DA36" s="408">
        <v>114714</v>
      </c>
      <c r="DB36" s="408">
        <v>11668</v>
      </c>
      <c r="DC36" s="409">
        <v>23431</v>
      </c>
      <c r="DD36" s="406">
        <f t="shared" si="26"/>
        <v>1394060.5626759997</v>
      </c>
      <c r="DE36" s="407">
        <f t="shared" si="27"/>
        <v>2508779.7130000023</v>
      </c>
      <c r="DF36" s="400">
        <v>405759.923694</v>
      </c>
      <c r="DG36" s="400">
        <v>1563505.5850000023</v>
      </c>
      <c r="DH36" s="400">
        <v>975125.10744299996</v>
      </c>
      <c r="DI36" s="400">
        <v>767689.79499999993</v>
      </c>
      <c r="DJ36" s="400">
        <v>1673.6231589999979</v>
      </c>
      <c r="DK36" s="400">
        <v>126760.113</v>
      </c>
      <c r="DL36" s="400">
        <v>11501.908380000023</v>
      </c>
      <c r="DM36" s="405">
        <v>50824.22</v>
      </c>
      <c r="DN36" s="406">
        <f t="shared" si="28"/>
        <v>1454139.762937</v>
      </c>
      <c r="DO36" s="407">
        <f t="shared" si="29"/>
        <v>2491206.4470000011</v>
      </c>
      <c r="DP36" s="400">
        <v>402957.12014700001</v>
      </c>
      <c r="DQ36" s="400">
        <v>1577503.935000001</v>
      </c>
      <c r="DR36" s="400">
        <v>1037692.2360200001</v>
      </c>
      <c r="DS36" s="400">
        <v>724242.82400000002</v>
      </c>
      <c r="DT36" s="400">
        <v>5553.9708250000103</v>
      </c>
      <c r="DU36" s="400">
        <v>158320.234</v>
      </c>
      <c r="DV36" s="400">
        <v>7936.4359450000011</v>
      </c>
      <c r="DW36" s="405">
        <v>31139.454000000005</v>
      </c>
      <c r="DX36" s="406">
        <f t="shared" si="30"/>
        <v>1457532.8029079982</v>
      </c>
      <c r="DY36" s="407">
        <f t="shared" si="31"/>
        <v>2495329.2170000002</v>
      </c>
      <c r="DZ36" s="400">
        <v>442101.17431299819</v>
      </c>
      <c r="EA36" s="400">
        <v>1600664.1310000003</v>
      </c>
      <c r="EB36" s="400">
        <v>979896.11794000003</v>
      </c>
      <c r="EC36" s="400">
        <v>587109.179</v>
      </c>
      <c r="ED36" s="400">
        <v>3663.9607250000104</v>
      </c>
      <c r="EE36" s="400">
        <v>147976.68299999993</v>
      </c>
      <c r="EF36" s="400">
        <v>31871.549929999997</v>
      </c>
      <c r="EG36" s="405">
        <v>159579.22399999999</v>
      </c>
      <c r="EH36" s="406">
        <f t="shared" si="32"/>
        <v>1212452.0829999992</v>
      </c>
      <c r="EI36" s="407">
        <f t="shared" si="33"/>
        <v>2695526.0209999997</v>
      </c>
      <c r="EJ36" s="407">
        <v>402283.93299999891</v>
      </c>
      <c r="EK36" s="407">
        <v>1695195.0359999996</v>
      </c>
      <c r="EL36" s="407">
        <v>806861.99</v>
      </c>
      <c r="EM36" s="407">
        <v>725516.0469999999</v>
      </c>
      <c r="EN36" s="407">
        <v>2835.654</v>
      </c>
      <c r="EO36" s="407">
        <v>180915.68399999998</v>
      </c>
      <c r="EP36" s="407">
        <v>470.50599999999997</v>
      </c>
      <c r="EQ36" s="410">
        <v>93899.254000000001</v>
      </c>
      <c r="ER36" s="396">
        <f t="shared" si="34"/>
        <v>19778614.361476991</v>
      </c>
      <c r="ES36" s="397">
        <f t="shared" si="35"/>
        <v>39258110.394000009</v>
      </c>
      <c r="ET36" s="397">
        <f t="shared" si="36"/>
        <v>6781141.0876139915</v>
      </c>
      <c r="EU36" s="397">
        <f t="shared" si="36"/>
        <v>27104650.91100001</v>
      </c>
      <c r="EV36" s="397">
        <f t="shared" si="36"/>
        <v>12176644.736134999</v>
      </c>
      <c r="EW36" s="397">
        <f t="shared" si="36"/>
        <v>8500726.7119999994</v>
      </c>
      <c r="EX36" s="397">
        <f t="shared" si="36"/>
        <v>22386.817483000017</v>
      </c>
      <c r="EY36" s="397">
        <f t="shared" si="36"/>
        <v>1603541.443</v>
      </c>
      <c r="EZ36" s="397">
        <f t="shared" si="37"/>
        <v>262351.96762800001</v>
      </c>
      <c r="FA36" s="397">
        <f t="shared" si="37"/>
        <v>260563.128</v>
      </c>
      <c r="FB36" s="397">
        <f t="shared" si="38"/>
        <v>536089.75261700014</v>
      </c>
      <c r="FC36" s="398">
        <f t="shared" si="38"/>
        <v>1788628.1999999993</v>
      </c>
      <c r="FE36" s="37"/>
    </row>
    <row r="37" spans="1:184" x14ac:dyDescent="0.2">
      <c r="A37" s="388" t="s">
        <v>119</v>
      </c>
      <c r="B37" s="389">
        <f t="shared" si="9"/>
        <v>314859.83399999997</v>
      </c>
      <c r="C37" s="390">
        <f t="shared" si="10"/>
        <v>1119782.5759999999</v>
      </c>
      <c r="D37" s="391">
        <v>193998.41900000005</v>
      </c>
      <c r="E37" s="391">
        <v>982134.022</v>
      </c>
      <c r="F37" s="391">
        <v>102136.25799999993</v>
      </c>
      <c r="G37" s="391">
        <v>70305.384000000005</v>
      </c>
      <c r="H37" s="391">
        <v>158.27800000000002</v>
      </c>
      <c r="I37" s="391">
        <v>15282.219999999998</v>
      </c>
      <c r="J37" s="391">
        <v>107.423</v>
      </c>
      <c r="K37" s="391">
        <v>630.12300000000005</v>
      </c>
      <c r="L37" s="391">
        <v>18459.455999999998</v>
      </c>
      <c r="M37" s="392">
        <v>51430.826999999997</v>
      </c>
      <c r="N37" s="389">
        <f t="shared" si="11"/>
        <v>237079.36699999997</v>
      </c>
      <c r="O37" s="390">
        <f t="shared" si="12"/>
        <v>1014946.1579999998</v>
      </c>
      <c r="P37" s="391">
        <v>177512.84899999996</v>
      </c>
      <c r="Q37" s="391">
        <v>872712.79399999988</v>
      </c>
      <c r="R37" s="391">
        <v>44231.401000000005</v>
      </c>
      <c r="S37" s="391">
        <v>67446.001999999993</v>
      </c>
      <c r="T37" s="391">
        <v>120.10200000000002</v>
      </c>
      <c r="U37" s="391">
        <v>15658.650000000001</v>
      </c>
      <c r="V37" s="391">
        <v>23.801999999999996</v>
      </c>
      <c r="W37" s="391">
        <v>219.553</v>
      </c>
      <c r="X37" s="391">
        <v>15191.212999999998</v>
      </c>
      <c r="Y37" s="392">
        <v>58909.159000000014</v>
      </c>
      <c r="Z37" s="393">
        <f t="shared" si="13"/>
        <v>221691.49700000006</v>
      </c>
      <c r="AA37" s="394">
        <f t="shared" si="14"/>
        <v>884651.0410000002</v>
      </c>
      <c r="AB37" s="395">
        <v>167023.59500000003</v>
      </c>
      <c r="AC37" s="395">
        <v>783014.8280000001</v>
      </c>
      <c r="AD37" s="395">
        <v>41752.958000000006</v>
      </c>
      <c r="AE37" s="395">
        <v>50654.566999999995</v>
      </c>
      <c r="AF37" s="395">
        <v>76.543999999999983</v>
      </c>
      <c r="AG37" s="395">
        <v>12006.152</v>
      </c>
      <c r="AH37" s="395">
        <v>242.34400000000002</v>
      </c>
      <c r="AI37" s="395">
        <v>833.35099999999977</v>
      </c>
      <c r="AJ37" s="395">
        <v>12596.055999999999</v>
      </c>
      <c r="AK37" s="395">
        <v>38142.143000000011</v>
      </c>
      <c r="AL37" s="393">
        <f t="shared" si="15"/>
        <v>259777.85699999984</v>
      </c>
      <c r="AM37" s="394">
        <f t="shared" si="16"/>
        <v>843403.80899999931</v>
      </c>
      <c r="AN37" s="395">
        <v>175451.58199999988</v>
      </c>
      <c r="AO37" s="395">
        <v>749263.34099999932</v>
      </c>
      <c r="AP37" s="395">
        <v>74592.291999999987</v>
      </c>
      <c r="AQ37" s="395">
        <v>54133.484000000011</v>
      </c>
      <c r="AR37" s="395">
        <v>27.715</v>
      </c>
      <c r="AS37" s="395">
        <v>9307.473</v>
      </c>
      <c r="AT37" s="395">
        <v>365.03000000000003</v>
      </c>
      <c r="AU37" s="395">
        <v>1022.956</v>
      </c>
      <c r="AV37" s="395">
        <v>9341.2379999999939</v>
      </c>
      <c r="AW37" s="395">
        <v>29676.554999999989</v>
      </c>
      <c r="AX37" s="396">
        <f t="shared" si="17"/>
        <v>272260.61699999997</v>
      </c>
      <c r="AY37" s="397">
        <f t="shared" si="18"/>
        <v>727581.19299999997</v>
      </c>
      <c r="AZ37" s="397">
        <v>152877.77100000001</v>
      </c>
      <c r="BA37" s="397">
        <v>648435.41200000001</v>
      </c>
      <c r="BB37" s="397">
        <v>112380.83199999999</v>
      </c>
      <c r="BC37" s="397">
        <v>49377.915999999997</v>
      </c>
      <c r="BD37" s="397">
        <v>15.685</v>
      </c>
      <c r="BE37" s="397">
        <v>9974.5470000000005</v>
      </c>
      <c r="BF37" s="397">
        <v>112.453</v>
      </c>
      <c r="BG37" s="397">
        <v>526.11300000000006</v>
      </c>
      <c r="BH37" s="397">
        <v>6873.8760000000002</v>
      </c>
      <c r="BI37" s="398">
        <v>19267.205000000002</v>
      </c>
      <c r="BJ37" s="399">
        <f t="shared" si="19"/>
        <v>200925.56999999986</v>
      </c>
      <c r="BK37" s="400">
        <f t="shared" si="20"/>
        <v>585507.71100000001</v>
      </c>
      <c r="BL37" s="401">
        <v>135271.41799999989</v>
      </c>
      <c r="BM37" s="401">
        <v>532934.99100000004</v>
      </c>
      <c r="BN37" s="401">
        <v>59466.652999999998</v>
      </c>
      <c r="BO37" s="401">
        <v>20856.214</v>
      </c>
      <c r="BP37" s="401">
        <v>8.4250000000000007</v>
      </c>
      <c r="BQ37" s="401">
        <v>7163.7790000000005</v>
      </c>
      <c r="BR37" s="401">
        <v>556.27199999999993</v>
      </c>
      <c r="BS37" s="401">
        <v>2096.8790000000004</v>
      </c>
      <c r="BT37" s="401">
        <v>5622.8019999999997</v>
      </c>
      <c r="BU37" s="402">
        <v>22455.848000000002</v>
      </c>
      <c r="BV37" s="399">
        <f t="shared" si="40"/>
        <v>190886.32999999984</v>
      </c>
      <c r="BW37" s="400">
        <f t="shared" si="41"/>
        <v>513724.75299999997</v>
      </c>
      <c r="BX37" s="403">
        <v>131178.47599999985</v>
      </c>
      <c r="BY37" s="403">
        <v>482671.84299999994</v>
      </c>
      <c r="BZ37" s="403">
        <v>58971.073000000004</v>
      </c>
      <c r="CA37" s="403">
        <v>22421.579999999998</v>
      </c>
      <c r="CB37" s="403">
        <v>17.606000000000002</v>
      </c>
      <c r="CC37" s="403">
        <v>5365.7209999999995</v>
      </c>
      <c r="CD37" s="403">
        <v>717.24800000000005</v>
      </c>
      <c r="CE37" s="403">
        <v>3102.2849999999989</v>
      </c>
      <c r="CF37" s="403">
        <v>1.927</v>
      </c>
      <c r="CG37" s="404">
        <v>163.32399999999998</v>
      </c>
      <c r="CH37" s="399">
        <f t="shared" si="22"/>
        <v>115866.14461000003</v>
      </c>
      <c r="CI37" s="400">
        <f t="shared" si="23"/>
        <v>424051.49100000004</v>
      </c>
      <c r="CJ37" s="400">
        <v>105988.23588000002</v>
      </c>
      <c r="CK37" s="400">
        <v>411855.34600000002</v>
      </c>
      <c r="CL37" s="400">
        <v>9731.6587560000007</v>
      </c>
      <c r="CM37" s="400">
        <v>8937.7469999999994</v>
      </c>
      <c r="CN37" s="400">
        <v>62.109253000000002</v>
      </c>
      <c r="CO37" s="400">
        <v>2892.4010000000003</v>
      </c>
      <c r="CP37" s="400">
        <v>69.04513</v>
      </c>
      <c r="CQ37" s="400">
        <v>191.184</v>
      </c>
      <c r="CR37" s="400">
        <v>15.095591000000001</v>
      </c>
      <c r="CS37" s="405">
        <v>174.81299999999999</v>
      </c>
      <c r="CT37" s="406">
        <f t="shared" si="24"/>
        <v>140129</v>
      </c>
      <c r="CU37" s="407">
        <f t="shared" si="25"/>
        <v>402339</v>
      </c>
      <c r="CV37" s="408">
        <v>94696</v>
      </c>
      <c r="CW37" s="408">
        <v>384303</v>
      </c>
      <c r="CX37" s="408">
        <v>45302</v>
      </c>
      <c r="CY37" s="408">
        <v>14709</v>
      </c>
      <c r="CZ37" s="408">
        <v>18</v>
      </c>
      <c r="DA37" s="408">
        <v>2965</v>
      </c>
      <c r="DB37" s="408">
        <v>113</v>
      </c>
      <c r="DC37" s="409">
        <v>362</v>
      </c>
      <c r="DD37" s="406">
        <f t="shared" si="26"/>
        <v>98137.894902</v>
      </c>
      <c r="DE37" s="407">
        <f t="shared" si="27"/>
        <v>372556.24199999997</v>
      </c>
      <c r="DF37" s="400">
        <v>87227.152403</v>
      </c>
      <c r="DG37" s="400">
        <v>356400.08299999998</v>
      </c>
      <c r="DH37" s="400">
        <v>8768.2768500000002</v>
      </c>
      <c r="DI37" s="400">
        <v>8396.19</v>
      </c>
      <c r="DJ37" s="400">
        <v>12.719834000000001</v>
      </c>
      <c r="DK37" s="400">
        <v>3065.1330000000003</v>
      </c>
      <c r="DL37" s="400">
        <v>2129.7458150000002</v>
      </c>
      <c r="DM37" s="405">
        <v>4694.8360000000002</v>
      </c>
      <c r="DN37" s="406">
        <f t="shared" si="28"/>
        <v>121155.22901799997</v>
      </c>
      <c r="DO37" s="407">
        <f t="shared" si="29"/>
        <v>340654.951</v>
      </c>
      <c r="DP37" s="400">
        <v>87324.082965999973</v>
      </c>
      <c r="DQ37" s="400">
        <v>325968.22499999998</v>
      </c>
      <c r="DR37" s="400">
        <v>33411.788860000001</v>
      </c>
      <c r="DS37" s="400">
        <v>10735.943999999998</v>
      </c>
      <c r="DT37" s="400">
        <v>8.2625580000000003</v>
      </c>
      <c r="DU37" s="400">
        <v>2377.951</v>
      </c>
      <c r="DV37" s="400">
        <v>411.09463399999999</v>
      </c>
      <c r="DW37" s="405">
        <v>1572.8309999999997</v>
      </c>
      <c r="DX37" s="406">
        <f t="shared" si="30"/>
        <v>101867.43578500001</v>
      </c>
      <c r="DY37" s="407">
        <f t="shared" si="31"/>
        <v>296760.58600000001</v>
      </c>
      <c r="DZ37" s="400">
        <v>69752.441925000006</v>
      </c>
      <c r="EA37" s="400">
        <v>285571.69400000002</v>
      </c>
      <c r="EB37" s="400">
        <v>31500.962400000004</v>
      </c>
      <c r="EC37" s="400">
        <v>8773.7189999999991</v>
      </c>
      <c r="ED37" s="400">
        <v>4.3910800000000005</v>
      </c>
      <c r="EE37" s="400">
        <v>1308.799</v>
      </c>
      <c r="EF37" s="400">
        <v>609.64037999999994</v>
      </c>
      <c r="EG37" s="405">
        <v>1106.3739999999998</v>
      </c>
      <c r="EH37" s="406">
        <f t="shared" si="32"/>
        <v>109937.042</v>
      </c>
      <c r="EI37" s="407">
        <f t="shared" si="33"/>
        <v>288097.41499999998</v>
      </c>
      <c r="EJ37" s="407">
        <v>60722.39</v>
      </c>
      <c r="EK37" s="407">
        <v>258367.147</v>
      </c>
      <c r="EL37" s="407">
        <v>49204.601999999999</v>
      </c>
      <c r="EM37" s="407">
        <v>25453.928</v>
      </c>
      <c r="EN37" s="407">
        <v>5.5809999999999995</v>
      </c>
      <c r="EO37" s="407">
        <v>788.93100000000015</v>
      </c>
      <c r="EP37" s="407">
        <v>4.4690000000000003</v>
      </c>
      <c r="EQ37" s="410">
        <v>3487.4089999999997</v>
      </c>
      <c r="ER37" s="396">
        <f t="shared" si="34"/>
        <v>2384573.8183149998</v>
      </c>
      <c r="ES37" s="397">
        <f t="shared" si="35"/>
        <v>7814056.9259999981</v>
      </c>
      <c r="ET37" s="397">
        <f t="shared" si="36"/>
        <v>1639024.4131739996</v>
      </c>
      <c r="EU37" s="397">
        <f t="shared" si="36"/>
        <v>7073632.7259999979</v>
      </c>
      <c r="EV37" s="397">
        <f t="shared" si="36"/>
        <v>671450.75586599985</v>
      </c>
      <c r="EW37" s="397">
        <f t="shared" si="36"/>
        <v>412201.67499999999</v>
      </c>
      <c r="EX37" s="397">
        <f t="shared" si="36"/>
        <v>535.41872499999999</v>
      </c>
      <c r="EY37" s="397">
        <f t="shared" si="36"/>
        <v>88156.756999999998</v>
      </c>
      <c r="EZ37" s="397">
        <f t="shared" si="37"/>
        <v>2193.6171299999996</v>
      </c>
      <c r="FA37" s="397">
        <f t="shared" si="37"/>
        <v>8622.4439999999995</v>
      </c>
      <c r="FB37" s="397">
        <f t="shared" si="38"/>
        <v>71369.61341999998</v>
      </c>
      <c r="FC37" s="398">
        <f t="shared" si="38"/>
        <v>231443.32399999999</v>
      </c>
      <c r="FE37" s="37"/>
    </row>
    <row r="38" spans="1:184" s="54" customFormat="1" x14ac:dyDescent="0.2">
      <c r="A38" s="417" t="s">
        <v>120</v>
      </c>
      <c r="B38" s="389">
        <f t="shared" si="9"/>
        <v>0</v>
      </c>
      <c r="C38" s="390">
        <f t="shared" si="10"/>
        <v>0</v>
      </c>
      <c r="D38" s="418"/>
      <c r="E38" s="418"/>
      <c r="F38" s="418"/>
      <c r="G38" s="418"/>
      <c r="H38" s="418"/>
      <c r="I38" s="418"/>
      <c r="J38" s="418"/>
      <c r="K38" s="418"/>
      <c r="L38" s="418"/>
      <c r="M38" s="419"/>
      <c r="N38" s="389">
        <f t="shared" si="11"/>
        <v>1663304.8039999998</v>
      </c>
      <c r="O38" s="390">
        <f t="shared" si="12"/>
        <v>2102257.074</v>
      </c>
      <c r="P38" s="418">
        <v>481572.27099999989</v>
      </c>
      <c r="Q38" s="418">
        <v>1358482.4339999999</v>
      </c>
      <c r="R38" s="418">
        <v>1147744.3229999999</v>
      </c>
      <c r="S38" s="418">
        <v>464712.13400000008</v>
      </c>
      <c r="T38" s="418">
        <v>508.7530000000001</v>
      </c>
      <c r="U38" s="418">
        <v>104241.253</v>
      </c>
      <c r="V38" s="418">
        <v>276.98699999999997</v>
      </c>
      <c r="W38" s="418">
        <v>2860.3839999999991</v>
      </c>
      <c r="X38" s="418">
        <v>33202.469999999987</v>
      </c>
      <c r="Y38" s="419">
        <v>171960.86900000001</v>
      </c>
      <c r="Z38" s="393">
        <f t="shared" si="13"/>
        <v>1085264.493</v>
      </c>
      <c r="AA38" s="394">
        <f t="shared" si="14"/>
        <v>1892895.3110000002</v>
      </c>
      <c r="AB38" s="395">
        <v>256175.201</v>
      </c>
      <c r="AC38" s="395">
        <v>1326165.317</v>
      </c>
      <c r="AD38" s="395">
        <v>803286.66399999999</v>
      </c>
      <c r="AE38" s="395">
        <v>368700.85200000007</v>
      </c>
      <c r="AF38" s="395">
        <v>468.99300000000011</v>
      </c>
      <c r="AG38" s="395">
        <v>71611.866999999998</v>
      </c>
      <c r="AH38" s="395">
        <v>527.14599999999984</v>
      </c>
      <c r="AI38" s="395">
        <v>4244.2650000000012</v>
      </c>
      <c r="AJ38" s="395">
        <v>24806.488999999998</v>
      </c>
      <c r="AK38" s="395">
        <v>122173.01000000002</v>
      </c>
      <c r="AL38" s="393">
        <f t="shared" si="15"/>
        <v>1366480.5699999991</v>
      </c>
      <c r="AM38" s="394">
        <f t="shared" si="16"/>
        <v>1863425.6810000001</v>
      </c>
      <c r="AN38" s="395">
        <v>305095.80699999892</v>
      </c>
      <c r="AO38" s="395">
        <v>1241577.1700000002</v>
      </c>
      <c r="AP38" s="395">
        <v>1028177.7220000002</v>
      </c>
      <c r="AQ38" s="395">
        <v>426930.10599999991</v>
      </c>
      <c r="AR38" s="395">
        <v>793.02299999999798</v>
      </c>
      <c r="AS38" s="395">
        <v>75275.940000000031</v>
      </c>
      <c r="AT38" s="395">
        <v>398.87299999999999</v>
      </c>
      <c r="AU38" s="395">
        <v>1808.7400000000005</v>
      </c>
      <c r="AV38" s="395">
        <v>32015.145000000004</v>
      </c>
      <c r="AW38" s="395">
        <v>117833.72500000008</v>
      </c>
      <c r="AX38" s="396">
        <f t="shared" si="17"/>
        <v>1589065.659</v>
      </c>
      <c r="AY38" s="397">
        <f t="shared" si="18"/>
        <v>1877746.2110000001</v>
      </c>
      <c r="AZ38" s="397">
        <v>344927.28</v>
      </c>
      <c r="BA38" s="397">
        <v>1246472.304</v>
      </c>
      <c r="BB38" s="397">
        <v>1203551.298</v>
      </c>
      <c r="BC38" s="397">
        <v>426973.53</v>
      </c>
      <c r="BD38" s="397">
        <v>1205.479</v>
      </c>
      <c r="BE38" s="397">
        <v>64591.275999999991</v>
      </c>
      <c r="BF38" s="397">
        <v>381.49800000000005</v>
      </c>
      <c r="BG38" s="397">
        <v>935.40099999999995</v>
      </c>
      <c r="BH38" s="397">
        <v>39000.104000000007</v>
      </c>
      <c r="BI38" s="398">
        <v>138773.70000000001</v>
      </c>
      <c r="BJ38" s="393">
        <f t="shared" si="19"/>
        <v>1648397.4619999991</v>
      </c>
      <c r="BK38" s="394">
        <f t="shared" si="20"/>
        <v>1899548.2219999989</v>
      </c>
      <c r="BL38" s="397">
        <v>339907.43999999907</v>
      </c>
      <c r="BM38" s="397">
        <v>1292002.6659999988</v>
      </c>
      <c r="BN38" s="397">
        <v>1270726.044</v>
      </c>
      <c r="BO38" s="397">
        <v>419610.321</v>
      </c>
      <c r="BP38" s="397">
        <v>1251.546</v>
      </c>
      <c r="BQ38" s="397">
        <v>55706.488999999994</v>
      </c>
      <c r="BR38" s="397">
        <v>712.98300000000006</v>
      </c>
      <c r="BS38" s="397">
        <v>2253.3080000000004</v>
      </c>
      <c r="BT38" s="397">
        <v>35799.44900000011</v>
      </c>
      <c r="BU38" s="398">
        <v>129975.43800000001</v>
      </c>
      <c r="BV38" s="393">
        <f t="shared" si="40"/>
        <v>1418385.5439999981</v>
      </c>
      <c r="BW38" s="394">
        <f t="shared" si="41"/>
        <v>1686932.1780000001</v>
      </c>
      <c r="BX38" s="420">
        <v>240883.06099999844</v>
      </c>
      <c r="BY38" s="420">
        <v>1178472.4820000001</v>
      </c>
      <c r="BZ38" s="420">
        <v>1172125.2389999996</v>
      </c>
      <c r="CA38" s="420">
        <v>447328.40599999996</v>
      </c>
      <c r="CB38" s="420">
        <v>1048.7589999999964</v>
      </c>
      <c r="CC38" s="420">
        <v>53879.229000000058</v>
      </c>
      <c r="CD38" s="420">
        <v>4278.0099999999993</v>
      </c>
      <c r="CE38" s="420">
        <v>4780.0409999999993</v>
      </c>
      <c r="CF38" s="420">
        <v>50.474999999999959</v>
      </c>
      <c r="CG38" s="421">
        <v>2472.02</v>
      </c>
      <c r="CH38" s="393">
        <f t="shared" si="22"/>
        <v>1268109.5887369995</v>
      </c>
      <c r="CI38" s="394">
        <f t="shared" si="23"/>
        <v>1572925.153999998</v>
      </c>
      <c r="CJ38" s="394">
        <v>241352.2298279996</v>
      </c>
      <c r="CK38" s="394">
        <v>1052037.2769999979</v>
      </c>
      <c r="CL38" s="394">
        <v>1024729.867779</v>
      </c>
      <c r="CM38" s="394">
        <v>451951.96</v>
      </c>
      <c r="CN38" s="394">
        <v>1434.3079249999978</v>
      </c>
      <c r="CO38" s="394">
        <v>63431.277000000002</v>
      </c>
      <c r="CP38" s="394">
        <v>571.57433100000003</v>
      </c>
      <c r="CQ38" s="394">
        <v>2059.6509999999998</v>
      </c>
      <c r="CR38" s="394">
        <v>21.608874000000011</v>
      </c>
      <c r="CS38" s="422">
        <v>3444.989</v>
      </c>
      <c r="CT38" s="423">
        <f t="shared" si="24"/>
        <v>1237966</v>
      </c>
      <c r="CU38" s="424">
        <f t="shared" si="25"/>
        <v>1599448</v>
      </c>
      <c r="CV38" s="425">
        <v>253525</v>
      </c>
      <c r="CW38" s="425">
        <v>1029552</v>
      </c>
      <c r="CX38" s="425">
        <v>982968</v>
      </c>
      <c r="CY38" s="425">
        <v>487786</v>
      </c>
      <c r="CZ38" s="425">
        <v>1174</v>
      </c>
      <c r="DA38" s="425">
        <v>76843</v>
      </c>
      <c r="DB38" s="425">
        <v>299</v>
      </c>
      <c r="DC38" s="426">
        <v>5267</v>
      </c>
      <c r="DD38" s="423">
        <f t="shared" si="26"/>
        <v>1098066.4019539994</v>
      </c>
      <c r="DE38" s="424">
        <f t="shared" si="27"/>
        <v>1749860.7019999989</v>
      </c>
      <c r="DF38" s="394">
        <v>204444.21598199938</v>
      </c>
      <c r="DG38" s="394">
        <v>1105013.980999999</v>
      </c>
      <c r="DH38" s="394">
        <v>888798.41984100011</v>
      </c>
      <c r="DI38" s="394">
        <v>534385.11700000009</v>
      </c>
      <c r="DJ38" s="394">
        <v>1435.8996029999998</v>
      </c>
      <c r="DK38" s="394">
        <v>85990.892999999996</v>
      </c>
      <c r="DL38" s="394">
        <v>3387.8665279999982</v>
      </c>
      <c r="DM38" s="422">
        <v>24470.711000000003</v>
      </c>
      <c r="DN38" s="423">
        <f t="shared" si="28"/>
        <v>1721283.3573519995</v>
      </c>
      <c r="DO38" s="424">
        <f t="shared" si="29"/>
        <v>1963201.9260000011</v>
      </c>
      <c r="DP38" s="394">
        <v>238542.57105600007</v>
      </c>
      <c r="DQ38" s="394">
        <v>1174475.1490000009</v>
      </c>
      <c r="DR38" s="394">
        <v>1476226.5628699996</v>
      </c>
      <c r="DS38" s="394">
        <v>672960.75300000014</v>
      </c>
      <c r="DT38" s="394">
        <v>1776.8921699999999</v>
      </c>
      <c r="DU38" s="394">
        <v>89189.067999999999</v>
      </c>
      <c r="DV38" s="394">
        <v>4737.3312559999995</v>
      </c>
      <c r="DW38" s="422">
        <v>26576.955999999998</v>
      </c>
      <c r="DX38" s="423">
        <f t="shared" si="30"/>
        <v>1706713.4683619998</v>
      </c>
      <c r="DY38" s="424">
        <f t="shared" si="31"/>
        <v>1541646.1919999989</v>
      </c>
      <c r="DZ38" s="394">
        <v>285369.08802299993</v>
      </c>
      <c r="EA38" s="394">
        <v>977440.46099999908</v>
      </c>
      <c r="EB38" s="394">
        <v>1412819.542374</v>
      </c>
      <c r="EC38" s="394">
        <v>455223.69399999996</v>
      </c>
      <c r="ED38" s="394">
        <v>1703.3731680000001</v>
      </c>
      <c r="EE38" s="394">
        <v>74544.808999999907</v>
      </c>
      <c r="EF38" s="394">
        <v>6821.4647970000015</v>
      </c>
      <c r="EG38" s="422">
        <v>34437.228000000003</v>
      </c>
      <c r="EH38" s="423">
        <f t="shared" si="32"/>
        <v>1758841.2459999993</v>
      </c>
      <c r="EI38" s="424">
        <f t="shared" si="33"/>
        <v>1866677.676999999</v>
      </c>
      <c r="EJ38" s="424">
        <v>254885.94599999956</v>
      </c>
      <c r="EK38" s="424">
        <v>980467.91199999908</v>
      </c>
      <c r="EL38" s="424">
        <v>1502019.672</v>
      </c>
      <c r="EM38" s="424">
        <v>744146.11899999995</v>
      </c>
      <c r="EN38" s="424">
        <v>1745.0929999999903</v>
      </c>
      <c r="EO38" s="424">
        <v>84235.199000000008</v>
      </c>
      <c r="EP38" s="424">
        <v>190.535</v>
      </c>
      <c r="EQ38" s="427">
        <v>57828.446999999993</v>
      </c>
      <c r="ER38" s="396">
        <f t="shared" si="34"/>
        <v>17561878.594404999</v>
      </c>
      <c r="ES38" s="397">
        <f t="shared" si="35"/>
        <v>21616564.327999994</v>
      </c>
      <c r="ET38" s="397">
        <f t="shared" si="36"/>
        <v>3446680.1108889943</v>
      </c>
      <c r="EU38" s="397">
        <f t="shared" si="36"/>
        <v>13962159.152999993</v>
      </c>
      <c r="EV38" s="397">
        <f t="shared" si="36"/>
        <v>13913173.354864001</v>
      </c>
      <c r="EW38" s="397">
        <f t="shared" si="36"/>
        <v>5900708.9920000006</v>
      </c>
      <c r="EX38" s="397">
        <f t="shared" si="36"/>
        <v>14546.118865999983</v>
      </c>
      <c r="EY38" s="397">
        <f t="shared" si="36"/>
        <v>899540.29999999993</v>
      </c>
      <c r="EZ38" s="397">
        <f t="shared" si="37"/>
        <v>7147.0713309999992</v>
      </c>
      <c r="FA38" s="397">
        <f t="shared" si="37"/>
        <v>18941.79</v>
      </c>
      <c r="FB38" s="397">
        <f t="shared" si="38"/>
        <v>180331.93845500011</v>
      </c>
      <c r="FC38" s="398">
        <f t="shared" si="38"/>
        <v>835214.09300000011</v>
      </c>
      <c r="FE38" s="428"/>
    </row>
    <row r="39" spans="1:184" x14ac:dyDescent="0.2">
      <c r="A39" s="388" t="s">
        <v>121</v>
      </c>
      <c r="B39" s="389">
        <f t="shared" si="9"/>
        <v>297503.68200000003</v>
      </c>
      <c r="C39" s="390">
        <f t="shared" si="10"/>
        <v>240915.61299999995</v>
      </c>
      <c r="D39" s="391">
        <v>162324.674</v>
      </c>
      <c r="E39" s="391">
        <v>205835.96699999995</v>
      </c>
      <c r="F39" s="391">
        <v>129069.95799999998</v>
      </c>
      <c r="G39" s="391">
        <v>28125.947000000004</v>
      </c>
      <c r="H39" s="391">
        <v>26.826000000000011</v>
      </c>
      <c r="I39" s="391">
        <v>1438.7160000000001</v>
      </c>
      <c r="J39" s="391">
        <v>49.942999999999998</v>
      </c>
      <c r="K39" s="391">
        <v>178.51900000000001</v>
      </c>
      <c r="L39" s="391">
        <v>6032.2810000000009</v>
      </c>
      <c r="M39" s="392">
        <v>5336.4639999999999</v>
      </c>
      <c r="N39" s="389">
        <f t="shared" si="11"/>
        <v>369540.34200000006</v>
      </c>
      <c r="O39" s="390">
        <f t="shared" si="12"/>
        <v>238874.34599999996</v>
      </c>
      <c r="P39" s="391">
        <v>194133.44000000006</v>
      </c>
      <c r="Q39" s="391">
        <v>185938.93299999996</v>
      </c>
      <c r="R39" s="391">
        <v>172821.40400000001</v>
      </c>
      <c r="S39" s="391">
        <v>46999.510999999999</v>
      </c>
      <c r="T39" s="391">
        <v>10.804000000000002</v>
      </c>
      <c r="U39" s="391">
        <v>1178.105</v>
      </c>
      <c r="V39" s="391">
        <v>2.3370000000000002</v>
      </c>
      <c r="W39" s="391">
        <v>28.364999999999998</v>
      </c>
      <c r="X39" s="391">
        <v>2572.3570000000004</v>
      </c>
      <c r="Y39" s="392">
        <v>4729.4319999999998</v>
      </c>
      <c r="Z39" s="393">
        <f t="shared" si="13"/>
        <v>360131.5959999999</v>
      </c>
      <c r="AA39" s="394">
        <f t="shared" si="14"/>
        <v>230230.71199999997</v>
      </c>
      <c r="AB39" s="395">
        <v>20827.29800000001</v>
      </c>
      <c r="AC39" s="395">
        <v>120423.55499999998</v>
      </c>
      <c r="AD39" s="395">
        <v>337864.14199999993</v>
      </c>
      <c r="AE39" s="395">
        <v>106024.90399999999</v>
      </c>
      <c r="AF39" s="395">
        <v>9.7779999999999987</v>
      </c>
      <c r="AG39" s="395">
        <v>512.19500000000016</v>
      </c>
      <c r="AH39" s="395">
        <v>2.9000000000000001E-2</v>
      </c>
      <c r="AI39" s="395">
        <v>8.7099999999999991</v>
      </c>
      <c r="AJ39" s="395">
        <v>1430.3490000000004</v>
      </c>
      <c r="AK39" s="395">
        <v>3261.3479999999995</v>
      </c>
      <c r="AL39" s="393">
        <f t="shared" si="15"/>
        <v>298760.54800000001</v>
      </c>
      <c r="AM39" s="394">
        <f t="shared" si="16"/>
        <v>187743.39</v>
      </c>
      <c r="AN39" s="395">
        <v>17081.373</v>
      </c>
      <c r="AO39" s="395">
        <v>90572.156999999977</v>
      </c>
      <c r="AP39" s="395">
        <v>280141.837</v>
      </c>
      <c r="AQ39" s="395">
        <v>93340.550000000017</v>
      </c>
      <c r="AR39" s="395">
        <v>6.9889999999999981</v>
      </c>
      <c r="AS39" s="395">
        <v>644.45800000000008</v>
      </c>
      <c r="AT39" s="395">
        <v>5.4139999999999997</v>
      </c>
      <c r="AU39" s="395">
        <v>27.538</v>
      </c>
      <c r="AV39" s="395">
        <v>1524.9350000000002</v>
      </c>
      <c r="AW39" s="395">
        <v>3158.6869999999985</v>
      </c>
      <c r="AX39" s="396">
        <f t="shared" si="17"/>
        <v>222873.37399999998</v>
      </c>
      <c r="AY39" s="397">
        <f t="shared" si="18"/>
        <v>123617.383</v>
      </c>
      <c r="AZ39" s="397">
        <v>14401.14</v>
      </c>
      <c r="BA39" s="397">
        <v>64158.815000000002</v>
      </c>
      <c r="BB39" s="397">
        <v>205279.90800000002</v>
      </c>
      <c r="BC39" s="397">
        <v>52504.949000000001</v>
      </c>
      <c r="BD39" s="397">
        <v>4.8109999999999999</v>
      </c>
      <c r="BE39" s="397">
        <v>866.70100000000002</v>
      </c>
      <c r="BF39" s="397">
        <v>52.370000000000005</v>
      </c>
      <c r="BG39" s="397">
        <v>47.826999999999998</v>
      </c>
      <c r="BH39" s="397">
        <v>3135.1450000000004</v>
      </c>
      <c r="BI39" s="398">
        <v>6039.0909999999994</v>
      </c>
      <c r="BJ39" s="399">
        <f t="shared" si="19"/>
        <v>310863.74599999998</v>
      </c>
      <c r="BK39" s="400">
        <f t="shared" si="20"/>
        <v>130410.111</v>
      </c>
      <c r="BL39" s="401">
        <v>11380.293000000001</v>
      </c>
      <c r="BM39" s="401">
        <v>45185.337</v>
      </c>
      <c r="BN39" s="401">
        <v>297495.55599999998</v>
      </c>
      <c r="BO39" s="401">
        <v>81229.244999999995</v>
      </c>
      <c r="BP39" s="401">
        <v>2.3719999999999999</v>
      </c>
      <c r="BQ39" s="401">
        <v>203.48599999999999</v>
      </c>
      <c r="BR39" s="401">
        <v>0</v>
      </c>
      <c r="BS39" s="401">
        <v>0</v>
      </c>
      <c r="BT39" s="401">
        <v>1985.5250000000001</v>
      </c>
      <c r="BU39" s="402">
        <v>3792.0430000000001</v>
      </c>
      <c r="BV39" s="399">
        <f t="shared" si="40"/>
        <v>223822.36899999998</v>
      </c>
      <c r="BW39" s="400">
        <f t="shared" si="41"/>
        <v>122458.652</v>
      </c>
      <c r="BX39" s="403">
        <v>22963.731999999996</v>
      </c>
      <c r="BY39" s="403">
        <v>59472.402999999998</v>
      </c>
      <c r="BZ39" s="403">
        <v>198673.56199999998</v>
      </c>
      <c r="CA39" s="403">
        <v>59965.970999999998</v>
      </c>
      <c r="CB39" s="403">
        <v>10.360999999999997</v>
      </c>
      <c r="CC39" s="403">
        <v>585.1339999999999</v>
      </c>
      <c r="CD39" s="403">
        <v>2174.7139999999999</v>
      </c>
      <c r="CE39" s="403">
        <v>2426.4969999999998</v>
      </c>
      <c r="CF39" s="403"/>
      <c r="CG39" s="404">
        <v>8.6470000000000002</v>
      </c>
      <c r="CH39" s="399">
        <f t="shared" si="22"/>
        <v>199994.79559199998</v>
      </c>
      <c r="CI39" s="400">
        <f t="shared" si="23"/>
        <v>122027.76099999998</v>
      </c>
      <c r="CJ39" s="400">
        <v>17459.271171</v>
      </c>
      <c r="CK39" s="400">
        <v>58536.719999999987</v>
      </c>
      <c r="CL39" s="400">
        <v>182525.63474199999</v>
      </c>
      <c r="CM39" s="400">
        <v>62820.300999999999</v>
      </c>
      <c r="CN39" s="400">
        <v>3.0990940000000005</v>
      </c>
      <c r="CO39" s="400">
        <v>471.89900000000011</v>
      </c>
      <c r="CP39" s="400">
        <v>6.7785849999999996</v>
      </c>
      <c r="CQ39" s="400">
        <v>198.62400000000002</v>
      </c>
      <c r="CR39" s="400">
        <v>1.2E-2</v>
      </c>
      <c r="CS39" s="405">
        <v>0.217</v>
      </c>
      <c r="CT39" s="406">
        <f t="shared" si="24"/>
        <v>151025</v>
      </c>
      <c r="CU39" s="407">
        <f t="shared" si="25"/>
        <v>120494</v>
      </c>
      <c r="CV39" s="408">
        <v>12445</v>
      </c>
      <c r="CW39" s="408">
        <v>62315</v>
      </c>
      <c r="CX39" s="408">
        <v>138575</v>
      </c>
      <c r="CY39" s="408">
        <v>57619</v>
      </c>
      <c r="CZ39" s="408">
        <v>5</v>
      </c>
      <c r="DA39" s="408">
        <v>560</v>
      </c>
      <c r="DB39" s="408">
        <v>0</v>
      </c>
      <c r="DC39" s="409">
        <v>0</v>
      </c>
      <c r="DD39" s="406">
        <f t="shared" si="26"/>
        <v>108505.73113899998</v>
      </c>
      <c r="DE39" s="407">
        <f t="shared" si="27"/>
        <v>103805.21199999998</v>
      </c>
      <c r="DF39" s="400">
        <v>48790.755678999994</v>
      </c>
      <c r="DG39" s="400">
        <v>85650.573999999993</v>
      </c>
      <c r="DH39" s="400">
        <v>59696.392</v>
      </c>
      <c r="DI39" s="400">
        <v>17547.898999999998</v>
      </c>
      <c r="DJ39" s="400">
        <v>3.83161</v>
      </c>
      <c r="DK39" s="400">
        <v>478.05499999999995</v>
      </c>
      <c r="DL39" s="400">
        <v>14.751850000000001</v>
      </c>
      <c r="DM39" s="405">
        <v>128.684</v>
      </c>
      <c r="DN39" s="406">
        <f t="shared" si="28"/>
        <v>92832.444009999992</v>
      </c>
      <c r="DO39" s="407">
        <f t="shared" si="29"/>
        <v>345587.32800000004</v>
      </c>
      <c r="DP39" s="400">
        <v>77018.775900000008</v>
      </c>
      <c r="DQ39" s="400">
        <v>242379.22700000007</v>
      </c>
      <c r="DR39" s="400">
        <v>12849.727800000001</v>
      </c>
      <c r="DS39" s="400">
        <v>82355.491999999998</v>
      </c>
      <c r="DT39" s="400">
        <v>10.633004999999999</v>
      </c>
      <c r="DU39" s="400">
        <v>995.60400000000016</v>
      </c>
      <c r="DV39" s="400">
        <v>2953.3073050000003</v>
      </c>
      <c r="DW39" s="405">
        <v>19857.005000000001</v>
      </c>
      <c r="DX39" s="406">
        <f t="shared" si="30"/>
        <v>81005.974818000017</v>
      </c>
      <c r="DY39" s="407">
        <f t="shared" si="31"/>
        <v>258682.42200000002</v>
      </c>
      <c r="DZ39" s="400">
        <v>46779.665008000004</v>
      </c>
      <c r="EA39" s="400">
        <v>184224.39800000002</v>
      </c>
      <c r="EB39" s="400">
        <v>26490.641889999999</v>
      </c>
      <c r="EC39" s="400">
        <v>51677.453999999998</v>
      </c>
      <c r="ED39" s="400">
        <v>10.646370000000001</v>
      </c>
      <c r="EE39" s="400">
        <v>1022.0530000000001</v>
      </c>
      <c r="EF39" s="400">
        <v>7725.0215499999995</v>
      </c>
      <c r="EG39" s="405">
        <v>21758.517</v>
      </c>
      <c r="EH39" s="406">
        <f t="shared" si="32"/>
        <v>111011.93200000002</v>
      </c>
      <c r="EI39" s="407">
        <f t="shared" si="33"/>
        <v>98346.435999999987</v>
      </c>
      <c r="EJ39" s="407">
        <v>20416.415000000001</v>
      </c>
      <c r="EK39" s="407">
        <v>55934.885999999991</v>
      </c>
      <c r="EL39" s="407">
        <v>90458.217000000004</v>
      </c>
      <c r="EM39" s="407">
        <v>40726.139000000003</v>
      </c>
      <c r="EN39" s="407">
        <v>9.1809999999999992</v>
      </c>
      <c r="EO39" s="407">
        <v>455.904</v>
      </c>
      <c r="EP39" s="407">
        <v>128.119</v>
      </c>
      <c r="EQ39" s="410">
        <v>1229.5069999999998</v>
      </c>
      <c r="ER39" s="396">
        <f t="shared" si="34"/>
        <v>2827871.5345589998</v>
      </c>
      <c r="ES39" s="397">
        <f t="shared" si="35"/>
        <v>2323193.3659999999</v>
      </c>
      <c r="ET39" s="397">
        <f t="shared" si="36"/>
        <v>666021.83275800012</v>
      </c>
      <c r="EU39" s="397">
        <f t="shared" si="36"/>
        <v>1460627.9719999998</v>
      </c>
      <c r="EV39" s="397">
        <f t="shared" si="36"/>
        <v>2131941.980432</v>
      </c>
      <c r="EW39" s="397">
        <f t="shared" si="36"/>
        <v>780937.36200000008</v>
      </c>
      <c r="EX39" s="397">
        <f t="shared" si="36"/>
        <v>114.33207899999999</v>
      </c>
      <c r="EY39" s="397">
        <f t="shared" si="36"/>
        <v>9412.3100000000013</v>
      </c>
      <c r="EZ39" s="397">
        <f t="shared" si="37"/>
        <v>2291.5855850000003</v>
      </c>
      <c r="FA39" s="397">
        <f t="shared" si="37"/>
        <v>2916.08</v>
      </c>
      <c r="FB39" s="397">
        <f t="shared" si="38"/>
        <v>27501.803704999998</v>
      </c>
      <c r="FC39" s="398">
        <f t="shared" si="38"/>
        <v>69299.641999999993</v>
      </c>
      <c r="FE39" s="37"/>
    </row>
    <row r="40" spans="1:184" x14ac:dyDescent="0.2">
      <c r="A40" s="388" t="s">
        <v>122</v>
      </c>
      <c r="B40" s="389">
        <f t="shared" si="9"/>
        <v>357298.75200000009</v>
      </c>
      <c r="C40" s="390">
        <f t="shared" si="10"/>
        <v>722127.29200000002</v>
      </c>
      <c r="D40" s="391">
        <v>93772.650000000009</v>
      </c>
      <c r="E40" s="391">
        <v>505438.59299999994</v>
      </c>
      <c r="F40" s="391">
        <v>251472.99700000006</v>
      </c>
      <c r="G40" s="391">
        <v>181430.46300000002</v>
      </c>
      <c r="H40" s="391">
        <v>208.74799999999999</v>
      </c>
      <c r="I40" s="391">
        <v>12276.245999999997</v>
      </c>
      <c r="J40" s="391">
        <v>4398.0280000000002</v>
      </c>
      <c r="K40" s="391">
        <v>3210.1899999999996</v>
      </c>
      <c r="L40" s="391">
        <v>7446.3289999999997</v>
      </c>
      <c r="M40" s="392">
        <v>19771.799999999996</v>
      </c>
      <c r="N40" s="389">
        <f t="shared" si="11"/>
        <v>382425.48700000002</v>
      </c>
      <c r="O40" s="390">
        <f t="shared" si="12"/>
        <v>708368.66499999992</v>
      </c>
      <c r="P40" s="391">
        <v>179558.07800000001</v>
      </c>
      <c r="Q40" s="391">
        <v>501935.63199999998</v>
      </c>
      <c r="R40" s="391">
        <v>191041.894</v>
      </c>
      <c r="S40" s="391">
        <v>168646.58</v>
      </c>
      <c r="T40" s="391">
        <v>168.95700000000002</v>
      </c>
      <c r="U40" s="391">
        <v>10337.998</v>
      </c>
      <c r="V40" s="391">
        <v>2664.8679999999999</v>
      </c>
      <c r="W40" s="391">
        <v>1764.7809999999999</v>
      </c>
      <c r="X40" s="391">
        <v>8991.69</v>
      </c>
      <c r="Y40" s="392">
        <v>25683.673999999999</v>
      </c>
      <c r="Z40" s="393">
        <f t="shared" si="13"/>
        <v>328519.84700000001</v>
      </c>
      <c r="AA40" s="394">
        <f t="shared" si="14"/>
        <v>705744.89100000018</v>
      </c>
      <c r="AB40" s="395">
        <v>109537.66299999999</v>
      </c>
      <c r="AC40" s="395">
        <v>503970.43200000009</v>
      </c>
      <c r="AD40" s="395">
        <v>213451.69999999998</v>
      </c>
      <c r="AE40" s="395">
        <v>175715.38400000002</v>
      </c>
      <c r="AF40" s="395">
        <v>112.19299999999998</v>
      </c>
      <c r="AG40" s="395">
        <v>7272.3729999999996</v>
      </c>
      <c r="AH40" s="395">
        <v>257.83100000000002</v>
      </c>
      <c r="AI40" s="395">
        <v>316.584</v>
      </c>
      <c r="AJ40" s="395">
        <v>5160.4600000000019</v>
      </c>
      <c r="AK40" s="395">
        <v>18470.118000000006</v>
      </c>
      <c r="AL40" s="393">
        <f t="shared" si="15"/>
        <v>320915.22000000009</v>
      </c>
      <c r="AM40" s="394">
        <f t="shared" si="16"/>
        <v>654820.17799999984</v>
      </c>
      <c r="AN40" s="395">
        <v>121476.83500000009</v>
      </c>
      <c r="AO40" s="395">
        <v>474328.55799999984</v>
      </c>
      <c r="AP40" s="395">
        <v>190094.06499999997</v>
      </c>
      <c r="AQ40" s="395">
        <v>148092.13099999996</v>
      </c>
      <c r="AR40" s="395">
        <v>168.87900000000016</v>
      </c>
      <c r="AS40" s="395">
        <v>9929.8560000000034</v>
      </c>
      <c r="AT40" s="395">
        <v>656.34299999999996</v>
      </c>
      <c r="AU40" s="395">
        <v>1208.5559999999998</v>
      </c>
      <c r="AV40" s="395">
        <v>8519.0980000000054</v>
      </c>
      <c r="AW40" s="429">
        <v>21261.077000000012</v>
      </c>
      <c r="AX40" s="396">
        <f t="shared" si="17"/>
        <v>432331.16300000006</v>
      </c>
      <c r="AY40" s="397">
        <f t="shared" si="18"/>
        <v>677532.92400000012</v>
      </c>
      <c r="AZ40" s="397">
        <v>173284.9</v>
      </c>
      <c r="BA40" s="397">
        <v>482042.31599999999</v>
      </c>
      <c r="BB40" s="397">
        <v>248307.696</v>
      </c>
      <c r="BC40" s="397">
        <v>170371.133</v>
      </c>
      <c r="BD40" s="397">
        <v>333.483</v>
      </c>
      <c r="BE40" s="397">
        <v>9015.6360000000004</v>
      </c>
      <c r="BF40" s="397">
        <v>508.41199999999998</v>
      </c>
      <c r="BG40" s="397">
        <v>447.52300000000002</v>
      </c>
      <c r="BH40" s="397">
        <v>9896.6720000000005</v>
      </c>
      <c r="BI40" s="398">
        <v>15656.315999999999</v>
      </c>
      <c r="BJ40" s="399">
        <f t="shared" si="19"/>
        <v>294913.74599999993</v>
      </c>
      <c r="BK40" s="400">
        <f t="shared" si="20"/>
        <v>645162.55599999998</v>
      </c>
      <c r="BL40" s="401">
        <v>132310.17799999993</v>
      </c>
      <c r="BM40" s="401">
        <v>490129.13499999989</v>
      </c>
      <c r="BN40" s="401">
        <v>137169.89199999999</v>
      </c>
      <c r="BO40" s="401">
        <v>122433.60600000001</v>
      </c>
      <c r="BP40" s="401">
        <v>353.72500000000002</v>
      </c>
      <c r="BQ40" s="401">
        <v>11789.825999999999</v>
      </c>
      <c r="BR40" s="401">
        <v>363.93900000000002</v>
      </c>
      <c r="BS40" s="401">
        <v>538.95699999999999</v>
      </c>
      <c r="BT40" s="401">
        <v>24716.011999999999</v>
      </c>
      <c r="BU40" s="402">
        <v>20271.031999999999</v>
      </c>
      <c r="BV40" s="399">
        <f t="shared" si="40"/>
        <v>321235.64799999935</v>
      </c>
      <c r="BW40" s="400">
        <f t="shared" si="41"/>
        <v>643161.98200000019</v>
      </c>
      <c r="BX40" s="403">
        <v>147971.21399999937</v>
      </c>
      <c r="BY40" s="403">
        <v>520997.20200000016</v>
      </c>
      <c r="BZ40" s="403">
        <v>172286.11300000001</v>
      </c>
      <c r="CA40" s="403">
        <v>110794.26300000001</v>
      </c>
      <c r="CB40" s="403">
        <v>204.88799999999998</v>
      </c>
      <c r="CC40" s="403">
        <v>10593.358999999997</v>
      </c>
      <c r="CD40" s="403">
        <v>771.43399999999997</v>
      </c>
      <c r="CE40" s="403">
        <v>553.75699999999995</v>
      </c>
      <c r="CF40" s="403">
        <v>1.998999999999999</v>
      </c>
      <c r="CG40" s="404">
        <v>223.40099999999998</v>
      </c>
      <c r="CH40" s="399">
        <f t="shared" si="22"/>
        <v>267609.6369779997</v>
      </c>
      <c r="CI40" s="400">
        <f t="shared" si="23"/>
        <v>533461.30500000005</v>
      </c>
      <c r="CJ40" s="400">
        <v>133287.63722699971</v>
      </c>
      <c r="CK40" s="400">
        <v>441987.18900000007</v>
      </c>
      <c r="CL40" s="400">
        <v>131291.34834300002</v>
      </c>
      <c r="CM40" s="400">
        <v>79124.68799999998</v>
      </c>
      <c r="CN40" s="400">
        <v>280.843411</v>
      </c>
      <c r="CO40" s="400">
        <v>9596.0359999999982</v>
      </c>
      <c r="CP40" s="400">
        <v>2748.2754100000002</v>
      </c>
      <c r="CQ40" s="400">
        <v>2424.4740000000002</v>
      </c>
      <c r="CR40" s="400">
        <v>1.5325870000000001</v>
      </c>
      <c r="CS40" s="405">
        <v>328.91799999999995</v>
      </c>
      <c r="CT40" s="406">
        <f t="shared" si="24"/>
        <v>199096</v>
      </c>
      <c r="CU40" s="407">
        <f t="shared" si="25"/>
        <v>545571</v>
      </c>
      <c r="CV40" s="408">
        <v>128330</v>
      </c>
      <c r="CW40" s="408">
        <v>469376</v>
      </c>
      <c r="CX40" s="408">
        <v>69871</v>
      </c>
      <c r="CY40" s="408">
        <v>60358</v>
      </c>
      <c r="CZ40" s="408">
        <v>183</v>
      </c>
      <c r="DA40" s="408">
        <v>14808</v>
      </c>
      <c r="DB40" s="408">
        <v>712</v>
      </c>
      <c r="DC40" s="409">
        <v>1029</v>
      </c>
      <c r="DD40" s="406">
        <f t="shared" si="26"/>
        <v>164076.83737800003</v>
      </c>
      <c r="DE40" s="407">
        <f t="shared" si="27"/>
        <v>581732.10399999993</v>
      </c>
      <c r="DF40" s="400">
        <v>109888.43649000002</v>
      </c>
      <c r="DG40" s="400">
        <v>504292.26699999999</v>
      </c>
      <c r="DH40" s="400">
        <v>51791.858694000002</v>
      </c>
      <c r="DI40" s="400">
        <v>58432.868999999992</v>
      </c>
      <c r="DJ40" s="400">
        <v>140.27471399999999</v>
      </c>
      <c r="DK40" s="400">
        <v>14974.828000000001</v>
      </c>
      <c r="DL40" s="400">
        <v>2256.2674799999995</v>
      </c>
      <c r="DM40" s="405">
        <v>4032.1399999999994</v>
      </c>
      <c r="DN40" s="406">
        <f t="shared" si="28"/>
        <v>179466.81699799999</v>
      </c>
      <c r="DO40" s="407">
        <f t="shared" si="29"/>
        <v>561141.33299999987</v>
      </c>
      <c r="DP40" s="400">
        <v>93674.416012999995</v>
      </c>
      <c r="DQ40" s="400">
        <v>470303.51699999999</v>
      </c>
      <c r="DR40" s="400">
        <v>83510.812285999986</v>
      </c>
      <c r="DS40" s="400">
        <v>68214.473999999987</v>
      </c>
      <c r="DT40" s="400">
        <v>135.755066</v>
      </c>
      <c r="DU40" s="400">
        <v>18288.620000000003</v>
      </c>
      <c r="DV40" s="400">
        <v>2145.8336330000002</v>
      </c>
      <c r="DW40" s="405">
        <v>4334.7219999999998</v>
      </c>
      <c r="DX40" s="406">
        <f t="shared" si="30"/>
        <v>291643.39183700003</v>
      </c>
      <c r="DY40" s="407">
        <f t="shared" si="31"/>
        <v>522500.10700000002</v>
      </c>
      <c r="DZ40" s="400">
        <v>88300.946350000013</v>
      </c>
      <c r="EA40" s="400">
        <v>401186.37700000004</v>
      </c>
      <c r="EB40" s="400">
        <v>200339.32373999999</v>
      </c>
      <c r="EC40" s="400">
        <v>97009.036999999997</v>
      </c>
      <c r="ED40" s="400">
        <v>169.82003699999999</v>
      </c>
      <c r="EE40" s="400">
        <v>18409.746999999999</v>
      </c>
      <c r="EF40" s="400">
        <v>2833.3017099999997</v>
      </c>
      <c r="EG40" s="405">
        <v>5894.9459999999999</v>
      </c>
      <c r="EH40" s="406">
        <f t="shared" si="32"/>
        <v>243010.69800000012</v>
      </c>
      <c r="EI40" s="407">
        <f t="shared" si="33"/>
        <v>747368.41700000013</v>
      </c>
      <c r="EJ40" s="407">
        <v>112347.85400000012</v>
      </c>
      <c r="EK40" s="407">
        <v>614651.45400000014</v>
      </c>
      <c r="EL40" s="407">
        <v>129651.74</v>
      </c>
      <c r="EM40" s="407">
        <v>87410.258000000002</v>
      </c>
      <c r="EN40" s="407">
        <v>198.88099999999997</v>
      </c>
      <c r="EO40" s="407">
        <v>35928.397000000004</v>
      </c>
      <c r="EP40" s="407">
        <v>812.22299999999893</v>
      </c>
      <c r="EQ40" s="410">
        <v>9378.3080000000009</v>
      </c>
      <c r="ER40" s="396">
        <f t="shared" si="34"/>
        <v>3782543.2441909988</v>
      </c>
      <c r="ES40" s="397">
        <f t="shared" si="35"/>
        <v>8248692.7540000007</v>
      </c>
      <c r="ET40" s="397">
        <f t="shared" si="36"/>
        <v>1623740.8080799992</v>
      </c>
      <c r="EU40" s="397">
        <f t="shared" si="36"/>
        <v>6380638.6720000012</v>
      </c>
      <c r="EV40" s="397">
        <f t="shared" si="36"/>
        <v>2070280.4400629997</v>
      </c>
      <c r="EW40" s="397">
        <f t="shared" si="36"/>
        <v>1528032.8859999999</v>
      </c>
      <c r="EX40" s="397">
        <f t="shared" si="36"/>
        <v>2659.447228</v>
      </c>
      <c r="EY40" s="397">
        <f t="shared" si="36"/>
        <v>183220.92199999999</v>
      </c>
      <c r="EZ40" s="397">
        <f t="shared" si="37"/>
        <v>12369.13041</v>
      </c>
      <c r="FA40" s="397">
        <f t="shared" si="37"/>
        <v>10464.822</v>
      </c>
      <c r="FB40" s="397">
        <f t="shared" si="38"/>
        <v>73493.418410000013</v>
      </c>
      <c r="FC40" s="398">
        <f t="shared" si="38"/>
        <v>146335.45200000002</v>
      </c>
      <c r="FE40" s="37"/>
    </row>
    <row r="41" spans="1:184" x14ac:dyDescent="0.2">
      <c r="A41" s="430" t="s">
        <v>123</v>
      </c>
      <c r="B41" s="431">
        <f t="shared" si="9"/>
        <v>1.4179999999999999</v>
      </c>
      <c r="C41" s="432">
        <f t="shared" si="10"/>
        <v>33.859000000000002</v>
      </c>
      <c r="D41" s="433">
        <v>0.97</v>
      </c>
      <c r="E41" s="433">
        <v>29.555</v>
      </c>
      <c r="F41" s="433">
        <v>0</v>
      </c>
      <c r="G41" s="433">
        <v>0</v>
      </c>
      <c r="H41" s="433">
        <v>0.44800000000000001</v>
      </c>
      <c r="I41" s="433">
        <v>4.3040000000000003</v>
      </c>
      <c r="J41" s="433">
        <v>0</v>
      </c>
      <c r="K41" s="433">
        <v>0</v>
      </c>
      <c r="L41" s="433">
        <v>0</v>
      </c>
      <c r="M41" s="434">
        <v>0</v>
      </c>
      <c r="N41" s="431">
        <f t="shared" si="11"/>
        <v>52.926000000000002</v>
      </c>
      <c r="O41" s="432">
        <f t="shared" si="12"/>
        <v>241.63200000000001</v>
      </c>
      <c r="P41" s="433">
        <v>12.925999999999998</v>
      </c>
      <c r="Q41" s="433">
        <v>26.202000000000002</v>
      </c>
      <c r="R41" s="433">
        <v>40</v>
      </c>
      <c r="S41" s="433">
        <v>215.43</v>
      </c>
      <c r="T41" s="433">
        <v>0</v>
      </c>
      <c r="U41" s="433">
        <v>0</v>
      </c>
      <c r="V41" s="433">
        <v>0</v>
      </c>
      <c r="W41" s="433">
        <v>0</v>
      </c>
      <c r="X41" s="433">
        <v>0</v>
      </c>
      <c r="Y41" s="434">
        <v>0</v>
      </c>
      <c r="Z41" s="435">
        <f t="shared" si="13"/>
        <v>0.67699999999999994</v>
      </c>
      <c r="AA41" s="436">
        <f t="shared" si="14"/>
        <v>135.71600000000001</v>
      </c>
      <c r="AB41" s="437">
        <v>0.67699999999999994</v>
      </c>
      <c r="AC41" s="437">
        <v>135.71600000000001</v>
      </c>
      <c r="AD41" s="437">
        <v>0</v>
      </c>
      <c r="AE41" s="437">
        <v>0</v>
      </c>
      <c r="AF41" s="437">
        <v>0</v>
      </c>
      <c r="AG41" s="437">
        <v>0</v>
      </c>
      <c r="AH41" s="437">
        <v>0</v>
      </c>
      <c r="AI41" s="437">
        <v>0</v>
      </c>
      <c r="AJ41" s="437">
        <v>0</v>
      </c>
      <c r="AK41" s="437">
        <v>0</v>
      </c>
      <c r="AL41" s="435">
        <f t="shared" si="15"/>
        <v>29.942000000000007</v>
      </c>
      <c r="AM41" s="436">
        <f t="shared" si="16"/>
        <v>194.50799999999998</v>
      </c>
      <c r="AN41" s="437">
        <v>26.630000000000006</v>
      </c>
      <c r="AO41" s="437">
        <v>175.48399999999998</v>
      </c>
      <c r="AP41" s="437">
        <v>3.3119999999999998</v>
      </c>
      <c r="AQ41" s="437">
        <v>19.024000000000001</v>
      </c>
      <c r="AR41" s="437">
        <v>0</v>
      </c>
      <c r="AS41" s="437">
        <v>0</v>
      </c>
      <c r="AT41" s="437">
        <v>0</v>
      </c>
      <c r="AU41" s="437">
        <v>0</v>
      </c>
      <c r="AV41" s="437">
        <v>0</v>
      </c>
      <c r="AW41" s="438">
        <v>0</v>
      </c>
      <c r="AX41" s="439">
        <f t="shared" si="17"/>
        <v>0.13</v>
      </c>
      <c r="AY41" s="440">
        <f t="shared" si="18"/>
        <v>10.779</v>
      </c>
      <c r="AZ41" s="440">
        <v>0.13</v>
      </c>
      <c r="BA41" s="440">
        <v>10.779</v>
      </c>
      <c r="BB41" s="440">
        <v>0</v>
      </c>
      <c r="BC41" s="440">
        <v>0</v>
      </c>
      <c r="BD41" s="440">
        <v>0</v>
      </c>
      <c r="BE41" s="440">
        <v>0</v>
      </c>
      <c r="BF41" s="440">
        <v>0</v>
      </c>
      <c r="BG41" s="440">
        <v>0</v>
      </c>
      <c r="BH41" s="440">
        <v>0</v>
      </c>
      <c r="BI41" s="441">
        <v>0</v>
      </c>
      <c r="BJ41" s="442">
        <f t="shared" si="19"/>
        <v>0.12</v>
      </c>
      <c r="BK41" s="443">
        <f t="shared" si="20"/>
        <v>8.1560000000000006</v>
      </c>
      <c r="BL41" s="444">
        <v>0.12</v>
      </c>
      <c r="BM41" s="444">
        <v>8.1560000000000006</v>
      </c>
      <c r="BN41" s="444">
        <v>0</v>
      </c>
      <c r="BO41" s="444">
        <v>0</v>
      </c>
      <c r="BP41" s="444">
        <v>0</v>
      </c>
      <c r="BQ41" s="444">
        <v>0</v>
      </c>
      <c r="BR41" s="444">
        <v>0</v>
      </c>
      <c r="BS41" s="444">
        <v>0</v>
      </c>
      <c r="BT41" s="444">
        <v>0</v>
      </c>
      <c r="BU41" s="445">
        <v>0</v>
      </c>
      <c r="BV41" s="442">
        <f t="shared" si="40"/>
        <v>0</v>
      </c>
      <c r="BW41" s="443">
        <f t="shared" si="41"/>
        <v>0.89800000000000002</v>
      </c>
      <c r="BX41" s="446">
        <v>0</v>
      </c>
      <c r="BY41" s="446">
        <v>0</v>
      </c>
      <c r="BZ41" s="446">
        <v>0</v>
      </c>
      <c r="CA41" s="446">
        <v>0</v>
      </c>
      <c r="CB41" s="446">
        <v>0</v>
      </c>
      <c r="CC41" s="446">
        <v>0</v>
      </c>
      <c r="CD41" s="446">
        <v>0</v>
      </c>
      <c r="CE41" s="446">
        <v>0</v>
      </c>
      <c r="CF41" s="446"/>
      <c r="CG41" s="447">
        <v>0.89800000000000002</v>
      </c>
      <c r="CH41" s="442">
        <f t="shared" si="22"/>
        <v>16.262</v>
      </c>
      <c r="CI41" s="443">
        <f t="shared" si="23"/>
        <v>64.445999999999998</v>
      </c>
      <c r="CJ41" s="443">
        <v>16.262</v>
      </c>
      <c r="CK41" s="443">
        <v>64.445999999999998</v>
      </c>
      <c r="CL41" s="443">
        <v>0</v>
      </c>
      <c r="CM41" s="443">
        <v>0</v>
      </c>
      <c r="CN41" s="443">
        <v>0</v>
      </c>
      <c r="CO41" s="443">
        <v>0</v>
      </c>
      <c r="CP41" s="443">
        <v>0</v>
      </c>
      <c r="CQ41" s="443">
        <v>0</v>
      </c>
      <c r="CR41" s="443">
        <v>0</v>
      </c>
      <c r="CS41" s="448">
        <v>0</v>
      </c>
      <c r="CT41" s="449">
        <f t="shared" si="24"/>
        <v>0</v>
      </c>
      <c r="CU41" s="450">
        <f t="shared" si="25"/>
        <v>1</v>
      </c>
      <c r="CV41" s="451">
        <v>0</v>
      </c>
      <c r="CW41" s="451">
        <v>0</v>
      </c>
      <c r="CX41" s="451">
        <v>0</v>
      </c>
      <c r="CY41" s="451">
        <v>0</v>
      </c>
      <c r="CZ41" s="451">
        <v>0</v>
      </c>
      <c r="DA41" s="451">
        <v>0</v>
      </c>
      <c r="DB41" s="451"/>
      <c r="DC41" s="452">
        <v>1</v>
      </c>
      <c r="DD41" s="449">
        <f t="shared" si="26"/>
        <v>56.807347</v>
      </c>
      <c r="DE41" s="450">
        <f t="shared" si="27"/>
        <v>151.27699999999999</v>
      </c>
      <c r="DF41" s="453">
        <v>53.838346999999999</v>
      </c>
      <c r="DG41" s="454">
        <v>84.256999999999991</v>
      </c>
      <c r="DH41" s="454">
        <v>0</v>
      </c>
      <c r="DI41" s="454">
        <v>0</v>
      </c>
      <c r="DJ41" s="443">
        <v>2.9689999999999999</v>
      </c>
      <c r="DK41" s="443">
        <v>67.02</v>
      </c>
      <c r="DL41" s="443">
        <v>0</v>
      </c>
      <c r="DM41" s="448">
        <v>0</v>
      </c>
      <c r="DN41" s="449">
        <f t="shared" si="28"/>
        <v>10.869530000000001</v>
      </c>
      <c r="DO41" s="450">
        <f t="shared" si="29"/>
        <v>59.205999999999996</v>
      </c>
      <c r="DP41" s="453">
        <v>10.869530000000001</v>
      </c>
      <c r="DQ41" s="454">
        <v>59.205999999999996</v>
      </c>
      <c r="DR41" s="454">
        <v>0</v>
      </c>
      <c r="DS41" s="454">
        <v>0</v>
      </c>
      <c r="DT41" s="443">
        <v>0</v>
      </c>
      <c r="DU41" s="443">
        <v>0</v>
      </c>
      <c r="DV41" s="443">
        <v>0</v>
      </c>
      <c r="DW41" s="448">
        <v>0</v>
      </c>
      <c r="DX41" s="449">
        <f t="shared" si="30"/>
        <v>23.154399999999999</v>
      </c>
      <c r="DY41" s="450">
        <f t="shared" si="31"/>
        <v>31.787999999999997</v>
      </c>
      <c r="DZ41" s="453"/>
      <c r="EA41" s="454">
        <v>17.006999999999998</v>
      </c>
      <c r="EB41" s="454">
        <v>23.154399999999999</v>
      </c>
      <c r="EC41" s="454">
        <v>14.781000000000001</v>
      </c>
      <c r="ED41" s="443"/>
      <c r="EE41" s="443"/>
      <c r="EF41" s="443">
        <v>0</v>
      </c>
      <c r="EG41" s="448">
        <v>0</v>
      </c>
      <c r="EH41" s="449">
        <f t="shared" si="32"/>
        <v>0</v>
      </c>
      <c r="EI41" s="450">
        <f t="shared" si="33"/>
        <v>0</v>
      </c>
      <c r="EJ41" s="455"/>
      <c r="EK41" s="455"/>
      <c r="EL41" s="455"/>
      <c r="EM41" s="455"/>
      <c r="EN41" s="455"/>
      <c r="EO41" s="455"/>
      <c r="EP41" s="450"/>
      <c r="EQ41" s="456">
        <v>0</v>
      </c>
      <c r="ER41" s="439">
        <f t="shared" si="34"/>
        <v>192.30627699999999</v>
      </c>
      <c r="ES41" s="440">
        <f t="shared" si="35"/>
        <v>933.26499999999987</v>
      </c>
      <c r="ET41" s="440">
        <f t="shared" si="36"/>
        <v>122.422877</v>
      </c>
      <c r="EU41" s="440">
        <f t="shared" si="36"/>
        <v>610.80799999999988</v>
      </c>
      <c r="EV41" s="440">
        <f t="shared" si="36"/>
        <v>66.466399999999993</v>
      </c>
      <c r="EW41" s="440">
        <f t="shared" si="36"/>
        <v>249.23500000000001</v>
      </c>
      <c r="EX41" s="440">
        <f t="shared" si="36"/>
        <v>3.4169999999999998</v>
      </c>
      <c r="EY41" s="440">
        <f t="shared" si="36"/>
        <v>71.323999999999998</v>
      </c>
      <c r="EZ41" s="440">
        <f t="shared" si="37"/>
        <v>0</v>
      </c>
      <c r="FA41" s="440">
        <f t="shared" si="37"/>
        <v>0</v>
      </c>
      <c r="FB41" s="440">
        <f t="shared" si="38"/>
        <v>0</v>
      </c>
      <c r="FC41" s="441">
        <f t="shared" si="38"/>
        <v>1.8980000000000001</v>
      </c>
      <c r="FE41" s="37"/>
    </row>
    <row r="42" spans="1:184" x14ac:dyDescent="0.2">
      <c r="A42" s="362" t="s">
        <v>188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3"/>
      <c r="AA42" s="363"/>
      <c r="AB42" s="364"/>
      <c r="AC42" s="364"/>
      <c r="AD42" s="364"/>
      <c r="AE42" s="364"/>
      <c r="AF42" s="364"/>
      <c r="AG42" s="364"/>
      <c r="AH42" s="363"/>
      <c r="AI42" s="363"/>
      <c r="DR42" s="37"/>
      <c r="DS42" s="37"/>
      <c r="ED42" s="37"/>
      <c r="EE42" s="37"/>
      <c r="EF42" s="37"/>
      <c r="EG42" s="37"/>
    </row>
    <row r="43" spans="1:184" x14ac:dyDescent="0.2">
      <c r="A43" s="362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3"/>
      <c r="AA43" s="363"/>
      <c r="AB43" s="364"/>
      <c r="AC43" s="364"/>
      <c r="AD43" s="364"/>
      <c r="AE43" s="364"/>
      <c r="AF43" s="364"/>
      <c r="AG43" s="364"/>
      <c r="AH43" s="363"/>
      <c r="AI43" s="363"/>
      <c r="DR43" s="37"/>
      <c r="DS43" s="37"/>
      <c r="ED43" s="37"/>
      <c r="EE43" s="37"/>
      <c r="EF43" s="37"/>
      <c r="EG43" s="37"/>
    </row>
    <row r="44" spans="1:184" x14ac:dyDescent="0.2">
      <c r="A44" s="362"/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3"/>
      <c r="AA44" s="363"/>
      <c r="AB44" s="364"/>
      <c r="AC44" s="364"/>
      <c r="AD44" s="364"/>
      <c r="AE44" s="364"/>
      <c r="AF44" s="364"/>
      <c r="AG44" s="364"/>
      <c r="AH44" s="363"/>
      <c r="AI44" s="363"/>
      <c r="DR44" s="37"/>
      <c r="DS44" s="37"/>
      <c r="ED44" s="37"/>
      <c r="EE44" s="37"/>
      <c r="EF44" s="37"/>
      <c r="EG44" s="37"/>
    </row>
    <row r="45" spans="1:184" x14ac:dyDescent="0.2">
      <c r="A45" s="362"/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2"/>
      <c r="BC45" s="362"/>
      <c r="BD45" s="362"/>
      <c r="BE45" s="362"/>
      <c r="BF45" s="362"/>
      <c r="BG45" s="362"/>
      <c r="BH45" s="362"/>
      <c r="BI45" s="362"/>
      <c r="BJ45" s="362"/>
      <c r="BK45" s="362"/>
      <c r="BL45" s="362"/>
      <c r="BM45" s="362"/>
      <c r="BN45" s="362"/>
      <c r="BO45" s="362"/>
      <c r="BP45" s="362"/>
      <c r="BQ45" s="362"/>
      <c r="DR45" s="37"/>
      <c r="DS45" s="37"/>
      <c r="ED45" s="37"/>
      <c r="EE45" s="37"/>
      <c r="EF45" s="37"/>
      <c r="EG45" s="37"/>
    </row>
    <row r="46" spans="1:184" x14ac:dyDescent="0.2"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</row>
    <row r="47" spans="1:184" ht="11.4" x14ac:dyDescent="0.2">
      <c r="A47" s="634" t="s">
        <v>215</v>
      </c>
      <c r="B47" s="634"/>
      <c r="C47" s="634"/>
      <c r="D47" s="634"/>
      <c r="E47" s="457"/>
      <c r="F47" s="457"/>
      <c r="G47" s="457"/>
      <c r="I47" s="634" t="s">
        <v>216</v>
      </c>
      <c r="J47" s="99"/>
      <c r="K47" s="99"/>
      <c r="L47" s="99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362"/>
      <c r="AN47" s="362"/>
      <c r="AO47" s="36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362"/>
      <c r="BI47" s="362"/>
      <c r="BJ47" s="362"/>
      <c r="BK47" s="362"/>
      <c r="BL47" s="362"/>
      <c r="BM47" s="362"/>
      <c r="BN47" s="362"/>
      <c r="BO47" s="362"/>
      <c r="BP47" s="362"/>
      <c r="BQ47" s="362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</row>
    <row r="48" spans="1:184" ht="11.4" x14ac:dyDescent="0.2">
      <c r="A48" s="634"/>
      <c r="B48" s="634"/>
      <c r="C48" s="634"/>
      <c r="D48" s="634">
        <v>2020</v>
      </c>
      <c r="E48" s="457"/>
      <c r="F48" s="457"/>
      <c r="G48" s="457"/>
      <c r="I48" s="634"/>
      <c r="J48" s="99"/>
      <c r="K48" s="99"/>
      <c r="L48" s="100">
        <v>2020</v>
      </c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362"/>
      <c r="AN48" s="362"/>
      <c r="AO48" s="362"/>
      <c r="AP48" s="362"/>
      <c r="AQ48" s="362"/>
      <c r="AR48" s="362"/>
      <c r="AS48" s="362"/>
      <c r="AT48" s="362"/>
      <c r="AU48" s="362"/>
      <c r="AV48" s="362"/>
      <c r="AW48" s="362"/>
      <c r="AX48" s="362"/>
      <c r="AY48" s="362"/>
      <c r="AZ48" s="362"/>
      <c r="BA48" s="362"/>
      <c r="BB48" s="362"/>
      <c r="BC48" s="362"/>
      <c r="BD48" s="362"/>
      <c r="BE48" s="362"/>
      <c r="BF48" s="362"/>
      <c r="BG48" s="362"/>
      <c r="BH48" s="362"/>
      <c r="BI48" s="362"/>
      <c r="BJ48" s="362"/>
      <c r="BK48" s="362"/>
      <c r="BL48" s="362"/>
      <c r="BM48" s="362"/>
      <c r="BN48" s="362"/>
      <c r="BO48" s="362"/>
      <c r="BP48" s="362"/>
      <c r="BQ48" s="362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</row>
    <row r="49" spans="1:184" ht="24" customHeight="1" x14ac:dyDescent="0.2">
      <c r="A49" s="274" t="s">
        <v>146</v>
      </c>
      <c r="B49" s="275" t="s">
        <v>2</v>
      </c>
      <c r="C49" s="275" t="s">
        <v>3</v>
      </c>
      <c r="D49" s="275" t="s">
        <v>4</v>
      </c>
      <c r="E49" s="275" t="s">
        <v>5</v>
      </c>
      <c r="F49" s="275" t="s">
        <v>138</v>
      </c>
      <c r="G49" s="276" t="s">
        <v>139</v>
      </c>
      <c r="I49" s="274" t="s">
        <v>146</v>
      </c>
      <c r="J49" s="275" t="s">
        <v>2</v>
      </c>
      <c r="K49" s="275" t="s">
        <v>3</v>
      </c>
      <c r="L49" s="275" t="s">
        <v>4</v>
      </c>
      <c r="M49" s="275" t="s">
        <v>5</v>
      </c>
      <c r="N49" s="275" t="s">
        <v>138</v>
      </c>
      <c r="O49" s="276" t="s">
        <v>139</v>
      </c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</row>
    <row r="50" spans="1:184" ht="19.95" customHeight="1" x14ac:dyDescent="0.2">
      <c r="A50" s="458" t="s">
        <v>171</v>
      </c>
      <c r="B50" s="459">
        <f>SUM(B51:B55)</f>
        <v>25246584.981000014</v>
      </c>
      <c r="C50" s="459">
        <f>SUM(C51:C55)</f>
        <v>18016119.503000017</v>
      </c>
      <c r="D50" s="459">
        <f t="shared" ref="D50:F50" si="42">SUM(D51:D55)</f>
        <v>4190850.2559999987</v>
      </c>
      <c r="E50" s="459">
        <f t="shared" si="42"/>
        <v>8047.8049999999985</v>
      </c>
      <c r="F50" s="459">
        <f t="shared" si="42"/>
        <v>538949.19299999985</v>
      </c>
      <c r="G50" s="460">
        <f>SUM(G51:G55)</f>
        <v>2492618.2240000004</v>
      </c>
      <c r="I50" s="458" t="s">
        <v>171</v>
      </c>
      <c r="J50" s="459">
        <f>SUM(J51:J55)</f>
        <v>43581415.552000001</v>
      </c>
      <c r="K50" s="459">
        <f t="shared" ref="K50:N50" si="43">SUM(K51:K55)</f>
        <v>35731334.328000002</v>
      </c>
      <c r="L50" s="459">
        <f t="shared" si="43"/>
        <v>2542445.7520000008</v>
      </c>
      <c r="M50" s="459">
        <f t="shared" si="43"/>
        <v>557002.28399999999</v>
      </c>
      <c r="N50" s="459">
        <f t="shared" si="43"/>
        <v>200086.72500000001</v>
      </c>
      <c r="O50" s="459">
        <f>SUM(O51:O55)</f>
        <v>4550546.4630000005</v>
      </c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362"/>
      <c r="BP50" s="362"/>
      <c r="BQ50" s="362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</row>
    <row r="51" spans="1:184" ht="19.95" customHeight="1" x14ac:dyDescent="0.2">
      <c r="A51" s="461" t="s">
        <v>76</v>
      </c>
      <c r="B51" s="281">
        <f>C51+D51+E51+F51+G51</f>
        <v>18345388.76000002</v>
      </c>
      <c r="C51" s="227">
        <v>14030968.973000022</v>
      </c>
      <c r="D51" s="227">
        <v>1820620.3769999989</v>
      </c>
      <c r="E51" s="227">
        <v>4065.7119999999986</v>
      </c>
      <c r="F51" s="227">
        <v>468336.44299999985</v>
      </c>
      <c r="G51" s="228">
        <v>2021397.2550000006</v>
      </c>
      <c r="I51" s="461" t="s">
        <v>76</v>
      </c>
      <c r="J51" s="281">
        <f>K51+L51+M51+N51+O51</f>
        <v>22089346.27099999</v>
      </c>
      <c r="K51" s="227">
        <v>18796808.505999994</v>
      </c>
      <c r="L51" s="227">
        <v>857943.41499999992</v>
      </c>
      <c r="M51" s="227">
        <v>72739.026000000013</v>
      </c>
      <c r="N51" s="227">
        <v>139528.31899999999</v>
      </c>
      <c r="O51" s="228">
        <v>2222327.0050000004</v>
      </c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</row>
    <row r="52" spans="1:184" ht="19.95" customHeight="1" x14ac:dyDescent="0.2">
      <c r="A52" s="461" t="s">
        <v>77</v>
      </c>
      <c r="B52" s="281">
        <f t="shared" ref="B52:B54" si="44">C52+D52+E52+F52+G52</f>
        <v>2540447.3479999988</v>
      </c>
      <c r="C52" s="227">
        <v>1244495.405999999</v>
      </c>
      <c r="D52" s="227">
        <v>1084626.5909999995</v>
      </c>
      <c r="E52" s="227">
        <v>1005.0119999999998</v>
      </c>
      <c r="F52" s="227">
        <v>14772.461000000001</v>
      </c>
      <c r="G52" s="228">
        <v>195547.878</v>
      </c>
      <c r="I52" s="461" t="s">
        <v>79</v>
      </c>
      <c r="J52" s="281">
        <f t="shared" ref="J52:J54" si="45">K52+L52+M52+N52+O52</f>
        <v>9087999.2730000056</v>
      </c>
      <c r="K52" s="227">
        <v>7647575.5470000068</v>
      </c>
      <c r="L52" s="227">
        <v>587609.86400000006</v>
      </c>
      <c r="M52" s="227">
        <v>126321.74800000002</v>
      </c>
      <c r="N52" s="227">
        <v>4824.7900000000009</v>
      </c>
      <c r="O52" s="228">
        <v>721667.32400000002</v>
      </c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2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</row>
    <row r="53" spans="1:184" ht="19.95" customHeight="1" x14ac:dyDescent="0.2">
      <c r="A53" s="461" t="s">
        <v>79</v>
      </c>
      <c r="B53" s="281">
        <f t="shared" si="44"/>
        <v>1931787.9199999985</v>
      </c>
      <c r="C53" s="227">
        <v>1443577.1469999985</v>
      </c>
      <c r="D53" s="227">
        <v>380430.8870000001</v>
      </c>
      <c r="E53" s="227">
        <v>1871.9089999999994</v>
      </c>
      <c r="F53" s="227">
        <v>2765.7370000000001</v>
      </c>
      <c r="G53" s="228">
        <v>103142.23999999999</v>
      </c>
      <c r="I53" s="461" t="s">
        <v>77</v>
      </c>
      <c r="J53" s="281">
        <f t="shared" si="45"/>
        <v>5086142.5540000014</v>
      </c>
      <c r="K53" s="227">
        <v>3597781.2970000012</v>
      </c>
      <c r="L53" s="227">
        <v>330585.40399999998</v>
      </c>
      <c r="M53" s="227">
        <v>213979.91899999999</v>
      </c>
      <c r="N53" s="227">
        <v>12005.892</v>
      </c>
      <c r="O53" s="228">
        <v>931790.04200000002</v>
      </c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</row>
    <row r="54" spans="1:184" ht="19.95" customHeight="1" x14ac:dyDescent="0.2">
      <c r="A54" s="461" t="s">
        <v>118</v>
      </c>
      <c r="B54" s="281">
        <f t="shared" si="44"/>
        <v>1649469.9629999998</v>
      </c>
      <c r="C54" s="227">
        <v>680216.9869999995</v>
      </c>
      <c r="D54" s="227">
        <v>823853.70300000033</v>
      </c>
      <c r="E54" s="227">
        <v>736.50100000000009</v>
      </c>
      <c r="F54" s="227">
        <v>50659.544999999984</v>
      </c>
      <c r="G54" s="228">
        <v>94003.227000000014</v>
      </c>
      <c r="I54" s="461" t="s">
        <v>118</v>
      </c>
      <c r="J54" s="281">
        <f t="shared" si="45"/>
        <v>3766565.4460000005</v>
      </c>
      <c r="K54" s="227">
        <v>2686101.4759999998</v>
      </c>
      <c r="L54" s="227">
        <v>616744.26000000047</v>
      </c>
      <c r="M54" s="227">
        <v>108166.37299999999</v>
      </c>
      <c r="N54" s="227">
        <v>39339.488000000005</v>
      </c>
      <c r="O54" s="228">
        <v>316213.84900000005</v>
      </c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2"/>
      <c r="AY54" s="362"/>
      <c r="AZ54" s="362"/>
      <c r="BA54" s="362"/>
      <c r="BB54" s="362"/>
      <c r="BC54" s="362"/>
      <c r="BD54" s="362"/>
      <c r="BE54" s="362"/>
      <c r="BF54" s="362"/>
      <c r="BG54" s="362"/>
      <c r="BH54" s="362"/>
      <c r="BI54" s="362"/>
      <c r="BJ54" s="362"/>
      <c r="BK54" s="362"/>
      <c r="BL54" s="362"/>
      <c r="BM54" s="362"/>
      <c r="BN54" s="362"/>
      <c r="BO54" s="362"/>
      <c r="BP54" s="362"/>
      <c r="BQ54" s="362"/>
      <c r="DG54" s="28"/>
      <c r="DH54" s="462"/>
      <c r="DI54" s="462"/>
      <c r="DJ54" s="462"/>
      <c r="DK54" s="462"/>
      <c r="DL54" s="462"/>
      <c r="DM54" s="462"/>
      <c r="DN54" s="462"/>
      <c r="DO54" s="462"/>
      <c r="DP54" s="462"/>
      <c r="DQ54" s="462"/>
      <c r="DR54" s="462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</row>
    <row r="55" spans="1:184" ht="19.95" customHeight="1" x14ac:dyDescent="0.2">
      <c r="A55" s="463" t="s">
        <v>114</v>
      </c>
      <c r="B55" s="284">
        <f>C55+D55+E55+F55+G55</f>
        <v>779490.98999999929</v>
      </c>
      <c r="C55" s="464">
        <v>616860.98999999941</v>
      </c>
      <c r="D55" s="464">
        <v>81318.698000000019</v>
      </c>
      <c r="E55" s="464">
        <v>368.67100000000016</v>
      </c>
      <c r="F55" s="464">
        <v>2415.0069999999996</v>
      </c>
      <c r="G55" s="465">
        <v>78527.623999999996</v>
      </c>
      <c r="I55" s="463" t="s">
        <v>114</v>
      </c>
      <c r="J55" s="284">
        <f>K55+L55+M55+N55+O55</f>
        <v>3551362.0080000013</v>
      </c>
      <c r="K55" s="464">
        <v>3003067.5020000013</v>
      </c>
      <c r="L55" s="464">
        <v>149562.80900000004</v>
      </c>
      <c r="M55" s="464">
        <v>35795.217999999993</v>
      </c>
      <c r="N55" s="464">
        <v>4388.235999999999</v>
      </c>
      <c r="O55" s="465">
        <v>358548.24300000019</v>
      </c>
      <c r="DG55" s="28"/>
      <c r="DH55" s="462"/>
      <c r="DI55" s="462"/>
      <c r="DJ55" s="462"/>
      <c r="DK55" s="462"/>
      <c r="DL55" s="462"/>
      <c r="DM55" s="462"/>
      <c r="DN55" s="462"/>
      <c r="DO55" s="462"/>
      <c r="DP55" s="462"/>
      <c r="DQ55" s="462"/>
      <c r="DR55" s="462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</row>
    <row r="56" spans="1:184" x14ac:dyDescent="0.2"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2"/>
      <c r="AI56" s="362"/>
      <c r="AJ56" s="362"/>
      <c r="AK56" s="362"/>
      <c r="AL56" s="362"/>
      <c r="AM56" s="362"/>
      <c r="AN56" s="362"/>
      <c r="AO56" s="362"/>
      <c r="AP56" s="362"/>
      <c r="AQ56" s="362"/>
      <c r="AR56" s="362"/>
      <c r="AS56" s="362"/>
      <c r="AT56" s="362"/>
      <c r="AU56" s="362"/>
      <c r="AV56" s="362"/>
      <c r="AW56" s="362"/>
      <c r="AX56" s="362"/>
      <c r="AY56" s="362"/>
      <c r="AZ56" s="362"/>
      <c r="BA56" s="362"/>
      <c r="BB56" s="362"/>
      <c r="BC56" s="362"/>
      <c r="BD56" s="362"/>
      <c r="BE56" s="362"/>
      <c r="BF56" s="362"/>
      <c r="BG56" s="362"/>
      <c r="BH56" s="362"/>
      <c r="BI56" s="362"/>
      <c r="BJ56" s="362"/>
      <c r="BK56" s="362"/>
      <c r="BL56" s="362"/>
      <c r="BM56" s="362"/>
      <c r="BN56" s="362"/>
      <c r="BO56" s="362"/>
      <c r="BP56" s="362"/>
      <c r="BQ56" s="362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</row>
    <row r="57" spans="1:184" x14ac:dyDescent="0.2">
      <c r="N57" s="466"/>
      <c r="O57" s="466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</row>
    <row r="58" spans="1:184" x14ac:dyDescent="0.2">
      <c r="N58" s="466"/>
      <c r="O58" s="466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H58" s="362"/>
      <c r="BI58" s="362"/>
      <c r="BJ58" s="362"/>
      <c r="BK58" s="362"/>
      <c r="BL58" s="362"/>
      <c r="BM58" s="362"/>
      <c r="BN58" s="362"/>
      <c r="BO58" s="362"/>
      <c r="BP58" s="362"/>
      <c r="BQ58" s="362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</row>
    <row r="59" spans="1:184" x14ac:dyDescent="0.2"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</row>
    <row r="60" spans="1:184" x14ac:dyDescent="0.2"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</row>
    <row r="61" spans="1:184" x14ac:dyDescent="0.2"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</row>
    <row r="62" spans="1:184" x14ac:dyDescent="0.2"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</row>
    <row r="63" spans="1:184" x14ac:dyDescent="0.2"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</row>
    <row r="64" spans="1:184" x14ac:dyDescent="0.2"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</row>
    <row r="65" spans="112:184" x14ac:dyDescent="0.2"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</row>
    <row r="66" spans="112:184" x14ac:dyDescent="0.2"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</row>
    <row r="67" spans="112:184" x14ac:dyDescent="0.2"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</row>
    <row r="68" spans="112:184" x14ac:dyDescent="0.2"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</row>
    <row r="69" spans="112:184" x14ac:dyDescent="0.2"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</row>
    <row r="70" spans="112:184" x14ac:dyDescent="0.2"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</row>
    <row r="71" spans="112:184" x14ac:dyDescent="0.2"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</row>
    <row r="72" spans="112:184" x14ac:dyDescent="0.2"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</row>
    <row r="73" spans="112:184" x14ac:dyDescent="0.2"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</row>
    <row r="74" spans="112:184" x14ac:dyDescent="0.2"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</row>
    <row r="75" spans="112:184" x14ac:dyDescent="0.2"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</row>
    <row r="76" spans="112:184" x14ac:dyDescent="0.2"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</row>
    <row r="77" spans="112:184" x14ac:dyDescent="0.2"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</row>
    <row r="78" spans="112:184" x14ac:dyDescent="0.2">
      <c r="DH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</row>
    <row r="79" spans="112:184" x14ac:dyDescent="0.2">
      <c r="DH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</row>
    <row r="80" spans="112:184" x14ac:dyDescent="0.2">
      <c r="DH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</row>
    <row r="81" spans="112:159" x14ac:dyDescent="0.2">
      <c r="DH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</row>
    <row r="82" spans="112:159" x14ac:dyDescent="0.2">
      <c r="DH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</row>
    <row r="83" spans="112:159" x14ac:dyDescent="0.2">
      <c r="DH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</row>
    <row r="84" spans="112:159" x14ac:dyDescent="0.2">
      <c r="DH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</row>
    <row r="85" spans="112:159" x14ac:dyDescent="0.2">
      <c r="DH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</row>
    <row r="86" spans="112:159" x14ac:dyDescent="0.2">
      <c r="DH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</row>
    <row r="87" spans="112:159" x14ac:dyDescent="0.2">
      <c r="DH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</row>
    <row r="88" spans="112:159" x14ac:dyDescent="0.2">
      <c r="DH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</row>
    <row r="89" spans="112:159" x14ac:dyDescent="0.2">
      <c r="DH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</row>
    <row r="90" spans="112:159" x14ac:dyDescent="0.2">
      <c r="DH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</row>
    <row r="91" spans="112:159" x14ac:dyDescent="0.2">
      <c r="DH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</row>
    <row r="92" spans="112:159" x14ac:dyDescent="0.2">
      <c r="DH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</row>
    <row r="93" spans="112:159" x14ac:dyDescent="0.2">
      <c r="DH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</row>
    <row r="94" spans="112:159" x14ac:dyDescent="0.2">
      <c r="DH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</row>
    <row r="95" spans="112:159" x14ac:dyDescent="0.2">
      <c r="DH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</row>
    <row r="96" spans="112:159" x14ac:dyDescent="0.2">
      <c r="DH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</row>
    <row r="97" spans="112:159" x14ac:dyDescent="0.2">
      <c r="DH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</row>
    <row r="98" spans="112:159" x14ac:dyDescent="0.2">
      <c r="DH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</row>
    <row r="99" spans="112:159" x14ac:dyDescent="0.2">
      <c r="DH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</row>
    <row r="100" spans="112:159" x14ac:dyDescent="0.2">
      <c r="DH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</row>
    <row r="101" spans="112:159" x14ac:dyDescent="0.2">
      <c r="DH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</row>
    <row r="102" spans="112:159" x14ac:dyDescent="0.2">
      <c r="DH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</row>
    <row r="103" spans="112:159" x14ac:dyDescent="0.2">
      <c r="DH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</row>
    <row r="104" spans="112:159" x14ac:dyDescent="0.2">
      <c r="DH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</row>
    <row r="105" spans="112:159" x14ac:dyDescent="0.2">
      <c r="DH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</row>
    <row r="106" spans="112:159" x14ac:dyDescent="0.2">
      <c r="DH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</row>
    <row r="107" spans="112:159" x14ac:dyDescent="0.2">
      <c r="DH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</row>
    <row r="108" spans="112:159" x14ac:dyDescent="0.2">
      <c r="DH108" s="37"/>
      <c r="DR108" s="37"/>
      <c r="DS108" s="37"/>
      <c r="DT108" s="37"/>
    </row>
    <row r="109" spans="112:159" x14ac:dyDescent="0.2">
      <c r="DH109" s="37"/>
      <c r="DR109" s="37"/>
      <c r="DT109" s="37"/>
    </row>
    <row r="110" spans="112:159" x14ac:dyDescent="0.2">
      <c r="DH110" s="37"/>
      <c r="DR110" s="37"/>
      <c r="DT110" s="37"/>
    </row>
    <row r="111" spans="112:159" x14ac:dyDescent="0.2">
      <c r="DH111" s="37"/>
      <c r="DR111" s="37"/>
      <c r="DT111" s="37"/>
    </row>
    <row r="112" spans="112:159" x14ac:dyDescent="0.2">
      <c r="DH112" s="37"/>
      <c r="DR112" s="37"/>
      <c r="DT112" s="37"/>
    </row>
    <row r="113" spans="112:124" x14ac:dyDescent="0.2">
      <c r="DH113" s="37"/>
      <c r="DR113" s="37"/>
      <c r="DT113" s="37"/>
    </row>
    <row r="114" spans="112:124" x14ac:dyDescent="0.2">
      <c r="DH114" s="37"/>
      <c r="DR114" s="37"/>
      <c r="DT114" s="37"/>
    </row>
    <row r="115" spans="112:124" x14ac:dyDescent="0.2">
      <c r="DH115" s="37"/>
      <c r="DR115" s="37"/>
    </row>
    <row r="116" spans="112:124" x14ac:dyDescent="0.2">
      <c r="DH116" s="37"/>
      <c r="DR116" s="37"/>
    </row>
    <row r="117" spans="112:124" x14ac:dyDescent="0.2">
      <c r="DH117" s="37"/>
      <c r="DR117" s="37"/>
    </row>
    <row r="118" spans="112:124" x14ac:dyDescent="0.2">
      <c r="DH118" s="37"/>
    </row>
    <row r="119" spans="112:124" x14ac:dyDescent="0.2">
      <c r="DH119" s="37"/>
    </row>
    <row r="120" spans="112:124" x14ac:dyDescent="0.2">
      <c r="DH120" s="37"/>
    </row>
    <row r="121" spans="112:124" x14ac:dyDescent="0.2">
      <c r="DH121" s="37"/>
    </row>
    <row r="122" spans="112:124" x14ac:dyDescent="0.2">
      <c r="DH122" s="37"/>
    </row>
    <row r="123" spans="112:124" x14ac:dyDescent="0.2">
      <c r="DH123" s="37"/>
    </row>
    <row r="124" spans="112:124" x14ac:dyDescent="0.2">
      <c r="DH124" s="37"/>
    </row>
    <row r="125" spans="112:124" x14ac:dyDescent="0.2">
      <c r="DH125" s="37"/>
    </row>
    <row r="126" spans="112:124" x14ac:dyDescent="0.2">
      <c r="DH126" s="37"/>
    </row>
    <row r="127" spans="112:124" x14ac:dyDescent="0.2">
      <c r="DH127" s="37"/>
    </row>
    <row r="128" spans="112:124" x14ac:dyDescent="0.2">
      <c r="DH128" s="37"/>
    </row>
    <row r="129" spans="112:112" x14ac:dyDescent="0.2">
      <c r="DH129" s="37"/>
    </row>
    <row r="130" spans="112:112" x14ac:dyDescent="0.2">
      <c r="DH130" s="37"/>
    </row>
    <row r="131" spans="112:112" x14ac:dyDescent="0.2">
      <c r="DH131" s="37"/>
    </row>
  </sheetData>
  <mergeCells count="95">
    <mergeCell ref="L11:M11"/>
    <mergeCell ref="A10:M10"/>
    <mergeCell ref="B11:C11"/>
    <mergeCell ref="D11:E11"/>
    <mergeCell ref="F11:G11"/>
    <mergeCell ref="H11:I11"/>
    <mergeCell ref="J11:K11"/>
    <mergeCell ref="Z10:AK10"/>
    <mergeCell ref="AJ11:AK11"/>
    <mergeCell ref="AH11:AI11"/>
    <mergeCell ref="P11:Q11"/>
    <mergeCell ref="R11:S11"/>
    <mergeCell ref="T11:U11"/>
    <mergeCell ref="V11:W11"/>
    <mergeCell ref="ER10:FC10"/>
    <mergeCell ref="ER11:ES11"/>
    <mergeCell ref="ET11:EU11"/>
    <mergeCell ref="EV11:EW11"/>
    <mergeCell ref="EX11:EY11"/>
    <mergeCell ref="EZ11:FA11"/>
    <mergeCell ref="FB11:FC11"/>
    <mergeCell ref="EH10:EQ10"/>
    <mergeCell ref="EH11:EI11"/>
    <mergeCell ref="EJ11:EK11"/>
    <mergeCell ref="EL11:EM11"/>
    <mergeCell ref="EN11:EO11"/>
    <mergeCell ref="EP11:EQ11"/>
    <mergeCell ref="DX10:EG10"/>
    <mergeCell ref="DX11:DY11"/>
    <mergeCell ref="DZ11:EA11"/>
    <mergeCell ref="EB11:EC11"/>
    <mergeCell ref="ED11:EE11"/>
    <mergeCell ref="EF11:EG11"/>
    <mergeCell ref="DN10:DW10"/>
    <mergeCell ref="DN11:DO11"/>
    <mergeCell ref="DP11:DQ11"/>
    <mergeCell ref="DR11:DS11"/>
    <mergeCell ref="DT11:DU11"/>
    <mergeCell ref="DV11:DW11"/>
    <mergeCell ref="DD10:DM10"/>
    <mergeCell ref="DD11:DE11"/>
    <mergeCell ref="DF11:DG11"/>
    <mergeCell ref="DH11:DI11"/>
    <mergeCell ref="DJ11:DK11"/>
    <mergeCell ref="DL11:DM11"/>
    <mergeCell ref="CT10:DC10"/>
    <mergeCell ref="CT11:CU11"/>
    <mergeCell ref="CV11:CW11"/>
    <mergeCell ref="CX11:CY11"/>
    <mergeCell ref="CZ11:DA11"/>
    <mergeCell ref="DB11:DC11"/>
    <mergeCell ref="CH10:CS10"/>
    <mergeCell ref="CH11:CI11"/>
    <mergeCell ref="CJ11:CK11"/>
    <mergeCell ref="CL11:CM11"/>
    <mergeCell ref="CN11:CO11"/>
    <mergeCell ref="CP11:CQ11"/>
    <mergeCell ref="CR11:CS11"/>
    <mergeCell ref="BV10:CG10"/>
    <mergeCell ref="BV11:BW11"/>
    <mergeCell ref="BX11:BY11"/>
    <mergeCell ref="BZ11:CA11"/>
    <mergeCell ref="CB11:CC11"/>
    <mergeCell ref="CD11:CE11"/>
    <mergeCell ref="CF11:CG11"/>
    <mergeCell ref="BJ10:BU10"/>
    <mergeCell ref="BJ11:BK11"/>
    <mergeCell ref="BL11:BM11"/>
    <mergeCell ref="BN11:BO11"/>
    <mergeCell ref="BP11:BQ11"/>
    <mergeCell ref="BR11:BS11"/>
    <mergeCell ref="BT11:BU11"/>
    <mergeCell ref="AX10:BI10"/>
    <mergeCell ref="AX11:AY11"/>
    <mergeCell ref="AZ11:BA11"/>
    <mergeCell ref="BB11:BC11"/>
    <mergeCell ref="BD11:BE11"/>
    <mergeCell ref="BF11:BG11"/>
    <mergeCell ref="BH11:BI11"/>
    <mergeCell ref="A7:AL7"/>
    <mergeCell ref="A11:A12"/>
    <mergeCell ref="Z11:AA11"/>
    <mergeCell ref="AB11:AC11"/>
    <mergeCell ref="AD11:AE11"/>
    <mergeCell ref="AF11:AG11"/>
    <mergeCell ref="AL10:AW10"/>
    <mergeCell ref="AL11:AM11"/>
    <mergeCell ref="AN11:AO11"/>
    <mergeCell ref="AP11:AQ11"/>
    <mergeCell ref="AR11:AS11"/>
    <mergeCell ref="AT11:AU11"/>
    <mergeCell ref="AV11:AW11"/>
    <mergeCell ref="N11:O11"/>
    <mergeCell ref="N10:Y10"/>
    <mergeCell ref="X11:Y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FD106"/>
  <sheetViews>
    <sheetView showGridLines="0" zoomScaleNormal="100" workbookViewId="0">
      <selection activeCell="G23" sqref="G23"/>
    </sheetView>
  </sheetViews>
  <sheetFormatPr defaultColWidth="11" defaultRowHeight="10.199999999999999" x14ac:dyDescent="0.2"/>
  <cols>
    <col min="1" max="159" width="14.88671875" style="22" customWidth="1"/>
    <col min="160" max="16384" width="11" style="22"/>
  </cols>
  <sheetData>
    <row r="7" spans="1:160" ht="11.4" x14ac:dyDescent="0.2">
      <c r="A7" s="706" t="s">
        <v>163</v>
      </c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706"/>
      <c r="AJ7" s="706"/>
      <c r="AK7" s="706"/>
      <c r="AL7" s="706"/>
      <c r="AM7" s="467"/>
      <c r="AN7" s="467"/>
      <c r="AO7" s="467"/>
      <c r="AP7" s="468"/>
      <c r="AQ7" s="468"/>
      <c r="AR7" s="468"/>
      <c r="AS7" s="468"/>
      <c r="AT7" s="363"/>
      <c r="AU7" s="363"/>
      <c r="AV7" s="469"/>
      <c r="AW7" s="467"/>
      <c r="AX7" s="467"/>
      <c r="AY7" s="467"/>
      <c r="AZ7" s="468"/>
      <c r="BA7" s="468"/>
      <c r="BB7" s="468"/>
      <c r="BC7" s="468"/>
      <c r="BD7" s="363"/>
      <c r="BE7" s="363"/>
      <c r="BF7" s="469"/>
      <c r="BG7" s="467"/>
      <c r="BH7" s="467"/>
      <c r="BI7" s="467"/>
      <c r="BJ7" s="468"/>
      <c r="BK7" s="468"/>
      <c r="BL7" s="468"/>
      <c r="BM7" s="468"/>
      <c r="BN7" s="363"/>
      <c r="BO7" s="363"/>
      <c r="BP7" s="470"/>
      <c r="BQ7" s="470"/>
      <c r="BR7" s="470"/>
      <c r="BS7" s="470"/>
      <c r="BT7" s="470"/>
      <c r="BU7" s="470"/>
      <c r="BV7" s="470"/>
      <c r="BW7" s="470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71"/>
      <c r="CM7" s="471"/>
      <c r="CN7" s="471"/>
      <c r="CO7" s="471"/>
      <c r="CP7" s="471"/>
      <c r="CQ7" s="471"/>
      <c r="CR7" s="471"/>
      <c r="CS7" s="471"/>
      <c r="CT7" s="471"/>
      <c r="CU7" s="471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  <c r="DJ7" s="468"/>
      <c r="DK7" s="468"/>
      <c r="DL7" s="468"/>
      <c r="DM7" s="468"/>
      <c r="DN7" s="468"/>
      <c r="DO7" s="468"/>
      <c r="DP7" s="468"/>
      <c r="DQ7" s="468"/>
      <c r="DR7" s="468"/>
      <c r="DS7" s="468"/>
      <c r="DT7" s="468"/>
      <c r="DU7" s="468"/>
      <c r="DV7" s="468"/>
      <c r="DW7" s="468"/>
      <c r="DX7" s="468"/>
      <c r="DY7" s="468"/>
      <c r="DZ7" s="468"/>
      <c r="EA7" s="468"/>
      <c r="EB7" s="468"/>
      <c r="EC7" s="468"/>
      <c r="ED7" s="468"/>
      <c r="EE7" s="468"/>
      <c r="EF7" s="468"/>
      <c r="EG7" s="468"/>
      <c r="EH7" s="468"/>
      <c r="EI7" s="468"/>
      <c r="EJ7" s="468"/>
      <c r="EK7" s="468"/>
      <c r="EL7" s="468"/>
      <c r="EM7" s="468"/>
      <c r="EN7" s="468"/>
      <c r="EO7" s="468"/>
      <c r="EP7" s="468"/>
      <c r="EQ7" s="468"/>
      <c r="ER7" s="468"/>
      <c r="ES7" s="468"/>
      <c r="ET7" s="468"/>
      <c r="EU7" s="468"/>
      <c r="EV7" s="468"/>
      <c r="EW7" s="468"/>
      <c r="EX7" s="468"/>
      <c r="EY7" s="468"/>
      <c r="EZ7" s="468"/>
      <c r="FA7" s="468"/>
      <c r="FB7" s="468"/>
      <c r="FC7" s="468"/>
      <c r="FD7" s="468"/>
    </row>
    <row r="8" spans="1:160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472"/>
      <c r="ES8" s="472"/>
      <c r="ET8" s="472"/>
      <c r="EU8" s="472"/>
      <c r="EV8" s="472"/>
      <c r="EW8" s="472"/>
      <c r="EX8" s="472"/>
      <c r="EY8" s="472"/>
      <c r="EZ8" s="472"/>
      <c r="FA8" s="472"/>
      <c r="FB8" s="472"/>
      <c r="FC8" s="472"/>
      <c r="FD8" s="169"/>
    </row>
    <row r="9" spans="1:160" x14ac:dyDescent="0.2">
      <c r="A9" s="362"/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362"/>
      <c r="BP9" s="362"/>
      <c r="BQ9" s="362"/>
      <c r="BR9" s="362"/>
      <c r="BS9" s="362"/>
      <c r="BT9" s="362"/>
      <c r="BU9" s="362"/>
      <c r="BV9" s="362"/>
      <c r="BW9" s="362"/>
      <c r="BX9" s="362"/>
      <c r="BY9" s="362"/>
      <c r="BZ9" s="362"/>
      <c r="CA9" s="362"/>
      <c r="CB9" s="362"/>
      <c r="CC9" s="362"/>
      <c r="CD9" s="362"/>
      <c r="CE9" s="362"/>
      <c r="CF9" s="362"/>
      <c r="CG9" s="362"/>
      <c r="CH9" s="362"/>
      <c r="CI9" s="362"/>
      <c r="CJ9" s="362"/>
      <c r="CK9" s="362"/>
      <c r="CL9" s="362"/>
      <c r="CM9" s="362"/>
      <c r="CN9" s="362"/>
      <c r="CO9" s="362"/>
      <c r="CP9" s="362"/>
      <c r="CQ9" s="362"/>
      <c r="CR9" s="362"/>
      <c r="CS9" s="362"/>
      <c r="CT9" s="362"/>
      <c r="CU9" s="362"/>
      <c r="CV9" s="362"/>
      <c r="CW9" s="362"/>
      <c r="CX9" s="362"/>
      <c r="CY9" s="362"/>
      <c r="CZ9" s="362"/>
      <c r="DA9" s="362"/>
      <c r="DB9" s="362"/>
      <c r="DC9" s="362"/>
      <c r="DD9" s="362"/>
      <c r="DE9" s="362"/>
      <c r="DF9" s="362"/>
      <c r="DG9" s="362"/>
      <c r="DH9" s="362"/>
      <c r="DI9" s="362"/>
      <c r="DJ9" s="362"/>
      <c r="DK9" s="362"/>
      <c r="DL9" s="362"/>
      <c r="DM9" s="362"/>
      <c r="DN9" s="362"/>
      <c r="DO9" s="362"/>
      <c r="DP9" s="362"/>
      <c r="DQ9" s="362"/>
      <c r="DR9" s="362"/>
      <c r="DS9" s="362"/>
      <c r="DT9" s="362"/>
      <c r="DU9" s="362"/>
      <c r="DV9" s="362"/>
      <c r="DW9" s="362"/>
      <c r="DX9" s="473"/>
      <c r="DY9" s="473"/>
      <c r="DZ9" s="473"/>
      <c r="EA9" s="473"/>
      <c r="EB9" s="473"/>
      <c r="EC9" s="473"/>
      <c r="ED9" s="473"/>
      <c r="EE9" s="473"/>
      <c r="EF9" s="473"/>
      <c r="EG9" s="473"/>
      <c r="EH9" s="362"/>
      <c r="EI9" s="362"/>
      <c r="EJ9" s="362"/>
      <c r="EK9" s="362"/>
      <c r="EL9" s="362"/>
      <c r="EM9" s="362"/>
      <c r="EN9" s="362"/>
      <c r="EO9" s="362"/>
      <c r="EP9" s="362"/>
      <c r="EQ9" s="362"/>
      <c r="ER9" s="362"/>
      <c r="ES9" s="362"/>
      <c r="ET9" s="362"/>
      <c r="EU9" s="362"/>
      <c r="EV9" s="362"/>
      <c r="EW9" s="362"/>
      <c r="EX9" s="362"/>
      <c r="EY9" s="362"/>
      <c r="EZ9" s="362"/>
      <c r="FA9" s="362"/>
      <c r="FB9" s="362"/>
      <c r="FC9" s="362"/>
      <c r="FD9" s="362"/>
    </row>
    <row r="10" spans="1:160" ht="11.4" x14ac:dyDescent="0.2">
      <c r="A10" s="362"/>
      <c r="B10" s="737">
        <v>2020</v>
      </c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657">
        <v>2019</v>
      </c>
      <c r="O10" s="657"/>
      <c r="P10" s="657"/>
      <c r="Q10" s="657"/>
      <c r="R10" s="657"/>
      <c r="S10" s="657"/>
      <c r="T10" s="657"/>
      <c r="U10" s="657"/>
      <c r="V10" s="657"/>
      <c r="W10" s="657"/>
      <c r="X10" s="657"/>
      <c r="Y10" s="657"/>
      <c r="Z10" s="657">
        <v>2018</v>
      </c>
      <c r="AA10" s="657"/>
      <c r="AB10" s="657"/>
      <c r="AC10" s="657"/>
      <c r="AD10" s="657"/>
      <c r="AE10" s="657"/>
      <c r="AF10" s="657"/>
      <c r="AG10" s="657"/>
      <c r="AH10" s="657"/>
      <c r="AI10" s="657"/>
      <c r="AJ10" s="657"/>
      <c r="AK10" s="657"/>
      <c r="AL10" s="657">
        <v>2017</v>
      </c>
      <c r="AM10" s="657"/>
      <c r="AN10" s="657"/>
      <c r="AO10" s="657"/>
      <c r="AP10" s="657"/>
      <c r="AQ10" s="657"/>
      <c r="AR10" s="657"/>
      <c r="AS10" s="657"/>
      <c r="AT10" s="657"/>
      <c r="AU10" s="657"/>
      <c r="AV10" s="657"/>
      <c r="AW10" s="657"/>
      <c r="AX10" s="657">
        <v>2016</v>
      </c>
      <c r="AY10" s="657"/>
      <c r="AZ10" s="657"/>
      <c r="BA10" s="657"/>
      <c r="BB10" s="657"/>
      <c r="BC10" s="657"/>
      <c r="BD10" s="657"/>
      <c r="BE10" s="657"/>
      <c r="BF10" s="657"/>
      <c r="BG10" s="657"/>
      <c r="BH10" s="657"/>
      <c r="BI10" s="657"/>
      <c r="BJ10" s="657">
        <v>2015</v>
      </c>
      <c r="BK10" s="657"/>
      <c r="BL10" s="657"/>
      <c r="BM10" s="657"/>
      <c r="BN10" s="657"/>
      <c r="BO10" s="657"/>
      <c r="BP10" s="657"/>
      <c r="BQ10" s="657"/>
      <c r="BR10" s="657"/>
      <c r="BS10" s="657"/>
      <c r="BT10" s="657"/>
      <c r="BU10" s="657"/>
      <c r="BV10" s="665">
        <v>2014</v>
      </c>
      <c r="BW10" s="665"/>
      <c r="BX10" s="665"/>
      <c r="BY10" s="665"/>
      <c r="BZ10" s="665"/>
      <c r="CA10" s="665"/>
      <c r="CB10" s="665"/>
      <c r="CC10" s="665"/>
      <c r="CD10" s="665"/>
      <c r="CE10" s="665"/>
      <c r="CF10" s="665"/>
      <c r="CG10" s="665"/>
      <c r="CH10" s="657">
        <v>2013</v>
      </c>
      <c r="CI10" s="657"/>
      <c r="CJ10" s="657"/>
      <c r="CK10" s="657"/>
      <c r="CL10" s="657"/>
      <c r="CM10" s="657"/>
      <c r="CN10" s="657"/>
      <c r="CO10" s="657"/>
      <c r="CP10" s="657"/>
      <c r="CQ10" s="657"/>
      <c r="CR10" s="657"/>
      <c r="CS10" s="657"/>
      <c r="CT10" s="665">
        <v>2012</v>
      </c>
      <c r="CU10" s="665"/>
      <c r="CV10" s="665"/>
      <c r="CW10" s="665"/>
      <c r="CX10" s="665"/>
      <c r="CY10" s="665"/>
      <c r="CZ10" s="665"/>
      <c r="DA10" s="665"/>
      <c r="DB10" s="665"/>
      <c r="DC10" s="665"/>
      <c r="DD10" s="657">
        <v>2011</v>
      </c>
      <c r="DE10" s="657"/>
      <c r="DF10" s="657"/>
      <c r="DG10" s="657"/>
      <c r="DH10" s="657"/>
      <c r="DI10" s="657"/>
      <c r="DJ10" s="657"/>
      <c r="DK10" s="657"/>
      <c r="DL10" s="657"/>
      <c r="DM10" s="657"/>
      <c r="DN10" s="657">
        <v>2010</v>
      </c>
      <c r="DO10" s="657"/>
      <c r="DP10" s="657"/>
      <c r="DQ10" s="657"/>
      <c r="DR10" s="657"/>
      <c r="DS10" s="657"/>
      <c r="DT10" s="657"/>
      <c r="DU10" s="657"/>
      <c r="DV10" s="657"/>
      <c r="DW10" s="657"/>
      <c r="DX10" s="657">
        <v>2009</v>
      </c>
      <c r="DY10" s="657"/>
      <c r="DZ10" s="657"/>
      <c r="EA10" s="657"/>
      <c r="EB10" s="657"/>
      <c r="EC10" s="657"/>
      <c r="ED10" s="657"/>
      <c r="EE10" s="657"/>
      <c r="EF10" s="657"/>
      <c r="EG10" s="657"/>
      <c r="EH10" s="657">
        <v>2008</v>
      </c>
      <c r="EI10" s="657"/>
      <c r="EJ10" s="657"/>
      <c r="EK10" s="657"/>
      <c r="EL10" s="657"/>
      <c r="EM10" s="657"/>
      <c r="EN10" s="657"/>
      <c r="EO10" s="657"/>
      <c r="EP10" s="657"/>
      <c r="EQ10" s="657"/>
      <c r="ER10" s="657" t="s">
        <v>210</v>
      </c>
      <c r="ES10" s="657"/>
      <c r="ET10" s="657"/>
      <c r="EU10" s="657"/>
      <c r="EV10" s="657"/>
      <c r="EW10" s="657"/>
      <c r="EX10" s="657"/>
      <c r="EY10" s="657"/>
      <c r="EZ10" s="657"/>
      <c r="FA10" s="657"/>
      <c r="FB10" s="657"/>
      <c r="FC10" s="657"/>
    </row>
    <row r="11" spans="1:160" ht="14.4" customHeight="1" x14ac:dyDescent="0.2">
      <c r="A11" s="707" t="s">
        <v>146</v>
      </c>
      <c r="B11" s="730" t="s">
        <v>2</v>
      </c>
      <c r="C11" s="729"/>
      <c r="D11" s="728" t="s">
        <v>3</v>
      </c>
      <c r="E11" s="729"/>
      <c r="F11" s="728" t="s">
        <v>4</v>
      </c>
      <c r="G11" s="729"/>
      <c r="H11" s="728" t="s">
        <v>5</v>
      </c>
      <c r="I11" s="729"/>
      <c r="J11" s="728" t="s">
        <v>138</v>
      </c>
      <c r="K11" s="729"/>
      <c r="L11" s="711" t="s">
        <v>139</v>
      </c>
      <c r="M11" s="712"/>
      <c r="N11" s="730" t="s">
        <v>2</v>
      </c>
      <c r="O11" s="729"/>
      <c r="P11" s="728" t="s">
        <v>3</v>
      </c>
      <c r="Q11" s="729"/>
      <c r="R11" s="728" t="s">
        <v>4</v>
      </c>
      <c r="S11" s="729"/>
      <c r="T11" s="728" t="s">
        <v>5</v>
      </c>
      <c r="U11" s="729"/>
      <c r="V11" s="728" t="s">
        <v>138</v>
      </c>
      <c r="W11" s="729"/>
      <c r="X11" s="711" t="s">
        <v>139</v>
      </c>
      <c r="Y11" s="712"/>
      <c r="Z11" s="730" t="s">
        <v>2</v>
      </c>
      <c r="AA11" s="729"/>
      <c r="AB11" s="728" t="s">
        <v>3</v>
      </c>
      <c r="AC11" s="729"/>
      <c r="AD11" s="728" t="s">
        <v>4</v>
      </c>
      <c r="AE11" s="729"/>
      <c r="AF11" s="728" t="s">
        <v>5</v>
      </c>
      <c r="AG11" s="729"/>
      <c r="AH11" s="728" t="s">
        <v>138</v>
      </c>
      <c r="AI11" s="729"/>
      <c r="AJ11" s="711" t="s">
        <v>139</v>
      </c>
      <c r="AK11" s="712"/>
      <c r="AL11" s="730" t="s">
        <v>2</v>
      </c>
      <c r="AM11" s="729"/>
      <c r="AN11" s="728" t="s">
        <v>3</v>
      </c>
      <c r="AO11" s="729"/>
      <c r="AP11" s="728" t="s">
        <v>4</v>
      </c>
      <c r="AQ11" s="729"/>
      <c r="AR11" s="728" t="s">
        <v>5</v>
      </c>
      <c r="AS11" s="729"/>
      <c r="AT11" s="728" t="s">
        <v>138</v>
      </c>
      <c r="AU11" s="729"/>
      <c r="AV11" s="711" t="s">
        <v>139</v>
      </c>
      <c r="AW11" s="712"/>
      <c r="AX11" s="730" t="s">
        <v>2</v>
      </c>
      <c r="AY11" s="729"/>
      <c r="AZ11" s="728" t="s">
        <v>3</v>
      </c>
      <c r="BA11" s="729"/>
      <c r="BB11" s="728" t="s">
        <v>4</v>
      </c>
      <c r="BC11" s="729"/>
      <c r="BD11" s="728" t="s">
        <v>5</v>
      </c>
      <c r="BE11" s="729"/>
      <c r="BF11" s="728" t="s">
        <v>138</v>
      </c>
      <c r="BG11" s="729"/>
      <c r="BH11" s="711" t="s">
        <v>139</v>
      </c>
      <c r="BI11" s="712"/>
      <c r="BJ11" s="730" t="s">
        <v>140</v>
      </c>
      <c r="BK11" s="729"/>
      <c r="BL11" s="728" t="s">
        <v>3</v>
      </c>
      <c r="BM11" s="729"/>
      <c r="BN11" s="728" t="s">
        <v>4</v>
      </c>
      <c r="BO11" s="729"/>
      <c r="BP11" s="728" t="s">
        <v>5</v>
      </c>
      <c r="BQ11" s="729"/>
      <c r="BR11" s="728" t="s">
        <v>138</v>
      </c>
      <c r="BS11" s="729"/>
      <c r="BT11" s="711" t="s">
        <v>139</v>
      </c>
      <c r="BU11" s="712"/>
      <c r="BV11" s="715" t="s">
        <v>2</v>
      </c>
      <c r="BW11" s="716"/>
      <c r="BX11" s="717" t="s">
        <v>3</v>
      </c>
      <c r="BY11" s="716"/>
      <c r="BZ11" s="717" t="s">
        <v>4</v>
      </c>
      <c r="CA11" s="716"/>
      <c r="CB11" s="717" t="s">
        <v>5</v>
      </c>
      <c r="CC11" s="716"/>
      <c r="CD11" s="717" t="s">
        <v>138</v>
      </c>
      <c r="CE11" s="716"/>
      <c r="CF11" s="720" t="s">
        <v>144</v>
      </c>
      <c r="CG11" s="721"/>
      <c r="CH11" s="731" t="s">
        <v>2</v>
      </c>
      <c r="CI11" s="719"/>
      <c r="CJ11" s="718" t="s">
        <v>3</v>
      </c>
      <c r="CK11" s="719"/>
      <c r="CL11" s="718" t="s">
        <v>4</v>
      </c>
      <c r="CM11" s="719"/>
      <c r="CN11" s="718" t="s">
        <v>5</v>
      </c>
      <c r="CO11" s="719"/>
      <c r="CP11" s="718" t="s">
        <v>138</v>
      </c>
      <c r="CQ11" s="719"/>
      <c r="CR11" s="732" t="s">
        <v>143</v>
      </c>
      <c r="CS11" s="733"/>
      <c r="CT11" s="731" t="s">
        <v>2</v>
      </c>
      <c r="CU11" s="719"/>
      <c r="CV11" s="718" t="s">
        <v>3</v>
      </c>
      <c r="CW11" s="719"/>
      <c r="CX11" s="718" t="s">
        <v>4</v>
      </c>
      <c r="CY11" s="719"/>
      <c r="CZ11" s="718" t="s">
        <v>5</v>
      </c>
      <c r="DA11" s="719"/>
      <c r="DB11" s="732" t="s">
        <v>142</v>
      </c>
      <c r="DC11" s="733"/>
      <c r="DD11" s="734" t="s">
        <v>2</v>
      </c>
      <c r="DE11" s="735"/>
      <c r="DF11" s="736" t="s">
        <v>3</v>
      </c>
      <c r="DG11" s="735"/>
      <c r="DH11" s="736" t="s">
        <v>4</v>
      </c>
      <c r="DI11" s="735"/>
      <c r="DJ11" s="736" t="s">
        <v>5</v>
      </c>
      <c r="DK11" s="735"/>
      <c r="DL11" s="725" t="s">
        <v>136</v>
      </c>
      <c r="DM11" s="726"/>
      <c r="DN11" s="722" t="s">
        <v>2</v>
      </c>
      <c r="DO11" s="723"/>
      <c r="DP11" s="724" t="s">
        <v>3</v>
      </c>
      <c r="DQ11" s="723"/>
      <c r="DR11" s="724" t="s">
        <v>4</v>
      </c>
      <c r="DS11" s="723"/>
      <c r="DT11" s="724" t="s">
        <v>5</v>
      </c>
      <c r="DU11" s="723"/>
      <c r="DV11" s="725" t="s">
        <v>136</v>
      </c>
      <c r="DW11" s="726"/>
      <c r="DX11" s="722" t="s">
        <v>2</v>
      </c>
      <c r="DY11" s="723"/>
      <c r="DZ11" s="724" t="s">
        <v>3</v>
      </c>
      <c r="EA11" s="723"/>
      <c r="EB11" s="724" t="s">
        <v>4</v>
      </c>
      <c r="EC11" s="723"/>
      <c r="ED11" s="724" t="s">
        <v>5</v>
      </c>
      <c r="EE11" s="723"/>
      <c r="EF11" s="725" t="s">
        <v>135</v>
      </c>
      <c r="EG11" s="726"/>
      <c r="EH11" s="722" t="s">
        <v>2</v>
      </c>
      <c r="EI11" s="723"/>
      <c r="EJ11" s="724" t="s">
        <v>3</v>
      </c>
      <c r="EK11" s="723"/>
      <c r="EL11" s="724" t="s">
        <v>4</v>
      </c>
      <c r="EM11" s="723"/>
      <c r="EN11" s="724" t="s">
        <v>5</v>
      </c>
      <c r="EO11" s="723"/>
      <c r="EP11" s="725" t="s">
        <v>135</v>
      </c>
      <c r="EQ11" s="726"/>
      <c r="ER11" s="730" t="s">
        <v>140</v>
      </c>
      <c r="ES11" s="729"/>
      <c r="ET11" s="728" t="s">
        <v>3</v>
      </c>
      <c r="EU11" s="729"/>
      <c r="EV11" s="728" t="s">
        <v>4</v>
      </c>
      <c r="EW11" s="729"/>
      <c r="EX11" s="728" t="s">
        <v>5</v>
      </c>
      <c r="EY11" s="729"/>
      <c r="EZ11" s="728" t="s">
        <v>138</v>
      </c>
      <c r="FA11" s="729"/>
      <c r="FB11" s="711" t="s">
        <v>139</v>
      </c>
      <c r="FC11" s="712"/>
    </row>
    <row r="12" spans="1:160" ht="14.4" customHeight="1" x14ac:dyDescent="0.2">
      <c r="A12" s="708"/>
      <c r="B12" s="365" t="s">
        <v>6</v>
      </c>
      <c r="C12" s="366" t="s">
        <v>211</v>
      </c>
      <c r="D12" s="366" t="s">
        <v>6</v>
      </c>
      <c r="E12" s="366" t="s">
        <v>211</v>
      </c>
      <c r="F12" s="366" t="s">
        <v>6</v>
      </c>
      <c r="G12" s="366" t="s">
        <v>211</v>
      </c>
      <c r="H12" s="366" t="s">
        <v>6</v>
      </c>
      <c r="I12" s="366" t="s">
        <v>211</v>
      </c>
      <c r="J12" s="366" t="s">
        <v>6</v>
      </c>
      <c r="K12" s="366" t="s">
        <v>211</v>
      </c>
      <c r="L12" s="367" t="s">
        <v>6</v>
      </c>
      <c r="M12" s="366" t="s">
        <v>211</v>
      </c>
      <c r="N12" s="365" t="s">
        <v>6</v>
      </c>
      <c r="O12" s="366" t="s">
        <v>211</v>
      </c>
      <c r="P12" s="366" t="s">
        <v>6</v>
      </c>
      <c r="Q12" s="366" t="s">
        <v>211</v>
      </c>
      <c r="R12" s="366" t="s">
        <v>6</v>
      </c>
      <c r="S12" s="366" t="s">
        <v>211</v>
      </c>
      <c r="T12" s="366" t="s">
        <v>6</v>
      </c>
      <c r="U12" s="366" t="s">
        <v>211</v>
      </c>
      <c r="V12" s="366" t="s">
        <v>6</v>
      </c>
      <c r="W12" s="366" t="s">
        <v>211</v>
      </c>
      <c r="X12" s="367" t="s">
        <v>6</v>
      </c>
      <c r="Y12" s="366" t="s">
        <v>211</v>
      </c>
      <c r="Z12" s="365" t="s">
        <v>6</v>
      </c>
      <c r="AA12" s="366" t="s">
        <v>211</v>
      </c>
      <c r="AB12" s="366" t="s">
        <v>6</v>
      </c>
      <c r="AC12" s="366" t="s">
        <v>211</v>
      </c>
      <c r="AD12" s="366" t="s">
        <v>6</v>
      </c>
      <c r="AE12" s="366" t="s">
        <v>211</v>
      </c>
      <c r="AF12" s="366" t="s">
        <v>6</v>
      </c>
      <c r="AG12" s="366" t="s">
        <v>211</v>
      </c>
      <c r="AH12" s="366" t="s">
        <v>6</v>
      </c>
      <c r="AI12" s="366" t="s">
        <v>211</v>
      </c>
      <c r="AJ12" s="367" t="s">
        <v>6</v>
      </c>
      <c r="AK12" s="366" t="s">
        <v>211</v>
      </c>
      <c r="AL12" s="365" t="s">
        <v>6</v>
      </c>
      <c r="AM12" s="366" t="s">
        <v>211</v>
      </c>
      <c r="AN12" s="366" t="s">
        <v>6</v>
      </c>
      <c r="AO12" s="366" t="s">
        <v>211</v>
      </c>
      <c r="AP12" s="366" t="s">
        <v>6</v>
      </c>
      <c r="AQ12" s="366" t="s">
        <v>211</v>
      </c>
      <c r="AR12" s="366" t="s">
        <v>6</v>
      </c>
      <c r="AS12" s="366" t="s">
        <v>211</v>
      </c>
      <c r="AT12" s="366" t="s">
        <v>6</v>
      </c>
      <c r="AU12" s="366" t="s">
        <v>211</v>
      </c>
      <c r="AV12" s="367" t="s">
        <v>6</v>
      </c>
      <c r="AW12" s="366" t="s">
        <v>211</v>
      </c>
      <c r="AX12" s="365" t="s">
        <v>6</v>
      </c>
      <c r="AY12" s="366" t="s">
        <v>211</v>
      </c>
      <c r="AZ12" s="366" t="s">
        <v>6</v>
      </c>
      <c r="BA12" s="366" t="s">
        <v>211</v>
      </c>
      <c r="BB12" s="366" t="s">
        <v>6</v>
      </c>
      <c r="BC12" s="366" t="s">
        <v>211</v>
      </c>
      <c r="BD12" s="366" t="s">
        <v>6</v>
      </c>
      <c r="BE12" s="366" t="s">
        <v>211</v>
      </c>
      <c r="BF12" s="366" t="s">
        <v>6</v>
      </c>
      <c r="BG12" s="366" t="s">
        <v>211</v>
      </c>
      <c r="BH12" s="367" t="s">
        <v>6</v>
      </c>
      <c r="BI12" s="368" t="s">
        <v>211</v>
      </c>
      <c r="BJ12" s="365" t="s">
        <v>6</v>
      </c>
      <c r="BK12" s="366" t="s">
        <v>211</v>
      </c>
      <c r="BL12" s="366" t="s">
        <v>6</v>
      </c>
      <c r="BM12" s="366" t="s">
        <v>211</v>
      </c>
      <c r="BN12" s="366" t="s">
        <v>6</v>
      </c>
      <c r="BO12" s="366" t="s">
        <v>211</v>
      </c>
      <c r="BP12" s="366" t="s">
        <v>6</v>
      </c>
      <c r="BQ12" s="366" t="s">
        <v>211</v>
      </c>
      <c r="BR12" s="366" t="s">
        <v>6</v>
      </c>
      <c r="BS12" s="366" t="s">
        <v>211</v>
      </c>
      <c r="BT12" s="367" t="s">
        <v>6</v>
      </c>
      <c r="BU12" s="368" t="s">
        <v>211</v>
      </c>
      <c r="BV12" s="369" t="s">
        <v>6</v>
      </c>
      <c r="BW12" s="367" t="s">
        <v>211</v>
      </c>
      <c r="BX12" s="367" t="s">
        <v>6</v>
      </c>
      <c r="BY12" s="367" t="s">
        <v>211</v>
      </c>
      <c r="BZ12" s="367" t="s">
        <v>6</v>
      </c>
      <c r="CA12" s="367" t="s">
        <v>211</v>
      </c>
      <c r="CB12" s="367" t="s">
        <v>6</v>
      </c>
      <c r="CC12" s="367" t="s">
        <v>211</v>
      </c>
      <c r="CD12" s="367" t="s">
        <v>6</v>
      </c>
      <c r="CE12" s="367" t="s">
        <v>211</v>
      </c>
      <c r="CF12" s="367" t="s">
        <v>6</v>
      </c>
      <c r="CG12" s="368" t="s">
        <v>211</v>
      </c>
      <c r="CH12" s="370" t="s">
        <v>6</v>
      </c>
      <c r="CI12" s="371" t="s">
        <v>211</v>
      </c>
      <c r="CJ12" s="371" t="s">
        <v>6</v>
      </c>
      <c r="CK12" s="371" t="s">
        <v>211</v>
      </c>
      <c r="CL12" s="371" t="s">
        <v>6</v>
      </c>
      <c r="CM12" s="371" t="s">
        <v>211</v>
      </c>
      <c r="CN12" s="371" t="s">
        <v>6</v>
      </c>
      <c r="CO12" s="371" t="s">
        <v>211</v>
      </c>
      <c r="CP12" s="371" t="s">
        <v>6</v>
      </c>
      <c r="CQ12" s="371" t="s">
        <v>211</v>
      </c>
      <c r="CR12" s="371" t="s">
        <v>6</v>
      </c>
      <c r="CS12" s="372" t="s">
        <v>211</v>
      </c>
      <c r="CT12" s="370" t="s">
        <v>6</v>
      </c>
      <c r="CU12" s="371" t="s">
        <v>211</v>
      </c>
      <c r="CV12" s="371" t="s">
        <v>6</v>
      </c>
      <c r="CW12" s="371" t="s">
        <v>211</v>
      </c>
      <c r="CX12" s="371" t="s">
        <v>6</v>
      </c>
      <c r="CY12" s="371" t="s">
        <v>211</v>
      </c>
      <c r="CZ12" s="371" t="s">
        <v>6</v>
      </c>
      <c r="DA12" s="371" t="s">
        <v>211</v>
      </c>
      <c r="DB12" s="371" t="s">
        <v>6</v>
      </c>
      <c r="DC12" s="372" t="s">
        <v>211</v>
      </c>
      <c r="DD12" s="373" t="s">
        <v>6</v>
      </c>
      <c r="DE12" s="374" t="s">
        <v>212</v>
      </c>
      <c r="DF12" s="374" t="s">
        <v>6</v>
      </c>
      <c r="DG12" s="374" t="s">
        <v>212</v>
      </c>
      <c r="DH12" s="374" t="s">
        <v>6</v>
      </c>
      <c r="DI12" s="374" t="s">
        <v>212</v>
      </c>
      <c r="DJ12" s="374" t="s">
        <v>6</v>
      </c>
      <c r="DK12" s="374" t="s">
        <v>212</v>
      </c>
      <c r="DL12" s="375" t="s">
        <v>6</v>
      </c>
      <c r="DM12" s="376" t="s">
        <v>212</v>
      </c>
      <c r="DN12" s="377" t="s">
        <v>6</v>
      </c>
      <c r="DO12" s="375" t="s">
        <v>212</v>
      </c>
      <c r="DP12" s="375" t="s">
        <v>6</v>
      </c>
      <c r="DQ12" s="375" t="s">
        <v>212</v>
      </c>
      <c r="DR12" s="375" t="s">
        <v>6</v>
      </c>
      <c r="DS12" s="375" t="s">
        <v>212</v>
      </c>
      <c r="DT12" s="375" t="s">
        <v>6</v>
      </c>
      <c r="DU12" s="375" t="s">
        <v>212</v>
      </c>
      <c r="DV12" s="375" t="s">
        <v>6</v>
      </c>
      <c r="DW12" s="376" t="s">
        <v>212</v>
      </c>
      <c r="DX12" s="377" t="s">
        <v>6</v>
      </c>
      <c r="DY12" s="375" t="s">
        <v>212</v>
      </c>
      <c r="DZ12" s="375" t="s">
        <v>6</v>
      </c>
      <c r="EA12" s="375" t="s">
        <v>212</v>
      </c>
      <c r="EB12" s="375" t="s">
        <v>6</v>
      </c>
      <c r="EC12" s="375" t="s">
        <v>212</v>
      </c>
      <c r="ED12" s="375" t="s">
        <v>6</v>
      </c>
      <c r="EE12" s="375" t="s">
        <v>212</v>
      </c>
      <c r="EF12" s="375" t="s">
        <v>6</v>
      </c>
      <c r="EG12" s="376" t="s">
        <v>212</v>
      </c>
      <c r="EH12" s="377" t="s">
        <v>6</v>
      </c>
      <c r="EI12" s="375" t="s">
        <v>212</v>
      </c>
      <c r="EJ12" s="375" t="s">
        <v>6</v>
      </c>
      <c r="EK12" s="375" t="s">
        <v>212</v>
      </c>
      <c r="EL12" s="375" t="s">
        <v>6</v>
      </c>
      <c r="EM12" s="375" t="s">
        <v>212</v>
      </c>
      <c r="EN12" s="375" t="s">
        <v>6</v>
      </c>
      <c r="EO12" s="375" t="s">
        <v>212</v>
      </c>
      <c r="EP12" s="375" t="s">
        <v>6</v>
      </c>
      <c r="EQ12" s="376" t="s">
        <v>212</v>
      </c>
      <c r="ER12" s="365" t="s">
        <v>6</v>
      </c>
      <c r="ES12" s="366" t="s">
        <v>211</v>
      </c>
      <c r="ET12" s="366" t="s">
        <v>6</v>
      </c>
      <c r="EU12" s="366" t="s">
        <v>211</v>
      </c>
      <c r="EV12" s="366" t="s">
        <v>6</v>
      </c>
      <c r="EW12" s="366" t="s">
        <v>211</v>
      </c>
      <c r="EX12" s="366" t="s">
        <v>6</v>
      </c>
      <c r="EY12" s="366" t="s">
        <v>211</v>
      </c>
      <c r="EZ12" s="366" t="s">
        <v>6</v>
      </c>
      <c r="FA12" s="366" t="s">
        <v>211</v>
      </c>
      <c r="FB12" s="367" t="s">
        <v>6</v>
      </c>
      <c r="FC12" s="368" t="s">
        <v>211</v>
      </c>
    </row>
    <row r="13" spans="1:160" s="54" customFormat="1" ht="14.4" customHeight="1" x14ac:dyDescent="0.2">
      <c r="A13" s="474" t="s">
        <v>145</v>
      </c>
      <c r="B13" s="475">
        <f>SUM(B14:B41)</f>
        <v>23442548.910000011</v>
      </c>
      <c r="C13" s="476">
        <f t="shared" ref="C13:I13" si="0">SUM(C14:C41)</f>
        <v>38369912.648999996</v>
      </c>
      <c r="D13" s="476">
        <f t="shared" si="0"/>
        <v>15209361.557000009</v>
      </c>
      <c r="E13" s="476">
        <f t="shared" si="0"/>
        <v>30807062.618999999</v>
      </c>
      <c r="F13" s="476">
        <f t="shared" si="0"/>
        <v>6591967.9680000003</v>
      </c>
      <c r="G13" s="476">
        <f t="shared" si="0"/>
        <v>4832150.6109999996</v>
      </c>
      <c r="H13" s="476">
        <f t="shared" si="0"/>
        <v>335154.984</v>
      </c>
      <c r="I13" s="476">
        <f t="shared" si="0"/>
        <v>626416.70700000005</v>
      </c>
      <c r="J13" s="476">
        <f>SUM(J14:J41)</f>
        <v>164533.15900000004</v>
      </c>
      <c r="K13" s="476">
        <f>SUM(K14:K41)</f>
        <v>572323.26899999974</v>
      </c>
      <c r="L13" s="476">
        <f>SUM(L14:L41)</f>
        <v>1141531.2419999994</v>
      </c>
      <c r="M13" s="477">
        <f>SUM(M14:M41)</f>
        <v>1531959.443</v>
      </c>
      <c r="N13" s="475">
        <f>SUM(N14:N41)</f>
        <v>27289815.552000005</v>
      </c>
      <c r="O13" s="476">
        <f t="shared" ref="O13:U13" si="1">SUM(O14:O41)</f>
        <v>45296151.236000001</v>
      </c>
      <c r="P13" s="476">
        <f t="shared" si="1"/>
        <v>16625012.840000004</v>
      </c>
      <c r="Q13" s="476">
        <f t="shared" si="1"/>
        <v>35070983.255999997</v>
      </c>
      <c r="R13" s="476">
        <f t="shared" si="1"/>
        <v>8596285.8579999991</v>
      </c>
      <c r="S13" s="476">
        <f t="shared" si="1"/>
        <v>7131468.6580000017</v>
      </c>
      <c r="T13" s="476">
        <f t="shared" si="1"/>
        <v>730404.58900000004</v>
      </c>
      <c r="U13" s="476">
        <f t="shared" si="1"/>
        <v>964421.18900000001</v>
      </c>
      <c r="V13" s="476">
        <f>SUM(V14:V41)</f>
        <v>188801.10900000003</v>
      </c>
      <c r="W13" s="476">
        <f>SUM(W14:W41)</f>
        <v>557415.46299999999</v>
      </c>
      <c r="X13" s="476">
        <f>SUM(X14:X41)</f>
        <v>1149311.156</v>
      </c>
      <c r="Y13" s="477">
        <f>SUM(Y14:Y41)</f>
        <v>1571862.6700000002</v>
      </c>
      <c r="Z13" s="379">
        <f t="shared" ref="Z13:CK13" si="2">SUM(Z14:Z41)</f>
        <v>26893916.207999997</v>
      </c>
      <c r="AA13" s="380">
        <f t="shared" si="2"/>
        <v>43999726.772000007</v>
      </c>
      <c r="AB13" s="380">
        <f t="shared" si="2"/>
        <v>16232459.442</v>
      </c>
      <c r="AC13" s="380">
        <f t="shared" si="2"/>
        <v>33876188.828000002</v>
      </c>
      <c r="AD13" s="380">
        <f t="shared" si="2"/>
        <v>8577294.5289999992</v>
      </c>
      <c r="AE13" s="380">
        <f t="shared" si="2"/>
        <v>7407732.8210000005</v>
      </c>
      <c r="AF13" s="380">
        <f t="shared" si="2"/>
        <v>722439.58799999999</v>
      </c>
      <c r="AG13" s="380">
        <f t="shared" si="2"/>
        <v>850630.19400000013</v>
      </c>
      <c r="AH13" s="380">
        <f t="shared" si="2"/>
        <v>241204.83599999998</v>
      </c>
      <c r="AI13" s="380">
        <f t="shared" si="2"/>
        <v>441422.14299999975</v>
      </c>
      <c r="AJ13" s="380">
        <f t="shared" si="2"/>
        <v>1120517.8130000001</v>
      </c>
      <c r="AK13" s="381">
        <f t="shared" si="2"/>
        <v>1423752.7860000005</v>
      </c>
      <c r="AL13" s="379">
        <f t="shared" si="2"/>
        <v>25532491.169000089</v>
      </c>
      <c r="AM13" s="380">
        <f t="shared" si="2"/>
        <v>40756902.518999934</v>
      </c>
      <c r="AN13" s="380">
        <f t="shared" si="2"/>
        <v>15192692.90800008</v>
      </c>
      <c r="AO13" s="380">
        <f t="shared" si="2"/>
        <v>32342703.960999962</v>
      </c>
      <c r="AP13" s="380">
        <f t="shared" si="2"/>
        <v>8493028.6240000017</v>
      </c>
      <c r="AQ13" s="380">
        <f t="shared" si="2"/>
        <v>5938544.5240000002</v>
      </c>
      <c r="AR13" s="380">
        <f t="shared" si="2"/>
        <v>699875.52800000005</v>
      </c>
      <c r="AS13" s="380">
        <f t="shared" si="2"/>
        <v>772046.76699999976</v>
      </c>
      <c r="AT13" s="380">
        <f t="shared" si="2"/>
        <v>158464.32499999998</v>
      </c>
      <c r="AU13" s="380">
        <f t="shared" si="2"/>
        <v>331465.75400000002</v>
      </c>
      <c r="AV13" s="380">
        <f t="shared" si="2"/>
        <v>988429.78399999987</v>
      </c>
      <c r="AW13" s="381">
        <f t="shared" si="2"/>
        <v>1372141.5129999998</v>
      </c>
      <c r="AX13" s="379">
        <f t="shared" si="2"/>
        <v>22861024.579999998</v>
      </c>
      <c r="AY13" s="380">
        <f t="shared" si="2"/>
        <v>37292798.222000003</v>
      </c>
      <c r="AZ13" s="380">
        <f t="shared" si="2"/>
        <v>14772541.017000003</v>
      </c>
      <c r="BA13" s="380">
        <f t="shared" si="2"/>
        <v>30374964.109999999</v>
      </c>
      <c r="BB13" s="380">
        <f t="shared" si="2"/>
        <v>7066324.4590000007</v>
      </c>
      <c r="BC13" s="380">
        <f t="shared" si="2"/>
        <v>4788328.9969999995</v>
      </c>
      <c r="BD13" s="380">
        <f t="shared" si="2"/>
        <v>4974.4359999999997</v>
      </c>
      <c r="BE13" s="380">
        <f t="shared" si="2"/>
        <v>569712.99600000016</v>
      </c>
      <c r="BF13" s="380">
        <f t="shared" si="2"/>
        <v>194223.04199999999</v>
      </c>
      <c r="BG13" s="380">
        <f t="shared" si="2"/>
        <v>198817.78200000001</v>
      </c>
      <c r="BH13" s="380">
        <f t="shared" si="2"/>
        <v>822961.62599999981</v>
      </c>
      <c r="BI13" s="381">
        <f t="shared" si="2"/>
        <v>1360974.3370000001</v>
      </c>
      <c r="BJ13" s="379">
        <f t="shared" si="2"/>
        <v>23962928.204000026</v>
      </c>
      <c r="BK13" s="380">
        <f t="shared" si="2"/>
        <v>36257378.306000024</v>
      </c>
      <c r="BL13" s="380">
        <f t="shared" si="2"/>
        <v>15668804.231000027</v>
      </c>
      <c r="BM13" s="380">
        <f t="shared" si="2"/>
        <v>29078329.237000015</v>
      </c>
      <c r="BN13" s="380">
        <f t="shared" si="2"/>
        <v>6625644.7370000007</v>
      </c>
      <c r="BO13" s="380">
        <f t="shared" si="2"/>
        <v>4890106.7119999994</v>
      </c>
      <c r="BP13" s="380">
        <f t="shared" si="2"/>
        <v>415150.33900000004</v>
      </c>
      <c r="BQ13" s="380">
        <f t="shared" si="2"/>
        <v>739365.4160000002</v>
      </c>
      <c r="BR13" s="380">
        <f t="shared" si="2"/>
        <v>186159.95300000001</v>
      </c>
      <c r="BS13" s="380">
        <f t="shared" si="2"/>
        <v>237739.092</v>
      </c>
      <c r="BT13" s="380">
        <f t="shared" si="2"/>
        <v>1067168.9439999999</v>
      </c>
      <c r="BU13" s="381">
        <f t="shared" si="2"/>
        <v>1311837.8490000013</v>
      </c>
      <c r="BV13" s="379">
        <f t="shared" si="2"/>
        <v>22039387.381000008</v>
      </c>
      <c r="BW13" s="380">
        <f t="shared" si="2"/>
        <v>32721860.80400002</v>
      </c>
      <c r="BX13" s="380">
        <f t="shared" si="2"/>
        <v>14544041.196000002</v>
      </c>
      <c r="BY13" s="380">
        <f t="shared" si="2"/>
        <v>26373547.899000015</v>
      </c>
      <c r="BZ13" s="380">
        <f t="shared" si="2"/>
        <v>6909858.4839999992</v>
      </c>
      <c r="CA13" s="380">
        <f t="shared" si="2"/>
        <v>5232726.6070000008</v>
      </c>
      <c r="CB13" s="380">
        <f t="shared" si="2"/>
        <v>421904.81699999998</v>
      </c>
      <c r="CC13" s="380">
        <f t="shared" si="2"/>
        <v>809556.05799999984</v>
      </c>
      <c r="CD13" s="380">
        <f t="shared" si="2"/>
        <v>154571.79100000003</v>
      </c>
      <c r="CE13" s="380">
        <f t="shared" si="2"/>
        <v>288830.54900000006</v>
      </c>
      <c r="CF13" s="380">
        <f t="shared" si="2"/>
        <v>9011.0929999999971</v>
      </c>
      <c r="CG13" s="381">
        <f t="shared" si="2"/>
        <v>17199.690999999999</v>
      </c>
      <c r="CH13" s="379">
        <f t="shared" si="2"/>
        <v>21944082.401004028</v>
      </c>
      <c r="CI13" s="380">
        <f t="shared" si="2"/>
        <v>31912213.875000004</v>
      </c>
      <c r="CJ13" s="380">
        <f t="shared" si="2"/>
        <v>14108036.653338026</v>
      </c>
      <c r="CK13" s="380">
        <f t="shared" si="2"/>
        <v>24842013.561000012</v>
      </c>
      <c r="CL13" s="380">
        <f t="shared" ref="CL13:EW13" si="3">SUM(CL14:CL41)</f>
        <v>7305477.1553839995</v>
      </c>
      <c r="CM13" s="380">
        <f t="shared" si="3"/>
        <v>5697795.6260000002</v>
      </c>
      <c r="CN13" s="380">
        <f t="shared" si="3"/>
        <v>383201.77263699996</v>
      </c>
      <c r="CO13" s="380">
        <f t="shared" si="3"/>
        <v>1003463.925</v>
      </c>
      <c r="CP13" s="380">
        <f t="shared" si="3"/>
        <v>146665.86514799998</v>
      </c>
      <c r="CQ13" s="380">
        <f t="shared" si="3"/>
        <v>359837.71899999992</v>
      </c>
      <c r="CR13" s="380">
        <f t="shared" si="3"/>
        <v>700.95449699999995</v>
      </c>
      <c r="CS13" s="478">
        <f t="shared" si="3"/>
        <v>9103.0439999999999</v>
      </c>
      <c r="CT13" s="379">
        <f t="shared" si="3"/>
        <v>19380656</v>
      </c>
      <c r="CU13" s="380">
        <f t="shared" si="3"/>
        <v>30921623</v>
      </c>
      <c r="CV13" s="380">
        <f t="shared" si="3"/>
        <v>12534814</v>
      </c>
      <c r="CW13" s="380">
        <f t="shared" si="3"/>
        <v>23849597</v>
      </c>
      <c r="CX13" s="380">
        <f t="shared" si="3"/>
        <v>6328913</v>
      </c>
      <c r="CY13" s="380">
        <f t="shared" si="3"/>
        <v>5339936</v>
      </c>
      <c r="CZ13" s="380">
        <f t="shared" si="3"/>
        <v>342142</v>
      </c>
      <c r="DA13" s="380">
        <f t="shared" si="3"/>
        <v>1250457</v>
      </c>
      <c r="DB13" s="380">
        <f t="shared" si="3"/>
        <v>174787</v>
      </c>
      <c r="DC13" s="381">
        <f t="shared" si="3"/>
        <v>481633</v>
      </c>
      <c r="DD13" s="379">
        <f t="shared" si="3"/>
        <v>18460598.694124009</v>
      </c>
      <c r="DE13" s="380">
        <f t="shared" si="3"/>
        <v>29322906.130000006</v>
      </c>
      <c r="DF13" s="380">
        <f t="shared" si="3"/>
        <v>12287457.01030601</v>
      </c>
      <c r="DG13" s="380">
        <f t="shared" si="3"/>
        <v>22510740.080000013</v>
      </c>
      <c r="DH13" s="380">
        <f t="shared" si="3"/>
        <v>5430421.1111619994</v>
      </c>
      <c r="DI13" s="380">
        <f t="shared" si="3"/>
        <v>5331537.16</v>
      </c>
      <c r="DJ13" s="380">
        <f t="shared" si="3"/>
        <v>313389.769393</v>
      </c>
      <c r="DK13" s="380">
        <f t="shared" si="3"/>
        <v>877193.18200000003</v>
      </c>
      <c r="DL13" s="380">
        <f t="shared" si="3"/>
        <v>429330.80326299992</v>
      </c>
      <c r="DM13" s="381">
        <f t="shared" si="3"/>
        <v>603435.70799999987</v>
      </c>
      <c r="DN13" s="379">
        <f t="shared" si="3"/>
        <v>18084314.026023004</v>
      </c>
      <c r="DO13" s="380">
        <f t="shared" si="3"/>
        <v>25426294.900000002</v>
      </c>
      <c r="DP13" s="380">
        <f t="shared" si="3"/>
        <v>11993773.545423012</v>
      </c>
      <c r="DQ13" s="380">
        <f t="shared" si="3"/>
        <v>20146609.680000003</v>
      </c>
      <c r="DR13" s="380">
        <f t="shared" si="3"/>
        <v>5340027.2431519991</v>
      </c>
      <c r="DS13" s="380">
        <f t="shared" si="3"/>
        <v>4366771.2479999997</v>
      </c>
      <c r="DT13" s="380">
        <f t="shared" si="3"/>
        <v>268327.39064699999</v>
      </c>
      <c r="DU13" s="380">
        <f t="shared" si="3"/>
        <v>515141.75900000008</v>
      </c>
      <c r="DV13" s="380">
        <f t="shared" si="3"/>
        <v>482185.84680099977</v>
      </c>
      <c r="DW13" s="381">
        <f t="shared" si="3"/>
        <v>397772.21300000005</v>
      </c>
      <c r="DX13" s="379">
        <f t="shared" si="3"/>
        <v>16616671.78075299</v>
      </c>
      <c r="DY13" s="380">
        <f t="shared" si="3"/>
        <v>21859255.672000006</v>
      </c>
      <c r="DZ13" s="380">
        <f t="shared" si="3"/>
        <v>11301762.054965986</v>
      </c>
      <c r="EA13" s="380">
        <f t="shared" si="3"/>
        <v>17846794.05800001</v>
      </c>
      <c r="EB13" s="380">
        <f t="shared" si="3"/>
        <v>4720605.9093390005</v>
      </c>
      <c r="EC13" s="380">
        <f t="shared" si="3"/>
        <v>3291745.6799999997</v>
      </c>
      <c r="ED13" s="380">
        <f t="shared" si="3"/>
        <v>239319.42846600001</v>
      </c>
      <c r="EE13" s="380">
        <f t="shared" si="3"/>
        <v>361716.261</v>
      </c>
      <c r="EF13" s="380">
        <f t="shared" si="3"/>
        <v>354984.38798200001</v>
      </c>
      <c r="EG13" s="381">
        <f t="shared" si="3"/>
        <v>358999.67299999995</v>
      </c>
      <c r="EH13" s="379">
        <f t="shared" si="3"/>
        <v>19519396.643999994</v>
      </c>
      <c r="EI13" s="380">
        <f t="shared" si="3"/>
        <v>26765244.377</v>
      </c>
      <c r="EJ13" s="380">
        <f t="shared" si="3"/>
        <v>13012048.715999998</v>
      </c>
      <c r="EK13" s="380">
        <f t="shared" si="3"/>
        <v>20877110.215000004</v>
      </c>
      <c r="EL13" s="380">
        <f t="shared" si="3"/>
        <v>5833668.7219999991</v>
      </c>
      <c r="EM13" s="380">
        <f t="shared" si="3"/>
        <v>4397683.432</v>
      </c>
      <c r="EN13" s="380">
        <f t="shared" si="3"/>
        <v>2477.0169999999998</v>
      </c>
      <c r="EO13" s="380">
        <f t="shared" si="3"/>
        <v>231675.06200000003</v>
      </c>
      <c r="EP13" s="380">
        <f t="shared" si="3"/>
        <v>671202.18900000001</v>
      </c>
      <c r="EQ13" s="381">
        <f t="shared" si="3"/>
        <v>1258775.6679999996</v>
      </c>
      <c r="ER13" s="379">
        <f>SUM(ER14:ER41)</f>
        <v>286027831.54990411</v>
      </c>
      <c r="ES13" s="380">
        <f t="shared" si="3"/>
        <v>440902268.46199995</v>
      </c>
      <c r="ET13" s="380">
        <f t="shared" si="3"/>
        <v>183482805.17103317</v>
      </c>
      <c r="EU13" s="380">
        <f t="shared" si="3"/>
        <v>347996644.50400007</v>
      </c>
      <c r="EV13" s="380">
        <f t="shared" si="3"/>
        <v>87819517.800037026</v>
      </c>
      <c r="EW13" s="380">
        <f t="shared" si="3"/>
        <v>68646528.075999975</v>
      </c>
      <c r="EX13" s="380">
        <f t="shared" ref="EX13:FC13" si="4">SUM(EX14:EX41)</f>
        <v>4878761.6591429999</v>
      </c>
      <c r="EY13" s="380">
        <f t="shared" si="4"/>
        <v>9571796.5160000008</v>
      </c>
      <c r="EZ13" s="380">
        <f t="shared" si="4"/>
        <v>1434624.0801479998</v>
      </c>
      <c r="FA13" s="380">
        <f t="shared" si="4"/>
        <v>2987851.7710000002</v>
      </c>
      <c r="FB13" s="380">
        <f t="shared" si="4"/>
        <v>8412122.8395429999</v>
      </c>
      <c r="FC13" s="381">
        <f t="shared" si="4"/>
        <v>11699447.595000003</v>
      </c>
    </row>
    <row r="14" spans="1:160" s="54" customFormat="1" ht="14.4" customHeight="1" x14ac:dyDescent="0.2">
      <c r="A14" s="479" t="s">
        <v>79</v>
      </c>
      <c r="B14" s="480">
        <f>D14+F14+H14+J14+L14</f>
        <v>1526379.1549999996</v>
      </c>
      <c r="C14" s="481">
        <f>E14+G14+I14+K14+M14</f>
        <v>6378668.8880000021</v>
      </c>
      <c r="D14" s="482">
        <v>784004.45899999933</v>
      </c>
      <c r="E14" s="482">
        <v>4996310.9020000026</v>
      </c>
      <c r="F14" s="482">
        <v>695401.59000000008</v>
      </c>
      <c r="G14" s="482">
        <v>1134783.3759999999</v>
      </c>
      <c r="H14" s="482">
        <v>11313.58</v>
      </c>
      <c r="I14" s="482">
        <v>159060.60100000011</v>
      </c>
      <c r="J14" s="482">
        <v>362.99199999999996</v>
      </c>
      <c r="K14" s="482">
        <v>4212.7609999999995</v>
      </c>
      <c r="L14" s="482">
        <v>35296.534</v>
      </c>
      <c r="M14" s="483">
        <v>84301.248000000065</v>
      </c>
      <c r="N14" s="480">
        <f>P14+R14+T14+V14+X14</f>
        <v>1607694.4230000004</v>
      </c>
      <c r="O14" s="481">
        <f>Q14+S14+U14+W14+Y14</f>
        <v>7182471.4890000001</v>
      </c>
      <c r="P14" s="482">
        <v>813596.97900000017</v>
      </c>
      <c r="Q14" s="482">
        <v>5302261.1160000004</v>
      </c>
      <c r="R14" s="482">
        <v>752785.23100000003</v>
      </c>
      <c r="S14" s="482">
        <v>1683099.4439999999</v>
      </c>
      <c r="T14" s="482">
        <v>9162.2660000000033</v>
      </c>
      <c r="U14" s="482">
        <v>113828.50599999999</v>
      </c>
      <c r="V14" s="482">
        <v>1062.502</v>
      </c>
      <c r="W14" s="482">
        <v>8973.5789999999997</v>
      </c>
      <c r="X14" s="482">
        <v>31087.445000000011</v>
      </c>
      <c r="Y14" s="483">
        <v>74308.843999999983</v>
      </c>
      <c r="Z14" s="393">
        <f>AB14+AD14+AF14+AH14+AJ14</f>
        <v>1562120.1639999999</v>
      </c>
      <c r="AA14" s="394">
        <f>AC14+AE14+AG14+AI14+AK14</f>
        <v>6666125.4980000015</v>
      </c>
      <c r="AB14" s="395">
        <v>841268.73999999976</v>
      </c>
      <c r="AC14" s="395">
        <v>5071139.3750000009</v>
      </c>
      <c r="AD14" s="395">
        <v>681227.98899999994</v>
      </c>
      <c r="AE14" s="395">
        <v>1431676.91</v>
      </c>
      <c r="AF14" s="395">
        <v>3704.3569999999995</v>
      </c>
      <c r="AG14" s="395">
        <v>99560.803</v>
      </c>
      <c r="AH14" s="395">
        <v>1058.548</v>
      </c>
      <c r="AI14" s="395">
        <v>7297.0229999999992</v>
      </c>
      <c r="AJ14" s="395">
        <v>34860.53</v>
      </c>
      <c r="AK14" s="395">
        <v>56451.387000000024</v>
      </c>
      <c r="AL14" s="393">
        <f>AN14+AP14+AR14+AT14+AV14</f>
        <v>1633534.5489999952</v>
      </c>
      <c r="AM14" s="394">
        <f>AO14+AQ14+AS14+AU14+AW14</f>
        <v>6256439.3659999995</v>
      </c>
      <c r="AN14" s="395">
        <v>885677.07299999543</v>
      </c>
      <c r="AO14" s="395">
        <v>4854434.1249999991</v>
      </c>
      <c r="AP14" s="395">
        <v>710801.09699999983</v>
      </c>
      <c r="AQ14" s="395">
        <v>1245829.578</v>
      </c>
      <c r="AR14" s="395">
        <v>389.6580000000003</v>
      </c>
      <c r="AS14" s="395">
        <v>71600.68799999998</v>
      </c>
      <c r="AT14" s="395">
        <v>984.48799999999994</v>
      </c>
      <c r="AU14" s="395">
        <v>9048.2279999999992</v>
      </c>
      <c r="AV14" s="395">
        <v>35682.232999999978</v>
      </c>
      <c r="AW14" s="429">
        <v>75526.747000000003</v>
      </c>
      <c r="AX14" s="393">
        <f>AZ14+BB14+BD14+BF14+BH14</f>
        <v>1514724.1059999999</v>
      </c>
      <c r="AY14" s="394">
        <f>BA14+BC14+BE14+BG14+BI14</f>
        <v>5836071.8320000004</v>
      </c>
      <c r="AZ14" s="397">
        <v>811298.47700000007</v>
      </c>
      <c r="BA14" s="397">
        <v>4454826.0990000004</v>
      </c>
      <c r="BB14" s="397">
        <v>677117.15599999996</v>
      </c>
      <c r="BC14" s="397">
        <v>1169110.1129999999</v>
      </c>
      <c r="BD14" s="397">
        <v>421.47800000000001</v>
      </c>
      <c r="BE14" s="397">
        <v>126016.41499999999</v>
      </c>
      <c r="BF14" s="397">
        <v>634.12699999999995</v>
      </c>
      <c r="BG14" s="397">
        <v>9797.991</v>
      </c>
      <c r="BH14" s="397">
        <v>25252.868000000002</v>
      </c>
      <c r="BI14" s="398">
        <v>76321.214000000007</v>
      </c>
      <c r="BJ14" s="393">
        <f>BL14+BN14+BP14+BR14+BT14</f>
        <v>1631433.9829999981</v>
      </c>
      <c r="BK14" s="394">
        <f>BM14+BO14+BQ14+BS14+BU14</f>
        <v>5883117.1140000001</v>
      </c>
      <c r="BL14" s="397">
        <v>794765.18399999803</v>
      </c>
      <c r="BM14" s="397">
        <v>4254035.7929999996</v>
      </c>
      <c r="BN14" s="397">
        <v>806359.03399999999</v>
      </c>
      <c r="BO14" s="397">
        <v>1450711.365</v>
      </c>
      <c r="BP14" s="397">
        <v>393.56700000000001</v>
      </c>
      <c r="BQ14" s="397">
        <v>96312.443999999989</v>
      </c>
      <c r="BR14" s="397">
        <v>1208.2180000000001</v>
      </c>
      <c r="BS14" s="397">
        <v>7580.3869999999997</v>
      </c>
      <c r="BT14" s="397">
        <v>28707.98</v>
      </c>
      <c r="BU14" s="398">
        <v>74477.124999999898</v>
      </c>
      <c r="BV14" s="393">
        <f>BX14+BZ14+CB14+CD14+CF14</f>
        <v>1575774.367999997</v>
      </c>
      <c r="BW14" s="394">
        <f>BY14+CA14+CC14+CE14+CG14</f>
        <v>5535849.1629999997</v>
      </c>
      <c r="BX14" s="425">
        <v>826684.32399999711</v>
      </c>
      <c r="BY14" s="425">
        <v>4073163.7089999998</v>
      </c>
      <c r="BZ14" s="425">
        <v>748019.25699999998</v>
      </c>
      <c r="CA14" s="425">
        <v>1338400.8</v>
      </c>
      <c r="CB14" s="425">
        <v>462.09300000000013</v>
      </c>
      <c r="CC14" s="425">
        <v>119457.17599999993</v>
      </c>
      <c r="CD14" s="425">
        <v>603.64299999999992</v>
      </c>
      <c r="CE14" s="425">
        <v>4393.7460000000001</v>
      </c>
      <c r="CF14" s="425">
        <v>5.0509999999999993</v>
      </c>
      <c r="CG14" s="426">
        <v>433.73199999999997</v>
      </c>
      <c r="CH14" s="393">
        <f>CJ14+CL14+CN14+CP14+CR14</f>
        <v>1527765.8397359988</v>
      </c>
      <c r="CI14" s="394">
        <f>CK14+CM14+CO14+CQ14+CS14</f>
        <v>5415485.040000001</v>
      </c>
      <c r="CJ14" s="425">
        <v>834259.57671499904</v>
      </c>
      <c r="CK14" s="425">
        <v>3969919.0350000006</v>
      </c>
      <c r="CL14" s="425">
        <v>680973.67115199997</v>
      </c>
      <c r="CM14" s="425">
        <v>1241367.1170000001</v>
      </c>
      <c r="CN14" s="425">
        <v>9826.4504249999991</v>
      </c>
      <c r="CO14" s="425">
        <v>197061.68700000003</v>
      </c>
      <c r="CP14" s="425">
        <v>2685.8026869999999</v>
      </c>
      <c r="CQ14" s="425">
        <v>6398.1219999999994</v>
      </c>
      <c r="CR14" s="425">
        <v>20.338757000000001</v>
      </c>
      <c r="CS14" s="484">
        <v>739.07899999999995</v>
      </c>
      <c r="CT14" s="423">
        <f>CV14+CX14+CZ14+DB14</f>
        <v>1556991</v>
      </c>
      <c r="CU14" s="424">
        <f>CW14+CY14+DA14+DC14</f>
        <v>5533097</v>
      </c>
      <c r="CV14" s="425">
        <v>802577</v>
      </c>
      <c r="CW14" s="425">
        <v>3981654</v>
      </c>
      <c r="CX14" s="425">
        <v>742905</v>
      </c>
      <c r="CY14" s="425">
        <v>1455198</v>
      </c>
      <c r="CZ14" s="425">
        <v>474</v>
      </c>
      <c r="DA14" s="425">
        <v>83657</v>
      </c>
      <c r="DB14" s="425">
        <v>11035</v>
      </c>
      <c r="DC14" s="426">
        <v>12588</v>
      </c>
      <c r="DD14" s="423">
        <f>DF14+DH14+DJ14+DL14</f>
        <v>1536138.8259779999</v>
      </c>
      <c r="DE14" s="424">
        <f>DG14+DI14+DK14+DM14</f>
        <v>5568905.9830000019</v>
      </c>
      <c r="DF14" s="394">
        <v>793468.4073369999</v>
      </c>
      <c r="DG14" s="394">
        <v>3606880.8080000002</v>
      </c>
      <c r="DH14" s="394">
        <v>728671.45955500007</v>
      </c>
      <c r="DI14" s="394">
        <v>1861186.7670000005</v>
      </c>
      <c r="DJ14" s="394">
        <v>655.03066100000001</v>
      </c>
      <c r="DK14" s="394">
        <v>70546.235000000001</v>
      </c>
      <c r="DL14" s="394">
        <v>13343.928424999998</v>
      </c>
      <c r="DM14" s="422">
        <v>30292.173000000003</v>
      </c>
      <c r="DN14" s="423">
        <f>DP14+DR14+DT14+DV14</f>
        <v>1456467.1856379989</v>
      </c>
      <c r="DO14" s="424">
        <f>DQ14+DS14+DU14+DW14</f>
        <v>4645744.921000001</v>
      </c>
      <c r="DP14" s="394">
        <v>720970.00526199897</v>
      </c>
      <c r="DQ14" s="394">
        <v>3157095.6080000009</v>
      </c>
      <c r="DR14" s="394">
        <v>712114.85241399996</v>
      </c>
      <c r="DS14" s="394">
        <v>1408820.7619999999</v>
      </c>
      <c r="DT14" s="394">
        <v>574.4725729999999</v>
      </c>
      <c r="DU14" s="394">
        <v>57312.033000000003</v>
      </c>
      <c r="DV14" s="394">
        <v>22807.855388999997</v>
      </c>
      <c r="DW14" s="422">
        <v>22516.518000000004</v>
      </c>
      <c r="DX14" s="423">
        <f>DZ14+EB14+ED14+EF14</f>
        <v>1288923.7603829992</v>
      </c>
      <c r="DY14" s="424">
        <f>EA14+EC14+EE14+EG14</f>
        <v>3988636.3430000027</v>
      </c>
      <c r="DZ14" s="394">
        <v>640735.47964299901</v>
      </c>
      <c r="EA14" s="394">
        <v>2835575.3390000025</v>
      </c>
      <c r="EB14" s="394">
        <v>638180.17842000001</v>
      </c>
      <c r="EC14" s="394">
        <v>1067801.4180000001</v>
      </c>
      <c r="ED14" s="394">
        <v>600.10861000000011</v>
      </c>
      <c r="EE14" s="394">
        <v>61136.821000000004</v>
      </c>
      <c r="EF14" s="394">
        <v>9407.9937100000006</v>
      </c>
      <c r="EG14" s="422">
        <v>24122.765000000003</v>
      </c>
      <c r="EH14" s="423">
        <f>EJ14+EL14+EN14+EP14</f>
        <v>1357068.91</v>
      </c>
      <c r="EI14" s="424">
        <f>EK14+EM14+EO14+EQ14</f>
        <v>4810345.7989999987</v>
      </c>
      <c r="EJ14" s="425">
        <v>619523.34499999997</v>
      </c>
      <c r="EK14" s="425">
        <v>3180278.4939999986</v>
      </c>
      <c r="EL14" s="425">
        <v>736079.68299999984</v>
      </c>
      <c r="EM14" s="425">
        <v>1494945.1640000001</v>
      </c>
      <c r="EN14" s="425">
        <v>1039.9169999999999</v>
      </c>
      <c r="EO14" s="425">
        <v>56058.233999999997</v>
      </c>
      <c r="EP14" s="424">
        <v>425.96499999999997</v>
      </c>
      <c r="EQ14" s="427">
        <v>79063.906999999992</v>
      </c>
      <c r="ER14" s="396">
        <f>ET14+EV14+EX14+EZ14+FB14</f>
        <v>19775016.269734986</v>
      </c>
      <c r="ES14" s="397">
        <f>EU14+EW14+EY14+FA14+FC14</f>
        <v>73700958.436000004</v>
      </c>
      <c r="ET14" s="397">
        <f t="shared" ref="ET14:EY14" si="5">AB14+AN14+AZ14+BL14+BX14+CJ14+CV14+DF14+DP14+DZ14+EJ14+P14+D14</f>
        <v>10168829.049956987</v>
      </c>
      <c r="EU14" s="397">
        <f t="shared" si="5"/>
        <v>53737574.403000005</v>
      </c>
      <c r="EV14" s="397">
        <f t="shared" si="5"/>
        <v>9310636.1985410005</v>
      </c>
      <c r="EW14" s="397">
        <f t="shared" si="5"/>
        <v>17982930.813999999</v>
      </c>
      <c r="EX14" s="397">
        <f t="shared" si="5"/>
        <v>39016.978268999999</v>
      </c>
      <c r="EY14" s="397">
        <f t="shared" si="5"/>
        <v>1311608.6430000002</v>
      </c>
      <c r="EZ14" s="397">
        <f>CP14+CD14+BR14+BF14+AT14+AH14+V14+J14</f>
        <v>8600.3206870000013</v>
      </c>
      <c r="FA14" s="397">
        <f>CQ14+CE14+BS14+BG14+AU14+AI14+W14+K14</f>
        <v>57701.837</v>
      </c>
      <c r="FB14" s="397">
        <f>AJ14+AV14+BH14+BT14+CF14+CR14+DB14+DL14+DV14+EF14+EP14+X14+L14</f>
        <v>247933.72228099999</v>
      </c>
      <c r="FC14" s="398">
        <f>AK14+AW14+BI14+BU14+CG14+CS14+DC14+DM14+DW14+EG14+EQ14+Y14+M14</f>
        <v>611142.73899999994</v>
      </c>
    </row>
    <row r="15" spans="1:160" s="54" customFormat="1" ht="14.4" customHeight="1" x14ac:dyDescent="0.2">
      <c r="A15" s="479" t="s">
        <v>101</v>
      </c>
      <c r="B15" s="480">
        <f t="shared" ref="B15:B41" si="6">D15+F15+H15+J15+L15</f>
        <v>59957.77899999998</v>
      </c>
      <c r="C15" s="481">
        <f>E15+G15+I15+K15+M15</f>
        <v>395319.50000000006</v>
      </c>
      <c r="D15" s="482">
        <v>38817.255999999979</v>
      </c>
      <c r="E15" s="482">
        <v>262669.83799999999</v>
      </c>
      <c r="F15" s="482">
        <v>17963.303999999996</v>
      </c>
      <c r="G15" s="482">
        <v>122506.58</v>
      </c>
      <c r="H15" s="482">
        <v>44.662999999999997</v>
      </c>
      <c r="I15" s="482">
        <v>3006.6929999999993</v>
      </c>
      <c r="J15" s="482">
        <v>41.298000000000002</v>
      </c>
      <c r="K15" s="482">
        <v>1239.1289999999999</v>
      </c>
      <c r="L15" s="482">
        <v>3091.2580000000007</v>
      </c>
      <c r="M15" s="483">
        <v>5897.2599999999993</v>
      </c>
      <c r="N15" s="480">
        <f t="shared" ref="N15:N41" si="7">P15+R15+T15+V15+X15</f>
        <v>68109.190000000031</v>
      </c>
      <c r="O15" s="481">
        <f>Q15+S15+U15+W15+Y15</f>
        <v>525060.01800000004</v>
      </c>
      <c r="P15" s="482">
        <v>42076.036000000007</v>
      </c>
      <c r="Q15" s="482">
        <v>323554.57400000002</v>
      </c>
      <c r="R15" s="482">
        <v>23726.248</v>
      </c>
      <c r="S15" s="482">
        <v>193668.92499999999</v>
      </c>
      <c r="T15" s="482">
        <v>23.588999999999999</v>
      </c>
      <c r="U15" s="482">
        <v>1687.1749999999997</v>
      </c>
      <c r="V15" s="482">
        <v>41.576999999999998</v>
      </c>
      <c r="W15" s="482">
        <v>1125.761</v>
      </c>
      <c r="X15" s="482">
        <v>2241.7400000000002</v>
      </c>
      <c r="Y15" s="483">
        <v>5023.5830000000014</v>
      </c>
      <c r="Z15" s="393">
        <f t="shared" ref="Z15:Z41" si="8">AB15+AD15+AF15+AH15+AJ15</f>
        <v>69335.791999999972</v>
      </c>
      <c r="AA15" s="394">
        <f>AC15+AE15+AG15+AI15+AK15</f>
        <v>530730.95899999992</v>
      </c>
      <c r="AB15" s="395">
        <v>45535.433999999987</v>
      </c>
      <c r="AC15" s="395">
        <v>340271.43799999991</v>
      </c>
      <c r="AD15" s="395">
        <v>21163.043999999994</v>
      </c>
      <c r="AE15" s="395">
        <v>183191.22699999996</v>
      </c>
      <c r="AF15" s="395">
        <v>17.867999999999995</v>
      </c>
      <c r="AG15" s="395">
        <v>1768.556</v>
      </c>
      <c r="AH15" s="395">
        <v>49.064999999999998</v>
      </c>
      <c r="AI15" s="395">
        <v>980.95500000000004</v>
      </c>
      <c r="AJ15" s="395">
        <v>2570.3809999999999</v>
      </c>
      <c r="AK15" s="395">
        <v>4518.7829999999994</v>
      </c>
      <c r="AL15" s="393">
        <f t="shared" ref="AL15:AL41" si="9">AN15+AP15+AR15+AT15+AV15</f>
        <v>55776.486999999994</v>
      </c>
      <c r="AM15" s="394">
        <f>AO15+AQ15+AS15+AU15+AW15</f>
        <v>360712.864</v>
      </c>
      <c r="AN15" s="395">
        <v>42300.641999999985</v>
      </c>
      <c r="AO15" s="395">
        <v>254702.14699999997</v>
      </c>
      <c r="AP15" s="395">
        <v>12044.124</v>
      </c>
      <c r="AQ15" s="395">
        <v>99979.447</v>
      </c>
      <c r="AR15" s="395">
        <v>29.105000000000004</v>
      </c>
      <c r="AS15" s="395">
        <v>1326.2049999999999</v>
      </c>
      <c r="AT15" s="395">
        <v>18.872000000000003</v>
      </c>
      <c r="AU15" s="395">
        <v>269.85599999999999</v>
      </c>
      <c r="AV15" s="395">
        <v>1383.7440000000001</v>
      </c>
      <c r="AW15" s="429">
        <v>4435.2090000000007</v>
      </c>
      <c r="AX15" s="393">
        <f>AZ15+BB15+BD15+BF15+BH15</f>
        <v>46659.496999999996</v>
      </c>
      <c r="AY15" s="394">
        <f>BA15+BC15+BE15+BG15+BI15</f>
        <v>293642.78400000004</v>
      </c>
      <c r="AZ15" s="397">
        <v>39127.187999999995</v>
      </c>
      <c r="BA15" s="397">
        <v>221048.576</v>
      </c>
      <c r="BB15" s="397">
        <v>6817.6840000000002</v>
      </c>
      <c r="BC15" s="397">
        <v>64155.084999999999</v>
      </c>
      <c r="BD15" s="397">
        <v>18.448999999999998</v>
      </c>
      <c r="BE15" s="397">
        <v>4440.3530000000001</v>
      </c>
      <c r="BF15" s="397">
        <v>20.111999999999998</v>
      </c>
      <c r="BG15" s="397">
        <v>340.76499999999999</v>
      </c>
      <c r="BH15" s="397">
        <v>676.06399999999996</v>
      </c>
      <c r="BI15" s="398">
        <v>3658.0050000000001</v>
      </c>
      <c r="BJ15" s="393">
        <f t="shared" ref="BJ15:BJ41" si="10">BL15+BN15+BP15+BR15+BT15</f>
        <v>56107.881999999998</v>
      </c>
      <c r="BK15" s="394">
        <f t="shared" ref="BK15:BK41" si="11">BM15+BO15+BQ15+BS15+BU15</f>
        <v>283067.7900000001</v>
      </c>
      <c r="BL15" s="397">
        <v>36363.644</v>
      </c>
      <c r="BM15" s="397">
        <v>210061.6320000001</v>
      </c>
      <c r="BN15" s="397">
        <v>17842.115000000002</v>
      </c>
      <c r="BO15" s="397">
        <v>65666.566000000006</v>
      </c>
      <c r="BP15" s="397">
        <v>29.265000000000001</v>
      </c>
      <c r="BQ15" s="397">
        <v>2811.8959999999997</v>
      </c>
      <c r="BR15" s="397">
        <v>45.286999999999999</v>
      </c>
      <c r="BS15" s="397">
        <v>185.958</v>
      </c>
      <c r="BT15" s="397">
        <v>1827.5709999999999</v>
      </c>
      <c r="BU15" s="398">
        <v>4341.7379999999994</v>
      </c>
      <c r="BV15" s="393">
        <f>BX15+BZ15+CB15+CD15+CF15</f>
        <v>46480.492000000013</v>
      </c>
      <c r="BW15" s="394">
        <f t="shared" ref="BW15:BW16" si="12">BY15+CA15+CC15+CE15+CG15</f>
        <v>264588.4420000001</v>
      </c>
      <c r="BX15" s="425">
        <v>35381.851000000017</v>
      </c>
      <c r="BY15" s="425">
        <v>205490.37400000013</v>
      </c>
      <c r="BZ15" s="425">
        <v>11066.131000000001</v>
      </c>
      <c r="CA15" s="425">
        <v>58027.144000000008</v>
      </c>
      <c r="CB15" s="425">
        <v>22.275999999999989</v>
      </c>
      <c r="CC15" s="425">
        <v>980.13300000000015</v>
      </c>
      <c r="CD15" s="425">
        <v>9.2379999999999995</v>
      </c>
      <c r="CE15" s="425">
        <v>51.533000000000001</v>
      </c>
      <c r="CF15" s="425">
        <v>0.996</v>
      </c>
      <c r="CG15" s="426">
        <v>39.258000000000003</v>
      </c>
      <c r="CH15" s="393">
        <f>CJ15+CL15+CN15+CP15+CR15</f>
        <v>53558.897340999996</v>
      </c>
      <c r="CI15" s="394">
        <f t="shared" ref="CI15:CI16" si="13">CK15+CM15+CO15+CQ15+CS15</f>
        <v>252290.91199999998</v>
      </c>
      <c r="CJ15" s="425">
        <v>40186.015466999997</v>
      </c>
      <c r="CK15" s="425">
        <v>193365.255</v>
      </c>
      <c r="CL15" s="425">
        <v>13355.994868</v>
      </c>
      <c r="CM15" s="425">
        <v>57091.240000000005</v>
      </c>
      <c r="CN15" s="425">
        <v>10.676102999999999</v>
      </c>
      <c r="CO15" s="425">
        <v>1621.9749999999999</v>
      </c>
      <c r="CP15" s="425">
        <v>4.8955709999999995</v>
      </c>
      <c r="CQ15" s="425">
        <v>168.626</v>
      </c>
      <c r="CR15" s="425">
        <v>1.3153319999999997</v>
      </c>
      <c r="CS15" s="484">
        <v>43.816000000000003</v>
      </c>
      <c r="CT15" s="423">
        <f t="shared" ref="CT15:CT41" si="14">CV15+CX15+CZ15+DB15</f>
        <v>50280</v>
      </c>
      <c r="CU15" s="424">
        <f t="shared" ref="CU15:CU41" si="15">CW15+CY15+DA15+DC15</f>
        <v>250784</v>
      </c>
      <c r="CV15" s="425">
        <v>40991</v>
      </c>
      <c r="CW15" s="425">
        <v>184912</v>
      </c>
      <c r="CX15" s="425">
        <v>9201</v>
      </c>
      <c r="CY15" s="425">
        <v>61041</v>
      </c>
      <c r="CZ15" s="425">
        <v>23</v>
      </c>
      <c r="DA15" s="425">
        <v>3912</v>
      </c>
      <c r="DB15" s="425">
        <v>65</v>
      </c>
      <c r="DC15" s="426">
        <v>919</v>
      </c>
      <c r="DD15" s="423">
        <f t="shared" ref="DD15:DD41" si="16">DF15+DH15+DJ15+DL15</f>
        <v>42586.680226000011</v>
      </c>
      <c r="DE15" s="424">
        <f t="shared" ref="DE15:DE41" si="17">DG15+DI15+DK15+DM15</f>
        <v>220468.24200000003</v>
      </c>
      <c r="DF15" s="394">
        <v>35633.096753000005</v>
      </c>
      <c r="DG15" s="394">
        <v>168846.24500000002</v>
      </c>
      <c r="DH15" s="394">
        <v>6148.7029999999995</v>
      </c>
      <c r="DI15" s="394">
        <v>43933.991000000002</v>
      </c>
      <c r="DJ15" s="394">
        <v>26.660387</v>
      </c>
      <c r="DK15" s="394">
        <v>4236.0569999999998</v>
      </c>
      <c r="DL15" s="394">
        <v>778.22008600000015</v>
      </c>
      <c r="DM15" s="422">
        <v>3451.9490000000001</v>
      </c>
      <c r="DN15" s="423">
        <f t="shared" ref="DN15:DN41" si="18">DP15+DR15+DT15+DV15</f>
        <v>42151.220253000007</v>
      </c>
      <c r="DO15" s="424">
        <f t="shared" ref="DO15:DO41" si="19">DQ15+DS15+DU15+DW15</f>
        <v>197202.75100000005</v>
      </c>
      <c r="DP15" s="394">
        <v>37462.174521000001</v>
      </c>
      <c r="DQ15" s="394">
        <v>162665.01200000005</v>
      </c>
      <c r="DR15" s="394">
        <v>4346.9303</v>
      </c>
      <c r="DS15" s="394">
        <v>29304.031999999999</v>
      </c>
      <c r="DT15" s="394">
        <v>27.320461000000005</v>
      </c>
      <c r="DU15" s="394">
        <v>3046.0360000000001</v>
      </c>
      <c r="DV15" s="394">
        <v>314.79497100000003</v>
      </c>
      <c r="DW15" s="422">
        <v>2187.6709999999998</v>
      </c>
      <c r="DX15" s="423">
        <f t="shared" ref="DX15:DX41" si="20">DZ15+EB15+ED15+EF15</f>
        <v>45387.637657999992</v>
      </c>
      <c r="DY15" s="424">
        <f t="shared" ref="DY15:DY41" si="21">EA15+EC15+EE15+EG15</f>
        <v>173956.03500000003</v>
      </c>
      <c r="DZ15" s="394">
        <v>32857.264309999999</v>
      </c>
      <c r="EA15" s="394">
        <v>149571.09100000001</v>
      </c>
      <c r="EB15" s="394">
        <v>10163.54711</v>
      </c>
      <c r="EC15" s="394">
        <v>17872.471999999998</v>
      </c>
      <c r="ED15" s="394">
        <v>41.428400999999994</v>
      </c>
      <c r="EE15" s="394">
        <v>2957.7649999999999</v>
      </c>
      <c r="EF15" s="394">
        <v>2325.397837</v>
      </c>
      <c r="EG15" s="422">
        <v>3554.7070000000003</v>
      </c>
      <c r="EH15" s="423">
        <f t="shared" ref="EH15:EH41" si="22">EJ15+EL15+EN15+EP15</f>
        <v>41014.556000000004</v>
      </c>
      <c r="EI15" s="424">
        <f t="shared" ref="EI15:EI41" si="23">EK15+EM15+EO15+EQ15</f>
        <v>185878.70799999998</v>
      </c>
      <c r="EJ15" s="425">
        <v>35907.523000000001</v>
      </c>
      <c r="EK15" s="425">
        <v>173444.4</v>
      </c>
      <c r="EL15" s="425">
        <v>5041.4449999999997</v>
      </c>
      <c r="EM15" s="425">
        <v>2326.9920000000002</v>
      </c>
      <c r="EN15" s="425">
        <v>19.164999999999999</v>
      </c>
      <c r="EO15" s="425">
        <v>3762.0389999999998</v>
      </c>
      <c r="EP15" s="424">
        <v>46.423000000000002</v>
      </c>
      <c r="EQ15" s="427">
        <v>6345.277</v>
      </c>
      <c r="ER15" s="396">
        <f t="shared" ref="ER15:ER41" si="24">ET15+EV15+EX15+EZ15+FB15</f>
        <v>677406.1104779999</v>
      </c>
      <c r="ES15" s="397">
        <f t="shared" ref="ES15:ES41" si="25">EU15+EW15+EY15+FA15+FC15</f>
        <v>3933703.0050000004</v>
      </c>
      <c r="ET15" s="397">
        <f t="shared" ref="ET15:ET41" si="26">AB15+AN15+AZ15+BL15+BX15+CJ15+CV15+DF15+DP15+DZ15+EJ15+P15+D15</f>
        <v>502639.12505099998</v>
      </c>
      <c r="EU15" s="397">
        <f t="shared" ref="EU15:EU41" si="27">AC15+AO15+BA15+BM15+BY15+CK15+CW15+DG15+DQ15+EA15+EK15+Q15+E15</f>
        <v>2850602.5820000004</v>
      </c>
      <c r="EV15" s="397">
        <f t="shared" ref="EV15:EV41" si="28">AD15+AP15+BB15+BN15+BZ15+CL15+CX15+DH15+DR15+EB15+EL15+R15+F15</f>
        <v>158880.27027799998</v>
      </c>
      <c r="EW15" s="397">
        <f t="shared" ref="EW15:EW41" si="29">AE15+AQ15+BC15+BO15+CA15+CM15+CY15+DI15+DS15+EC15+EM15+S15+G15</f>
        <v>998764.701</v>
      </c>
      <c r="EX15" s="397">
        <f t="shared" ref="EX15:EX41" si="30">AF15+AR15+BD15+BP15+CB15+CN15+CZ15+DJ15+DT15+ED15+EN15+T15+H15</f>
        <v>333.465352</v>
      </c>
      <c r="EY15" s="397">
        <f t="shared" ref="EY15:EY41" si="31">AG15+AS15+BE15+BQ15+CC15+CO15+DA15+DK15+DU15+EE15+EO15+U15+I15</f>
        <v>35556.883000000002</v>
      </c>
      <c r="EZ15" s="397">
        <f t="shared" ref="EZ15:EZ41" si="32">CP15+CD15+BR15+BF15+AT15+AH15+V15+J15</f>
        <v>230.34457099999997</v>
      </c>
      <c r="FA15" s="397">
        <f t="shared" ref="FA15:FA41" si="33">CQ15+CE15+BS15+BG15+AU15+AI15+W15+K15</f>
        <v>4362.5829999999996</v>
      </c>
      <c r="FB15" s="397">
        <f t="shared" ref="FB15:FB41" si="34">AJ15+AV15+BH15+BT15+CF15+CR15+DB15+DL15+DV15+EF15+EP15+X15+L15</f>
        <v>15322.905226000003</v>
      </c>
      <c r="FC15" s="398">
        <f t="shared" ref="FC15:FC41" si="35">AK15+AW15+BI15+BU15+CG15+CS15+DC15+DM15+DW15+EG15+EQ15+Y15+M15</f>
        <v>44416.256000000001</v>
      </c>
    </row>
    <row r="16" spans="1:160" s="54" customFormat="1" ht="14.4" customHeight="1" x14ac:dyDescent="0.2">
      <c r="A16" s="479" t="s">
        <v>102</v>
      </c>
      <c r="B16" s="480">
        <f t="shared" si="6"/>
        <v>952321.05999999982</v>
      </c>
      <c r="C16" s="481">
        <f t="shared" ref="C16:C41" si="36">E16+G16+I16+K16+M16</f>
        <v>1231151.2220000001</v>
      </c>
      <c r="D16" s="482">
        <v>295285.91799999989</v>
      </c>
      <c r="E16" s="482">
        <v>844294.4879999999</v>
      </c>
      <c r="F16" s="482">
        <v>644777.10400000005</v>
      </c>
      <c r="G16" s="482">
        <v>348290.52599999995</v>
      </c>
      <c r="H16" s="482">
        <v>562.04099999999994</v>
      </c>
      <c r="I16" s="482">
        <v>7560.2320000000009</v>
      </c>
      <c r="J16" s="482">
        <v>189.13000000000002</v>
      </c>
      <c r="K16" s="482">
        <v>1073.0309999999999</v>
      </c>
      <c r="L16" s="482">
        <v>11506.867000000002</v>
      </c>
      <c r="M16" s="483">
        <v>29932.944999999992</v>
      </c>
      <c r="N16" s="480">
        <f t="shared" si="7"/>
        <v>807043.59499999986</v>
      </c>
      <c r="O16" s="481">
        <f t="shared" ref="O16:O41" si="37">Q16+S16+U16+W16+Y16</f>
        <v>1370246.5720000002</v>
      </c>
      <c r="P16" s="482">
        <v>275564.85300000006</v>
      </c>
      <c r="Q16" s="482">
        <v>883012.89600000007</v>
      </c>
      <c r="R16" s="482">
        <v>521123.97899999993</v>
      </c>
      <c r="S16" s="482">
        <v>437294.57</v>
      </c>
      <c r="T16" s="482">
        <v>285.5390000000001</v>
      </c>
      <c r="U16" s="482">
        <v>23499.664000000004</v>
      </c>
      <c r="V16" s="482">
        <v>54.36399999999999</v>
      </c>
      <c r="W16" s="482">
        <v>1219.8409999999999</v>
      </c>
      <c r="X16" s="482">
        <v>10014.859999999999</v>
      </c>
      <c r="Y16" s="483">
        <v>25219.601000000006</v>
      </c>
      <c r="Z16" s="393">
        <f t="shared" si="8"/>
        <v>710859.06799999985</v>
      </c>
      <c r="AA16" s="394">
        <f t="shared" ref="AA16:AA41" si="38">AC16+AE16+AG16+AI16+AK16</f>
        <v>1318359.6409999998</v>
      </c>
      <c r="AB16" s="395">
        <v>245128.31399999998</v>
      </c>
      <c r="AC16" s="395">
        <v>853202.20099999965</v>
      </c>
      <c r="AD16" s="395">
        <v>455690.38400000002</v>
      </c>
      <c r="AE16" s="395">
        <v>424115.68800000002</v>
      </c>
      <c r="AF16" s="395">
        <v>59.709999999999994</v>
      </c>
      <c r="AG16" s="395">
        <v>15131.893000000004</v>
      </c>
      <c r="AH16" s="395">
        <v>125.411</v>
      </c>
      <c r="AI16" s="395">
        <v>693.59699999999998</v>
      </c>
      <c r="AJ16" s="395">
        <v>9855.2489999999998</v>
      </c>
      <c r="AK16" s="395">
        <v>25216.261999999992</v>
      </c>
      <c r="AL16" s="393">
        <f t="shared" si="9"/>
        <v>832967.41599999974</v>
      </c>
      <c r="AM16" s="394">
        <f t="shared" ref="AM16:AM41" si="39">AO16+AQ16+AS16+AU16+AW16</f>
        <v>1276095.4470000009</v>
      </c>
      <c r="AN16" s="395">
        <v>272451.72399999964</v>
      </c>
      <c r="AO16" s="395">
        <v>831620.02300000074</v>
      </c>
      <c r="AP16" s="395">
        <v>550455.94600000011</v>
      </c>
      <c r="AQ16" s="395">
        <v>369203.73999999987</v>
      </c>
      <c r="AR16" s="395">
        <v>81.267000000000067</v>
      </c>
      <c r="AS16" s="395">
        <v>51876.235000000008</v>
      </c>
      <c r="AT16" s="395">
        <v>68.768000000000015</v>
      </c>
      <c r="AU16" s="395">
        <v>516.42000000000007</v>
      </c>
      <c r="AV16" s="395">
        <v>9909.7110000000011</v>
      </c>
      <c r="AW16" s="429">
        <v>22879.029000000013</v>
      </c>
      <c r="AX16" s="393">
        <f t="shared" ref="AX16:AX41" si="40">AZ16+BB16+BD16+BF16+BH16</f>
        <v>811911.84899999993</v>
      </c>
      <c r="AY16" s="394">
        <f t="shared" ref="AY16:AY41" si="41">BA16+BC16+BE16+BG16+BI16</f>
        <v>1216089.5660000001</v>
      </c>
      <c r="AZ16" s="397">
        <v>370951.96100000001</v>
      </c>
      <c r="BA16" s="397">
        <v>853253.75100000005</v>
      </c>
      <c r="BB16" s="397">
        <v>428437.53099999996</v>
      </c>
      <c r="BC16" s="397">
        <v>279299.23200000002</v>
      </c>
      <c r="BD16" s="397">
        <v>142.19499999999999</v>
      </c>
      <c r="BE16" s="397">
        <v>59175.24</v>
      </c>
      <c r="BF16" s="397">
        <v>92.452999999999989</v>
      </c>
      <c r="BG16" s="397">
        <v>576.77599999999995</v>
      </c>
      <c r="BH16" s="397">
        <v>12287.708999999999</v>
      </c>
      <c r="BI16" s="398">
        <v>23784.566999999999</v>
      </c>
      <c r="BJ16" s="393">
        <f t="shared" si="10"/>
        <v>657938.73000000021</v>
      </c>
      <c r="BK16" s="394">
        <f t="shared" si="11"/>
        <v>1134739.6259999992</v>
      </c>
      <c r="BL16" s="397">
        <v>295551.47100000002</v>
      </c>
      <c r="BM16" s="397">
        <v>799708.6109999991</v>
      </c>
      <c r="BN16" s="397">
        <v>353318.16500000004</v>
      </c>
      <c r="BO16" s="397">
        <v>254845.51299999998</v>
      </c>
      <c r="BP16" s="397">
        <v>94.034999999999997</v>
      </c>
      <c r="BQ16" s="397">
        <v>53205.903999999995</v>
      </c>
      <c r="BR16" s="397">
        <v>275.56</v>
      </c>
      <c r="BS16" s="397">
        <v>1743.672</v>
      </c>
      <c r="BT16" s="397">
        <v>8699.4990000000107</v>
      </c>
      <c r="BU16" s="398">
        <v>25235.926000000003</v>
      </c>
      <c r="BV16" s="393">
        <f t="shared" ref="BV16" si="42">BX16+BZ16+CB16+CD16+CF16</f>
        <v>877126.36899999948</v>
      </c>
      <c r="BW16" s="394">
        <f t="shared" si="12"/>
        <v>1275956.0389999996</v>
      </c>
      <c r="BX16" s="425">
        <v>317036.82599999959</v>
      </c>
      <c r="BY16" s="425">
        <v>858009.86099999934</v>
      </c>
      <c r="BZ16" s="425">
        <v>559834.71699999995</v>
      </c>
      <c r="CA16" s="425">
        <v>345905.005</v>
      </c>
      <c r="CB16" s="425">
        <v>129.74400000000009</v>
      </c>
      <c r="CC16" s="425">
        <v>71090.917999999991</v>
      </c>
      <c r="CD16" s="425">
        <v>83.106999999999999</v>
      </c>
      <c r="CE16" s="425">
        <v>592.04300000000001</v>
      </c>
      <c r="CF16" s="425">
        <v>41.974999999999994</v>
      </c>
      <c r="CG16" s="426">
        <v>358.21200000000005</v>
      </c>
      <c r="CH16" s="393">
        <f t="shared" ref="CH16" si="43">CJ16+CL16+CN16+CP16+CR16</f>
        <v>636586.28335799987</v>
      </c>
      <c r="CI16" s="394">
        <f t="shared" si="13"/>
        <v>1309884.8049999992</v>
      </c>
      <c r="CJ16" s="425">
        <v>283464.65625599975</v>
      </c>
      <c r="CK16" s="425">
        <v>866393.01999999909</v>
      </c>
      <c r="CL16" s="425">
        <v>352832.80962300004</v>
      </c>
      <c r="CM16" s="425">
        <v>227018.15899999999</v>
      </c>
      <c r="CN16" s="425">
        <v>42.911515999999999</v>
      </c>
      <c r="CO16" s="425">
        <v>215061.61700000003</v>
      </c>
      <c r="CP16" s="425">
        <v>35.974243999999999</v>
      </c>
      <c r="CQ16" s="425">
        <v>416.012</v>
      </c>
      <c r="CR16" s="425">
        <v>209.93171900000002</v>
      </c>
      <c r="CS16" s="484">
        <v>995.99699999999996</v>
      </c>
      <c r="CT16" s="423">
        <f t="shared" si="14"/>
        <v>533215</v>
      </c>
      <c r="CU16" s="424">
        <f t="shared" si="15"/>
        <v>1393151</v>
      </c>
      <c r="CV16" s="425">
        <v>269573</v>
      </c>
      <c r="CW16" s="425">
        <v>858570</v>
      </c>
      <c r="CX16" s="425">
        <v>263145</v>
      </c>
      <c r="CY16" s="425">
        <v>152370</v>
      </c>
      <c r="CZ16" s="425">
        <v>46</v>
      </c>
      <c r="DA16" s="425">
        <v>380485</v>
      </c>
      <c r="DB16" s="425">
        <v>451</v>
      </c>
      <c r="DC16" s="426">
        <v>1726</v>
      </c>
      <c r="DD16" s="423">
        <f t="shared" si="16"/>
        <v>540930.78974899987</v>
      </c>
      <c r="DE16" s="424">
        <f t="shared" si="17"/>
        <v>1296426.7509999999</v>
      </c>
      <c r="DF16" s="394">
        <v>297095.32333299983</v>
      </c>
      <c r="DG16" s="394">
        <v>854068.27499999991</v>
      </c>
      <c r="DH16" s="394">
        <v>231216.254889</v>
      </c>
      <c r="DI16" s="394">
        <v>164731.601</v>
      </c>
      <c r="DJ16" s="394">
        <v>93.055239</v>
      </c>
      <c r="DK16" s="394">
        <v>260143.508</v>
      </c>
      <c r="DL16" s="394">
        <v>12526.156288000004</v>
      </c>
      <c r="DM16" s="422">
        <v>17483.367000000002</v>
      </c>
      <c r="DN16" s="423">
        <f t="shared" si="18"/>
        <v>375567.18186299986</v>
      </c>
      <c r="DO16" s="424">
        <f t="shared" si="19"/>
        <v>888440.05299999984</v>
      </c>
      <c r="DP16" s="394">
        <v>221515.96005799979</v>
      </c>
      <c r="DQ16" s="394">
        <v>673405.59399999992</v>
      </c>
      <c r="DR16" s="394">
        <v>150568.75308700002</v>
      </c>
      <c r="DS16" s="394">
        <v>106583.72200000001</v>
      </c>
      <c r="DT16" s="394">
        <v>60.087171999999995</v>
      </c>
      <c r="DU16" s="394">
        <v>98149.96</v>
      </c>
      <c r="DV16" s="394">
        <v>3422.3815460000001</v>
      </c>
      <c r="DW16" s="422">
        <v>10300.776999999989</v>
      </c>
      <c r="DX16" s="423">
        <f t="shared" si="20"/>
        <v>408490.54326800001</v>
      </c>
      <c r="DY16" s="424">
        <f t="shared" si="21"/>
        <v>724026.83100000012</v>
      </c>
      <c r="DZ16" s="394">
        <v>207920.296775</v>
      </c>
      <c r="EA16" s="394">
        <v>570426.34600000014</v>
      </c>
      <c r="EB16" s="394">
        <v>194529.59904</v>
      </c>
      <c r="EC16" s="394">
        <v>101498.421</v>
      </c>
      <c r="ED16" s="394">
        <v>106.60303300000001</v>
      </c>
      <c r="EE16" s="394">
        <v>37527.278000000006</v>
      </c>
      <c r="EF16" s="394">
        <v>5934.0444200000002</v>
      </c>
      <c r="EG16" s="422">
        <v>14574.786000000002</v>
      </c>
      <c r="EH16" s="423">
        <f t="shared" si="22"/>
        <v>452627.33999999991</v>
      </c>
      <c r="EI16" s="424">
        <f t="shared" si="23"/>
        <v>908228.07499999995</v>
      </c>
      <c r="EJ16" s="425">
        <v>226745.57799999992</v>
      </c>
      <c r="EK16" s="425">
        <v>656987.39099999995</v>
      </c>
      <c r="EL16" s="425">
        <v>225615.88900000002</v>
      </c>
      <c r="EM16" s="425">
        <v>218588.46399999998</v>
      </c>
      <c r="EN16" s="425">
        <v>136.74</v>
      </c>
      <c r="EO16" s="425">
        <v>6231.8840000000009</v>
      </c>
      <c r="EP16" s="424">
        <v>129.13299999999998</v>
      </c>
      <c r="EQ16" s="427">
        <v>26420.335999999996</v>
      </c>
      <c r="ER16" s="396">
        <f t="shared" si="24"/>
        <v>8597585.2252379972</v>
      </c>
      <c r="ES16" s="397">
        <f t="shared" si="25"/>
        <v>15342795.627999999</v>
      </c>
      <c r="ET16" s="397">
        <f t="shared" si="26"/>
        <v>3578285.8814219991</v>
      </c>
      <c r="EU16" s="397">
        <f t="shared" si="27"/>
        <v>10402952.456999999</v>
      </c>
      <c r="EV16" s="397">
        <f t="shared" si="28"/>
        <v>4931546.131639</v>
      </c>
      <c r="EW16" s="397">
        <f t="shared" si="29"/>
        <v>3429744.6409999998</v>
      </c>
      <c r="EX16" s="397">
        <f t="shared" si="30"/>
        <v>1839.9279600000002</v>
      </c>
      <c r="EY16" s="397">
        <f t="shared" si="31"/>
        <v>1279139.3330000001</v>
      </c>
      <c r="EZ16" s="397">
        <f t="shared" si="32"/>
        <v>924.76724400000001</v>
      </c>
      <c r="FA16" s="397">
        <f t="shared" si="33"/>
        <v>6831.3919999999989</v>
      </c>
      <c r="FB16" s="397">
        <f t="shared" si="34"/>
        <v>84988.516973000005</v>
      </c>
      <c r="FC16" s="398">
        <f t="shared" si="35"/>
        <v>224127.80499999999</v>
      </c>
    </row>
    <row r="17" spans="1:159" s="54" customFormat="1" ht="14.4" customHeight="1" x14ac:dyDescent="0.2">
      <c r="A17" s="479" t="s">
        <v>103</v>
      </c>
      <c r="B17" s="480">
        <f t="shared" si="6"/>
        <v>17142.466000000004</v>
      </c>
      <c r="C17" s="481">
        <f t="shared" si="36"/>
        <v>81354.016000000047</v>
      </c>
      <c r="D17" s="482">
        <v>12638.702000000003</v>
      </c>
      <c r="E17" s="482">
        <v>73810.056000000041</v>
      </c>
      <c r="F17" s="482">
        <v>3596.9029999999998</v>
      </c>
      <c r="G17" s="482">
        <v>3926.6760000000004</v>
      </c>
      <c r="H17" s="482">
        <v>10.334</v>
      </c>
      <c r="I17" s="482">
        <v>733.75800000000004</v>
      </c>
      <c r="J17" s="482">
        <v>7.8E-2</v>
      </c>
      <c r="K17" s="482">
        <v>3.3769999999999998</v>
      </c>
      <c r="L17" s="482">
        <v>896.44900000000007</v>
      </c>
      <c r="M17" s="483">
        <v>2880.1489999999999</v>
      </c>
      <c r="N17" s="480">
        <f t="shared" si="7"/>
        <v>48453.898000000001</v>
      </c>
      <c r="O17" s="481">
        <f t="shared" si="37"/>
        <v>115693.42700000001</v>
      </c>
      <c r="P17" s="482">
        <v>18895.112000000001</v>
      </c>
      <c r="Q17" s="482">
        <v>81152.275999999998</v>
      </c>
      <c r="R17" s="482">
        <v>29219.003000000001</v>
      </c>
      <c r="S17" s="482">
        <v>31393.262000000002</v>
      </c>
      <c r="T17" s="482">
        <v>15.918000000000001</v>
      </c>
      <c r="U17" s="482">
        <v>1139.856</v>
      </c>
      <c r="V17" s="482">
        <v>2.6869999999999998</v>
      </c>
      <c r="W17" s="482">
        <v>126.64900000000002</v>
      </c>
      <c r="X17" s="482">
        <v>321.17800000000005</v>
      </c>
      <c r="Y17" s="483">
        <v>1881.3840000000002</v>
      </c>
      <c r="Z17" s="393">
        <f t="shared" si="8"/>
        <v>47864.316999999988</v>
      </c>
      <c r="AA17" s="394">
        <f t="shared" si="38"/>
        <v>106536.73900000003</v>
      </c>
      <c r="AB17" s="395">
        <v>12288.081999999997</v>
      </c>
      <c r="AC17" s="395">
        <v>63709.629000000015</v>
      </c>
      <c r="AD17" s="395">
        <v>35365.813999999998</v>
      </c>
      <c r="AE17" s="395">
        <v>39805.989000000001</v>
      </c>
      <c r="AF17" s="395">
        <v>16.714999999999996</v>
      </c>
      <c r="AG17" s="395">
        <v>1699.5920000000003</v>
      </c>
      <c r="AH17" s="395">
        <v>0.152</v>
      </c>
      <c r="AI17" s="395">
        <v>16.815999999999999</v>
      </c>
      <c r="AJ17" s="395">
        <v>193.554</v>
      </c>
      <c r="AK17" s="395">
        <v>1304.713</v>
      </c>
      <c r="AL17" s="393">
        <f t="shared" si="9"/>
        <v>18370.355999999992</v>
      </c>
      <c r="AM17" s="394">
        <f t="shared" si="39"/>
        <v>78914.064000000028</v>
      </c>
      <c r="AN17" s="395">
        <v>7938.1319999999932</v>
      </c>
      <c r="AO17" s="395">
        <v>64840.841000000029</v>
      </c>
      <c r="AP17" s="395">
        <v>9763.9510000000009</v>
      </c>
      <c r="AQ17" s="395">
        <v>10891.007</v>
      </c>
      <c r="AR17" s="395">
        <v>10.225</v>
      </c>
      <c r="AS17" s="395">
        <v>928.56399999999985</v>
      </c>
      <c r="AT17" s="395">
        <v>431.85400000000004</v>
      </c>
      <c r="AU17" s="395">
        <v>464.72399999999999</v>
      </c>
      <c r="AV17" s="395">
        <v>226.19400000000002</v>
      </c>
      <c r="AW17" s="429">
        <v>1788.9280000000006</v>
      </c>
      <c r="AX17" s="393">
        <f t="shared" si="40"/>
        <v>34138.652999999998</v>
      </c>
      <c r="AY17" s="394">
        <f t="shared" si="41"/>
        <v>75066.887000000002</v>
      </c>
      <c r="AZ17" s="397">
        <v>9828.4709999999995</v>
      </c>
      <c r="BA17" s="397">
        <v>51839.709000000003</v>
      </c>
      <c r="BB17" s="397">
        <v>24033.733999999997</v>
      </c>
      <c r="BC17" s="397">
        <v>20344.77</v>
      </c>
      <c r="BD17" s="397">
        <v>12.311000000000002</v>
      </c>
      <c r="BE17" s="397">
        <v>1614.7560000000001</v>
      </c>
      <c r="BF17" s="411">
        <v>1.2430000000000001</v>
      </c>
      <c r="BG17" s="411">
        <v>11.664</v>
      </c>
      <c r="BH17" s="397">
        <v>262.89400000000001</v>
      </c>
      <c r="BI17" s="398">
        <v>1255.9879999999998</v>
      </c>
      <c r="BJ17" s="393">
        <f t="shared" si="10"/>
        <v>37530.668999999994</v>
      </c>
      <c r="BK17" s="394">
        <f t="shared" si="11"/>
        <v>75877.784999999989</v>
      </c>
      <c r="BL17" s="397">
        <v>6027.04</v>
      </c>
      <c r="BM17" s="397">
        <v>41863.481999999996</v>
      </c>
      <c r="BN17" s="397">
        <v>31296.653000000002</v>
      </c>
      <c r="BO17" s="397">
        <v>31978.820999999996</v>
      </c>
      <c r="BP17" s="397">
        <v>8.9049999999999994</v>
      </c>
      <c r="BQ17" s="397">
        <v>949.72399999999993</v>
      </c>
      <c r="BR17" s="411">
        <v>1.5980000000000001</v>
      </c>
      <c r="BS17" s="411">
        <v>4.03</v>
      </c>
      <c r="BT17" s="397">
        <v>196.47300000000001</v>
      </c>
      <c r="BU17" s="398">
        <v>1081.7280000000001</v>
      </c>
      <c r="BV17" s="393">
        <f>BX17+BZ17+CB17+CD17+CF17</f>
        <v>27561.254000000001</v>
      </c>
      <c r="BW17" s="394">
        <f>BY17+CA17+CC17+CE17+CG17</f>
        <v>64800.772000000004</v>
      </c>
      <c r="BX17" s="425">
        <v>5384.9669999999996</v>
      </c>
      <c r="BY17" s="425">
        <v>39017.138000000006</v>
      </c>
      <c r="BZ17" s="425">
        <v>22166.071</v>
      </c>
      <c r="CA17" s="425">
        <v>24801.561999999998</v>
      </c>
      <c r="CB17" s="425">
        <v>9.2859999999999978</v>
      </c>
      <c r="CC17" s="425">
        <v>881.15299999999979</v>
      </c>
      <c r="CD17" s="425"/>
      <c r="CE17" s="425">
        <v>2.4609999999999999</v>
      </c>
      <c r="CF17" s="412">
        <v>0.93</v>
      </c>
      <c r="CG17" s="426">
        <v>98.458000000000013</v>
      </c>
      <c r="CH17" s="393">
        <f>CJ17+CL17+CN17+CP17+CR17</f>
        <v>25711.830007999997</v>
      </c>
      <c r="CI17" s="394">
        <f>CK17+CM17+CO17+CQ17+CS17</f>
        <v>54513.945999999996</v>
      </c>
      <c r="CJ17" s="425">
        <v>3396.525799</v>
      </c>
      <c r="CK17" s="425">
        <v>26205.280000000002</v>
      </c>
      <c r="CL17" s="425">
        <v>22267.260900000001</v>
      </c>
      <c r="CM17" s="425">
        <v>26908.798999999999</v>
      </c>
      <c r="CN17" s="425">
        <v>14.123308999999999</v>
      </c>
      <c r="CO17" s="425">
        <v>1093.579</v>
      </c>
      <c r="CP17" s="425">
        <v>33.92</v>
      </c>
      <c r="CQ17" s="425">
        <v>276.31800000000004</v>
      </c>
      <c r="CR17" s="412"/>
      <c r="CS17" s="484">
        <v>29.97</v>
      </c>
      <c r="CT17" s="423">
        <f t="shared" si="14"/>
        <v>35544</v>
      </c>
      <c r="CU17" s="424">
        <f t="shared" si="15"/>
        <v>66296</v>
      </c>
      <c r="CV17" s="425">
        <v>4188</v>
      </c>
      <c r="CW17" s="425">
        <v>28193</v>
      </c>
      <c r="CX17" s="425">
        <v>31327</v>
      </c>
      <c r="CY17" s="425">
        <v>37175</v>
      </c>
      <c r="CZ17" s="425">
        <v>9</v>
      </c>
      <c r="DA17" s="425">
        <v>846</v>
      </c>
      <c r="DB17" s="425">
        <v>20</v>
      </c>
      <c r="DC17" s="426">
        <v>82</v>
      </c>
      <c r="DD17" s="423">
        <f t="shared" si="16"/>
        <v>28873.564650999997</v>
      </c>
      <c r="DE17" s="424">
        <f t="shared" si="17"/>
        <v>50950.277000000002</v>
      </c>
      <c r="DF17" s="394">
        <v>4020.7709989999998</v>
      </c>
      <c r="DG17" s="394">
        <v>16142.802000000001</v>
      </c>
      <c r="DH17" s="394">
        <v>24478.977015999997</v>
      </c>
      <c r="DI17" s="394">
        <v>32994.417000000001</v>
      </c>
      <c r="DJ17" s="394">
        <v>7.5807780000000005</v>
      </c>
      <c r="DK17" s="394">
        <v>981.43500000000006</v>
      </c>
      <c r="DL17" s="394">
        <v>366.23585800000001</v>
      </c>
      <c r="DM17" s="422">
        <v>831.62300000000005</v>
      </c>
      <c r="DN17" s="423">
        <f t="shared" si="18"/>
        <v>45657.070219999987</v>
      </c>
      <c r="DO17" s="424">
        <f t="shared" si="19"/>
        <v>61354.026000000013</v>
      </c>
      <c r="DP17" s="394">
        <v>7513.149821</v>
      </c>
      <c r="DQ17" s="394">
        <v>13622.98700000001</v>
      </c>
      <c r="DR17" s="394">
        <v>38089.196272999994</v>
      </c>
      <c r="DS17" s="394">
        <v>46581.460000000006</v>
      </c>
      <c r="DT17" s="394">
        <v>4.4748239999999999</v>
      </c>
      <c r="DU17" s="394">
        <v>791.69900000000007</v>
      </c>
      <c r="DV17" s="394">
        <v>50.249302</v>
      </c>
      <c r="DW17" s="422">
        <v>357.88</v>
      </c>
      <c r="DX17" s="423">
        <f t="shared" si="20"/>
        <v>4173.8344640000005</v>
      </c>
      <c r="DY17" s="424">
        <f t="shared" si="21"/>
        <v>16263.045999999998</v>
      </c>
      <c r="DZ17" s="394">
        <v>2362.1797440000005</v>
      </c>
      <c r="EA17" s="394">
        <v>11398.21</v>
      </c>
      <c r="EB17" s="394">
        <v>1758.8744200000001</v>
      </c>
      <c r="EC17" s="394">
        <v>3800.9540000000002</v>
      </c>
      <c r="ED17" s="394">
        <v>17.901760000000003</v>
      </c>
      <c r="EE17" s="394">
        <v>637.55099999999993</v>
      </c>
      <c r="EF17" s="394">
        <v>34.878540000000001</v>
      </c>
      <c r="EG17" s="422">
        <v>426.33100000000002</v>
      </c>
      <c r="EH17" s="423">
        <f t="shared" si="22"/>
        <v>9932.241</v>
      </c>
      <c r="EI17" s="424">
        <f t="shared" si="23"/>
        <v>25952.653000000002</v>
      </c>
      <c r="EJ17" s="425">
        <v>7853.75</v>
      </c>
      <c r="EK17" s="425">
        <v>20741.436000000002</v>
      </c>
      <c r="EL17" s="425">
        <v>2052.8540000000003</v>
      </c>
      <c r="EM17" s="425">
        <v>2586.1030000000001</v>
      </c>
      <c r="EN17" s="425">
        <v>3.4140000000000001</v>
      </c>
      <c r="EO17" s="425">
        <v>552.05599999999993</v>
      </c>
      <c r="EP17" s="424">
        <v>22.222999999999999</v>
      </c>
      <c r="EQ17" s="427">
        <v>2073.058</v>
      </c>
      <c r="ER17" s="396">
        <f t="shared" si="24"/>
        <v>380954.15334300004</v>
      </c>
      <c r="ES17" s="397">
        <f t="shared" si="25"/>
        <v>873573.63800000015</v>
      </c>
      <c r="ET17" s="397">
        <f t="shared" si="26"/>
        <v>102334.882363</v>
      </c>
      <c r="EU17" s="397">
        <f t="shared" si="27"/>
        <v>532536.84600000014</v>
      </c>
      <c r="EV17" s="397">
        <f t="shared" si="28"/>
        <v>275416.29160900001</v>
      </c>
      <c r="EW17" s="397">
        <f t="shared" si="29"/>
        <v>313188.82</v>
      </c>
      <c r="EX17" s="397">
        <f t="shared" si="30"/>
        <v>140.18867099999997</v>
      </c>
      <c r="EY17" s="397">
        <f t="shared" si="31"/>
        <v>12849.723</v>
      </c>
      <c r="EZ17" s="397">
        <f t="shared" si="32"/>
        <v>471.53200000000004</v>
      </c>
      <c r="FA17" s="397">
        <f t="shared" si="33"/>
        <v>906.03899999999999</v>
      </c>
      <c r="FB17" s="397">
        <f t="shared" si="34"/>
        <v>2591.2587000000003</v>
      </c>
      <c r="FC17" s="398">
        <f t="shared" si="35"/>
        <v>14092.210000000001</v>
      </c>
    </row>
    <row r="18" spans="1:159" s="54" customFormat="1" ht="14.4" customHeight="1" x14ac:dyDescent="0.2">
      <c r="A18" s="479" t="s">
        <v>189</v>
      </c>
      <c r="B18" s="480">
        <f t="shared" si="6"/>
        <v>78045.845000000001</v>
      </c>
      <c r="C18" s="481">
        <f t="shared" si="36"/>
        <v>387988.41999999975</v>
      </c>
      <c r="D18" s="482">
        <v>73597.696000000011</v>
      </c>
      <c r="E18" s="482">
        <v>362292.12499999977</v>
      </c>
      <c r="F18" s="482">
        <v>3093.51</v>
      </c>
      <c r="G18" s="482">
        <v>17545.594000000005</v>
      </c>
      <c r="H18" s="482">
        <v>28.558999999999994</v>
      </c>
      <c r="I18" s="482">
        <v>2055.1240000000003</v>
      </c>
      <c r="J18" s="482">
        <v>1.2669999999999999</v>
      </c>
      <c r="K18" s="482">
        <v>42.491</v>
      </c>
      <c r="L18" s="482">
        <v>1324.8130000000001</v>
      </c>
      <c r="M18" s="483">
        <v>6053.0860000000002</v>
      </c>
      <c r="N18" s="480">
        <f t="shared" si="7"/>
        <v>77813.953999999983</v>
      </c>
      <c r="O18" s="481">
        <f t="shared" si="37"/>
        <v>393066.97399999987</v>
      </c>
      <c r="P18" s="482">
        <v>71979.037999999986</v>
      </c>
      <c r="Q18" s="482">
        <v>345438.79299999995</v>
      </c>
      <c r="R18" s="482">
        <v>4818.076</v>
      </c>
      <c r="S18" s="482">
        <v>38896.434999999998</v>
      </c>
      <c r="T18" s="482">
        <v>95.98899999999999</v>
      </c>
      <c r="U18" s="482">
        <v>4315.5780000000004</v>
      </c>
      <c r="V18" s="482">
        <v>30.245999999999999</v>
      </c>
      <c r="W18" s="482">
        <v>95.795999999999992</v>
      </c>
      <c r="X18" s="482">
        <v>890.60499999999979</v>
      </c>
      <c r="Y18" s="483">
        <v>4320.3719999999985</v>
      </c>
      <c r="Z18" s="393">
        <f t="shared" si="8"/>
        <v>74950.955999999991</v>
      </c>
      <c r="AA18" s="394">
        <f t="shared" si="38"/>
        <v>354335.152</v>
      </c>
      <c r="AB18" s="395">
        <v>69030.248999999996</v>
      </c>
      <c r="AC18" s="395">
        <v>309155.908</v>
      </c>
      <c r="AD18" s="395">
        <v>4742.3890000000001</v>
      </c>
      <c r="AE18" s="395">
        <v>35665.457000000002</v>
      </c>
      <c r="AF18" s="395">
        <v>26.972999999999999</v>
      </c>
      <c r="AG18" s="395">
        <v>3851.1480000000001</v>
      </c>
      <c r="AH18" s="395">
        <v>71.334999999999994</v>
      </c>
      <c r="AI18" s="395">
        <v>1777.7149999999999</v>
      </c>
      <c r="AJ18" s="395">
        <v>1080.0100000000002</v>
      </c>
      <c r="AK18" s="395">
        <v>3884.9240000000013</v>
      </c>
      <c r="AL18" s="393">
        <f t="shared" si="9"/>
        <v>67798.153000000035</v>
      </c>
      <c r="AM18" s="394">
        <f t="shared" si="39"/>
        <v>340689.98900000023</v>
      </c>
      <c r="AN18" s="395">
        <v>64143.106000000029</v>
      </c>
      <c r="AO18" s="395">
        <v>322808.85200000025</v>
      </c>
      <c r="AP18" s="395">
        <v>2926.4819999999995</v>
      </c>
      <c r="AQ18" s="395">
        <v>12062.005999999999</v>
      </c>
      <c r="AR18" s="395">
        <v>32.879000000000005</v>
      </c>
      <c r="AS18" s="395">
        <v>3115.7989999999995</v>
      </c>
      <c r="AT18" s="395">
        <v>9.2080000000000002</v>
      </c>
      <c r="AU18" s="395">
        <v>28.999000000000002</v>
      </c>
      <c r="AV18" s="395">
        <v>686.47800000000029</v>
      </c>
      <c r="AW18" s="429">
        <v>2674.3329999999974</v>
      </c>
      <c r="AX18" s="393">
        <f t="shared" si="40"/>
        <v>61205.103999999999</v>
      </c>
      <c r="AY18" s="394">
        <f t="shared" si="41"/>
        <v>293550.17099999997</v>
      </c>
      <c r="AZ18" s="397">
        <v>58830.082000000002</v>
      </c>
      <c r="BA18" s="397">
        <v>285835.90399999998</v>
      </c>
      <c r="BB18" s="397">
        <v>1800.9560000000001</v>
      </c>
      <c r="BC18" s="397">
        <v>1930.002</v>
      </c>
      <c r="BD18" s="397">
        <v>25.023</v>
      </c>
      <c r="BE18" s="397">
        <v>3198.069</v>
      </c>
      <c r="BF18" s="397">
        <v>2.8460000000000001</v>
      </c>
      <c r="BG18" s="397">
        <v>21.917000000000002</v>
      </c>
      <c r="BH18" s="397">
        <v>546.19699999999989</v>
      </c>
      <c r="BI18" s="398">
        <v>2564.279</v>
      </c>
      <c r="BJ18" s="393">
        <f t="shared" si="10"/>
        <v>60389.284999999982</v>
      </c>
      <c r="BK18" s="394">
        <f t="shared" si="11"/>
        <v>313806.02499999991</v>
      </c>
      <c r="BL18" s="397">
        <v>58160.05999999999</v>
      </c>
      <c r="BM18" s="397">
        <v>299048.93099999992</v>
      </c>
      <c r="BN18" s="397">
        <v>963.34199999999998</v>
      </c>
      <c r="BO18" s="397">
        <v>1255.6569999999999</v>
      </c>
      <c r="BP18" s="397">
        <v>34.485999999999997</v>
      </c>
      <c r="BQ18" s="397">
        <v>5030.0989999999993</v>
      </c>
      <c r="BR18" s="397">
        <v>503.75199999999995</v>
      </c>
      <c r="BS18" s="397">
        <v>405.05400000000003</v>
      </c>
      <c r="BT18" s="397">
        <v>727.6450000000001</v>
      </c>
      <c r="BU18" s="398">
        <v>8066.2840000000106</v>
      </c>
      <c r="BV18" s="393">
        <f t="shared" ref="BV18:BV41" si="44">BX18+BZ18+CB18+CD18+CF18</f>
        <v>52059.069000000047</v>
      </c>
      <c r="BW18" s="394">
        <f t="shared" ref="BW18:BW41" si="45">BY18+CA18+CC18+CE18+CG18</f>
        <v>316928.97900000017</v>
      </c>
      <c r="BX18" s="425">
        <v>50454.483000000044</v>
      </c>
      <c r="BY18" s="425">
        <v>312245.11800000013</v>
      </c>
      <c r="BZ18" s="425">
        <v>228.74600000000004</v>
      </c>
      <c r="CA18" s="425">
        <v>401.291</v>
      </c>
      <c r="CB18" s="425">
        <v>17.524999999999995</v>
      </c>
      <c r="CC18" s="425">
        <v>2618.7909999999997</v>
      </c>
      <c r="CD18" s="425">
        <v>1358.3149999999998</v>
      </c>
      <c r="CE18" s="425">
        <v>1660.0810000000001</v>
      </c>
      <c r="CF18" s="412"/>
      <c r="CG18" s="426">
        <v>3.6979999999999995</v>
      </c>
      <c r="CH18" s="393">
        <f t="shared" ref="CH18:CH41" si="46">CJ18+CL18+CN18+CP18+CR18</f>
        <v>47732.983887999988</v>
      </c>
      <c r="CI18" s="394">
        <f t="shared" ref="CI18:CI41" si="47">CK18+CM18+CO18+CQ18+CS18</f>
        <v>283168.576</v>
      </c>
      <c r="CJ18" s="425">
        <v>44372.441651999987</v>
      </c>
      <c r="CK18" s="425">
        <v>277980.67800000001</v>
      </c>
      <c r="CL18" s="425">
        <v>3252.5508530000002</v>
      </c>
      <c r="CM18" s="425">
        <v>2327.92</v>
      </c>
      <c r="CN18" s="425">
        <v>15.717416</v>
      </c>
      <c r="CO18" s="425">
        <v>2325.453</v>
      </c>
      <c r="CP18" s="425">
        <v>92.273966999999999</v>
      </c>
      <c r="CQ18" s="425">
        <v>351.33600000000001</v>
      </c>
      <c r="CR18" s="412"/>
      <c r="CS18" s="484">
        <v>183.18900000000002</v>
      </c>
      <c r="CT18" s="423">
        <f t="shared" si="14"/>
        <v>48755</v>
      </c>
      <c r="CU18" s="424">
        <f t="shared" si="15"/>
        <v>323537</v>
      </c>
      <c r="CV18" s="425">
        <v>45862</v>
      </c>
      <c r="CW18" s="425">
        <v>313910</v>
      </c>
      <c r="CX18" s="425">
        <v>2864</v>
      </c>
      <c r="CY18" s="425">
        <v>1836</v>
      </c>
      <c r="CZ18" s="425">
        <v>18</v>
      </c>
      <c r="DA18" s="425">
        <v>7440</v>
      </c>
      <c r="DB18" s="425">
        <v>11</v>
      </c>
      <c r="DC18" s="426">
        <v>351</v>
      </c>
      <c r="DD18" s="423">
        <f t="shared" si="16"/>
        <v>41083.486924999997</v>
      </c>
      <c r="DE18" s="424">
        <f t="shared" si="17"/>
        <v>274260.22400000005</v>
      </c>
      <c r="DF18" s="394">
        <v>39261.460256999999</v>
      </c>
      <c r="DG18" s="394">
        <v>267939.64900000003</v>
      </c>
      <c r="DH18" s="394">
        <v>1649.7584129999998</v>
      </c>
      <c r="DI18" s="394">
        <v>1150.1510000000001</v>
      </c>
      <c r="DJ18" s="394">
        <v>22.332847000000001</v>
      </c>
      <c r="DK18" s="394">
        <v>4183.2629999999999</v>
      </c>
      <c r="DL18" s="394">
        <v>149.93540800000002</v>
      </c>
      <c r="DM18" s="422">
        <v>987.16100000000006</v>
      </c>
      <c r="DN18" s="423">
        <f t="shared" si="18"/>
        <v>28144.841582000001</v>
      </c>
      <c r="DO18" s="424">
        <f t="shared" si="19"/>
        <v>189764.75599999988</v>
      </c>
      <c r="DP18" s="394">
        <v>26166.983511999999</v>
      </c>
      <c r="DQ18" s="394">
        <v>182110.4579999999</v>
      </c>
      <c r="DR18" s="394">
        <v>1590.7412399999998</v>
      </c>
      <c r="DS18" s="394">
        <v>4549.473</v>
      </c>
      <c r="DT18" s="394">
        <v>12.479972</v>
      </c>
      <c r="DU18" s="394">
        <v>2286.7339999999995</v>
      </c>
      <c r="DV18" s="394">
        <v>374.63685800000002</v>
      </c>
      <c r="DW18" s="422">
        <v>818.09100000000001</v>
      </c>
      <c r="DX18" s="423">
        <f t="shared" si="20"/>
        <v>73696.433579000019</v>
      </c>
      <c r="DY18" s="424">
        <f t="shared" si="21"/>
        <v>166610.74999999991</v>
      </c>
      <c r="DZ18" s="394">
        <v>67416.202142000024</v>
      </c>
      <c r="EA18" s="394">
        <v>156509.6749999999</v>
      </c>
      <c r="EB18" s="394">
        <v>5703.8649999999998</v>
      </c>
      <c r="EC18" s="394">
        <v>7099.2640000000001</v>
      </c>
      <c r="ED18" s="394">
        <v>38.926139999999997</v>
      </c>
      <c r="EE18" s="394">
        <v>1072.9019999999998</v>
      </c>
      <c r="EF18" s="394">
        <v>537.44029699999999</v>
      </c>
      <c r="EG18" s="422">
        <v>1928.9090000000001</v>
      </c>
      <c r="EH18" s="423">
        <f t="shared" si="22"/>
        <v>41561.731999999996</v>
      </c>
      <c r="EI18" s="424">
        <f t="shared" si="23"/>
        <v>191388.12700000001</v>
      </c>
      <c r="EJ18" s="425">
        <v>37141.382999999994</v>
      </c>
      <c r="EK18" s="425">
        <v>183952.57700000002</v>
      </c>
      <c r="EL18" s="425">
        <v>4401.5210000000006</v>
      </c>
      <c r="EM18" s="425">
        <v>2332.826</v>
      </c>
      <c r="EN18" s="425">
        <v>11.978999999999999</v>
      </c>
      <c r="EO18" s="425">
        <v>2971.31</v>
      </c>
      <c r="EP18" s="424">
        <v>6.8490000000000002</v>
      </c>
      <c r="EQ18" s="427">
        <v>2131.4140000000002</v>
      </c>
      <c r="ER18" s="396">
        <f t="shared" si="24"/>
        <v>753236.84397400019</v>
      </c>
      <c r="ES18" s="397">
        <f t="shared" si="25"/>
        <v>3829095.1430000006</v>
      </c>
      <c r="ET18" s="397">
        <f t="shared" si="26"/>
        <v>706415.1845630001</v>
      </c>
      <c r="EU18" s="397">
        <f t="shared" si="27"/>
        <v>3619228.6680000005</v>
      </c>
      <c r="EV18" s="397">
        <f t="shared" si="28"/>
        <v>38035.937506000002</v>
      </c>
      <c r="EW18" s="397">
        <f t="shared" si="29"/>
        <v>127052.076</v>
      </c>
      <c r="EX18" s="397">
        <f t="shared" si="30"/>
        <v>380.86937499999993</v>
      </c>
      <c r="EY18" s="397">
        <f t="shared" si="31"/>
        <v>44464.270000000004</v>
      </c>
      <c r="EZ18" s="397">
        <f t="shared" si="32"/>
        <v>2069.2429669999997</v>
      </c>
      <c r="FA18" s="397">
        <f t="shared" si="33"/>
        <v>4383.3890000000001</v>
      </c>
      <c r="FB18" s="397">
        <f t="shared" si="34"/>
        <v>6335.609563</v>
      </c>
      <c r="FC18" s="398">
        <f t="shared" si="35"/>
        <v>33966.740000000005</v>
      </c>
    </row>
    <row r="19" spans="1:159" s="54" customFormat="1" ht="14.4" customHeight="1" x14ac:dyDescent="0.2">
      <c r="A19" s="479" t="s">
        <v>104</v>
      </c>
      <c r="B19" s="480">
        <f t="shared" si="6"/>
        <v>14789.429999999998</v>
      </c>
      <c r="C19" s="481">
        <f t="shared" si="36"/>
        <v>38440.399999999994</v>
      </c>
      <c r="D19" s="482">
        <v>5747.0069999999978</v>
      </c>
      <c r="E19" s="482">
        <v>13453.859999999999</v>
      </c>
      <c r="F19" s="482">
        <v>8521.4980000000014</v>
      </c>
      <c r="G19" s="482">
        <v>22600.953000000001</v>
      </c>
      <c r="H19" s="482">
        <v>20.768000000000001</v>
      </c>
      <c r="I19" s="482">
        <v>766.34400000000005</v>
      </c>
      <c r="J19" s="482">
        <v>2.3350000000000004</v>
      </c>
      <c r="K19" s="482">
        <v>45.268000000000001</v>
      </c>
      <c r="L19" s="482">
        <v>497.82199999999995</v>
      </c>
      <c r="M19" s="483">
        <v>1573.9749999999999</v>
      </c>
      <c r="N19" s="480">
        <f t="shared" si="7"/>
        <v>42747.274999999994</v>
      </c>
      <c r="O19" s="481">
        <f t="shared" si="37"/>
        <v>103827.80499999996</v>
      </c>
      <c r="P19" s="482">
        <v>33485.084999999999</v>
      </c>
      <c r="Q19" s="482">
        <v>79385.989999999976</v>
      </c>
      <c r="R19" s="482">
        <v>8667.5810000000019</v>
      </c>
      <c r="S19" s="482">
        <v>20882.822</v>
      </c>
      <c r="T19" s="482">
        <v>46.228000000000002</v>
      </c>
      <c r="U19" s="482">
        <v>1679.93</v>
      </c>
      <c r="V19" s="482">
        <v>10.575000000000001</v>
      </c>
      <c r="W19" s="482">
        <v>67.768999999999991</v>
      </c>
      <c r="X19" s="482">
        <v>537.80600000000015</v>
      </c>
      <c r="Y19" s="483">
        <v>1811.2940000000001</v>
      </c>
      <c r="Z19" s="393">
        <f t="shared" si="8"/>
        <v>34948.842000000004</v>
      </c>
      <c r="AA19" s="394">
        <f t="shared" si="38"/>
        <v>53625.789000000019</v>
      </c>
      <c r="AB19" s="395">
        <v>25752.197</v>
      </c>
      <c r="AC19" s="395">
        <v>30671.429000000007</v>
      </c>
      <c r="AD19" s="395">
        <v>8760.9340000000029</v>
      </c>
      <c r="AE19" s="395">
        <v>19956.904000000002</v>
      </c>
      <c r="AF19" s="395">
        <v>40.063000000000002</v>
      </c>
      <c r="AG19" s="395">
        <v>1648.2619999999997</v>
      </c>
      <c r="AH19" s="395">
        <v>1.617</v>
      </c>
      <c r="AI19" s="395">
        <v>19.277000000000001</v>
      </c>
      <c r="AJ19" s="395">
        <v>394.03100000000006</v>
      </c>
      <c r="AK19" s="395">
        <v>1329.9169999999999</v>
      </c>
      <c r="AL19" s="393">
        <f t="shared" si="9"/>
        <v>40507.684000000023</v>
      </c>
      <c r="AM19" s="394">
        <f t="shared" si="39"/>
        <v>44194.63100000003</v>
      </c>
      <c r="AN19" s="395">
        <v>32296.11100000003</v>
      </c>
      <c r="AO19" s="395">
        <v>30474.962000000029</v>
      </c>
      <c r="AP19" s="395">
        <v>7612.5189999999993</v>
      </c>
      <c r="AQ19" s="395">
        <v>10430.696000000002</v>
      </c>
      <c r="AR19" s="395">
        <v>36.903999999999996</v>
      </c>
      <c r="AS19" s="395">
        <v>1779.6859999999997</v>
      </c>
      <c r="AT19" s="395">
        <v>1.7910000000000001</v>
      </c>
      <c r="AU19" s="395">
        <v>18.913</v>
      </c>
      <c r="AV19" s="395">
        <v>560.3589999999997</v>
      </c>
      <c r="AW19" s="429">
        <v>1490.3739999999991</v>
      </c>
      <c r="AX19" s="393">
        <f t="shared" si="40"/>
        <v>37104.063000000009</v>
      </c>
      <c r="AY19" s="394">
        <f t="shared" si="41"/>
        <v>37278.135999999999</v>
      </c>
      <c r="AZ19" s="397">
        <v>28951.294000000002</v>
      </c>
      <c r="BA19" s="397">
        <v>24659.823</v>
      </c>
      <c r="BB19" s="397">
        <v>7507.1839999999993</v>
      </c>
      <c r="BC19" s="397">
        <v>8078.857</v>
      </c>
      <c r="BD19" s="411">
        <v>67.819999999999993</v>
      </c>
      <c r="BE19" s="397">
        <v>3537.4859999999999</v>
      </c>
      <c r="BF19" s="397">
        <v>3.1070000000000002</v>
      </c>
      <c r="BG19" s="397">
        <v>22.920999999999999</v>
      </c>
      <c r="BH19" s="397">
        <v>574.65800000000002</v>
      </c>
      <c r="BI19" s="398">
        <v>979.04899999999998</v>
      </c>
      <c r="BJ19" s="393">
        <f t="shared" si="10"/>
        <v>7982.1599999999989</v>
      </c>
      <c r="BK19" s="394">
        <f t="shared" si="11"/>
        <v>16421.932000000001</v>
      </c>
      <c r="BL19" s="397">
        <v>7533.3389999999999</v>
      </c>
      <c r="BM19" s="397">
        <v>15686.035</v>
      </c>
      <c r="BN19" s="397">
        <v>414.50900000000001</v>
      </c>
      <c r="BO19" s="397">
        <v>328.57799999999997</v>
      </c>
      <c r="BP19" s="411">
        <v>1.9629999999999999</v>
      </c>
      <c r="BQ19" s="397">
        <v>155.17000000000002</v>
      </c>
      <c r="BR19" s="397">
        <v>0.69</v>
      </c>
      <c r="BS19" s="397">
        <v>4.08</v>
      </c>
      <c r="BT19" s="397">
        <v>31.658999999999999</v>
      </c>
      <c r="BU19" s="398">
        <v>248.06899999999999</v>
      </c>
      <c r="BV19" s="393">
        <f t="shared" si="44"/>
        <v>5443.1860000000006</v>
      </c>
      <c r="BW19" s="394">
        <f t="shared" si="45"/>
        <v>15006.136999999999</v>
      </c>
      <c r="BX19" s="425">
        <v>5162.3289999999997</v>
      </c>
      <c r="BY19" s="425">
        <v>13749.27</v>
      </c>
      <c r="BZ19" s="425">
        <v>224.14899999999997</v>
      </c>
      <c r="CA19" s="425">
        <v>227.773</v>
      </c>
      <c r="CB19" s="425">
        <v>2.8679999999999999</v>
      </c>
      <c r="CC19" s="425">
        <v>207.65899999999999</v>
      </c>
      <c r="CD19" s="425">
        <v>0</v>
      </c>
      <c r="CE19" s="425">
        <v>0</v>
      </c>
      <c r="CF19" s="425">
        <v>53.839999999999996</v>
      </c>
      <c r="CG19" s="426">
        <v>821.43500000000006</v>
      </c>
      <c r="CH19" s="393">
        <f t="shared" si="46"/>
        <v>1085.4999799999998</v>
      </c>
      <c r="CI19" s="394">
        <f t="shared" si="47"/>
        <v>6650.5479999999998</v>
      </c>
      <c r="CJ19" s="425">
        <v>1076.6326969999998</v>
      </c>
      <c r="CK19" s="425">
        <v>6490.5420000000004</v>
      </c>
      <c r="CL19" s="425">
        <v>7.6843399999999997</v>
      </c>
      <c r="CM19" s="425">
        <v>32.457999999999998</v>
      </c>
      <c r="CN19" s="425">
        <v>1.1829260000000001</v>
      </c>
      <c r="CO19" s="425">
        <v>127.53</v>
      </c>
      <c r="CP19" s="425">
        <v>0</v>
      </c>
      <c r="CQ19" s="425">
        <v>0</v>
      </c>
      <c r="CR19" s="425">
        <v>1.7E-5</v>
      </c>
      <c r="CS19" s="484">
        <v>1.7999999999999999E-2</v>
      </c>
      <c r="CT19" s="423">
        <f t="shared" si="14"/>
        <v>9743</v>
      </c>
      <c r="CU19" s="424">
        <f t="shared" si="15"/>
        <v>23125</v>
      </c>
      <c r="CV19" s="425">
        <v>3403</v>
      </c>
      <c r="CW19" s="425">
        <v>13444</v>
      </c>
      <c r="CX19" s="425">
        <v>6335</v>
      </c>
      <c r="CY19" s="425">
        <v>9104</v>
      </c>
      <c r="CZ19" s="425">
        <v>5</v>
      </c>
      <c r="DA19" s="425">
        <v>573</v>
      </c>
      <c r="DB19" s="425"/>
      <c r="DC19" s="426">
        <v>4</v>
      </c>
      <c r="DD19" s="423">
        <f t="shared" si="16"/>
        <v>14178.010385000001</v>
      </c>
      <c r="DE19" s="424">
        <f t="shared" si="17"/>
        <v>36188.142999999996</v>
      </c>
      <c r="DF19" s="394">
        <v>6349.9466259999999</v>
      </c>
      <c r="DG19" s="394">
        <v>20649.448</v>
      </c>
      <c r="DH19" s="394">
        <v>7559.2700410000007</v>
      </c>
      <c r="DI19" s="394">
        <v>10074.548000000001</v>
      </c>
      <c r="DJ19" s="394">
        <v>23.856233999999997</v>
      </c>
      <c r="DK19" s="394">
        <v>1686.3729999999998</v>
      </c>
      <c r="DL19" s="394">
        <v>244.93748400000001</v>
      </c>
      <c r="DM19" s="422">
        <v>3777.7740000000003</v>
      </c>
      <c r="DN19" s="423">
        <f t="shared" si="18"/>
        <v>51123.255514999997</v>
      </c>
      <c r="DO19" s="424">
        <f t="shared" si="19"/>
        <v>46305.75</v>
      </c>
      <c r="DP19" s="394">
        <v>7805.257763999999</v>
      </c>
      <c r="DQ19" s="394">
        <v>22227.88</v>
      </c>
      <c r="DR19" s="394">
        <v>43260.265503999995</v>
      </c>
      <c r="DS19" s="394">
        <v>22856.726000000002</v>
      </c>
      <c r="DT19" s="394">
        <v>23.636620000000001</v>
      </c>
      <c r="DU19" s="394">
        <v>1081.1489999999999</v>
      </c>
      <c r="DV19" s="394">
        <v>34.095627</v>
      </c>
      <c r="DW19" s="422">
        <v>139.995</v>
      </c>
      <c r="DX19" s="423">
        <f t="shared" si="20"/>
        <v>21989.172543000001</v>
      </c>
      <c r="DY19" s="424">
        <f t="shared" si="21"/>
        <v>29225.682000000001</v>
      </c>
      <c r="DZ19" s="394">
        <v>5143.1548480000001</v>
      </c>
      <c r="EA19" s="394">
        <v>12993.075000000001</v>
      </c>
      <c r="EB19" s="394">
        <v>16760.441459999998</v>
      </c>
      <c r="EC19" s="394">
        <v>13751.976000000001</v>
      </c>
      <c r="ED19" s="394">
        <v>45.757889999999996</v>
      </c>
      <c r="EE19" s="394">
        <v>2186.7669999999998</v>
      </c>
      <c r="EF19" s="394">
        <v>39.818344999999994</v>
      </c>
      <c r="EG19" s="422">
        <v>293.86399999999998</v>
      </c>
      <c r="EH19" s="423">
        <f t="shared" si="22"/>
        <v>33368.790000000008</v>
      </c>
      <c r="EI19" s="424">
        <f t="shared" si="23"/>
        <v>35068.601000000002</v>
      </c>
      <c r="EJ19" s="425">
        <v>4631.2780000000002</v>
      </c>
      <c r="EK19" s="425">
        <v>16195.629000000001</v>
      </c>
      <c r="EL19" s="425">
        <v>28728.213</v>
      </c>
      <c r="EM19" s="425">
        <v>18264.453000000001</v>
      </c>
      <c r="EN19" s="425">
        <v>2.16</v>
      </c>
      <c r="EO19" s="425">
        <v>608.51900000000001</v>
      </c>
      <c r="EP19" s="424">
        <v>7.1390000000000002</v>
      </c>
      <c r="EQ19" s="427">
        <v>0</v>
      </c>
      <c r="ER19" s="396">
        <f t="shared" si="24"/>
        <v>315010.36842299998</v>
      </c>
      <c r="ES19" s="397">
        <f t="shared" si="25"/>
        <v>485358.55400000006</v>
      </c>
      <c r="ET19" s="397">
        <f t="shared" si="26"/>
        <v>167336.63193500007</v>
      </c>
      <c r="EU19" s="397">
        <f t="shared" si="27"/>
        <v>300081.94300000003</v>
      </c>
      <c r="EV19" s="397">
        <f t="shared" si="28"/>
        <v>144359.248345</v>
      </c>
      <c r="EW19" s="397">
        <f t="shared" si="29"/>
        <v>156590.74400000004</v>
      </c>
      <c r="EX19" s="397">
        <f t="shared" si="30"/>
        <v>318.20767000000001</v>
      </c>
      <c r="EY19" s="397">
        <f t="shared" si="31"/>
        <v>16037.875</v>
      </c>
      <c r="EZ19" s="397">
        <f t="shared" si="32"/>
        <v>20.115000000000002</v>
      </c>
      <c r="FA19" s="397">
        <f t="shared" si="33"/>
        <v>178.22799999999998</v>
      </c>
      <c r="FB19" s="397">
        <f t="shared" si="34"/>
        <v>2976.165473</v>
      </c>
      <c r="FC19" s="398">
        <f t="shared" si="35"/>
        <v>12469.763999999999</v>
      </c>
    </row>
    <row r="20" spans="1:159" s="54" customFormat="1" ht="14.4" customHeight="1" x14ac:dyDescent="0.2">
      <c r="A20" s="417" t="s">
        <v>105</v>
      </c>
      <c r="B20" s="480">
        <f t="shared" si="6"/>
        <v>11008.674999999996</v>
      </c>
      <c r="C20" s="481">
        <f t="shared" si="36"/>
        <v>41594.167999999998</v>
      </c>
      <c r="D20" s="418">
        <v>7982.3769999999968</v>
      </c>
      <c r="E20" s="418">
        <v>28129.830999999998</v>
      </c>
      <c r="F20" s="418">
        <v>2914.0550000000003</v>
      </c>
      <c r="G20" s="418">
        <v>12411.354000000001</v>
      </c>
      <c r="H20" s="418">
        <v>8.8629999999999995</v>
      </c>
      <c r="I20" s="418">
        <v>502.86099999999999</v>
      </c>
      <c r="J20" s="418">
        <v>0.7639999999999999</v>
      </c>
      <c r="K20" s="418">
        <v>52.889000000000003</v>
      </c>
      <c r="L20" s="418">
        <v>102.616</v>
      </c>
      <c r="M20" s="419">
        <v>497.23299999999995</v>
      </c>
      <c r="N20" s="480">
        <f t="shared" si="7"/>
        <v>13726.442000000005</v>
      </c>
      <c r="O20" s="481">
        <f t="shared" si="37"/>
        <v>56875.70199999999</v>
      </c>
      <c r="P20" s="418">
        <v>9716.5690000000031</v>
      </c>
      <c r="Q20" s="418">
        <v>40290.497999999992</v>
      </c>
      <c r="R20" s="418">
        <v>3812.8569999999995</v>
      </c>
      <c r="S20" s="418">
        <v>15853.773000000001</v>
      </c>
      <c r="T20" s="418">
        <v>7.6020000000000012</v>
      </c>
      <c r="U20" s="418">
        <v>380.66399999999999</v>
      </c>
      <c r="V20" s="418">
        <v>0.60799999999999998</v>
      </c>
      <c r="W20" s="418">
        <v>10.355</v>
      </c>
      <c r="X20" s="418">
        <v>188.80600000000001</v>
      </c>
      <c r="Y20" s="419">
        <v>340.41200000000003</v>
      </c>
      <c r="Z20" s="393">
        <f t="shared" si="8"/>
        <v>14388.223000000004</v>
      </c>
      <c r="AA20" s="394">
        <f t="shared" si="38"/>
        <v>53719.597999999998</v>
      </c>
      <c r="AB20" s="395">
        <v>8684.7030000000032</v>
      </c>
      <c r="AC20" s="395">
        <v>31523.133999999998</v>
      </c>
      <c r="AD20" s="395">
        <v>5468.1449999999995</v>
      </c>
      <c r="AE20" s="395">
        <v>20229.773000000001</v>
      </c>
      <c r="AF20" s="395">
        <v>4.1000000000000014</v>
      </c>
      <c r="AG20" s="395">
        <v>289.75099999999992</v>
      </c>
      <c r="AH20" s="395">
        <v>0.76300000000000001</v>
      </c>
      <c r="AI20" s="395">
        <v>9.423</v>
      </c>
      <c r="AJ20" s="395">
        <v>230.512</v>
      </c>
      <c r="AK20" s="395">
        <v>1667.5170000000001</v>
      </c>
      <c r="AL20" s="393">
        <f t="shared" si="9"/>
        <v>11955.837000000001</v>
      </c>
      <c r="AM20" s="394">
        <f t="shared" si="39"/>
        <v>32694.621999999996</v>
      </c>
      <c r="AN20" s="395">
        <v>8522.8819999999996</v>
      </c>
      <c r="AO20" s="395">
        <v>25365.338999999993</v>
      </c>
      <c r="AP20" s="395">
        <v>3344.2150000000001</v>
      </c>
      <c r="AQ20" s="395">
        <v>6146.0779999999995</v>
      </c>
      <c r="AR20" s="395">
        <v>4.2720000000000002</v>
      </c>
      <c r="AS20" s="395">
        <v>305.23999999999995</v>
      </c>
      <c r="AT20" s="395">
        <v>17.411999999999999</v>
      </c>
      <c r="AU20" s="395">
        <v>67.929999999999993</v>
      </c>
      <c r="AV20" s="395">
        <v>67.056000000000012</v>
      </c>
      <c r="AW20" s="429">
        <v>810.03500000000008</v>
      </c>
      <c r="AX20" s="393">
        <f t="shared" si="40"/>
        <v>10197.215</v>
      </c>
      <c r="AY20" s="394">
        <f t="shared" si="41"/>
        <v>22427.276999999995</v>
      </c>
      <c r="AZ20" s="397">
        <v>7733.652000000001</v>
      </c>
      <c r="BA20" s="397">
        <v>19054.532999999996</v>
      </c>
      <c r="BB20" s="397">
        <v>2361.4319999999998</v>
      </c>
      <c r="BC20" s="397">
        <v>1961.5280000000002</v>
      </c>
      <c r="BD20" s="411">
        <v>3.9359999999999995</v>
      </c>
      <c r="BE20" s="397">
        <v>314.10499999999996</v>
      </c>
      <c r="BF20" s="397">
        <v>0</v>
      </c>
      <c r="BG20" s="397">
        <v>0</v>
      </c>
      <c r="BH20" s="397">
        <v>98.195000000000007</v>
      </c>
      <c r="BI20" s="398">
        <v>1097.1109999999999</v>
      </c>
      <c r="BJ20" s="393">
        <f t="shared" si="10"/>
        <v>24257.022999999994</v>
      </c>
      <c r="BK20" s="394">
        <f t="shared" si="11"/>
        <v>36883.735000000001</v>
      </c>
      <c r="BL20" s="397">
        <v>18701.548999999999</v>
      </c>
      <c r="BM20" s="397">
        <v>23969.620999999999</v>
      </c>
      <c r="BN20" s="397">
        <v>5153.5279999999993</v>
      </c>
      <c r="BO20" s="397">
        <v>7710.6</v>
      </c>
      <c r="BP20" s="411">
        <v>52.586000000000006</v>
      </c>
      <c r="BQ20" s="397">
        <v>4362.2369999999992</v>
      </c>
      <c r="BR20" s="397">
        <v>1.653</v>
      </c>
      <c r="BS20" s="397">
        <v>18.437999999999999</v>
      </c>
      <c r="BT20" s="397">
        <v>347.70699999999999</v>
      </c>
      <c r="BU20" s="398">
        <v>822.83899999999994</v>
      </c>
      <c r="BV20" s="393">
        <f t="shared" si="44"/>
        <v>10904.815999999995</v>
      </c>
      <c r="BW20" s="394">
        <f t="shared" si="45"/>
        <v>25432.760000000002</v>
      </c>
      <c r="BX20" s="425">
        <v>5750.2459999999955</v>
      </c>
      <c r="BY20" s="425">
        <v>14181.581000000002</v>
      </c>
      <c r="BZ20" s="425">
        <v>5125.1969999999992</v>
      </c>
      <c r="CA20" s="425">
        <v>7908.0989999999974</v>
      </c>
      <c r="CB20" s="425">
        <v>3.3479999999999994</v>
      </c>
      <c r="CC20" s="425">
        <v>3312.2630000000004</v>
      </c>
      <c r="CD20" s="425">
        <v>26.024999999999999</v>
      </c>
      <c r="CE20" s="425">
        <v>12.49</v>
      </c>
      <c r="CF20" s="425"/>
      <c r="CG20" s="426">
        <v>18.327000000000002</v>
      </c>
      <c r="CH20" s="393">
        <f t="shared" si="46"/>
        <v>10504.110983</v>
      </c>
      <c r="CI20" s="394">
        <f t="shared" si="47"/>
        <v>23786.114000000001</v>
      </c>
      <c r="CJ20" s="425">
        <v>4798.3133849999995</v>
      </c>
      <c r="CK20" s="425">
        <v>14565.497000000001</v>
      </c>
      <c r="CL20" s="425">
        <v>5693.7139100000004</v>
      </c>
      <c r="CM20" s="425">
        <v>7096.3140000000003</v>
      </c>
      <c r="CN20" s="425">
        <v>9.0265649999999997</v>
      </c>
      <c r="CO20" s="425">
        <v>2037.076</v>
      </c>
      <c r="CP20" s="425">
        <v>0</v>
      </c>
      <c r="CQ20" s="425">
        <v>0</v>
      </c>
      <c r="CR20" s="425">
        <v>3.0571229999999998</v>
      </c>
      <c r="CS20" s="484">
        <v>87.227000000000004</v>
      </c>
      <c r="CT20" s="423">
        <f t="shared" si="14"/>
        <v>0</v>
      </c>
      <c r="CU20" s="424">
        <f t="shared" si="15"/>
        <v>0</v>
      </c>
      <c r="CV20" s="425"/>
      <c r="CW20" s="425"/>
      <c r="CX20" s="425"/>
      <c r="CY20" s="425"/>
      <c r="CZ20" s="425"/>
      <c r="DA20" s="425"/>
      <c r="DB20" s="425"/>
      <c r="DC20" s="426"/>
      <c r="DD20" s="423">
        <f t="shared" si="16"/>
        <v>0</v>
      </c>
      <c r="DE20" s="424">
        <f t="shared" si="17"/>
        <v>0</v>
      </c>
      <c r="DF20" s="394"/>
      <c r="DG20" s="394"/>
      <c r="DH20" s="394"/>
      <c r="DI20" s="394"/>
      <c r="DJ20" s="394"/>
      <c r="DK20" s="394"/>
      <c r="DL20" s="394">
        <v>0</v>
      </c>
      <c r="DM20" s="422">
        <v>0</v>
      </c>
      <c r="DN20" s="423">
        <f t="shared" si="18"/>
        <v>0</v>
      </c>
      <c r="DO20" s="424">
        <f t="shared" si="19"/>
        <v>0</v>
      </c>
      <c r="DP20" s="394"/>
      <c r="DQ20" s="394"/>
      <c r="DR20" s="394"/>
      <c r="DS20" s="394"/>
      <c r="DT20" s="394"/>
      <c r="DU20" s="394"/>
      <c r="DV20" s="394">
        <v>0</v>
      </c>
      <c r="DW20" s="422">
        <v>0</v>
      </c>
      <c r="DX20" s="423">
        <f t="shared" si="20"/>
        <v>0</v>
      </c>
      <c r="DY20" s="424">
        <f t="shared" si="21"/>
        <v>0</v>
      </c>
      <c r="DZ20" s="394"/>
      <c r="EA20" s="394"/>
      <c r="EB20" s="394"/>
      <c r="EC20" s="394"/>
      <c r="ED20" s="394"/>
      <c r="EE20" s="394"/>
      <c r="EF20" s="394">
        <v>0</v>
      </c>
      <c r="EG20" s="422">
        <v>0</v>
      </c>
      <c r="EH20" s="423">
        <f t="shared" si="22"/>
        <v>0</v>
      </c>
      <c r="EI20" s="424">
        <f t="shared" si="23"/>
        <v>1518.9690000000001</v>
      </c>
      <c r="EJ20" s="425"/>
      <c r="EK20" s="425"/>
      <c r="EL20" s="425"/>
      <c r="EM20" s="425"/>
      <c r="EN20" s="425"/>
      <c r="EO20" s="425"/>
      <c r="EP20" s="424"/>
      <c r="EQ20" s="427">
        <v>1518.9690000000001</v>
      </c>
      <c r="ER20" s="396">
        <f t="shared" si="24"/>
        <v>106942.34198300001</v>
      </c>
      <c r="ES20" s="397">
        <f t="shared" si="25"/>
        <v>294932.94499999995</v>
      </c>
      <c r="ET20" s="397">
        <f t="shared" si="26"/>
        <v>71890.291385000004</v>
      </c>
      <c r="EU20" s="397">
        <f t="shared" si="27"/>
        <v>197080.03399999999</v>
      </c>
      <c r="EV20" s="397">
        <f t="shared" si="28"/>
        <v>33873.142909999995</v>
      </c>
      <c r="EW20" s="397">
        <f t="shared" si="29"/>
        <v>79317.519</v>
      </c>
      <c r="EX20" s="397">
        <f t="shared" si="30"/>
        <v>93.733565000000013</v>
      </c>
      <c r="EY20" s="397">
        <f t="shared" si="31"/>
        <v>11504.197</v>
      </c>
      <c r="EZ20" s="397">
        <f t="shared" si="32"/>
        <v>47.224999999999994</v>
      </c>
      <c r="FA20" s="397">
        <f t="shared" si="33"/>
        <v>171.52500000000001</v>
      </c>
      <c r="FB20" s="397">
        <f t="shared" si="34"/>
        <v>1037.9491230000001</v>
      </c>
      <c r="FC20" s="398">
        <f t="shared" si="35"/>
        <v>6859.670000000001</v>
      </c>
    </row>
    <row r="21" spans="1:159" s="54" customFormat="1" ht="14.4" customHeight="1" x14ac:dyDescent="0.2">
      <c r="A21" s="479" t="s">
        <v>106</v>
      </c>
      <c r="B21" s="480">
        <f t="shared" si="6"/>
        <v>315739.99700000009</v>
      </c>
      <c r="C21" s="481">
        <f t="shared" si="36"/>
        <v>481152.32799999992</v>
      </c>
      <c r="D21" s="482">
        <v>124280.05900000007</v>
      </c>
      <c r="E21" s="482">
        <v>365124.59199999995</v>
      </c>
      <c r="F21" s="482">
        <v>180136.66099999999</v>
      </c>
      <c r="G21" s="482">
        <v>85418.578000000009</v>
      </c>
      <c r="H21" s="482">
        <v>101.39300000000007</v>
      </c>
      <c r="I21" s="482">
        <v>17458.396000000004</v>
      </c>
      <c r="J21" s="482">
        <v>27.059000000000001</v>
      </c>
      <c r="K21" s="482">
        <v>198.05599999999998</v>
      </c>
      <c r="L21" s="482">
        <v>11194.824999999997</v>
      </c>
      <c r="M21" s="483">
        <v>12952.705999999998</v>
      </c>
      <c r="N21" s="480">
        <f t="shared" si="7"/>
        <v>346500.05599999992</v>
      </c>
      <c r="O21" s="481">
        <f t="shared" si="37"/>
        <v>460104.30499999999</v>
      </c>
      <c r="P21" s="482">
        <v>87253.901999999987</v>
      </c>
      <c r="Q21" s="482">
        <v>323248.56799999997</v>
      </c>
      <c r="R21" s="482">
        <v>256232.22299999997</v>
      </c>
      <c r="S21" s="482">
        <v>119061.027</v>
      </c>
      <c r="T21" s="482">
        <v>164.89100000000002</v>
      </c>
      <c r="U21" s="482">
        <v>6879.9170000000013</v>
      </c>
      <c r="V21" s="482">
        <v>27.354999999999997</v>
      </c>
      <c r="W21" s="482">
        <v>748.04900000000009</v>
      </c>
      <c r="X21" s="482">
        <v>2821.6850000000009</v>
      </c>
      <c r="Y21" s="483">
        <v>10166.743999999999</v>
      </c>
      <c r="Z21" s="393">
        <f t="shared" si="8"/>
        <v>273920.90899999999</v>
      </c>
      <c r="AA21" s="394">
        <f t="shared" si="38"/>
        <v>413147.98700000002</v>
      </c>
      <c r="AB21" s="395">
        <v>84017.043000000005</v>
      </c>
      <c r="AC21" s="395">
        <v>282324.88699999999</v>
      </c>
      <c r="AD21" s="395">
        <v>187224.74799999999</v>
      </c>
      <c r="AE21" s="395">
        <v>102073.533</v>
      </c>
      <c r="AF21" s="395">
        <v>189.44899999999996</v>
      </c>
      <c r="AG21" s="395">
        <v>19500.126</v>
      </c>
      <c r="AH21" s="395">
        <v>24.642999999999997</v>
      </c>
      <c r="AI21" s="395">
        <v>452.56799999999998</v>
      </c>
      <c r="AJ21" s="395">
        <v>2465.0260000000003</v>
      </c>
      <c r="AK21" s="395">
        <v>8796.8729999999996</v>
      </c>
      <c r="AL21" s="393">
        <f t="shared" si="9"/>
        <v>293513.28999999992</v>
      </c>
      <c r="AM21" s="394">
        <f t="shared" si="39"/>
        <v>356916.772</v>
      </c>
      <c r="AN21" s="395">
        <v>74374.577999999936</v>
      </c>
      <c r="AO21" s="395">
        <v>260325.13499999998</v>
      </c>
      <c r="AP21" s="395">
        <v>215365.96399999998</v>
      </c>
      <c r="AQ21" s="395">
        <v>83429.758000000016</v>
      </c>
      <c r="AR21" s="395">
        <v>31.227000000000011</v>
      </c>
      <c r="AS21" s="395">
        <v>4568.6560000000009</v>
      </c>
      <c r="AT21" s="395">
        <v>39.151999999999994</v>
      </c>
      <c r="AU21" s="395">
        <v>268.82</v>
      </c>
      <c r="AV21" s="395">
        <v>3702.3689999999997</v>
      </c>
      <c r="AW21" s="429">
        <v>8324.4030000000021</v>
      </c>
      <c r="AX21" s="393">
        <f t="shared" si="40"/>
        <v>243837.02600000001</v>
      </c>
      <c r="AY21" s="394">
        <f t="shared" si="41"/>
        <v>337115.51500000001</v>
      </c>
      <c r="AZ21" s="397">
        <v>37120.963000000003</v>
      </c>
      <c r="BA21" s="397">
        <v>251467.386</v>
      </c>
      <c r="BB21" s="397">
        <v>204916.71599999999</v>
      </c>
      <c r="BC21" s="397">
        <v>74157.214000000007</v>
      </c>
      <c r="BD21" s="397">
        <v>31.897000000000002</v>
      </c>
      <c r="BE21" s="397">
        <v>2776.33</v>
      </c>
      <c r="BF21" s="397">
        <v>13.643000000000001</v>
      </c>
      <c r="BG21" s="397">
        <v>210.72300000000001</v>
      </c>
      <c r="BH21" s="397">
        <v>1753.8069999999998</v>
      </c>
      <c r="BI21" s="398">
        <v>8503.862000000001</v>
      </c>
      <c r="BJ21" s="393">
        <f t="shared" si="10"/>
        <v>214161.46100000001</v>
      </c>
      <c r="BK21" s="394">
        <f t="shared" si="11"/>
        <v>305850.30599999998</v>
      </c>
      <c r="BL21" s="397">
        <v>35303.39</v>
      </c>
      <c r="BM21" s="397">
        <v>234967.84299999999</v>
      </c>
      <c r="BN21" s="397">
        <v>176826.40100000001</v>
      </c>
      <c r="BO21" s="397">
        <v>59542.172999999995</v>
      </c>
      <c r="BP21" s="397">
        <v>30.875</v>
      </c>
      <c r="BQ21" s="397">
        <v>3048.433</v>
      </c>
      <c r="BR21" s="397">
        <v>7.117</v>
      </c>
      <c r="BS21" s="397">
        <v>551.87599999999998</v>
      </c>
      <c r="BT21" s="397">
        <v>1993.6779999999999</v>
      </c>
      <c r="BU21" s="398">
        <v>7739.9809999999998</v>
      </c>
      <c r="BV21" s="393">
        <f t="shared" si="44"/>
        <v>234810.09700000001</v>
      </c>
      <c r="BW21" s="394">
        <f t="shared" si="45"/>
        <v>295903.75099999981</v>
      </c>
      <c r="BX21" s="425">
        <v>33907.300000000017</v>
      </c>
      <c r="BY21" s="425">
        <v>229905.03399999978</v>
      </c>
      <c r="BZ21" s="425">
        <v>200873.84899999999</v>
      </c>
      <c r="CA21" s="425">
        <v>63171.305999999997</v>
      </c>
      <c r="CB21" s="425">
        <v>27.411000000000001</v>
      </c>
      <c r="CC21" s="425">
        <v>2717.7840000000001</v>
      </c>
      <c r="CD21" s="425">
        <v>0.81500000000000006</v>
      </c>
      <c r="CE21" s="425">
        <v>17.184000000000001</v>
      </c>
      <c r="CF21" s="425">
        <v>0.72200000000000009</v>
      </c>
      <c r="CG21" s="426">
        <v>92.443000000000012</v>
      </c>
      <c r="CH21" s="393">
        <f t="shared" si="46"/>
        <v>354019.36024700012</v>
      </c>
      <c r="CI21" s="394">
        <f t="shared" si="47"/>
        <v>307055.63800000004</v>
      </c>
      <c r="CJ21" s="425">
        <v>38764.552886000107</v>
      </c>
      <c r="CK21" s="425">
        <v>236198.68899999998</v>
      </c>
      <c r="CL21" s="425">
        <v>315208.70129200001</v>
      </c>
      <c r="CM21" s="425">
        <v>67348.191999999995</v>
      </c>
      <c r="CN21" s="425">
        <v>33.466308000000005</v>
      </c>
      <c r="CO21" s="425">
        <v>3228.0540000000001</v>
      </c>
      <c r="CP21" s="425">
        <v>11.894549999999999</v>
      </c>
      <c r="CQ21" s="425">
        <v>159.48699999999999</v>
      </c>
      <c r="CR21" s="425">
        <v>0.74521100000000007</v>
      </c>
      <c r="CS21" s="484">
        <v>121.21599999999999</v>
      </c>
      <c r="CT21" s="423">
        <f t="shared" si="14"/>
        <v>307233</v>
      </c>
      <c r="CU21" s="424">
        <f t="shared" si="15"/>
        <v>302433</v>
      </c>
      <c r="CV21" s="425">
        <v>32970</v>
      </c>
      <c r="CW21" s="425">
        <v>247424</v>
      </c>
      <c r="CX21" s="425">
        <v>274187</v>
      </c>
      <c r="CY21" s="425">
        <v>51481</v>
      </c>
      <c r="CZ21" s="425">
        <v>33</v>
      </c>
      <c r="DA21" s="425">
        <v>2549</v>
      </c>
      <c r="DB21" s="425">
        <v>43</v>
      </c>
      <c r="DC21" s="426">
        <v>979</v>
      </c>
      <c r="DD21" s="423">
        <f t="shared" si="16"/>
        <v>252381.23927100003</v>
      </c>
      <c r="DE21" s="424">
        <f t="shared" si="17"/>
        <v>246319.527</v>
      </c>
      <c r="DF21" s="394">
        <v>34082.410466999994</v>
      </c>
      <c r="DG21" s="394">
        <v>197763.07</v>
      </c>
      <c r="DH21" s="394">
        <v>217869.05144500002</v>
      </c>
      <c r="DI21" s="394">
        <v>42491.175000000003</v>
      </c>
      <c r="DJ21" s="394">
        <v>32.990497000000005</v>
      </c>
      <c r="DK21" s="394">
        <v>2352.261</v>
      </c>
      <c r="DL21" s="394">
        <v>396.78686199999993</v>
      </c>
      <c r="DM21" s="422">
        <v>3713.0210000000002</v>
      </c>
      <c r="DN21" s="423">
        <f t="shared" si="18"/>
        <v>354185.45910299994</v>
      </c>
      <c r="DO21" s="424">
        <f t="shared" si="19"/>
        <v>238908.60699999996</v>
      </c>
      <c r="DP21" s="394">
        <v>54270.915875999999</v>
      </c>
      <c r="DQ21" s="394">
        <v>172142.80699999997</v>
      </c>
      <c r="DR21" s="394">
        <v>299035.73873799993</v>
      </c>
      <c r="DS21" s="394">
        <v>59374.408000000003</v>
      </c>
      <c r="DT21" s="394">
        <v>27.563380999999996</v>
      </c>
      <c r="DU21" s="394">
        <v>1465.854</v>
      </c>
      <c r="DV21" s="394">
        <v>851.24110799999994</v>
      </c>
      <c r="DW21" s="422">
        <v>5925.5380000000005</v>
      </c>
      <c r="DX21" s="423">
        <f t="shared" si="20"/>
        <v>169081.9993</v>
      </c>
      <c r="DY21" s="424">
        <f t="shared" si="21"/>
        <v>215350.62499999997</v>
      </c>
      <c r="DZ21" s="394">
        <v>28110.940140000002</v>
      </c>
      <c r="EA21" s="394">
        <v>161420.46099999998</v>
      </c>
      <c r="EB21" s="394">
        <v>140313.92358999999</v>
      </c>
      <c r="EC21" s="394">
        <v>47171.981</v>
      </c>
      <c r="ED21" s="394">
        <v>45.781630000000007</v>
      </c>
      <c r="EE21" s="394">
        <v>2739.107</v>
      </c>
      <c r="EF21" s="394">
        <v>611.35393999999997</v>
      </c>
      <c r="EG21" s="422">
        <v>4019.0760000000005</v>
      </c>
      <c r="EH21" s="423">
        <f t="shared" si="22"/>
        <v>128054.042</v>
      </c>
      <c r="EI21" s="424">
        <f t="shared" si="23"/>
        <v>263956.69699999999</v>
      </c>
      <c r="EJ21" s="425">
        <v>26326.744000000024</v>
      </c>
      <c r="EK21" s="425">
        <v>188095.98500000002</v>
      </c>
      <c r="EL21" s="425">
        <v>101607.49599999998</v>
      </c>
      <c r="EM21" s="425">
        <v>51570.303</v>
      </c>
      <c r="EN21" s="425">
        <v>83.693000000000012</v>
      </c>
      <c r="EO21" s="425">
        <v>7407.2830000000004</v>
      </c>
      <c r="EP21" s="424">
        <v>36.109000000000002</v>
      </c>
      <c r="EQ21" s="427">
        <v>16883.126</v>
      </c>
      <c r="ER21" s="396">
        <f t="shared" si="24"/>
        <v>3487437.9359209989</v>
      </c>
      <c r="ES21" s="397">
        <f t="shared" si="25"/>
        <v>4224215.0579999993</v>
      </c>
      <c r="ET21" s="397">
        <f t="shared" si="26"/>
        <v>690782.7983690002</v>
      </c>
      <c r="EU21" s="397">
        <f t="shared" si="27"/>
        <v>3150408.4569999995</v>
      </c>
      <c r="EV21" s="397">
        <f t="shared" si="28"/>
        <v>2769798.4730649991</v>
      </c>
      <c r="EW21" s="397">
        <f t="shared" si="29"/>
        <v>906290.64800000004</v>
      </c>
      <c r="EX21" s="397">
        <f t="shared" si="30"/>
        <v>833.63781600000016</v>
      </c>
      <c r="EY21" s="397">
        <f t="shared" si="31"/>
        <v>76691.201000000001</v>
      </c>
      <c r="EZ21" s="397">
        <f t="shared" si="32"/>
        <v>151.67854999999997</v>
      </c>
      <c r="FA21" s="397">
        <f t="shared" si="33"/>
        <v>2606.7629999999999</v>
      </c>
      <c r="FB21" s="397">
        <f t="shared" si="34"/>
        <v>25871.348120999999</v>
      </c>
      <c r="FC21" s="398">
        <f t="shared" si="35"/>
        <v>88217.989000000001</v>
      </c>
    </row>
    <row r="22" spans="1:159" s="54" customFormat="1" ht="14.4" customHeight="1" x14ac:dyDescent="0.2">
      <c r="A22" s="479" t="s">
        <v>107</v>
      </c>
      <c r="B22" s="480">
        <f t="shared" si="6"/>
        <v>48605.089</v>
      </c>
      <c r="C22" s="481">
        <f t="shared" si="36"/>
        <v>360188.70000000007</v>
      </c>
      <c r="D22" s="482">
        <v>44093.767</v>
      </c>
      <c r="E22" s="482">
        <v>339214.29800000007</v>
      </c>
      <c r="F22" s="482">
        <v>4148.82</v>
      </c>
      <c r="G22" s="482">
        <v>18500.585999999999</v>
      </c>
      <c r="H22" s="482">
        <v>7.2699999999999987</v>
      </c>
      <c r="I22" s="482">
        <v>696.94699999999989</v>
      </c>
      <c r="J22" s="482">
        <v>9.152000000000001</v>
      </c>
      <c r="K22" s="482">
        <v>97.888000000000005</v>
      </c>
      <c r="L22" s="482">
        <v>346.08000000000004</v>
      </c>
      <c r="M22" s="483">
        <v>1678.981</v>
      </c>
      <c r="N22" s="480">
        <f t="shared" si="7"/>
        <v>52817.030000000021</v>
      </c>
      <c r="O22" s="481">
        <f t="shared" si="37"/>
        <v>419211.01600000006</v>
      </c>
      <c r="P22" s="482">
        <v>49477.522000000019</v>
      </c>
      <c r="Q22" s="482">
        <v>395345.65300000005</v>
      </c>
      <c r="R22" s="482">
        <v>2926.2999999999997</v>
      </c>
      <c r="S22" s="482">
        <v>20806.211000000003</v>
      </c>
      <c r="T22" s="482">
        <v>15.343</v>
      </c>
      <c r="U22" s="482">
        <v>977.18000000000006</v>
      </c>
      <c r="V22" s="482">
        <v>1.109</v>
      </c>
      <c r="W22" s="482">
        <v>41.918999999999997</v>
      </c>
      <c r="X22" s="482">
        <v>396.75600000000003</v>
      </c>
      <c r="Y22" s="483">
        <v>2040.0530000000001</v>
      </c>
      <c r="Z22" s="393">
        <f t="shared" si="8"/>
        <v>47007.277999999998</v>
      </c>
      <c r="AA22" s="394">
        <f t="shared" si="38"/>
        <v>385750.5610000001</v>
      </c>
      <c r="AB22" s="395">
        <v>45179.875999999997</v>
      </c>
      <c r="AC22" s="395">
        <v>369209.53800000006</v>
      </c>
      <c r="AD22" s="395">
        <v>1524.4450000000002</v>
      </c>
      <c r="AE22" s="395">
        <v>13927.978000000001</v>
      </c>
      <c r="AF22" s="395">
        <v>11.935999999999998</v>
      </c>
      <c r="AG22" s="395">
        <v>772.19400000000007</v>
      </c>
      <c r="AH22" s="395">
        <v>1.117</v>
      </c>
      <c r="AI22" s="395">
        <v>26.363</v>
      </c>
      <c r="AJ22" s="395">
        <v>289.90400000000005</v>
      </c>
      <c r="AK22" s="395">
        <v>1814.4879999999998</v>
      </c>
      <c r="AL22" s="393">
        <f t="shared" si="9"/>
        <v>40257.651000000042</v>
      </c>
      <c r="AM22" s="394">
        <f t="shared" si="39"/>
        <v>270095.57200000022</v>
      </c>
      <c r="AN22" s="395">
        <v>39267.60700000004</v>
      </c>
      <c r="AO22" s="395">
        <v>261813.30400000024</v>
      </c>
      <c r="AP22" s="395">
        <v>796.87899999999991</v>
      </c>
      <c r="AQ22" s="395">
        <v>6197.4030000000012</v>
      </c>
      <c r="AR22" s="395">
        <v>9.043000000000001</v>
      </c>
      <c r="AS22" s="395">
        <v>863.74999999999989</v>
      </c>
      <c r="AT22" s="395">
        <v>0.53400000000000003</v>
      </c>
      <c r="AU22" s="395">
        <v>20.240000000000002</v>
      </c>
      <c r="AV22" s="395">
        <v>183.58799999999999</v>
      </c>
      <c r="AW22" s="429">
        <v>1200.8750000000007</v>
      </c>
      <c r="AX22" s="393">
        <f t="shared" si="40"/>
        <v>32764.008999999998</v>
      </c>
      <c r="AY22" s="394">
        <f t="shared" si="41"/>
        <v>225647.94200000001</v>
      </c>
      <c r="AZ22" s="397">
        <v>32424.2</v>
      </c>
      <c r="BA22" s="397">
        <v>221456.91800000001</v>
      </c>
      <c r="BB22" s="397">
        <v>128.27800000000002</v>
      </c>
      <c r="BC22" s="397">
        <v>239.26499999999999</v>
      </c>
      <c r="BD22" s="397">
        <v>12.304</v>
      </c>
      <c r="BE22" s="397">
        <v>2375.0830000000001</v>
      </c>
      <c r="BF22" s="397">
        <v>11.894</v>
      </c>
      <c r="BG22" s="397">
        <v>167.27</v>
      </c>
      <c r="BH22" s="397">
        <v>187.333</v>
      </c>
      <c r="BI22" s="398">
        <v>1409.4059999999999</v>
      </c>
      <c r="BJ22" s="393">
        <f t="shared" si="10"/>
        <v>37211.218999999997</v>
      </c>
      <c r="BK22" s="394">
        <f t="shared" si="11"/>
        <v>166699.22199999998</v>
      </c>
      <c r="BL22" s="397">
        <v>36304.087</v>
      </c>
      <c r="BM22" s="397">
        <v>162295.44099999999</v>
      </c>
      <c r="BN22" s="397">
        <v>600.79499999999996</v>
      </c>
      <c r="BO22" s="397">
        <v>334.98699999999997</v>
      </c>
      <c r="BP22" s="397">
        <v>30.721999999999998</v>
      </c>
      <c r="BQ22" s="397">
        <v>3026.4650000000001</v>
      </c>
      <c r="BR22" s="397">
        <v>0</v>
      </c>
      <c r="BS22" s="397">
        <v>0</v>
      </c>
      <c r="BT22" s="397">
        <v>275.61500000000001</v>
      </c>
      <c r="BU22" s="398">
        <v>1042.329</v>
      </c>
      <c r="BV22" s="393">
        <f t="shared" si="44"/>
        <v>22480.058000000005</v>
      </c>
      <c r="BW22" s="394">
        <f t="shared" si="45"/>
        <v>95589.511999999973</v>
      </c>
      <c r="BX22" s="425">
        <v>21744.844000000005</v>
      </c>
      <c r="BY22" s="425">
        <v>93733.52999999997</v>
      </c>
      <c r="BZ22" s="425">
        <v>717.73599999999999</v>
      </c>
      <c r="CA22" s="425">
        <v>314.67099999999999</v>
      </c>
      <c r="CB22" s="425">
        <v>17.477999999999998</v>
      </c>
      <c r="CC22" s="425">
        <v>1528.1569999999999</v>
      </c>
      <c r="CD22" s="425"/>
      <c r="CE22" s="425">
        <v>0.91500000000000004</v>
      </c>
      <c r="CF22" s="412"/>
      <c r="CG22" s="426">
        <v>12.239000000000001</v>
      </c>
      <c r="CH22" s="393">
        <f t="shared" si="46"/>
        <v>18664.447334</v>
      </c>
      <c r="CI22" s="394">
        <f t="shared" si="47"/>
        <v>87189.881000000008</v>
      </c>
      <c r="CJ22" s="425">
        <v>17867.327164999999</v>
      </c>
      <c r="CK22" s="425">
        <v>84110.481</v>
      </c>
      <c r="CL22" s="425">
        <v>784.95920000000001</v>
      </c>
      <c r="CM22" s="425">
        <v>1730.6379999999999</v>
      </c>
      <c r="CN22" s="425">
        <v>6.0009689999999996</v>
      </c>
      <c r="CO22" s="425">
        <v>1240.3800000000001</v>
      </c>
      <c r="CP22" s="425">
        <v>6.16</v>
      </c>
      <c r="CQ22" s="425">
        <v>105.059</v>
      </c>
      <c r="CR22" s="412"/>
      <c r="CS22" s="484">
        <v>3.323</v>
      </c>
      <c r="CT22" s="423">
        <f t="shared" si="14"/>
        <v>16937</v>
      </c>
      <c r="CU22" s="424">
        <f t="shared" si="15"/>
        <v>82587</v>
      </c>
      <c r="CV22" s="425">
        <v>16749</v>
      </c>
      <c r="CW22" s="425">
        <v>81951</v>
      </c>
      <c r="CX22" s="425">
        <v>156</v>
      </c>
      <c r="CY22" s="425">
        <v>94</v>
      </c>
      <c r="CZ22" s="425">
        <v>2</v>
      </c>
      <c r="DA22" s="425">
        <v>408</v>
      </c>
      <c r="DB22" s="425">
        <v>30</v>
      </c>
      <c r="DC22" s="426">
        <v>134</v>
      </c>
      <c r="DD22" s="423">
        <f t="shared" si="16"/>
        <v>16876.428003000001</v>
      </c>
      <c r="DE22" s="424">
        <f t="shared" si="17"/>
        <v>82569.744999999981</v>
      </c>
      <c r="DF22" s="394">
        <v>16678.851283</v>
      </c>
      <c r="DG22" s="394">
        <v>81488.322999999989</v>
      </c>
      <c r="DH22" s="394">
        <v>132.30000000000001</v>
      </c>
      <c r="DI22" s="394">
        <v>77.45</v>
      </c>
      <c r="DJ22" s="394">
        <v>1.6858700000000002</v>
      </c>
      <c r="DK22" s="394">
        <v>287.16699999999997</v>
      </c>
      <c r="DL22" s="394">
        <v>63.590850000000003</v>
      </c>
      <c r="DM22" s="422">
        <v>716.80500000000006</v>
      </c>
      <c r="DN22" s="423">
        <f t="shared" si="18"/>
        <v>12543.047339000002</v>
      </c>
      <c r="DO22" s="424">
        <f t="shared" si="19"/>
        <v>71984.551999999996</v>
      </c>
      <c r="DP22" s="394">
        <v>12223.587759000002</v>
      </c>
      <c r="DQ22" s="394">
        <v>70371.20199999999</v>
      </c>
      <c r="DR22" s="394">
        <v>172.7</v>
      </c>
      <c r="DS22" s="394">
        <v>115.875</v>
      </c>
      <c r="DT22" s="394">
        <v>3.9462670000000006</v>
      </c>
      <c r="DU22" s="394">
        <v>375.60599999999999</v>
      </c>
      <c r="DV22" s="394">
        <v>142.81331300000002</v>
      </c>
      <c r="DW22" s="422">
        <v>1121.8689999999999</v>
      </c>
      <c r="DX22" s="423">
        <f t="shared" si="20"/>
        <v>8914.3089199999977</v>
      </c>
      <c r="DY22" s="424">
        <f t="shared" si="21"/>
        <v>49626.012000000002</v>
      </c>
      <c r="DZ22" s="394">
        <v>8890.4337499999983</v>
      </c>
      <c r="EA22" s="394">
        <v>49149.161</v>
      </c>
      <c r="EB22" s="394">
        <v>4.9493200000000002</v>
      </c>
      <c r="EC22" s="394">
        <v>28.762</v>
      </c>
      <c r="ED22" s="394">
        <v>3.8108700000000004</v>
      </c>
      <c r="EE22" s="394">
        <v>291.46100000000001</v>
      </c>
      <c r="EF22" s="394">
        <v>15.114980000000001</v>
      </c>
      <c r="EG22" s="422">
        <v>156.62799999999999</v>
      </c>
      <c r="EH22" s="423">
        <f t="shared" si="22"/>
        <v>9590.8510000000006</v>
      </c>
      <c r="EI22" s="424">
        <f t="shared" si="23"/>
        <v>51419.157000000007</v>
      </c>
      <c r="EJ22" s="425">
        <v>9413.0480000000007</v>
      </c>
      <c r="EK22" s="425">
        <v>48831.436000000002</v>
      </c>
      <c r="EL22" s="425">
        <v>168.50899999999999</v>
      </c>
      <c r="EM22" s="425">
        <v>85.423000000000002</v>
      </c>
      <c r="EN22" s="425">
        <v>9.2940000000000005</v>
      </c>
      <c r="EO22" s="425">
        <v>818.96799999999996</v>
      </c>
      <c r="EP22" s="424"/>
      <c r="EQ22" s="427">
        <v>1683.3299999999997</v>
      </c>
      <c r="ER22" s="396">
        <f t="shared" si="24"/>
        <v>364668.41659600008</v>
      </c>
      <c r="ES22" s="397">
        <f t="shared" si="25"/>
        <v>2348558.872</v>
      </c>
      <c r="ET22" s="397">
        <f t="shared" si="26"/>
        <v>350314.15095700003</v>
      </c>
      <c r="EU22" s="397">
        <f t="shared" si="27"/>
        <v>2258970.2850000001</v>
      </c>
      <c r="EV22" s="397">
        <f t="shared" si="28"/>
        <v>12262.67052</v>
      </c>
      <c r="EW22" s="397">
        <f t="shared" si="29"/>
        <v>62453.248999999996</v>
      </c>
      <c r="EX22" s="397">
        <f t="shared" si="30"/>
        <v>130.83397599999998</v>
      </c>
      <c r="EY22" s="397">
        <f t="shared" si="31"/>
        <v>13661.357999999998</v>
      </c>
      <c r="EZ22" s="397">
        <f t="shared" si="32"/>
        <v>29.966000000000001</v>
      </c>
      <c r="FA22" s="397">
        <f t="shared" si="33"/>
        <v>459.654</v>
      </c>
      <c r="FB22" s="397">
        <f t="shared" si="34"/>
        <v>1930.7951430000003</v>
      </c>
      <c r="FC22" s="398">
        <f t="shared" si="35"/>
        <v>13014.325999999999</v>
      </c>
    </row>
    <row r="23" spans="1:159" s="54" customFormat="1" ht="14.4" customHeight="1" x14ac:dyDescent="0.2">
      <c r="A23" s="479" t="s">
        <v>108</v>
      </c>
      <c r="B23" s="480">
        <f t="shared" si="6"/>
        <v>11872.319000000005</v>
      </c>
      <c r="C23" s="481">
        <f t="shared" si="36"/>
        <v>76932.34</v>
      </c>
      <c r="D23" s="482">
        <v>9149.6140000000032</v>
      </c>
      <c r="E23" s="482">
        <v>56645.58600000001</v>
      </c>
      <c r="F23" s="482">
        <v>2562.9210000000003</v>
      </c>
      <c r="G23" s="482">
        <v>19148.045000000002</v>
      </c>
      <c r="H23" s="482">
        <v>1.4120000000000004</v>
      </c>
      <c r="I23" s="482">
        <v>189.79</v>
      </c>
      <c r="J23" s="482">
        <v>0.155</v>
      </c>
      <c r="K23" s="482">
        <v>10.608000000000001</v>
      </c>
      <c r="L23" s="482">
        <v>158.21700000000001</v>
      </c>
      <c r="M23" s="483">
        <v>938.31099999999992</v>
      </c>
      <c r="N23" s="480">
        <f t="shared" si="7"/>
        <v>56830.724999999999</v>
      </c>
      <c r="O23" s="481">
        <f t="shared" si="37"/>
        <v>125985.63900000004</v>
      </c>
      <c r="P23" s="482">
        <v>12693.369000000001</v>
      </c>
      <c r="Q23" s="482">
        <v>67204.684000000023</v>
      </c>
      <c r="R23" s="482">
        <v>44019.334999999999</v>
      </c>
      <c r="S23" s="482">
        <v>57827.745000000003</v>
      </c>
      <c r="T23" s="482">
        <v>1.448</v>
      </c>
      <c r="U23" s="482">
        <v>195.49799999999999</v>
      </c>
      <c r="V23" s="482">
        <v>0.14800000000000002</v>
      </c>
      <c r="W23" s="482">
        <v>2.2370000000000001</v>
      </c>
      <c r="X23" s="482">
        <v>116.42500000000003</v>
      </c>
      <c r="Y23" s="483">
        <v>755.47500000000002</v>
      </c>
      <c r="Z23" s="393">
        <f t="shared" si="8"/>
        <v>19496.216000000008</v>
      </c>
      <c r="AA23" s="394">
        <f t="shared" si="38"/>
        <v>92997.78300000001</v>
      </c>
      <c r="AB23" s="395">
        <v>15585.652000000006</v>
      </c>
      <c r="AC23" s="395">
        <v>57916.105999999992</v>
      </c>
      <c r="AD23" s="395">
        <v>3663.2210000000005</v>
      </c>
      <c r="AE23" s="395">
        <v>34107.181000000004</v>
      </c>
      <c r="AF23" s="395">
        <v>2.6480000000000001</v>
      </c>
      <c r="AG23" s="395">
        <v>147.964</v>
      </c>
      <c r="AH23" s="395">
        <v>0</v>
      </c>
      <c r="AI23" s="395">
        <v>0</v>
      </c>
      <c r="AJ23" s="395">
        <v>244.69500000000002</v>
      </c>
      <c r="AK23" s="395">
        <v>826.53200000000004</v>
      </c>
      <c r="AL23" s="393">
        <f t="shared" si="9"/>
        <v>25859.276999999998</v>
      </c>
      <c r="AM23" s="394">
        <f t="shared" si="39"/>
        <v>63111.383999999998</v>
      </c>
      <c r="AN23" s="395">
        <v>13579.102000000001</v>
      </c>
      <c r="AO23" s="395">
        <v>49281.43499999999</v>
      </c>
      <c r="AP23" s="395">
        <v>12076.565999999999</v>
      </c>
      <c r="AQ23" s="395">
        <v>12905.484</v>
      </c>
      <c r="AR23" s="395">
        <v>1.9410000000000003</v>
      </c>
      <c r="AS23" s="395">
        <v>119.88300000000001</v>
      </c>
      <c r="AT23" s="395">
        <v>2.1619999999999999</v>
      </c>
      <c r="AU23" s="395">
        <v>15.661000000000001</v>
      </c>
      <c r="AV23" s="395">
        <v>199.50599999999991</v>
      </c>
      <c r="AW23" s="429">
        <v>788.92100000000016</v>
      </c>
      <c r="AX23" s="393">
        <f t="shared" si="40"/>
        <v>8571.8860000000004</v>
      </c>
      <c r="AY23" s="394">
        <f t="shared" si="41"/>
        <v>29796.989999999998</v>
      </c>
      <c r="AZ23" s="397">
        <v>7358.6239999999998</v>
      </c>
      <c r="BA23" s="397">
        <v>27878.65</v>
      </c>
      <c r="BB23" s="397">
        <v>1090.7090000000001</v>
      </c>
      <c r="BC23" s="397">
        <v>950.28499999999997</v>
      </c>
      <c r="BD23" s="397">
        <v>2.1259999999999999</v>
      </c>
      <c r="BE23" s="397">
        <v>86.224000000000004</v>
      </c>
      <c r="BF23" s="397">
        <v>12.577</v>
      </c>
      <c r="BG23" s="397">
        <v>27.265000000000001</v>
      </c>
      <c r="BH23" s="397">
        <v>107.85000000000001</v>
      </c>
      <c r="BI23" s="398">
        <v>854.56600000000003</v>
      </c>
      <c r="BJ23" s="393">
        <f t="shared" si="10"/>
        <v>7000.5540000000001</v>
      </c>
      <c r="BK23" s="394">
        <f t="shared" si="11"/>
        <v>26192.307999999997</v>
      </c>
      <c r="BL23" s="397">
        <v>6662.8240000000005</v>
      </c>
      <c r="BM23" s="397">
        <v>25394.266</v>
      </c>
      <c r="BN23" s="397">
        <v>53.079000000000008</v>
      </c>
      <c r="BO23" s="397">
        <v>59.591999999999999</v>
      </c>
      <c r="BP23" s="397">
        <v>1.169</v>
      </c>
      <c r="BQ23" s="397">
        <v>65.334000000000003</v>
      </c>
      <c r="BR23" s="397">
        <v>0</v>
      </c>
      <c r="BS23" s="397">
        <v>6.4000000000000001E-2</v>
      </c>
      <c r="BT23" s="397">
        <v>283.48199999999997</v>
      </c>
      <c r="BU23" s="398">
        <v>673.05200000000002</v>
      </c>
      <c r="BV23" s="393">
        <f t="shared" si="44"/>
        <v>7675.5559999999987</v>
      </c>
      <c r="BW23" s="394">
        <f t="shared" si="45"/>
        <v>25941.07699999999</v>
      </c>
      <c r="BX23" s="425">
        <v>6901.7529999999979</v>
      </c>
      <c r="BY23" s="425">
        <v>25620.730999999992</v>
      </c>
      <c r="BZ23" s="425">
        <v>772.93499999999995</v>
      </c>
      <c r="CA23" s="425">
        <v>264.58199999999999</v>
      </c>
      <c r="CB23" s="425">
        <v>0.86799999999999999</v>
      </c>
      <c r="CC23" s="425">
        <v>54.981999999999999</v>
      </c>
      <c r="CD23" s="425"/>
      <c r="CE23" s="425">
        <v>0.78200000000000003</v>
      </c>
      <c r="CF23" s="412"/>
      <c r="CG23" s="485"/>
      <c r="CH23" s="393">
        <f t="shared" si="46"/>
        <v>9264.714347000001</v>
      </c>
      <c r="CI23" s="394">
        <f t="shared" si="47"/>
        <v>28029.361000000001</v>
      </c>
      <c r="CJ23" s="425">
        <v>7773.5085370000006</v>
      </c>
      <c r="CK23" s="425">
        <v>25590.798000000003</v>
      </c>
      <c r="CL23" s="425">
        <v>1488.3774470000001</v>
      </c>
      <c r="CM23" s="425">
        <v>2259.6620000000003</v>
      </c>
      <c r="CN23" s="425">
        <v>2.7732829999999997</v>
      </c>
      <c r="CO23" s="425">
        <v>177.405</v>
      </c>
      <c r="CP23" s="425">
        <v>5.5079999999999997E-2</v>
      </c>
      <c r="CQ23" s="425">
        <v>3.5999999999999997E-2</v>
      </c>
      <c r="CR23" s="412"/>
      <c r="CS23" s="484">
        <v>1.46</v>
      </c>
      <c r="CT23" s="423">
        <f t="shared" si="14"/>
        <v>13767</v>
      </c>
      <c r="CU23" s="424">
        <f t="shared" si="15"/>
        <v>38342</v>
      </c>
      <c r="CV23" s="425">
        <v>7116</v>
      </c>
      <c r="CW23" s="425">
        <v>26038</v>
      </c>
      <c r="CX23" s="425">
        <v>6650</v>
      </c>
      <c r="CY23" s="425">
        <v>12024</v>
      </c>
      <c r="CZ23" s="425">
        <v>1</v>
      </c>
      <c r="DA23" s="425">
        <v>277</v>
      </c>
      <c r="DB23" s="425"/>
      <c r="DC23" s="426">
        <v>3</v>
      </c>
      <c r="DD23" s="423">
        <f t="shared" si="16"/>
        <v>7940.4782169999999</v>
      </c>
      <c r="DE23" s="424">
        <f t="shared" si="17"/>
        <v>23751.608000000004</v>
      </c>
      <c r="DF23" s="394">
        <v>5125.8964809999998</v>
      </c>
      <c r="DG23" s="394">
        <v>21967.180000000004</v>
      </c>
      <c r="DH23" s="394">
        <v>2542.3224999999998</v>
      </c>
      <c r="DI23" s="394">
        <v>1448.9590000000001</v>
      </c>
      <c r="DJ23" s="394">
        <v>3.6004079999999998</v>
      </c>
      <c r="DK23" s="394">
        <v>122.373</v>
      </c>
      <c r="DL23" s="394">
        <v>268.65882800000003</v>
      </c>
      <c r="DM23" s="422">
        <v>213.096</v>
      </c>
      <c r="DN23" s="423">
        <f t="shared" si="18"/>
        <v>5350.0293419999989</v>
      </c>
      <c r="DO23" s="424">
        <f t="shared" si="19"/>
        <v>21643.433999999997</v>
      </c>
      <c r="DP23" s="394">
        <v>5220.4858249999997</v>
      </c>
      <c r="DQ23" s="394">
        <v>21235.924999999999</v>
      </c>
      <c r="DR23" s="394">
        <v>76.972000000000008</v>
      </c>
      <c r="DS23" s="394">
        <v>75.804000000000002</v>
      </c>
      <c r="DT23" s="394">
        <v>2.5234549999999998</v>
      </c>
      <c r="DU23" s="394">
        <v>93.278999999999996</v>
      </c>
      <c r="DV23" s="394">
        <v>50.048061999999994</v>
      </c>
      <c r="DW23" s="422">
        <v>238.42600000000002</v>
      </c>
      <c r="DX23" s="423">
        <f t="shared" si="20"/>
        <v>4312.8806020000002</v>
      </c>
      <c r="DY23" s="424">
        <f t="shared" si="21"/>
        <v>14612.38</v>
      </c>
      <c r="DZ23" s="394">
        <v>4250.1396600000007</v>
      </c>
      <c r="EA23" s="394">
        <v>14430.002</v>
      </c>
      <c r="EB23" s="394">
        <v>59.170999999999999</v>
      </c>
      <c r="EC23" s="394">
        <v>66.551999999999992</v>
      </c>
      <c r="ED23" s="394">
        <v>2.7160220000000002</v>
      </c>
      <c r="EE23" s="394">
        <v>99.123000000000005</v>
      </c>
      <c r="EF23" s="394">
        <v>0.85392000000000001</v>
      </c>
      <c r="EG23" s="422">
        <v>16.702999999999999</v>
      </c>
      <c r="EH23" s="423">
        <f t="shared" si="22"/>
        <v>9856.5960000000014</v>
      </c>
      <c r="EI23" s="424">
        <f t="shared" si="23"/>
        <v>25840.098000000002</v>
      </c>
      <c r="EJ23" s="425">
        <v>7587.2450000000008</v>
      </c>
      <c r="EK23" s="425">
        <v>24254.091</v>
      </c>
      <c r="EL23" s="425">
        <v>2267.913</v>
      </c>
      <c r="EM23" s="425">
        <v>1162.9849999999999</v>
      </c>
      <c r="EN23" s="425">
        <v>1.4379999999999999</v>
      </c>
      <c r="EO23" s="425">
        <v>101.90799999999999</v>
      </c>
      <c r="EP23" s="424"/>
      <c r="EQ23" s="427">
        <v>321.11399999999998</v>
      </c>
      <c r="ER23" s="396">
        <f t="shared" si="24"/>
        <v>187798.23150800003</v>
      </c>
      <c r="ES23" s="397">
        <f t="shared" si="25"/>
        <v>593176.40200000012</v>
      </c>
      <c r="ET23" s="397">
        <f t="shared" si="26"/>
        <v>109004.21350300001</v>
      </c>
      <c r="EU23" s="397">
        <f t="shared" si="27"/>
        <v>443457.45400000003</v>
      </c>
      <c r="EV23" s="397">
        <f t="shared" si="28"/>
        <v>77323.521947000001</v>
      </c>
      <c r="EW23" s="397">
        <f t="shared" si="29"/>
        <v>142300.87600000002</v>
      </c>
      <c r="EX23" s="397">
        <f t="shared" si="30"/>
        <v>25.663167999999995</v>
      </c>
      <c r="EY23" s="397">
        <f t="shared" si="31"/>
        <v>1730.7629999999999</v>
      </c>
      <c r="EZ23" s="397">
        <f t="shared" si="32"/>
        <v>15.09708</v>
      </c>
      <c r="FA23" s="397">
        <f t="shared" si="33"/>
        <v>56.653000000000006</v>
      </c>
      <c r="FB23" s="397">
        <f t="shared" si="34"/>
        <v>1429.7358100000001</v>
      </c>
      <c r="FC23" s="398">
        <f t="shared" si="35"/>
        <v>5630.6559999999999</v>
      </c>
    </row>
    <row r="24" spans="1:159" s="54" customFormat="1" ht="14.4" customHeight="1" x14ac:dyDescent="0.2">
      <c r="A24" s="479" t="s">
        <v>76</v>
      </c>
      <c r="B24" s="480">
        <f t="shared" si="6"/>
        <v>12467018.759000011</v>
      </c>
      <c r="C24" s="481">
        <f t="shared" si="36"/>
        <v>13636222.14599999</v>
      </c>
      <c r="D24" s="482">
        <v>10017450.469000012</v>
      </c>
      <c r="E24" s="482">
        <v>11995252.346999992</v>
      </c>
      <c r="F24" s="482">
        <v>1566098.4339999997</v>
      </c>
      <c r="G24" s="482">
        <v>742504.06199999992</v>
      </c>
      <c r="H24" s="482">
        <v>980.38700000000006</v>
      </c>
      <c r="I24" s="482">
        <v>58448.800000000017</v>
      </c>
      <c r="J24" s="482">
        <v>124517.21500000001</v>
      </c>
      <c r="K24" s="482">
        <v>46323.134000000005</v>
      </c>
      <c r="L24" s="482">
        <v>757972.25399999949</v>
      </c>
      <c r="M24" s="483">
        <v>793693.80299999984</v>
      </c>
      <c r="N24" s="480">
        <f t="shared" si="7"/>
        <v>13090763.943000002</v>
      </c>
      <c r="O24" s="481">
        <f t="shared" si="37"/>
        <v>14811173.123</v>
      </c>
      <c r="P24" s="482">
        <v>10696388.298000002</v>
      </c>
      <c r="Q24" s="482">
        <v>12988352.923999999</v>
      </c>
      <c r="R24" s="482">
        <v>1539724.8639999998</v>
      </c>
      <c r="S24" s="482">
        <v>929495.66000000038</v>
      </c>
      <c r="T24" s="482">
        <v>855.91100000000006</v>
      </c>
      <c r="U24" s="482">
        <v>68567.095000000001</v>
      </c>
      <c r="V24" s="482">
        <v>150696.598</v>
      </c>
      <c r="W24" s="482">
        <v>61100.005999999994</v>
      </c>
      <c r="X24" s="482">
        <v>703098.27199999988</v>
      </c>
      <c r="Y24" s="483">
        <v>763657.43800000008</v>
      </c>
      <c r="Z24" s="393">
        <f t="shared" si="8"/>
        <v>13475272.575999999</v>
      </c>
      <c r="AA24" s="394">
        <f t="shared" si="38"/>
        <v>14657387.079</v>
      </c>
      <c r="AB24" s="395">
        <v>10673997.068</v>
      </c>
      <c r="AC24" s="395">
        <v>12742866.125</v>
      </c>
      <c r="AD24" s="395">
        <v>2017092.189</v>
      </c>
      <c r="AE24" s="395">
        <v>967691.05199999968</v>
      </c>
      <c r="AF24" s="395">
        <v>889.13700000000006</v>
      </c>
      <c r="AG24" s="395">
        <v>58263.933999999994</v>
      </c>
      <c r="AH24" s="395">
        <v>207814.9</v>
      </c>
      <c r="AI24" s="395">
        <v>76018.015999999989</v>
      </c>
      <c r="AJ24" s="395">
        <v>575479.28200000001</v>
      </c>
      <c r="AK24" s="395">
        <v>812547.95200000028</v>
      </c>
      <c r="AL24" s="393">
        <f t="shared" si="9"/>
        <v>12241150.263000103</v>
      </c>
      <c r="AM24" s="394">
        <f t="shared" si="39"/>
        <v>13860725.003999973</v>
      </c>
      <c r="AN24" s="395">
        <v>9765090.5420001037</v>
      </c>
      <c r="AO24" s="395">
        <v>12161452.632999973</v>
      </c>
      <c r="AP24" s="395">
        <v>1810453.7839999998</v>
      </c>
      <c r="AQ24" s="395">
        <v>786245.9040000001</v>
      </c>
      <c r="AR24" s="395">
        <v>522.12300000000016</v>
      </c>
      <c r="AS24" s="395">
        <v>79063.064999999988</v>
      </c>
      <c r="AT24" s="395">
        <v>131250.49699999997</v>
      </c>
      <c r="AU24" s="395">
        <v>54939.814999999995</v>
      </c>
      <c r="AV24" s="395">
        <v>533833.31699999957</v>
      </c>
      <c r="AW24" s="429">
        <v>779023.58699999936</v>
      </c>
      <c r="AX24" s="393">
        <f t="shared" si="40"/>
        <v>11862840.196</v>
      </c>
      <c r="AY24" s="394">
        <f t="shared" si="41"/>
        <v>12938292.757999999</v>
      </c>
      <c r="AZ24" s="397">
        <v>9414709.4059999995</v>
      </c>
      <c r="BA24" s="397">
        <v>11449696.586999999</v>
      </c>
      <c r="BB24" s="397">
        <v>1784181.9790000001</v>
      </c>
      <c r="BC24" s="397">
        <v>605933.28399999999</v>
      </c>
      <c r="BD24" s="397">
        <v>491.536</v>
      </c>
      <c r="BE24" s="397">
        <v>108052.39</v>
      </c>
      <c r="BF24" s="397">
        <v>179600.27199999997</v>
      </c>
      <c r="BG24" s="397">
        <v>51519.487000000001</v>
      </c>
      <c r="BH24" s="397">
        <v>483857.00299999997</v>
      </c>
      <c r="BI24" s="398">
        <v>723091.00999999989</v>
      </c>
      <c r="BJ24" s="393">
        <f t="shared" si="10"/>
        <v>12006835.712000029</v>
      </c>
      <c r="BK24" s="394">
        <f t="shared" si="11"/>
        <v>12467279.644000012</v>
      </c>
      <c r="BL24" s="397">
        <v>9851915.5880000293</v>
      </c>
      <c r="BM24" s="397">
        <v>11019775.671000011</v>
      </c>
      <c r="BN24" s="397">
        <v>1389788.9980000001</v>
      </c>
      <c r="BO24" s="397">
        <v>563725.03</v>
      </c>
      <c r="BP24" s="397">
        <v>824.40800000000002</v>
      </c>
      <c r="BQ24" s="397">
        <v>83949.739000000118</v>
      </c>
      <c r="BR24" s="397">
        <v>164283.55600000001</v>
      </c>
      <c r="BS24" s="397">
        <v>45679.226000000002</v>
      </c>
      <c r="BT24" s="397">
        <v>600023.16200000001</v>
      </c>
      <c r="BU24" s="398">
        <v>754149.97800000105</v>
      </c>
      <c r="BV24" s="393">
        <f t="shared" si="44"/>
        <v>10777056.665000001</v>
      </c>
      <c r="BW24" s="394">
        <f t="shared" si="45"/>
        <v>10553386.868000016</v>
      </c>
      <c r="BX24" s="425">
        <v>9516378.909</v>
      </c>
      <c r="BY24" s="425">
        <v>9768773.9260000177</v>
      </c>
      <c r="BZ24" s="425">
        <v>1126837.9299999995</v>
      </c>
      <c r="CA24" s="425">
        <v>662079.22399999993</v>
      </c>
      <c r="CB24" s="425">
        <v>685.21799999999985</v>
      </c>
      <c r="CC24" s="425">
        <v>86880.068999999959</v>
      </c>
      <c r="CD24" s="425">
        <v>124575.87700000002</v>
      </c>
      <c r="CE24" s="425">
        <v>28604.916000000001</v>
      </c>
      <c r="CF24" s="425">
        <v>8578.7309999999979</v>
      </c>
      <c r="CG24" s="426">
        <v>7048.7329999999993</v>
      </c>
      <c r="CH24" s="393">
        <f t="shared" si="46"/>
        <v>11212699.83009002</v>
      </c>
      <c r="CI24" s="394">
        <f t="shared" si="47"/>
        <v>10476688.259000018</v>
      </c>
      <c r="CJ24" s="425">
        <v>9401173.3476650193</v>
      </c>
      <c r="CK24" s="425">
        <v>9340714.1790000182</v>
      </c>
      <c r="CL24" s="425">
        <v>1701576.749208</v>
      </c>
      <c r="CM24" s="425">
        <v>1047101.464</v>
      </c>
      <c r="CN24" s="425">
        <v>733.53301199999999</v>
      </c>
      <c r="CO24" s="425">
        <v>58058.811000000002</v>
      </c>
      <c r="CP24" s="425">
        <v>108807.26839999999</v>
      </c>
      <c r="CQ24" s="425">
        <v>26338.991999999998</v>
      </c>
      <c r="CR24" s="425">
        <v>408.931805</v>
      </c>
      <c r="CS24" s="484">
        <v>4474.8130000000001</v>
      </c>
      <c r="CT24" s="423">
        <f t="shared" si="14"/>
        <v>9196834</v>
      </c>
      <c r="CU24" s="424">
        <f t="shared" si="15"/>
        <v>9542152</v>
      </c>
      <c r="CV24" s="425">
        <v>8144699</v>
      </c>
      <c r="CW24" s="425">
        <v>8775446</v>
      </c>
      <c r="CX24" s="425">
        <v>976472</v>
      </c>
      <c r="CY24" s="425">
        <v>638237</v>
      </c>
      <c r="CZ24" s="425">
        <v>927</v>
      </c>
      <c r="DA24" s="425">
        <v>83613</v>
      </c>
      <c r="DB24" s="425">
        <v>74736</v>
      </c>
      <c r="DC24" s="426">
        <v>44856</v>
      </c>
      <c r="DD24" s="423">
        <f t="shared" si="16"/>
        <v>9157294.8904760107</v>
      </c>
      <c r="DE24" s="424">
        <f t="shared" si="17"/>
        <v>9420959.5470000021</v>
      </c>
      <c r="DF24" s="394">
        <v>8017445.9634710103</v>
      </c>
      <c r="DG24" s="394">
        <v>8511010.0870000012</v>
      </c>
      <c r="DH24" s="394">
        <v>893277.69740400009</v>
      </c>
      <c r="DI24" s="394">
        <v>623932.86500000011</v>
      </c>
      <c r="DJ24" s="394">
        <v>862.64650099999994</v>
      </c>
      <c r="DK24" s="394">
        <v>101692.216</v>
      </c>
      <c r="DL24" s="394">
        <v>245708.58309999993</v>
      </c>
      <c r="DM24" s="422">
        <v>184324.37899999999</v>
      </c>
      <c r="DN24" s="423">
        <f t="shared" si="18"/>
        <v>9318405.4113280084</v>
      </c>
      <c r="DO24" s="424">
        <f t="shared" si="19"/>
        <v>8691022.6270000022</v>
      </c>
      <c r="DP24" s="394">
        <v>8115439.334809009</v>
      </c>
      <c r="DQ24" s="394">
        <v>7931690.5269999998</v>
      </c>
      <c r="DR24" s="394">
        <v>820165.75504399999</v>
      </c>
      <c r="DS24" s="394">
        <v>469840.89800000004</v>
      </c>
      <c r="DT24" s="394">
        <v>271.935428</v>
      </c>
      <c r="DU24" s="394">
        <v>81151.869000000006</v>
      </c>
      <c r="DV24" s="394">
        <v>382528.38604699983</v>
      </c>
      <c r="DW24" s="422">
        <v>208339.33300000004</v>
      </c>
      <c r="DX24" s="423">
        <f t="shared" si="20"/>
        <v>8757374.3321379907</v>
      </c>
      <c r="DY24" s="424">
        <f t="shared" si="21"/>
        <v>7583617.8320000088</v>
      </c>
      <c r="DZ24" s="394">
        <v>7735325.5567019898</v>
      </c>
      <c r="EA24" s="394">
        <v>7064148.6420000093</v>
      </c>
      <c r="EB24" s="394">
        <v>740328.30739999993</v>
      </c>
      <c r="EC24" s="394">
        <v>309687.58899999992</v>
      </c>
      <c r="ED24" s="394">
        <v>1581.98822</v>
      </c>
      <c r="EE24" s="394">
        <v>21072.974999999999</v>
      </c>
      <c r="EF24" s="394">
        <v>280138.47981599998</v>
      </c>
      <c r="EG24" s="422">
        <v>188708.62599999999</v>
      </c>
      <c r="EH24" s="423">
        <f t="shared" si="22"/>
        <v>11670858.954999998</v>
      </c>
      <c r="EI24" s="424">
        <f t="shared" si="23"/>
        <v>9697262.4049999993</v>
      </c>
      <c r="EJ24" s="425">
        <v>9487010.4589999989</v>
      </c>
      <c r="EK24" s="425">
        <v>8490333.061999999</v>
      </c>
      <c r="EL24" s="425">
        <v>1579463.9889999998</v>
      </c>
      <c r="EM24" s="425">
        <v>570136.15699999989</v>
      </c>
      <c r="EN24" s="425">
        <v>195.50899999999999</v>
      </c>
      <c r="EO24" s="425">
        <v>11699.568999999998</v>
      </c>
      <c r="EP24" s="424">
        <v>604188.99800000002</v>
      </c>
      <c r="EQ24" s="427">
        <v>625093.61699999997</v>
      </c>
      <c r="ER24" s="396">
        <f t="shared" si="24"/>
        <v>145234405.53303218</v>
      </c>
      <c r="ES24" s="397">
        <f t="shared" si="25"/>
        <v>148336169.292</v>
      </c>
      <c r="ET24" s="397">
        <f t="shared" si="26"/>
        <v>120837023.94164717</v>
      </c>
      <c r="EU24" s="397">
        <f t="shared" si="27"/>
        <v>132239512.70999999</v>
      </c>
      <c r="EV24" s="397">
        <f t="shared" si="28"/>
        <v>17945462.676055998</v>
      </c>
      <c r="EW24" s="397">
        <f t="shared" si="29"/>
        <v>8916610.1889999993</v>
      </c>
      <c r="EX24" s="397">
        <f t="shared" si="30"/>
        <v>9821.3321610000003</v>
      </c>
      <c r="EY24" s="397">
        <f t="shared" si="31"/>
        <v>900513.53200000012</v>
      </c>
      <c r="EZ24" s="397">
        <f t="shared" si="32"/>
        <v>1191546.1834000002</v>
      </c>
      <c r="FA24" s="397">
        <f t="shared" si="33"/>
        <v>390523.592</v>
      </c>
      <c r="FB24" s="397">
        <f t="shared" si="34"/>
        <v>5250551.3997679995</v>
      </c>
      <c r="FC24" s="398">
        <f t="shared" si="35"/>
        <v>5889009.2690000013</v>
      </c>
    </row>
    <row r="25" spans="1:159" s="54" customFormat="1" ht="14.4" customHeight="1" x14ac:dyDescent="0.2">
      <c r="A25" s="479" t="s">
        <v>109</v>
      </c>
      <c r="B25" s="480">
        <f t="shared" si="6"/>
        <v>12569.387999999999</v>
      </c>
      <c r="C25" s="481">
        <f t="shared" si="36"/>
        <v>29955.221999999998</v>
      </c>
      <c r="D25" s="482">
        <v>6349.5559999999987</v>
      </c>
      <c r="E25" s="482">
        <v>25181.051999999996</v>
      </c>
      <c r="F25" s="482">
        <v>5863.4840000000004</v>
      </c>
      <c r="G25" s="482">
        <v>3681.2509999999997</v>
      </c>
      <c r="H25" s="482">
        <v>1.4860000000000002</v>
      </c>
      <c r="I25" s="482">
        <v>129.85300000000001</v>
      </c>
      <c r="J25" s="482">
        <v>2.5439999999999996</v>
      </c>
      <c r="K25" s="482">
        <v>12.917999999999999</v>
      </c>
      <c r="L25" s="482">
        <v>352.31799999999998</v>
      </c>
      <c r="M25" s="483">
        <v>950.14799999999968</v>
      </c>
      <c r="N25" s="480">
        <f t="shared" si="7"/>
        <v>37321.195000000014</v>
      </c>
      <c r="O25" s="481">
        <f t="shared" si="37"/>
        <v>31169.573000000004</v>
      </c>
      <c r="P25" s="482">
        <v>31952.499000000007</v>
      </c>
      <c r="Q25" s="482">
        <v>25697.426000000003</v>
      </c>
      <c r="R25" s="482">
        <v>4980.5490000000009</v>
      </c>
      <c r="S25" s="482">
        <v>4255.2529999999997</v>
      </c>
      <c r="T25" s="482">
        <v>4.2349999999999994</v>
      </c>
      <c r="U25" s="482">
        <v>284.613</v>
      </c>
      <c r="V25" s="482">
        <v>1.0690000000000002</v>
      </c>
      <c r="W25" s="482">
        <v>25.100999999999999</v>
      </c>
      <c r="X25" s="482">
        <v>382.84300000000007</v>
      </c>
      <c r="Y25" s="483">
        <v>907.17999999999984</v>
      </c>
      <c r="Z25" s="393">
        <f t="shared" si="8"/>
        <v>27627.42200000001</v>
      </c>
      <c r="AA25" s="394">
        <f t="shared" si="38"/>
        <v>30435.357000000004</v>
      </c>
      <c r="AB25" s="395">
        <v>22781.674000000014</v>
      </c>
      <c r="AC25" s="395">
        <v>25372.623000000003</v>
      </c>
      <c r="AD25" s="395">
        <v>4612.4219999999996</v>
      </c>
      <c r="AE25" s="395">
        <v>3854.6570000000002</v>
      </c>
      <c r="AF25" s="395">
        <v>3.51</v>
      </c>
      <c r="AG25" s="395">
        <v>375.33000000000004</v>
      </c>
      <c r="AH25" s="395">
        <v>2.0349999999999997</v>
      </c>
      <c r="AI25" s="395">
        <v>3.4039999999999999</v>
      </c>
      <c r="AJ25" s="395">
        <v>227.78100000000006</v>
      </c>
      <c r="AK25" s="395">
        <v>829.34300000000019</v>
      </c>
      <c r="AL25" s="393">
        <f t="shared" si="9"/>
        <v>16868.096000000005</v>
      </c>
      <c r="AM25" s="394">
        <f t="shared" si="39"/>
        <v>28891.022000000004</v>
      </c>
      <c r="AN25" s="395">
        <v>12052.945000000009</v>
      </c>
      <c r="AO25" s="395">
        <v>24223.790000000008</v>
      </c>
      <c r="AP25" s="395">
        <v>4520.0360000000001</v>
      </c>
      <c r="AQ25" s="395">
        <v>3668.4059999999999</v>
      </c>
      <c r="AR25" s="395">
        <v>11.215</v>
      </c>
      <c r="AS25" s="395">
        <v>516.33100000000002</v>
      </c>
      <c r="AT25" s="395">
        <v>25.14</v>
      </c>
      <c r="AU25" s="395">
        <v>21.512</v>
      </c>
      <c r="AV25" s="395">
        <v>258.76000000000005</v>
      </c>
      <c r="AW25" s="429">
        <v>460.983</v>
      </c>
      <c r="AX25" s="393">
        <f t="shared" si="40"/>
        <v>12877.559000000001</v>
      </c>
      <c r="AY25" s="394">
        <f t="shared" si="41"/>
        <v>22952.909000000003</v>
      </c>
      <c r="AZ25" s="397">
        <v>6378.1149999999998</v>
      </c>
      <c r="BA25" s="397">
        <v>17776.397000000001</v>
      </c>
      <c r="BB25" s="397">
        <v>6142.1640000000007</v>
      </c>
      <c r="BC25" s="397">
        <v>3801.415</v>
      </c>
      <c r="BD25" s="411">
        <v>5.67</v>
      </c>
      <c r="BE25" s="397">
        <v>421.86500000000001</v>
      </c>
      <c r="BF25" s="397">
        <v>45.553000000000004</v>
      </c>
      <c r="BG25" s="397">
        <v>134.911</v>
      </c>
      <c r="BH25" s="397">
        <v>306.05700000000002</v>
      </c>
      <c r="BI25" s="398">
        <v>818.32100000000003</v>
      </c>
      <c r="BJ25" s="393">
        <f t="shared" si="10"/>
        <v>13050.651000000002</v>
      </c>
      <c r="BK25" s="394">
        <f t="shared" si="11"/>
        <v>20931.159</v>
      </c>
      <c r="BL25" s="397">
        <v>6592.5259999999998</v>
      </c>
      <c r="BM25" s="397">
        <v>15751.574999999999</v>
      </c>
      <c r="BN25" s="397">
        <v>6265.7470000000003</v>
      </c>
      <c r="BO25" s="397">
        <v>4196.9560000000001</v>
      </c>
      <c r="BP25" s="411">
        <v>6.0540000000000003</v>
      </c>
      <c r="BQ25" s="397">
        <v>322.05600000000004</v>
      </c>
      <c r="BR25" s="397">
        <v>24.195999999999998</v>
      </c>
      <c r="BS25" s="397">
        <v>22.878999999999998</v>
      </c>
      <c r="BT25" s="397">
        <v>162.12799999999999</v>
      </c>
      <c r="BU25" s="398">
        <v>637.69299999999998</v>
      </c>
      <c r="BV25" s="393">
        <f t="shared" si="44"/>
        <v>13284.840000000002</v>
      </c>
      <c r="BW25" s="394">
        <f t="shared" si="45"/>
        <v>27883.045000000002</v>
      </c>
      <c r="BX25" s="425">
        <v>6704.9070000000029</v>
      </c>
      <c r="BY25" s="425">
        <v>21952.001000000004</v>
      </c>
      <c r="BZ25" s="425">
        <v>6574.6929999999993</v>
      </c>
      <c r="CA25" s="425">
        <v>5721.1260000000002</v>
      </c>
      <c r="CB25" s="425">
        <v>4.6809999999999992</v>
      </c>
      <c r="CC25" s="425">
        <v>190.447</v>
      </c>
      <c r="CD25" s="425">
        <v>0.55899999999999994</v>
      </c>
      <c r="CE25" s="425">
        <v>6.6339999999999995</v>
      </c>
      <c r="CF25" s="412"/>
      <c r="CG25" s="426">
        <v>12.837000000000002</v>
      </c>
      <c r="CH25" s="393">
        <f t="shared" si="46"/>
        <v>19685.546258000002</v>
      </c>
      <c r="CI25" s="394">
        <f t="shared" si="47"/>
        <v>28750.800999999999</v>
      </c>
      <c r="CJ25" s="425">
        <v>12192.86672</v>
      </c>
      <c r="CK25" s="425">
        <v>18376.057000000001</v>
      </c>
      <c r="CL25" s="425">
        <v>7443.9949610000003</v>
      </c>
      <c r="CM25" s="425">
        <v>9335.232</v>
      </c>
      <c r="CN25" s="425">
        <v>24.344576999999997</v>
      </c>
      <c r="CO25" s="425">
        <v>833.62200000000007</v>
      </c>
      <c r="CP25" s="425">
        <v>24.34</v>
      </c>
      <c r="CQ25" s="425">
        <v>199.95099999999999</v>
      </c>
      <c r="CR25" s="412"/>
      <c r="CS25" s="484">
        <v>5.9390000000000001</v>
      </c>
      <c r="CT25" s="423">
        <f t="shared" si="14"/>
        <v>11981</v>
      </c>
      <c r="CU25" s="424">
        <f t="shared" si="15"/>
        <v>22309</v>
      </c>
      <c r="CV25" s="425">
        <v>3077</v>
      </c>
      <c r="CW25" s="425">
        <v>13055</v>
      </c>
      <c r="CX25" s="425">
        <v>8870</v>
      </c>
      <c r="CY25" s="425">
        <v>8122</v>
      </c>
      <c r="CZ25" s="425">
        <v>30</v>
      </c>
      <c r="DA25" s="425">
        <v>1094</v>
      </c>
      <c r="DB25" s="425">
        <v>4</v>
      </c>
      <c r="DC25" s="426">
        <v>38</v>
      </c>
      <c r="DD25" s="423">
        <f t="shared" si="16"/>
        <v>8081.1725259999994</v>
      </c>
      <c r="DE25" s="424">
        <f t="shared" si="17"/>
        <v>13899.46</v>
      </c>
      <c r="DF25" s="394">
        <v>4191.0884339999993</v>
      </c>
      <c r="DG25" s="394">
        <v>9662.3130000000001</v>
      </c>
      <c r="DH25" s="394">
        <v>3793.7008759999999</v>
      </c>
      <c r="DI25" s="394">
        <v>2824.346</v>
      </c>
      <c r="DJ25" s="394">
        <v>34.461253999999997</v>
      </c>
      <c r="DK25" s="394">
        <v>1156.259</v>
      </c>
      <c r="DL25" s="394">
        <v>61.921962000000001</v>
      </c>
      <c r="DM25" s="422">
        <v>256.54199999999997</v>
      </c>
      <c r="DN25" s="423">
        <f t="shared" si="18"/>
        <v>8856.9544430000005</v>
      </c>
      <c r="DO25" s="424">
        <f t="shared" si="19"/>
        <v>14404.922</v>
      </c>
      <c r="DP25" s="394">
        <v>3025.9124969999998</v>
      </c>
      <c r="DQ25" s="394">
        <v>10513.205</v>
      </c>
      <c r="DR25" s="394">
        <v>5807.7511480000003</v>
      </c>
      <c r="DS25" s="394">
        <v>3312</v>
      </c>
      <c r="DT25" s="394">
        <v>15.309047999999999</v>
      </c>
      <c r="DU25" s="394">
        <v>498.92200000000003</v>
      </c>
      <c r="DV25" s="394">
        <v>7.9817499999999999</v>
      </c>
      <c r="DW25" s="422">
        <v>80.795000000000002</v>
      </c>
      <c r="DX25" s="423">
        <f t="shared" si="20"/>
        <v>7961.10959</v>
      </c>
      <c r="DY25" s="424">
        <f t="shared" si="21"/>
        <v>9701.4770000000008</v>
      </c>
      <c r="DZ25" s="394">
        <v>2322.1860799999999</v>
      </c>
      <c r="EA25" s="394">
        <v>6603.7810000000009</v>
      </c>
      <c r="EB25" s="394">
        <v>5622.6031599999997</v>
      </c>
      <c r="EC25" s="394">
        <v>2842.3679999999999</v>
      </c>
      <c r="ED25" s="394">
        <v>1.9012800000000001</v>
      </c>
      <c r="EE25" s="394">
        <v>89.492999999999995</v>
      </c>
      <c r="EF25" s="394">
        <v>14.41907</v>
      </c>
      <c r="EG25" s="422">
        <v>165.83500000000001</v>
      </c>
      <c r="EH25" s="423">
        <f t="shared" si="22"/>
        <v>8864.5740000000005</v>
      </c>
      <c r="EI25" s="424">
        <f t="shared" si="23"/>
        <v>15866.951000000001</v>
      </c>
      <c r="EJ25" s="425">
        <v>4266.6549999999997</v>
      </c>
      <c r="EK25" s="425">
        <v>9872.3220000000001</v>
      </c>
      <c r="EL25" s="425">
        <v>4593.1410000000005</v>
      </c>
      <c r="EM25" s="425">
        <v>5192.5640000000003</v>
      </c>
      <c r="EN25" s="425">
        <v>2.1430000000000002</v>
      </c>
      <c r="EO25" s="425">
        <v>288.22200000000004</v>
      </c>
      <c r="EP25" s="424">
        <v>2.6349999999999998</v>
      </c>
      <c r="EQ25" s="427">
        <v>513.84299999999996</v>
      </c>
      <c r="ER25" s="396">
        <f t="shared" si="24"/>
        <v>199029.50781700003</v>
      </c>
      <c r="ES25" s="397">
        <f t="shared" si="25"/>
        <v>297150.89799999999</v>
      </c>
      <c r="ET25" s="397">
        <f t="shared" si="26"/>
        <v>121887.93073100003</v>
      </c>
      <c r="EU25" s="397">
        <f t="shared" si="27"/>
        <v>224037.54200000002</v>
      </c>
      <c r="EV25" s="397">
        <f t="shared" si="28"/>
        <v>75090.286145000005</v>
      </c>
      <c r="EW25" s="397">
        <f t="shared" si="29"/>
        <v>60807.573999999993</v>
      </c>
      <c r="EX25" s="397">
        <f t="shared" si="30"/>
        <v>145.01015899999999</v>
      </c>
      <c r="EY25" s="397">
        <f t="shared" si="31"/>
        <v>6201.0130000000008</v>
      </c>
      <c r="EZ25" s="397">
        <f t="shared" si="32"/>
        <v>125.43599999999999</v>
      </c>
      <c r="FA25" s="397">
        <f t="shared" si="33"/>
        <v>427.31</v>
      </c>
      <c r="FB25" s="397">
        <f t="shared" si="34"/>
        <v>1780.8447820000001</v>
      </c>
      <c r="FC25" s="398">
        <f t="shared" si="35"/>
        <v>5677.4589999999989</v>
      </c>
    </row>
    <row r="26" spans="1:159" s="54" customFormat="1" ht="14.4" customHeight="1" x14ac:dyDescent="0.2">
      <c r="A26" s="479" t="s">
        <v>110</v>
      </c>
      <c r="B26" s="480">
        <f t="shared" si="6"/>
        <v>271726.23099999997</v>
      </c>
      <c r="C26" s="481">
        <f t="shared" si="36"/>
        <v>278403.76300000004</v>
      </c>
      <c r="D26" s="482">
        <v>57213.531000000003</v>
      </c>
      <c r="E26" s="482">
        <v>94292.203000000009</v>
      </c>
      <c r="F26" s="482">
        <v>210262.253</v>
      </c>
      <c r="G26" s="482">
        <v>178045.82099999997</v>
      </c>
      <c r="H26" s="482">
        <v>17.8</v>
      </c>
      <c r="I26" s="482">
        <v>699.351</v>
      </c>
      <c r="J26" s="482">
        <v>12.946999999999999</v>
      </c>
      <c r="K26" s="482">
        <v>207.66199999999998</v>
      </c>
      <c r="L26" s="482">
        <v>4219.6999999999989</v>
      </c>
      <c r="M26" s="483">
        <v>5158.7260000000015</v>
      </c>
      <c r="N26" s="480">
        <f t="shared" si="7"/>
        <v>270999.49199999997</v>
      </c>
      <c r="O26" s="481">
        <f t="shared" si="37"/>
        <v>338211.58199999994</v>
      </c>
      <c r="P26" s="482">
        <v>62477.990000000005</v>
      </c>
      <c r="Q26" s="482">
        <v>108468.329</v>
      </c>
      <c r="R26" s="482">
        <v>200017.06299999997</v>
      </c>
      <c r="S26" s="482">
        <v>195248.17499999999</v>
      </c>
      <c r="T26" s="482">
        <v>19.022000000000006</v>
      </c>
      <c r="U26" s="482">
        <v>874.79600000000005</v>
      </c>
      <c r="V26" s="482">
        <v>2.3090000000000002</v>
      </c>
      <c r="W26" s="482">
        <v>182.27100000000002</v>
      </c>
      <c r="X26" s="482">
        <v>8483.1080000000002</v>
      </c>
      <c r="Y26" s="483">
        <v>33438.010999999999</v>
      </c>
      <c r="Z26" s="393">
        <f t="shared" si="8"/>
        <v>227736.88799999992</v>
      </c>
      <c r="AA26" s="394">
        <f t="shared" si="38"/>
        <v>304649.04499999998</v>
      </c>
      <c r="AB26" s="395">
        <v>43667.848999999995</v>
      </c>
      <c r="AC26" s="395">
        <v>93570.398000000016</v>
      </c>
      <c r="AD26" s="395">
        <v>173500.68899999995</v>
      </c>
      <c r="AE26" s="395">
        <v>175557.44599999997</v>
      </c>
      <c r="AF26" s="395">
        <v>17.965</v>
      </c>
      <c r="AG26" s="395">
        <v>2076.1480000000001</v>
      </c>
      <c r="AH26" s="395">
        <v>2030.971</v>
      </c>
      <c r="AI26" s="395">
        <v>537.9620000000001</v>
      </c>
      <c r="AJ26" s="395">
        <v>8519.4140000000007</v>
      </c>
      <c r="AK26" s="395">
        <v>32907.091</v>
      </c>
      <c r="AL26" s="393">
        <f t="shared" si="9"/>
        <v>176774.27200000003</v>
      </c>
      <c r="AM26" s="394">
        <f t="shared" si="39"/>
        <v>231659.29899999997</v>
      </c>
      <c r="AN26" s="395">
        <v>26747.522000000008</v>
      </c>
      <c r="AO26" s="395">
        <v>87967.22500000002</v>
      </c>
      <c r="AP26" s="395">
        <v>149094.57300000003</v>
      </c>
      <c r="AQ26" s="395">
        <v>138937.98299999998</v>
      </c>
      <c r="AR26" s="395">
        <v>18.512999999999998</v>
      </c>
      <c r="AS26" s="395">
        <v>1798.867</v>
      </c>
      <c r="AT26" s="395">
        <v>475.40000000000003</v>
      </c>
      <c r="AU26" s="395">
        <v>520.60399999999993</v>
      </c>
      <c r="AV26" s="395">
        <v>438.26400000000018</v>
      </c>
      <c r="AW26" s="429">
        <v>2434.6200000000003</v>
      </c>
      <c r="AX26" s="393">
        <f t="shared" si="40"/>
        <v>219462.837</v>
      </c>
      <c r="AY26" s="394">
        <f t="shared" si="41"/>
        <v>227672.69899999999</v>
      </c>
      <c r="AZ26" s="397">
        <v>30208.895</v>
      </c>
      <c r="BA26" s="397">
        <v>78144.032000000007</v>
      </c>
      <c r="BB26" s="397">
        <v>186917.913</v>
      </c>
      <c r="BC26" s="397">
        <v>141102.39799999999</v>
      </c>
      <c r="BD26" s="397">
        <v>25.945</v>
      </c>
      <c r="BE26" s="397">
        <v>2082.8989999999999</v>
      </c>
      <c r="BF26" s="397">
        <v>11.103999999999999</v>
      </c>
      <c r="BG26" s="397">
        <v>125.67700000000001</v>
      </c>
      <c r="BH26" s="397">
        <v>2298.9799999999996</v>
      </c>
      <c r="BI26" s="398">
        <v>6217.6930000000002</v>
      </c>
      <c r="BJ26" s="393">
        <f t="shared" si="10"/>
        <v>199028.43899999998</v>
      </c>
      <c r="BK26" s="394">
        <f t="shared" si="11"/>
        <v>221660.33700000003</v>
      </c>
      <c r="BL26" s="397">
        <v>31274.148000000008</v>
      </c>
      <c r="BM26" s="397">
        <v>72251.572</v>
      </c>
      <c r="BN26" s="397">
        <v>166742.981</v>
      </c>
      <c r="BO26" s="397">
        <v>145493.06299999999</v>
      </c>
      <c r="BP26" s="397">
        <v>14.683</v>
      </c>
      <c r="BQ26" s="397">
        <v>1628.6320000000001</v>
      </c>
      <c r="BR26" s="397">
        <v>0.71799999999999997</v>
      </c>
      <c r="BS26" s="397">
        <v>9.1620000000000008</v>
      </c>
      <c r="BT26" s="397">
        <v>995.90899999999897</v>
      </c>
      <c r="BU26" s="398">
        <v>2277.9079999999999</v>
      </c>
      <c r="BV26" s="393">
        <f t="shared" si="44"/>
        <v>183421.09599999999</v>
      </c>
      <c r="BW26" s="394">
        <f t="shared" si="45"/>
        <v>238626.52999999997</v>
      </c>
      <c r="BX26" s="425">
        <v>30011.36500000002</v>
      </c>
      <c r="BY26" s="425">
        <v>88445.973999999958</v>
      </c>
      <c r="BZ26" s="425">
        <v>153396.01899999997</v>
      </c>
      <c r="CA26" s="425">
        <v>148914.89800000002</v>
      </c>
      <c r="CB26" s="425">
        <v>7.1619999999999955</v>
      </c>
      <c r="CC26" s="425">
        <v>1092.6090000000002</v>
      </c>
      <c r="CD26" s="425">
        <v>5.0489999999999995</v>
      </c>
      <c r="CE26" s="425">
        <v>136.79399999999998</v>
      </c>
      <c r="CF26" s="425">
        <v>1.5009999999999999</v>
      </c>
      <c r="CG26" s="426">
        <v>36.254999999999995</v>
      </c>
      <c r="CH26" s="393">
        <f t="shared" si="46"/>
        <v>162031.09833400004</v>
      </c>
      <c r="CI26" s="394">
        <f t="shared" si="47"/>
        <v>215422.21199999994</v>
      </c>
      <c r="CJ26" s="425">
        <v>18579.200841000009</v>
      </c>
      <c r="CK26" s="425">
        <v>74020.154999999984</v>
      </c>
      <c r="CL26" s="425">
        <v>143433.58136000001</v>
      </c>
      <c r="CM26" s="425">
        <v>139993.17699999997</v>
      </c>
      <c r="CN26" s="425">
        <v>9.3998229999999996</v>
      </c>
      <c r="CO26" s="425">
        <v>1319.5030000000002</v>
      </c>
      <c r="CP26" s="425">
        <v>7.0323899999999995</v>
      </c>
      <c r="CQ26" s="425">
        <v>40.192999999999998</v>
      </c>
      <c r="CR26" s="425">
        <v>1.88392</v>
      </c>
      <c r="CS26" s="484">
        <v>49.184000000000005</v>
      </c>
      <c r="CT26" s="423">
        <f t="shared" si="14"/>
        <v>156179</v>
      </c>
      <c r="CU26" s="424">
        <f t="shared" si="15"/>
        <v>223457</v>
      </c>
      <c r="CV26" s="425">
        <v>22412</v>
      </c>
      <c r="CW26" s="425">
        <v>79985</v>
      </c>
      <c r="CX26" s="425">
        <v>133658</v>
      </c>
      <c r="CY26" s="425">
        <v>139732</v>
      </c>
      <c r="CZ26" s="425">
        <v>74</v>
      </c>
      <c r="DA26" s="425">
        <v>3327</v>
      </c>
      <c r="DB26" s="425">
        <v>35</v>
      </c>
      <c r="DC26" s="426">
        <v>413</v>
      </c>
      <c r="DD26" s="423">
        <f t="shared" si="16"/>
        <v>154287.79465400003</v>
      </c>
      <c r="DE26" s="424">
        <f t="shared" si="17"/>
        <v>238379.58199999999</v>
      </c>
      <c r="DF26" s="394">
        <v>15997.032803000007</v>
      </c>
      <c r="DG26" s="394">
        <v>79374.600999999995</v>
      </c>
      <c r="DH26" s="394">
        <v>137708.89771300001</v>
      </c>
      <c r="DI26" s="394">
        <v>153911.804</v>
      </c>
      <c r="DJ26" s="394">
        <v>42.791767999999998</v>
      </c>
      <c r="DK26" s="394">
        <v>2207.116</v>
      </c>
      <c r="DL26" s="394">
        <v>539.07236999999998</v>
      </c>
      <c r="DM26" s="422">
        <v>2886.0609999999997</v>
      </c>
      <c r="DN26" s="423">
        <f t="shared" si="18"/>
        <v>150053.35249500003</v>
      </c>
      <c r="DO26" s="424">
        <f t="shared" si="19"/>
        <v>233578.18799999997</v>
      </c>
      <c r="DP26" s="394">
        <v>12666.234017000008</v>
      </c>
      <c r="DQ26" s="394">
        <v>72491.893999999986</v>
      </c>
      <c r="DR26" s="394">
        <v>137032.85620400001</v>
      </c>
      <c r="DS26" s="394">
        <v>157443.848</v>
      </c>
      <c r="DT26" s="394">
        <v>55.337087999999994</v>
      </c>
      <c r="DU26" s="394">
        <v>2265.7170000000001</v>
      </c>
      <c r="DV26" s="394">
        <v>298.925186</v>
      </c>
      <c r="DW26" s="422">
        <v>1376.729</v>
      </c>
      <c r="DX26" s="423">
        <f t="shared" si="20"/>
        <v>85558.099322999988</v>
      </c>
      <c r="DY26" s="424">
        <f t="shared" si="21"/>
        <v>125146.69099999999</v>
      </c>
      <c r="DZ26" s="394">
        <v>11283.388130000001</v>
      </c>
      <c r="EA26" s="394">
        <v>53924.484000000004</v>
      </c>
      <c r="EB26" s="394">
        <v>74000.623909999995</v>
      </c>
      <c r="EC26" s="394">
        <v>67702.269</v>
      </c>
      <c r="ED26" s="394">
        <v>37.281660000000002</v>
      </c>
      <c r="EE26" s="394">
        <v>1648.837</v>
      </c>
      <c r="EF26" s="394">
        <v>236.805623</v>
      </c>
      <c r="EG26" s="422">
        <v>1871.1010000000001</v>
      </c>
      <c r="EH26" s="423">
        <f t="shared" si="22"/>
        <v>179980.61</v>
      </c>
      <c r="EI26" s="424">
        <f t="shared" si="23"/>
        <v>240877.76</v>
      </c>
      <c r="EJ26" s="425">
        <v>13474.017</v>
      </c>
      <c r="EK26" s="425">
        <v>71214.412000000011</v>
      </c>
      <c r="EL26" s="425">
        <v>166474.943</v>
      </c>
      <c r="EM26" s="425">
        <v>161003.34100000001</v>
      </c>
      <c r="EN26" s="425">
        <v>15.759000000000002</v>
      </c>
      <c r="EO26" s="425">
        <v>1665.2260000000001</v>
      </c>
      <c r="EP26" s="424">
        <v>15.891</v>
      </c>
      <c r="EQ26" s="427">
        <v>6994.7809999999999</v>
      </c>
      <c r="ER26" s="396">
        <f t="shared" si="24"/>
        <v>2437239.2098059999</v>
      </c>
      <c r="ES26" s="397">
        <f t="shared" si="25"/>
        <v>3117744.6880000005</v>
      </c>
      <c r="ET26" s="397">
        <f t="shared" si="26"/>
        <v>376013.17279100011</v>
      </c>
      <c r="EU26" s="397">
        <f t="shared" si="27"/>
        <v>1054150.2790000001</v>
      </c>
      <c r="EV26" s="397">
        <f t="shared" si="28"/>
        <v>2032240.393187</v>
      </c>
      <c r="EW26" s="397">
        <f t="shared" si="29"/>
        <v>1943086.223</v>
      </c>
      <c r="EX26" s="397">
        <f t="shared" si="30"/>
        <v>355.65933899999999</v>
      </c>
      <c r="EY26" s="397">
        <f t="shared" si="31"/>
        <v>22686.700999999997</v>
      </c>
      <c r="EZ26" s="397">
        <f t="shared" si="32"/>
        <v>2545.5303900000004</v>
      </c>
      <c r="FA26" s="397">
        <f t="shared" si="33"/>
        <v>1760.3249999999998</v>
      </c>
      <c r="FB26" s="397">
        <f t="shared" si="34"/>
        <v>26084.454099000002</v>
      </c>
      <c r="FC26" s="398">
        <f t="shared" si="35"/>
        <v>96061.16</v>
      </c>
    </row>
    <row r="27" spans="1:159" s="54" customFormat="1" ht="14.4" customHeight="1" x14ac:dyDescent="0.2">
      <c r="A27" s="479" t="s">
        <v>77</v>
      </c>
      <c r="B27" s="480">
        <f t="shared" si="6"/>
        <v>2816284.1329999971</v>
      </c>
      <c r="C27" s="481">
        <f t="shared" si="36"/>
        <v>7300311.4400000004</v>
      </c>
      <c r="D27" s="482">
        <v>2181171.526999997</v>
      </c>
      <c r="E27" s="482">
        <v>6022796.5020000003</v>
      </c>
      <c r="F27" s="482">
        <v>405122.67300000007</v>
      </c>
      <c r="G27" s="482">
        <v>377430.299</v>
      </c>
      <c r="H27" s="482">
        <v>301.03100000000018</v>
      </c>
      <c r="I27" s="482">
        <v>50736.392999999989</v>
      </c>
      <c r="J27" s="482">
        <v>37929.213000000003</v>
      </c>
      <c r="K27" s="482">
        <v>508379.71799999994</v>
      </c>
      <c r="L27" s="482">
        <v>191759.68900000004</v>
      </c>
      <c r="M27" s="483">
        <v>340968.52799999993</v>
      </c>
      <c r="N27" s="480">
        <f t="shared" si="7"/>
        <v>3076809.6220000009</v>
      </c>
      <c r="O27" s="481">
        <f t="shared" si="37"/>
        <v>7746237.5410000058</v>
      </c>
      <c r="P27" s="482">
        <v>2261045.1950000012</v>
      </c>
      <c r="Q27" s="482">
        <v>6288729.3340000063</v>
      </c>
      <c r="R27" s="482">
        <v>556695.83899999992</v>
      </c>
      <c r="S27" s="482">
        <v>628235.53900000011</v>
      </c>
      <c r="T27" s="482">
        <v>491.60300000000001</v>
      </c>
      <c r="U27" s="482">
        <v>59109.563000000009</v>
      </c>
      <c r="V27" s="482">
        <v>35864.564999999995</v>
      </c>
      <c r="W27" s="482">
        <v>473855.6970000001</v>
      </c>
      <c r="X27" s="482">
        <v>222712.42000000007</v>
      </c>
      <c r="Y27" s="483">
        <v>296307.40800000005</v>
      </c>
      <c r="Z27" s="393">
        <f t="shared" si="8"/>
        <v>2888020.5739999991</v>
      </c>
      <c r="AA27" s="394">
        <f t="shared" si="38"/>
        <v>7323123.2100000037</v>
      </c>
      <c r="AB27" s="395">
        <v>2140231.4089999991</v>
      </c>
      <c r="AC27" s="395">
        <v>6074919.5420000041</v>
      </c>
      <c r="AD27" s="395">
        <v>474540.60500000004</v>
      </c>
      <c r="AE27" s="395">
        <v>577825.09999999986</v>
      </c>
      <c r="AF27" s="395">
        <v>1189.9550000000002</v>
      </c>
      <c r="AG27" s="395">
        <v>59058.404000000002</v>
      </c>
      <c r="AH27" s="395">
        <v>28526.579999999998</v>
      </c>
      <c r="AI27" s="395">
        <v>344921.71699999995</v>
      </c>
      <c r="AJ27" s="395">
        <v>243532.02500000002</v>
      </c>
      <c r="AK27" s="395">
        <v>266398.4470000001</v>
      </c>
      <c r="AL27" s="393">
        <f t="shared" si="9"/>
        <v>2876454.6219999846</v>
      </c>
      <c r="AM27" s="394">
        <f t="shared" si="39"/>
        <v>6887866.6509999838</v>
      </c>
      <c r="AN27" s="395">
        <v>2028765.6929999844</v>
      </c>
      <c r="AO27" s="395">
        <v>5893908.8819999844</v>
      </c>
      <c r="AP27" s="395">
        <v>554903.22600000002</v>
      </c>
      <c r="AQ27" s="395">
        <v>427022.76699999993</v>
      </c>
      <c r="AR27" s="395">
        <v>467.46000000000055</v>
      </c>
      <c r="AS27" s="395">
        <v>56997.555999999975</v>
      </c>
      <c r="AT27" s="395">
        <v>22877.306999999997</v>
      </c>
      <c r="AU27" s="395">
        <v>255177.81599999999</v>
      </c>
      <c r="AV27" s="395">
        <v>269440.93600000028</v>
      </c>
      <c r="AW27" s="429">
        <v>254759.63000000015</v>
      </c>
      <c r="AX27" s="393">
        <f t="shared" si="40"/>
        <v>2835022.82</v>
      </c>
      <c r="AY27" s="394">
        <f t="shared" si="41"/>
        <v>6318429.7699999996</v>
      </c>
      <c r="AZ27" s="397">
        <v>1961177.888</v>
      </c>
      <c r="BA27" s="397">
        <v>5495261.6409999998</v>
      </c>
      <c r="BB27" s="397">
        <v>637822.37599999993</v>
      </c>
      <c r="BC27" s="397">
        <v>374815.72600000002</v>
      </c>
      <c r="BD27" s="397">
        <v>425.351</v>
      </c>
      <c r="BE27" s="397">
        <v>70773.328999999998</v>
      </c>
      <c r="BF27" s="397">
        <v>11895.991</v>
      </c>
      <c r="BG27" s="397">
        <v>128471.51</v>
      </c>
      <c r="BH27" s="397">
        <v>223701.21399999998</v>
      </c>
      <c r="BI27" s="398">
        <v>249107.56399999998</v>
      </c>
      <c r="BJ27" s="393">
        <f t="shared" si="10"/>
        <v>2949368.992000001</v>
      </c>
      <c r="BK27" s="394">
        <f t="shared" si="11"/>
        <v>6031727.9610000011</v>
      </c>
      <c r="BL27" s="397">
        <v>2233751.469000001</v>
      </c>
      <c r="BM27" s="397">
        <v>5257795.9590000007</v>
      </c>
      <c r="BN27" s="397">
        <v>382649.92300000001</v>
      </c>
      <c r="BO27" s="397">
        <v>282358.34100000001</v>
      </c>
      <c r="BP27" s="397">
        <v>469.50700000000006</v>
      </c>
      <c r="BQ27" s="397">
        <v>70047.631999999998</v>
      </c>
      <c r="BR27" s="397">
        <v>17166.810000000001</v>
      </c>
      <c r="BS27" s="397">
        <v>172994.42300000001</v>
      </c>
      <c r="BT27" s="397">
        <v>315331.283</v>
      </c>
      <c r="BU27" s="398">
        <v>248531.606</v>
      </c>
      <c r="BV27" s="393">
        <f t="shared" si="44"/>
        <v>2405540.5670000063</v>
      </c>
      <c r="BW27" s="394">
        <f t="shared" si="45"/>
        <v>5375828.1050000032</v>
      </c>
      <c r="BX27" s="425">
        <v>1823702.6020000062</v>
      </c>
      <c r="BY27" s="425">
        <v>4677478.8550000042</v>
      </c>
      <c r="BZ27" s="425">
        <v>557357.51100000006</v>
      </c>
      <c r="CA27" s="425">
        <v>398347.87900000002</v>
      </c>
      <c r="CB27" s="425">
        <v>751.04099999999937</v>
      </c>
      <c r="CC27" s="425">
        <v>54114.032000000007</v>
      </c>
      <c r="CD27" s="425">
        <v>23722.082000000006</v>
      </c>
      <c r="CE27" s="425">
        <v>245260.51699999999</v>
      </c>
      <c r="CF27" s="425">
        <v>7.3310000000000004</v>
      </c>
      <c r="CG27" s="426">
        <v>626.822</v>
      </c>
      <c r="CH27" s="393">
        <f t="shared" si="46"/>
        <v>2371407.8065320062</v>
      </c>
      <c r="CI27" s="394">
        <f t="shared" si="47"/>
        <v>5228168.5279999897</v>
      </c>
      <c r="CJ27" s="425">
        <v>1776619.9530010058</v>
      </c>
      <c r="CK27" s="425">
        <v>4436751.3679999905</v>
      </c>
      <c r="CL27" s="425">
        <v>566328.22086</v>
      </c>
      <c r="CM27" s="425">
        <v>423226.31800000009</v>
      </c>
      <c r="CN27" s="425">
        <v>402.73675200000002</v>
      </c>
      <c r="CO27" s="425">
        <v>55331.002999999997</v>
      </c>
      <c r="CP27" s="425">
        <v>28041.770605000002</v>
      </c>
      <c r="CQ27" s="425">
        <v>312262.40299999999</v>
      </c>
      <c r="CR27" s="425">
        <v>15.125314000000001</v>
      </c>
      <c r="CS27" s="484">
        <v>597.43600000000004</v>
      </c>
      <c r="CT27" s="423">
        <f t="shared" si="14"/>
        <v>2146669</v>
      </c>
      <c r="CU27" s="424">
        <f t="shared" si="15"/>
        <v>5091191</v>
      </c>
      <c r="CV27" s="425">
        <v>1768317</v>
      </c>
      <c r="CW27" s="425">
        <v>4393743</v>
      </c>
      <c r="CX27" s="425">
        <v>343844</v>
      </c>
      <c r="CY27" s="425">
        <v>310914</v>
      </c>
      <c r="CZ27" s="425">
        <v>262</v>
      </c>
      <c r="DA27" s="425">
        <v>67054</v>
      </c>
      <c r="DB27" s="425">
        <v>34246</v>
      </c>
      <c r="DC27" s="426">
        <v>319480</v>
      </c>
      <c r="DD27" s="423">
        <f t="shared" si="16"/>
        <v>1972569.2654110019</v>
      </c>
      <c r="DE27" s="424">
        <f t="shared" si="17"/>
        <v>4743980.2539999997</v>
      </c>
      <c r="DF27" s="394">
        <v>1628997.769674002</v>
      </c>
      <c r="DG27" s="394">
        <v>4145460.5829999996</v>
      </c>
      <c r="DH27" s="394">
        <v>288418.08169399999</v>
      </c>
      <c r="DI27" s="394">
        <v>303434.08500000002</v>
      </c>
      <c r="DJ27" s="394">
        <v>319.08651099999997</v>
      </c>
      <c r="DK27" s="394">
        <v>55181.683000000005</v>
      </c>
      <c r="DL27" s="394">
        <v>54834.327531999988</v>
      </c>
      <c r="DM27" s="422">
        <v>239903.90300000011</v>
      </c>
      <c r="DN27" s="423">
        <f t="shared" si="18"/>
        <v>1743103.2461300029</v>
      </c>
      <c r="DO27" s="424">
        <f t="shared" si="19"/>
        <v>3984167.4359999993</v>
      </c>
      <c r="DP27" s="394">
        <v>1513087.5995970031</v>
      </c>
      <c r="DQ27" s="394">
        <v>3643409.9799999995</v>
      </c>
      <c r="DR27" s="394">
        <v>206733.41603199998</v>
      </c>
      <c r="DS27" s="394">
        <v>218799.44000000003</v>
      </c>
      <c r="DT27" s="394">
        <v>299.89030700000001</v>
      </c>
      <c r="DU27" s="394">
        <v>49027.526999999987</v>
      </c>
      <c r="DV27" s="394">
        <v>22982.340193999997</v>
      </c>
      <c r="DW27" s="422">
        <v>72930.489000000001</v>
      </c>
      <c r="DX27" s="423">
        <f t="shared" si="20"/>
        <v>1564156.7558379981</v>
      </c>
      <c r="DY27" s="424">
        <f t="shared" si="21"/>
        <v>3513089.248000002</v>
      </c>
      <c r="DZ27" s="394">
        <v>1372277.638319998</v>
      </c>
      <c r="EA27" s="394">
        <v>3229455.7120000022</v>
      </c>
      <c r="EB27" s="394">
        <v>169444.18421000001</v>
      </c>
      <c r="EC27" s="394">
        <v>172158.31299999999</v>
      </c>
      <c r="ED27" s="394">
        <v>1143.5100960000002</v>
      </c>
      <c r="EE27" s="394">
        <v>57425.353999999999</v>
      </c>
      <c r="EF27" s="394">
        <v>21291.423211999998</v>
      </c>
      <c r="EG27" s="422">
        <v>54049.868999999999</v>
      </c>
      <c r="EH27" s="423">
        <f t="shared" si="22"/>
        <v>1527072.5700000003</v>
      </c>
      <c r="EI27" s="424">
        <f t="shared" si="23"/>
        <v>4212557.5989999995</v>
      </c>
      <c r="EJ27" s="425">
        <v>1335905.6460000002</v>
      </c>
      <c r="EK27" s="425">
        <v>3778053.2620000001</v>
      </c>
      <c r="EL27" s="425">
        <v>188819.03400000001</v>
      </c>
      <c r="EM27" s="425">
        <v>163421.94499999998</v>
      </c>
      <c r="EN27" s="425">
        <v>190.20799999999997</v>
      </c>
      <c r="EO27" s="425">
        <v>61505.11</v>
      </c>
      <c r="EP27" s="424">
        <v>2157.6819999999998</v>
      </c>
      <c r="EQ27" s="427">
        <v>209577.28199999989</v>
      </c>
      <c r="ER27" s="396">
        <f t="shared" si="24"/>
        <v>31172479.973910999</v>
      </c>
      <c r="ES27" s="397">
        <f t="shared" si="25"/>
        <v>73756678.742999986</v>
      </c>
      <c r="ET27" s="397">
        <f t="shared" si="26"/>
        <v>24025051.389591999</v>
      </c>
      <c r="EU27" s="397">
        <f t="shared" si="27"/>
        <v>63337764.61999999</v>
      </c>
      <c r="EV27" s="397">
        <f t="shared" si="28"/>
        <v>5332679.0897960002</v>
      </c>
      <c r="EW27" s="397">
        <f t="shared" si="29"/>
        <v>4657989.7519999994</v>
      </c>
      <c r="EX27" s="397">
        <f t="shared" si="30"/>
        <v>6713.3796659999998</v>
      </c>
      <c r="EY27" s="397">
        <f t="shared" si="31"/>
        <v>766361.58600000001</v>
      </c>
      <c r="EZ27" s="397">
        <f t="shared" si="32"/>
        <v>206024.31860499998</v>
      </c>
      <c r="FA27" s="397">
        <f t="shared" si="33"/>
        <v>2441323.801</v>
      </c>
      <c r="FB27" s="397">
        <f t="shared" si="34"/>
        <v>1602011.7962520004</v>
      </c>
      <c r="FC27" s="398">
        <f t="shared" si="35"/>
        <v>2553238.9840000002</v>
      </c>
    </row>
    <row r="28" spans="1:159" s="54" customFormat="1" ht="14.4" customHeight="1" x14ac:dyDescent="0.2">
      <c r="A28" s="479" t="s">
        <v>111</v>
      </c>
      <c r="B28" s="480">
        <f t="shared" si="6"/>
        <v>204950.45399999997</v>
      </c>
      <c r="C28" s="481">
        <f t="shared" si="36"/>
        <v>155358.13499999998</v>
      </c>
      <c r="D28" s="482">
        <v>28502.098999999998</v>
      </c>
      <c r="E28" s="482">
        <v>70568.016999999963</v>
      </c>
      <c r="F28" s="482">
        <v>174922.54699999996</v>
      </c>
      <c r="G28" s="482">
        <v>80570.517999999996</v>
      </c>
      <c r="H28" s="482">
        <v>12.858999999999998</v>
      </c>
      <c r="I28" s="482">
        <v>971.26299999999992</v>
      </c>
      <c r="J28" s="482">
        <v>9.6020000000000039</v>
      </c>
      <c r="K28" s="482">
        <v>150.39599999999999</v>
      </c>
      <c r="L28" s="482">
        <v>1503.3470000000002</v>
      </c>
      <c r="M28" s="483">
        <v>3097.9409999999993</v>
      </c>
      <c r="N28" s="480">
        <f t="shared" si="7"/>
        <v>286542.15999999997</v>
      </c>
      <c r="O28" s="481">
        <f t="shared" si="37"/>
        <v>230346.72899999999</v>
      </c>
      <c r="P28" s="482">
        <v>28176.753999999997</v>
      </c>
      <c r="Q28" s="482">
        <v>90306.706999999995</v>
      </c>
      <c r="R28" s="482">
        <v>257589.35699999996</v>
      </c>
      <c r="S28" s="482">
        <v>135477.826</v>
      </c>
      <c r="T28" s="482">
        <v>18.571999999999999</v>
      </c>
      <c r="U28" s="482">
        <v>1063.211</v>
      </c>
      <c r="V28" s="482">
        <v>11.700000000000001</v>
      </c>
      <c r="W28" s="482">
        <v>223.952</v>
      </c>
      <c r="X28" s="482">
        <v>745.77700000000016</v>
      </c>
      <c r="Y28" s="483">
        <v>3275.0330000000008</v>
      </c>
      <c r="Z28" s="393">
        <f t="shared" si="8"/>
        <v>167952.05599999995</v>
      </c>
      <c r="AA28" s="394">
        <f t="shared" si="38"/>
        <v>180412.277</v>
      </c>
      <c r="AB28" s="395">
        <v>30633.648999999979</v>
      </c>
      <c r="AC28" s="395">
        <v>89139.758000000002</v>
      </c>
      <c r="AD28" s="395">
        <v>136709.01499999996</v>
      </c>
      <c r="AE28" s="395">
        <v>87260.959000000003</v>
      </c>
      <c r="AF28" s="395">
        <v>20.255000000000003</v>
      </c>
      <c r="AG28" s="395">
        <v>1316.4980000000003</v>
      </c>
      <c r="AH28" s="395">
        <v>18.301000000000002</v>
      </c>
      <c r="AI28" s="395">
        <v>115.37100000000001</v>
      </c>
      <c r="AJ28" s="395">
        <v>570.83599999999967</v>
      </c>
      <c r="AK28" s="395">
        <v>2579.6909999999998</v>
      </c>
      <c r="AL28" s="393">
        <f t="shared" si="9"/>
        <v>136168.21400000001</v>
      </c>
      <c r="AM28" s="394">
        <f t="shared" si="39"/>
        <v>149651.10200000001</v>
      </c>
      <c r="AN28" s="395">
        <v>22881.27099999999</v>
      </c>
      <c r="AO28" s="395">
        <v>74670.158000000025</v>
      </c>
      <c r="AP28" s="395">
        <v>112789.37000000001</v>
      </c>
      <c r="AQ28" s="395">
        <v>71037.409999999974</v>
      </c>
      <c r="AR28" s="395">
        <v>34.667999999999999</v>
      </c>
      <c r="AS28" s="395">
        <v>1530.9150000000004</v>
      </c>
      <c r="AT28" s="395">
        <v>8.0990000000000002</v>
      </c>
      <c r="AU28" s="395">
        <v>92.73299999999999</v>
      </c>
      <c r="AV28" s="395">
        <v>454.80599999999981</v>
      </c>
      <c r="AW28" s="429">
        <v>2319.8860000000004</v>
      </c>
      <c r="AX28" s="393">
        <f t="shared" si="40"/>
        <v>72852.989999999991</v>
      </c>
      <c r="AY28" s="394">
        <f t="shared" si="41"/>
        <v>125531.75799999999</v>
      </c>
      <c r="AZ28" s="397">
        <v>21706.560000000001</v>
      </c>
      <c r="BA28" s="397">
        <v>69490.642999999996</v>
      </c>
      <c r="BB28" s="397">
        <v>50342.826999999997</v>
      </c>
      <c r="BC28" s="397">
        <v>51248.088000000003</v>
      </c>
      <c r="BD28" s="397">
        <v>57.525000000000006</v>
      </c>
      <c r="BE28" s="397">
        <v>1774.298</v>
      </c>
      <c r="BF28" s="397">
        <v>19.358000000000001</v>
      </c>
      <c r="BG28" s="397">
        <v>285.279</v>
      </c>
      <c r="BH28" s="397">
        <v>726.72</v>
      </c>
      <c r="BI28" s="398">
        <v>2733.45</v>
      </c>
      <c r="BJ28" s="393">
        <f t="shared" si="10"/>
        <v>69034.688000000024</v>
      </c>
      <c r="BK28" s="394">
        <f t="shared" si="11"/>
        <v>131207.446</v>
      </c>
      <c r="BL28" s="397">
        <v>21698.29800000001</v>
      </c>
      <c r="BM28" s="397">
        <v>74626.236999999994</v>
      </c>
      <c r="BN28" s="397">
        <v>46345.941000000006</v>
      </c>
      <c r="BO28" s="397">
        <v>50997.689999999995</v>
      </c>
      <c r="BP28" s="397">
        <v>63.368000000000009</v>
      </c>
      <c r="BQ28" s="397">
        <v>2469.5789999999997</v>
      </c>
      <c r="BR28" s="397">
        <v>15.479000000000001</v>
      </c>
      <c r="BS28" s="397">
        <v>193.49199999999999</v>
      </c>
      <c r="BT28" s="397">
        <v>911.60199999999998</v>
      </c>
      <c r="BU28" s="398">
        <v>2920.4479999999999</v>
      </c>
      <c r="BV28" s="393">
        <f t="shared" si="44"/>
        <v>214295.07199999996</v>
      </c>
      <c r="BW28" s="394">
        <f t="shared" si="45"/>
        <v>170665.64</v>
      </c>
      <c r="BX28" s="425">
        <v>100080.33899999996</v>
      </c>
      <c r="BY28" s="425">
        <v>93870.696999999986</v>
      </c>
      <c r="BZ28" s="425">
        <v>114163.51899999997</v>
      </c>
      <c r="CA28" s="425">
        <v>74270.949000000008</v>
      </c>
      <c r="CB28" s="425">
        <v>51.214000000000006</v>
      </c>
      <c r="CC28" s="425">
        <v>2491.6310000000008</v>
      </c>
      <c r="CD28" s="425"/>
      <c r="CE28" s="425">
        <v>15.156999999999998</v>
      </c>
      <c r="CF28" s="412"/>
      <c r="CG28" s="426">
        <v>17.206000000000003</v>
      </c>
      <c r="CH28" s="393">
        <f t="shared" si="46"/>
        <v>237726.22643500002</v>
      </c>
      <c r="CI28" s="394">
        <f t="shared" si="47"/>
        <v>189957.516</v>
      </c>
      <c r="CJ28" s="425">
        <v>42417.59912600003</v>
      </c>
      <c r="CK28" s="425">
        <v>70991.284999999989</v>
      </c>
      <c r="CL28" s="425">
        <v>195288.019569</v>
      </c>
      <c r="CM28" s="425">
        <v>118133.45300000001</v>
      </c>
      <c r="CN28" s="425">
        <v>12.738579999999999</v>
      </c>
      <c r="CO28" s="425">
        <v>758.50299999999993</v>
      </c>
      <c r="CP28" s="425">
        <v>7.8691599999999999</v>
      </c>
      <c r="CQ28" s="425">
        <v>62.843000000000004</v>
      </c>
      <c r="CR28" s="412"/>
      <c r="CS28" s="484">
        <v>11.431999999999999</v>
      </c>
      <c r="CT28" s="423">
        <f t="shared" si="14"/>
        <v>239307</v>
      </c>
      <c r="CU28" s="424">
        <f t="shared" si="15"/>
        <v>211639</v>
      </c>
      <c r="CV28" s="425">
        <v>15985</v>
      </c>
      <c r="CW28" s="425">
        <v>63615</v>
      </c>
      <c r="CX28" s="425">
        <v>223292</v>
      </c>
      <c r="CY28" s="425">
        <v>146887</v>
      </c>
      <c r="CZ28" s="425">
        <v>23</v>
      </c>
      <c r="DA28" s="425">
        <v>1043</v>
      </c>
      <c r="DB28" s="425">
        <v>7</v>
      </c>
      <c r="DC28" s="426">
        <v>94</v>
      </c>
      <c r="DD28" s="423">
        <f t="shared" si="16"/>
        <v>111120.080634</v>
      </c>
      <c r="DE28" s="424">
        <f t="shared" si="17"/>
        <v>127047.2</v>
      </c>
      <c r="DF28" s="394">
        <v>15803.119933000011</v>
      </c>
      <c r="DG28" s="394">
        <v>59103.994000000006</v>
      </c>
      <c r="DH28" s="394">
        <v>93935.033423999994</v>
      </c>
      <c r="DI28" s="394">
        <v>63995.146999999997</v>
      </c>
      <c r="DJ28" s="394">
        <v>13.590428000000001</v>
      </c>
      <c r="DK28" s="394">
        <v>740.85599999999999</v>
      </c>
      <c r="DL28" s="394">
        <v>1368.336849</v>
      </c>
      <c r="DM28" s="422">
        <v>3207.2030000000004</v>
      </c>
      <c r="DN28" s="423">
        <f t="shared" si="18"/>
        <v>48709.42426900001</v>
      </c>
      <c r="DO28" s="424">
        <f t="shared" si="19"/>
        <v>97843.616000000009</v>
      </c>
      <c r="DP28" s="394">
        <v>16343.021637000009</v>
      </c>
      <c r="DQ28" s="394">
        <v>63932.803</v>
      </c>
      <c r="DR28" s="394">
        <v>31985.678857999999</v>
      </c>
      <c r="DS28" s="394">
        <v>29965.288999999997</v>
      </c>
      <c r="DT28" s="394">
        <v>57.920885999999996</v>
      </c>
      <c r="DU28" s="394">
        <v>1881.4560000000001</v>
      </c>
      <c r="DV28" s="394">
        <v>322.802888</v>
      </c>
      <c r="DW28" s="422">
        <v>2064.0680000000002</v>
      </c>
      <c r="DX28" s="423">
        <f t="shared" si="20"/>
        <v>55748.980624000003</v>
      </c>
      <c r="DY28" s="424">
        <f t="shared" si="21"/>
        <v>101719.19899999999</v>
      </c>
      <c r="DZ28" s="394">
        <v>17466.728204000006</v>
      </c>
      <c r="EA28" s="394">
        <v>62341.407999999996</v>
      </c>
      <c r="EB28" s="394">
        <v>37654.124709999996</v>
      </c>
      <c r="EC28" s="394">
        <v>35402.489000000001</v>
      </c>
      <c r="ED28" s="394">
        <v>84.136269999999982</v>
      </c>
      <c r="EE28" s="394">
        <v>1783.86</v>
      </c>
      <c r="EF28" s="394">
        <v>543.99144000000001</v>
      </c>
      <c r="EG28" s="422">
        <v>2191.442</v>
      </c>
      <c r="EH28" s="423">
        <f t="shared" si="22"/>
        <v>82064.94</v>
      </c>
      <c r="EI28" s="424">
        <f t="shared" si="23"/>
        <v>143336.44400000002</v>
      </c>
      <c r="EJ28" s="425">
        <v>22471.054</v>
      </c>
      <c r="EK28" s="425">
        <v>89671.740999999995</v>
      </c>
      <c r="EL28" s="425">
        <v>59445.014999999999</v>
      </c>
      <c r="EM28" s="425">
        <v>45738.736999999994</v>
      </c>
      <c r="EN28" s="425">
        <v>70.832999999999984</v>
      </c>
      <c r="EO28" s="425">
        <v>2249.4769999999999</v>
      </c>
      <c r="EP28" s="424">
        <v>78.037999999999997</v>
      </c>
      <c r="EQ28" s="427">
        <v>5676.4889999999996</v>
      </c>
      <c r="ER28" s="396">
        <f t="shared" si="24"/>
        <v>1926472.2859619998</v>
      </c>
      <c r="ES28" s="397">
        <f t="shared" si="25"/>
        <v>2014716.0619999999</v>
      </c>
      <c r="ET28" s="397">
        <f t="shared" si="26"/>
        <v>384165.49290000001</v>
      </c>
      <c r="EU28" s="397">
        <f t="shared" si="27"/>
        <v>972328.44799999986</v>
      </c>
      <c r="EV28" s="397">
        <f t="shared" si="28"/>
        <v>1534462.4475609998</v>
      </c>
      <c r="EW28" s="397">
        <f t="shared" si="29"/>
        <v>990985.55499999993</v>
      </c>
      <c r="EX28" s="397">
        <f t="shared" si="30"/>
        <v>520.68016399999999</v>
      </c>
      <c r="EY28" s="397">
        <f t="shared" si="31"/>
        <v>20074.546999999999</v>
      </c>
      <c r="EZ28" s="397">
        <f t="shared" si="32"/>
        <v>90.408160000000009</v>
      </c>
      <c r="FA28" s="397">
        <f t="shared" si="33"/>
        <v>1139.223</v>
      </c>
      <c r="FB28" s="397">
        <f t="shared" si="34"/>
        <v>7233.2571769999995</v>
      </c>
      <c r="FC28" s="398">
        <f t="shared" si="35"/>
        <v>30188.289000000001</v>
      </c>
    </row>
    <row r="29" spans="1:159" s="54" customFormat="1" ht="14.4" customHeight="1" x14ac:dyDescent="0.2">
      <c r="A29" s="479" t="s">
        <v>112</v>
      </c>
      <c r="B29" s="480">
        <f t="shared" si="6"/>
        <v>42221.70499999998</v>
      </c>
      <c r="C29" s="481">
        <f t="shared" si="36"/>
        <v>302036.81500000006</v>
      </c>
      <c r="D29" s="482">
        <v>35749.33199999998</v>
      </c>
      <c r="E29" s="482">
        <v>248665.65300000005</v>
      </c>
      <c r="F29" s="482">
        <v>5018.0369999999994</v>
      </c>
      <c r="G29" s="482">
        <v>43999.451000000001</v>
      </c>
      <c r="H29" s="482">
        <v>12.492999999999999</v>
      </c>
      <c r="I29" s="482">
        <v>3180.2360000000008</v>
      </c>
      <c r="J29" s="482">
        <v>24.426000000000002</v>
      </c>
      <c r="K29" s="482">
        <v>2393.2429999999995</v>
      </c>
      <c r="L29" s="482">
        <v>1417.4170000000006</v>
      </c>
      <c r="M29" s="483">
        <v>3798.2320000000004</v>
      </c>
      <c r="N29" s="480">
        <f t="shared" si="7"/>
        <v>37214.709999999992</v>
      </c>
      <c r="O29" s="481">
        <f t="shared" si="37"/>
        <v>293350.92300000007</v>
      </c>
      <c r="P29" s="482">
        <v>31986.955999999995</v>
      </c>
      <c r="Q29" s="482">
        <v>243970.34300000005</v>
      </c>
      <c r="R29" s="482">
        <v>4540.6170000000002</v>
      </c>
      <c r="S29" s="482">
        <v>43252.415000000001</v>
      </c>
      <c r="T29" s="482">
        <v>23.99</v>
      </c>
      <c r="U29" s="482">
        <v>2318.8619999999996</v>
      </c>
      <c r="V29" s="482">
        <v>14.579000000000001</v>
      </c>
      <c r="W29" s="482">
        <v>116.352</v>
      </c>
      <c r="X29" s="482">
        <v>648.5680000000001</v>
      </c>
      <c r="Y29" s="483">
        <v>3692.951</v>
      </c>
      <c r="Z29" s="393">
        <f t="shared" si="8"/>
        <v>39121.214999999989</v>
      </c>
      <c r="AA29" s="394">
        <f t="shared" si="38"/>
        <v>268077.99</v>
      </c>
      <c r="AB29" s="395">
        <v>35460.636999999995</v>
      </c>
      <c r="AC29" s="395">
        <v>235713.48199999999</v>
      </c>
      <c r="AD29" s="395">
        <v>3064.5539999999996</v>
      </c>
      <c r="AE29" s="395">
        <v>28858.177</v>
      </c>
      <c r="AF29" s="395">
        <v>21.555999999999994</v>
      </c>
      <c r="AG29" s="395">
        <v>743.77699999999993</v>
      </c>
      <c r="AH29" s="395">
        <v>1.637</v>
      </c>
      <c r="AI29" s="395">
        <v>195.87599999999998</v>
      </c>
      <c r="AJ29" s="395">
        <v>572.8309999999999</v>
      </c>
      <c r="AK29" s="395">
        <v>2566.6780000000003</v>
      </c>
      <c r="AL29" s="393">
        <f t="shared" si="9"/>
        <v>27124.067000000006</v>
      </c>
      <c r="AM29" s="394">
        <f t="shared" si="39"/>
        <v>209678.33199999997</v>
      </c>
      <c r="AN29" s="395">
        <v>25993.354000000007</v>
      </c>
      <c r="AO29" s="395">
        <v>203100.98199999996</v>
      </c>
      <c r="AP29" s="395">
        <v>386.24600000000004</v>
      </c>
      <c r="AQ29" s="395">
        <v>3385.0460000000003</v>
      </c>
      <c r="AR29" s="395">
        <v>17.803000000000001</v>
      </c>
      <c r="AS29" s="395">
        <v>1117.779</v>
      </c>
      <c r="AT29" s="395">
        <v>6.0799999999999992</v>
      </c>
      <c r="AU29" s="395">
        <v>130.80100000000002</v>
      </c>
      <c r="AV29" s="395">
        <v>720.58399999999983</v>
      </c>
      <c r="AW29" s="429">
        <v>1943.7239999999993</v>
      </c>
      <c r="AX29" s="393">
        <f t="shared" si="40"/>
        <v>29301.219000000001</v>
      </c>
      <c r="AY29" s="394">
        <f t="shared" si="41"/>
        <v>211707.47099999999</v>
      </c>
      <c r="AZ29" s="397">
        <v>25255.782999999999</v>
      </c>
      <c r="BA29" s="397">
        <v>206863.48</v>
      </c>
      <c r="BB29" s="397">
        <v>3638.6950000000002</v>
      </c>
      <c r="BC29" s="397">
        <v>1830.9670000000001</v>
      </c>
      <c r="BD29" s="397">
        <v>10.016999999999999</v>
      </c>
      <c r="BE29" s="397">
        <v>1080.0360000000001</v>
      </c>
      <c r="BF29" s="397">
        <v>12.340999999999999</v>
      </c>
      <c r="BG29" s="397">
        <v>48.853999999999999</v>
      </c>
      <c r="BH29" s="397">
        <v>384.38300000000004</v>
      </c>
      <c r="BI29" s="398">
        <v>1884.134</v>
      </c>
      <c r="BJ29" s="393">
        <f t="shared" si="10"/>
        <v>22024.321000000018</v>
      </c>
      <c r="BK29" s="394">
        <f t="shared" si="11"/>
        <v>198633.06700000001</v>
      </c>
      <c r="BL29" s="397">
        <v>21419.43700000002</v>
      </c>
      <c r="BM29" s="397">
        <v>195476.91</v>
      </c>
      <c r="BN29" s="397">
        <v>50.093000000000004</v>
      </c>
      <c r="BO29" s="397">
        <v>174.42099999999999</v>
      </c>
      <c r="BP29" s="397">
        <v>12.342000000000001</v>
      </c>
      <c r="BQ29" s="397">
        <v>1108.5160000000001</v>
      </c>
      <c r="BR29" s="397">
        <v>2.85</v>
      </c>
      <c r="BS29" s="397">
        <v>52.973999999999997</v>
      </c>
      <c r="BT29" s="397">
        <v>539.59900000000005</v>
      </c>
      <c r="BU29" s="398">
        <v>1820.2459999999999</v>
      </c>
      <c r="BV29" s="393">
        <f t="shared" si="44"/>
        <v>41110.612000000001</v>
      </c>
      <c r="BW29" s="394">
        <f t="shared" si="45"/>
        <v>211653.92700000005</v>
      </c>
      <c r="BX29" s="425">
        <v>40978.847000000002</v>
      </c>
      <c r="BY29" s="425">
        <v>207705.40600000008</v>
      </c>
      <c r="BZ29" s="412">
        <v>74.599000000000018</v>
      </c>
      <c r="CA29" s="425">
        <v>155.86600000000001</v>
      </c>
      <c r="CB29" s="425">
        <v>57.165999999999997</v>
      </c>
      <c r="CC29" s="425">
        <v>3790.1669999999995</v>
      </c>
      <c r="CD29" s="412"/>
      <c r="CE29" s="425">
        <v>1.27</v>
      </c>
      <c r="CF29" s="412"/>
      <c r="CG29" s="426">
        <v>1.218</v>
      </c>
      <c r="CH29" s="393">
        <f t="shared" si="46"/>
        <v>31149.582473999999</v>
      </c>
      <c r="CI29" s="394">
        <f t="shared" si="47"/>
        <v>175484.46799999996</v>
      </c>
      <c r="CJ29" s="425">
        <v>31131.17815</v>
      </c>
      <c r="CK29" s="425">
        <v>172607.48899999997</v>
      </c>
      <c r="CL29" s="412"/>
      <c r="CM29" s="425">
        <v>1.468</v>
      </c>
      <c r="CN29" s="425">
        <v>18.404323999999999</v>
      </c>
      <c r="CO29" s="425">
        <v>2862.0909999999999</v>
      </c>
      <c r="CP29" s="412"/>
      <c r="CQ29" s="425">
        <v>11.317</v>
      </c>
      <c r="CR29" s="412"/>
      <c r="CS29" s="484">
        <v>2.1029999999999998</v>
      </c>
      <c r="CT29" s="423">
        <f t="shared" si="14"/>
        <v>25252</v>
      </c>
      <c r="CU29" s="424">
        <f t="shared" si="15"/>
        <v>150137</v>
      </c>
      <c r="CV29" s="425">
        <v>25204</v>
      </c>
      <c r="CW29" s="425">
        <v>147286</v>
      </c>
      <c r="CX29" s="425">
        <v>23</v>
      </c>
      <c r="CY29" s="425">
        <v>33</v>
      </c>
      <c r="CZ29" s="425">
        <v>22</v>
      </c>
      <c r="DA29" s="425">
        <v>2767</v>
      </c>
      <c r="DB29" s="425">
        <v>3</v>
      </c>
      <c r="DC29" s="426">
        <v>51</v>
      </c>
      <c r="DD29" s="423">
        <f t="shared" si="16"/>
        <v>16452.614606000014</v>
      </c>
      <c r="DE29" s="424">
        <f t="shared" si="17"/>
        <v>115534.10799999999</v>
      </c>
      <c r="DF29" s="394">
        <v>16214.688269000011</v>
      </c>
      <c r="DG29" s="394">
        <v>110182.24099999999</v>
      </c>
      <c r="DH29" s="394">
        <v>4.1474510000000002</v>
      </c>
      <c r="DI29" s="394">
        <v>14.248999999999999</v>
      </c>
      <c r="DJ29" s="394">
        <v>38.487202000000003</v>
      </c>
      <c r="DK29" s="394">
        <v>4419.53</v>
      </c>
      <c r="DL29" s="394">
        <v>195.29168399999998</v>
      </c>
      <c r="DM29" s="422">
        <v>918.08800000000008</v>
      </c>
      <c r="DN29" s="423">
        <f t="shared" si="18"/>
        <v>16510.782051999999</v>
      </c>
      <c r="DO29" s="424">
        <f t="shared" si="19"/>
        <v>100238.815</v>
      </c>
      <c r="DP29" s="394">
        <v>16216.703819999999</v>
      </c>
      <c r="DQ29" s="394">
        <v>93480.311000000002</v>
      </c>
      <c r="DR29" s="394">
        <v>36.523947</v>
      </c>
      <c r="DS29" s="394">
        <v>60.174000000000007</v>
      </c>
      <c r="DT29" s="394">
        <v>31.969262000000001</v>
      </c>
      <c r="DU29" s="394">
        <v>5303.6809999999996</v>
      </c>
      <c r="DV29" s="394">
        <v>225.58502299999998</v>
      </c>
      <c r="DW29" s="422">
        <v>1394.6489999999999</v>
      </c>
      <c r="DX29" s="423">
        <f t="shared" si="20"/>
        <v>14322.540611</v>
      </c>
      <c r="DY29" s="424">
        <f t="shared" si="21"/>
        <v>89490.255999999994</v>
      </c>
      <c r="DZ29" s="394">
        <v>14068.545811000002</v>
      </c>
      <c r="EA29" s="394">
        <v>81246.670999999988</v>
      </c>
      <c r="EB29" s="394">
        <v>134.28826100000001</v>
      </c>
      <c r="EC29" s="394">
        <v>197.37299999999999</v>
      </c>
      <c r="ED29" s="394">
        <v>71.387669000000002</v>
      </c>
      <c r="EE29" s="394">
        <v>7365.9369999999999</v>
      </c>
      <c r="EF29" s="394">
        <v>48.31886999999999</v>
      </c>
      <c r="EG29" s="422">
        <v>680.27499999999998</v>
      </c>
      <c r="EH29" s="423">
        <f t="shared" si="22"/>
        <v>22180.391000000014</v>
      </c>
      <c r="EI29" s="424">
        <f t="shared" si="23"/>
        <v>139013.41800000001</v>
      </c>
      <c r="EJ29" s="425">
        <v>22079.365000000013</v>
      </c>
      <c r="EK29" s="425">
        <v>130053.78599999999</v>
      </c>
      <c r="EL29" s="425">
        <v>14.861000000000001</v>
      </c>
      <c r="EM29" s="425">
        <v>46.427999999999997</v>
      </c>
      <c r="EN29" s="425">
        <v>52.987000000000002</v>
      </c>
      <c r="EO29" s="425">
        <v>6266.911000000001</v>
      </c>
      <c r="EP29" s="424">
        <v>33.177999999999997</v>
      </c>
      <c r="EQ29" s="427">
        <v>2646.2929999999997</v>
      </c>
      <c r="ER29" s="396">
        <f t="shared" si="24"/>
        <v>363985.75974299997</v>
      </c>
      <c r="ES29" s="397">
        <f t="shared" si="25"/>
        <v>2465036.5900000003</v>
      </c>
      <c r="ET29" s="397">
        <f t="shared" si="26"/>
        <v>341758.82705000002</v>
      </c>
      <c r="EU29" s="397">
        <f t="shared" si="27"/>
        <v>2276352.7540000002</v>
      </c>
      <c r="EV29" s="397">
        <f t="shared" si="28"/>
        <v>16985.661658999998</v>
      </c>
      <c r="EW29" s="397">
        <f t="shared" si="29"/>
        <v>122009.035</v>
      </c>
      <c r="EX29" s="397">
        <f t="shared" si="30"/>
        <v>390.60245700000002</v>
      </c>
      <c r="EY29" s="397">
        <f t="shared" si="31"/>
        <v>42324.523000000001</v>
      </c>
      <c r="EZ29" s="397">
        <f t="shared" si="32"/>
        <v>61.912999999999997</v>
      </c>
      <c r="FA29" s="397">
        <f t="shared" si="33"/>
        <v>2950.6869999999994</v>
      </c>
      <c r="FB29" s="397">
        <f t="shared" si="34"/>
        <v>4788.7555770000008</v>
      </c>
      <c r="FC29" s="398">
        <f t="shared" si="35"/>
        <v>21399.590999999997</v>
      </c>
    </row>
    <row r="30" spans="1:159" s="54" customFormat="1" ht="14.4" customHeight="1" x14ac:dyDescent="0.2">
      <c r="A30" s="479" t="s">
        <v>113</v>
      </c>
      <c r="B30" s="480">
        <f t="shared" si="6"/>
        <v>295156.78400000004</v>
      </c>
      <c r="C30" s="481">
        <f t="shared" si="36"/>
        <v>489252.56800000003</v>
      </c>
      <c r="D30" s="482">
        <v>88265.263999999981</v>
      </c>
      <c r="E30" s="482">
        <v>316598.56800000003</v>
      </c>
      <c r="F30" s="482">
        <v>200375.47</v>
      </c>
      <c r="G30" s="482">
        <v>129246.35100000004</v>
      </c>
      <c r="H30" s="482">
        <v>35.619</v>
      </c>
      <c r="I30" s="482">
        <v>34628.935999999994</v>
      </c>
      <c r="J30" s="482">
        <v>13.02</v>
      </c>
      <c r="K30" s="482">
        <v>182.98499999999999</v>
      </c>
      <c r="L30" s="482">
        <v>6467.4109999999991</v>
      </c>
      <c r="M30" s="483">
        <v>8595.7279999999992</v>
      </c>
      <c r="N30" s="480">
        <f t="shared" si="7"/>
        <v>357589.99799999996</v>
      </c>
      <c r="O30" s="481">
        <f t="shared" si="37"/>
        <v>413939.66400000005</v>
      </c>
      <c r="P30" s="482">
        <v>93525.488999999987</v>
      </c>
      <c r="Q30" s="482">
        <v>219611.62200000003</v>
      </c>
      <c r="R30" s="482">
        <v>259708.93599999999</v>
      </c>
      <c r="S30" s="482">
        <v>153318.50900000002</v>
      </c>
      <c r="T30" s="482">
        <v>34.545000000000009</v>
      </c>
      <c r="U30" s="482">
        <v>34233.800999999992</v>
      </c>
      <c r="V30" s="482">
        <v>12.882000000000001</v>
      </c>
      <c r="W30" s="482">
        <v>235.50899999999999</v>
      </c>
      <c r="X30" s="482">
        <v>4308.1460000000006</v>
      </c>
      <c r="Y30" s="483">
        <v>6540.2229999999981</v>
      </c>
      <c r="Z30" s="393">
        <f t="shared" si="8"/>
        <v>330037.80100000004</v>
      </c>
      <c r="AA30" s="394">
        <f t="shared" si="38"/>
        <v>310668.13099999999</v>
      </c>
      <c r="AB30" s="395">
        <v>49141.742999999988</v>
      </c>
      <c r="AC30" s="395">
        <v>130641.12100000003</v>
      </c>
      <c r="AD30" s="395">
        <v>278860.40099999995</v>
      </c>
      <c r="AE30" s="395">
        <v>166206.17499999996</v>
      </c>
      <c r="AF30" s="395">
        <v>68.933000000000021</v>
      </c>
      <c r="AG30" s="395">
        <v>7438.9499999999971</v>
      </c>
      <c r="AH30" s="395">
        <v>18.34</v>
      </c>
      <c r="AI30" s="395">
        <v>215.614</v>
      </c>
      <c r="AJ30" s="395">
        <v>1948.3839999999998</v>
      </c>
      <c r="AK30" s="395">
        <v>6166.2709999999997</v>
      </c>
      <c r="AL30" s="393">
        <f t="shared" si="9"/>
        <v>283343.43799999997</v>
      </c>
      <c r="AM30" s="394">
        <f t="shared" si="39"/>
        <v>324834.02499999991</v>
      </c>
      <c r="AN30" s="395">
        <v>45046.461000000003</v>
      </c>
      <c r="AO30" s="395">
        <v>186303.86099999989</v>
      </c>
      <c r="AP30" s="395">
        <v>236115.96599999999</v>
      </c>
      <c r="AQ30" s="395">
        <v>121965.92599999999</v>
      </c>
      <c r="AR30" s="395">
        <v>29.021999999999998</v>
      </c>
      <c r="AS30" s="395">
        <v>9544.2319999999982</v>
      </c>
      <c r="AT30" s="395">
        <v>84.317999999999984</v>
      </c>
      <c r="AU30" s="395">
        <v>492.10100000000011</v>
      </c>
      <c r="AV30" s="395">
        <v>2067.6709999999998</v>
      </c>
      <c r="AW30" s="429">
        <v>6527.9049999999988</v>
      </c>
      <c r="AX30" s="393">
        <f t="shared" si="40"/>
        <v>258036.01399999997</v>
      </c>
      <c r="AY30" s="394">
        <f t="shared" si="41"/>
        <v>335915.60100000002</v>
      </c>
      <c r="AZ30" s="397">
        <v>60725.228999999999</v>
      </c>
      <c r="BA30" s="397">
        <v>196032.696</v>
      </c>
      <c r="BB30" s="397">
        <v>194820.52299999999</v>
      </c>
      <c r="BC30" s="397">
        <v>116866.421</v>
      </c>
      <c r="BD30" s="397">
        <v>46.518999999999998</v>
      </c>
      <c r="BE30" s="397">
        <v>15878.422</v>
      </c>
      <c r="BF30" s="397">
        <v>5.8050000000000006</v>
      </c>
      <c r="BG30" s="397">
        <v>66.525999999999996</v>
      </c>
      <c r="BH30" s="397">
        <v>2437.9380000000006</v>
      </c>
      <c r="BI30" s="398">
        <v>7071.5360000000001</v>
      </c>
      <c r="BJ30" s="393">
        <f t="shared" si="10"/>
        <v>204007.79300000012</v>
      </c>
      <c r="BK30" s="394">
        <f t="shared" si="11"/>
        <v>237427.30600000001</v>
      </c>
      <c r="BL30" s="397">
        <v>51820.127000000095</v>
      </c>
      <c r="BM30" s="397">
        <v>132058.516</v>
      </c>
      <c r="BN30" s="397">
        <v>150207.32500000001</v>
      </c>
      <c r="BO30" s="397">
        <v>90653.679000000004</v>
      </c>
      <c r="BP30" s="397">
        <v>28.018000000000001</v>
      </c>
      <c r="BQ30" s="397">
        <v>8801.7969999999987</v>
      </c>
      <c r="BR30" s="397">
        <v>149.43899999999999</v>
      </c>
      <c r="BS30" s="397">
        <v>70.774000000000001</v>
      </c>
      <c r="BT30" s="397">
        <v>1802.884</v>
      </c>
      <c r="BU30" s="398">
        <v>5842.54</v>
      </c>
      <c r="BV30" s="393">
        <f t="shared" si="44"/>
        <v>184489.24200000006</v>
      </c>
      <c r="BW30" s="394">
        <f t="shared" si="45"/>
        <v>184556.09799999991</v>
      </c>
      <c r="BX30" s="425">
        <v>47053.481000000036</v>
      </c>
      <c r="BY30" s="425">
        <v>100468.33599999991</v>
      </c>
      <c r="BZ30" s="425">
        <v>137094.30600000001</v>
      </c>
      <c r="CA30" s="425">
        <v>74142.444000000003</v>
      </c>
      <c r="CB30" s="425">
        <v>48.151000000000003</v>
      </c>
      <c r="CC30" s="425">
        <v>5524.181999999998</v>
      </c>
      <c r="CD30" s="425">
        <v>60.646000000000001</v>
      </c>
      <c r="CE30" s="425">
        <v>145.75500000000002</v>
      </c>
      <c r="CF30" s="412">
        <v>232.65799999999999</v>
      </c>
      <c r="CG30" s="426">
        <v>4275.3810000000012</v>
      </c>
      <c r="CH30" s="393">
        <f t="shared" si="46"/>
        <v>161624.93064100001</v>
      </c>
      <c r="CI30" s="394">
        <f t="shared" si="47"/>
        <v>142189.527</v>
      </c>
      <c r="CJ30" s="425">
        <v>34309.244176000007</v>
      </c>
      <c r="CK30" s="425">
        <v>67059.573000000004</v>
      </c>
      <c r="CL30" s="425">
        <v>126950.77054</v>
      </c>
      <c r="CM30" s="425">
        <v>71104.701000000001</v>
      </c>
      <c r="CN30" s="425">
        <v>206.46290900000002</v>
      </c>
      <c r="CO30" s="425">
        <v>3853.4990000000003</v>
      </c>
      <c r="CP30" s="425">
        <v>158.45301599999999</v>
      </c>
      <c r="CQ30" s="425">
        <v>154.221</v>
      </c>
      <c r="CR30" s="412"/>
      <c r="CS30" s="484">
        <v>17.533000000000001</v>
      </c>
      <c r="CT30" s="423">
        <f t="shared" si="14"/>
        <v>173210</v>
      </c>
      <c r="CU30" s="424">
        <f t="shared" si="15"/>
        <v>130903</v>
      </c>
      <c r="CV30" s="425">
        <v>24839</v>
      </c>
      <c r="CW30" s="425">
        <v>68322</v>
      </c>
      <c r="CX30" s="425">
        <v>148068</v>
      </c>
      <c r="CY30" s="425">
        <v>59906</v>
      </c>
      <c r="CZ30" s="425">
        <v>253</v>
      </c>
      <c r="DA30" s="425">
        <v>2468</v>
      </c>
      <c r="DB30" s="425">
        <v>50</v>
      </c>
      <c r="DC30" s="426">
        <v>207</v>
      </c>
      <c r="DD30" s="423">
        <f t="shared" si="16"/>
        <v>121760.50376200001</v>
      </c>
      <c r="DE30" s="424">
        <f t="shared" si="17"/>
        <v>115560.82399999999</v>
      </c>
      <c r="DF30" s="394">
        <v>26942.79205</v>
      </c>
      <c r="DG30" s="394">
        <v>61717.063999999998</v>
      </c>
      <c r="DH30" s="394">
        <v>94416.257498999999</v>
      </c>
      <c r="DI30" s="394">
        <v>51119.490999999995</v>
      </c>
      <c r="DJ30" s="394">
        <v>206.142383</v>
      </c>
      <c r="DK30" s="394">
        <v>1400.6179999999999</v>
      </c>
      <c r="DL30" s="394">
        <v>195.31182999999999</v>
      </c>
      <c r="DM30" s="422">
        <v>1323.6510000000001</v>
      </c>
      <c r="DN30" s="423">
        <f t="shared" si="18"/>
        <v>84581.234704000002</v>
      </c>
      <c r="DO30" s="424">
        <f t="shared" si="19"/>
        <v>92262.691999999995</v>
      </c>
      <c r="DP30" s="394">
        <v>21757.085394999998</v>
      </c>
      <c r="DQ30" s="394">
        <v>54736.954000000005</v>
      </c>
      <c r="DR30" s="394">
        <v>61495.569972000005</v>
      </c>
      <c r="DS30" s="394">
        <v>34614.616999999998</v>
      </c>
      <c r="DT30" s="394">
        <v>6.2738010000000006</v>
      </c>
      <c r="DU30" s="394">
        <v>768.02799999999991</v>
      </c>
      <c r="DV30" s="394">
        <v>1322.3055360000001</v>
      </c>
      <c r="DW30" s="422">
        <v>2143.0929999999998</v>
      </c>
      <c r="DX30" s="423">
        <f t="shared" si="20"/>
        <v>77250.224670000011</v>
      </c>
      <c r="DY30" s="424">
        <f t="shared" si="21"/>
        <v>103528.43899999998</v>
      </c>
      <c r="DZ30" s="394">
        <v>25750.316790000001</v>
      </c>
      <c r="EA30" s="394">
        <v>67245.114999999991</v>
      </c>
      <c r="EB30" s="394">
        <v>50985.834310000006</v>
      </c>
      <c r="EC30" s="394">
        <v>33261.161</v>
      </c>
      <c r="ED30" s="394">
        <v>12.42268</v>
      </c>
      <c r="EE30" s="394">
        <v>921.50200000000007</v>
      </c>
      <c r="EF30" s="394">
        <v>501.65089</v>
      </c>
      <c r="EG30" s="422">
        <v>2100.6610000000001</v>
      </c>
      <c r="EH30" s="423">
        <f t="shared" si="22"/>
        <v>169742.554</v>
      </c>
      <c r="EI30" s="424">
        <f t="shared" si="23"/>
        <v>222979.45199999999</v>
      </c>
      <c r="EJ30" s="425">
        <v>31465.649000000009</v>
      </c>
      <c r="EK30" s="425">
        <v>88510.52399999999</v>
      </c>
      <c r="EL30" s="425">
        <v>138153.06299999999</v>
      </c>
      <c r="EM30" s="425">
        <v>66814.688999999998</v>
      </c>
      <c r="EN30" s="425">
        <v>4.3439999999999994</v>
      </c>
      <c r="EO30" s="425">
        <v>1269.6190000000001</v>
      </c>
      <c r="EP30" s="424">
        <v>119.49799999999999</v>
      </c>
      <c r="EQ30" s="427">
        <v>66384.62</v>
      </c>
      <c r="ER30" s="396">
        <f t="shared" si="24"/>
        <v>2700830.5177770006</v>
      </c>
      <c r="ES30" s="397">
        <f t="shared" si="25"/>
        <v>3104017.327</v>
      </c>
      <c r="ET30" s="397">
        <f t="shared" si="26"/>
        <v>600641.88141100015</v>
      </c>
      <c r="EU30" s="397">
        <f t="shared" si="27"/>
        <v>1689305.9499999997</v>
      </c>
      <c r="EV30" s="397">
        <f t="shared" si="28"/>
        <v>2077252.4223210001</v>
      </c>
      <c r="EW30" s="397">
        <f t="shared" si="29"/>
        <v>1169220.1640000001</v>
      </c>
      <c r="EX30" s="397">
        <f t="shared" si="30"/>
        <v>979.45277300000021</v>
      </c>
      <c r="EY30" s="397">
        <f t="shared" si="31"/>
        <v>126731.58599999998</v>
      </c>
      <c r="EZ30" s="397">
        <f t="shared" si="32"/>
        <v>502.90301599999992</v>
      </c>
      <c r="FA30" s="397">
        <f t="shared" si="33"/>
        <v>1563.4850000000001</v>
      </c>
      <c r="FB30" s="397">
        <f t="shared" si="34"/>
        <v>21453.858256</v>
      </c>
      <c r="FC30" s="398">
        <f t="shared" si="35"/>
        <v>117196.14199999999</v>
      </c>
    </row>
    <row r="31" spans="1:159" s="54" customFormat="1" ht="14.4" customHeight="1" x14ac:dyDescent="0.2">
      <c r="A31" s="479" t="s">
        <v>114</v>
      </c>
      <c r="B31" s="480">
        <f t="shared" si="6"/>
        <v>1148680.6649999996</v>
      </c>
      <c r="C31" s="481">
        <f t="shared" si="36"/>
        <v>2358258.9779999992</v>
      </c>
      <c r="D31" s="482">
        <v>498953.83399999968</v>
      </c>
      <c r="E31" s="482">
        <v>1704837.0519999992</v>
      </c>
      <c r="F31" s="482">
        <v>634698.40599999996</v>
      </c>
      <c r="G31" s="482">
        <v>513488.98499999999</v>
      </c>
      <c r="H31" s="482">
        <v>1371.2499999999998</v>
      </c>
      <c r="I31" s="482">
        <v>99121.866000000024</v>
      </c>
      <c r="J31" s="482">
        <v>198.29499999999999</v>
      </c>
      <c r="K31" s="482">
        <v>2843.038</v>
      </c>
      <c r="L31" s="482">
        <v>13458.879999999994</v>
      </c>
      <c r="M31" s="483">
        <v>37968.036999999982</v>
      </c>
      <c r="N31" s="480">
        <f t="shared" si="7"/>
        <v>1074807.4510000004</v>
      </c>
      <c r="O31" s="481">
        <f t="shared" si="37"/>
        <v>2682881.3390000006</v>
      </c>
      <c r="P31" s="482">
        <v>468594.95500000013</v>
      </c>
      <c r="Q31" s="482">
        <v>1808874.3000000003</v>
      </c>
      <c r="R31" s="482">
        <v>585027.94700000004</v>
      </c>
      <c r="S31" s="482">
        <v>711866.30200000003</v>
      </c>
      <c r="T31" s="482">
        <v>2010.367</v>
      </c>
      <c r="U31" s="482">
        <v>105147.72600000002</v>
      </c>
      <c r="V31" s="482">
        <v>568.80399999999997</v>
      </c>
      <c r="W31" s="482">
        <v>2902.4859999999999</v>
      </c>
      <c r="X31" s="482">
        <v>18605.377999999993</v>
      </c>
      <c r="Y31" s="483">
        <v>54090.524999999987</v>
      </c>
      <c r="Z31" s="393">
        <f t="shared" si="8"/>
        <v>1120479.0529999996</v>
      </c>
      <c r="AA31" s="394">
        <f t="shared" si="38"/>
        <v>2459736.9739999999</v>
      </c>
      <c r="AB31" s="395">
        <v>487805.18399999989</v>
      </c>
      <c r="AC31" s="395">
        <v>1792419.013</v>
      </c>
      <c r="AD31" s="395">
        <v>603360.3629999999</v>
      </c>
      <c r="AE31" s="395">
        <v>587535.88899999997</v>
      </c>
      <c r="AF31" s="395">
        <v>1716.1930000000002</v>
      </c>
      <c r="AG31" s="395">
        <v>48593.113999999994</v>
      </c>
      <c r="AH31" s="395">
        <v>323.33900000000006</v>
      </c>
      <c r="AI31" s="395">
        <v>1903.0340000000001</v>
      </c>
      <c r="AJ31" s="395">
        <v>27273.973999999998</v>
      </c>
      <c r="AK31" s="395">
        <v>29285.923999999999</v>
      </c>
      <c r="AL31" s="393">
        <f t="shared" si="9"/>
        <v>1155696.8589999995</v>
      </c>
      <c r="AM31" s="394">
        <f t="shared" si="39"/>
        <v>1949343.8989999981</v>
      </c>
      <c r="AN31" s="395">
        <v>490810.55499999929</v>
      </c>
      <c r="AO31" s="395">
        <v>1519230.8719999981</v>
      </c>
      <c r="AP31" s="395">
        <v>648498.83700000017</v>
      </c>
      <c r="AQ31" s="395">
        <v>330233.22799999994</v>
      </c>
      <c r="AR31" s="395">
        <v>3157.8910000000001</v>
      </c>
      <c r="AS31" s="395">
        <v>64191.924999999952</v>
      </c>
      <c r="AT31" s="395">
        <v>248.13</v>
      </c>
      <c r="AU31" s="395">
        <v>2079.8940000000002</v>
      </c>
      <c r="AV31" s="395">
        <v>12981.445999999994</v>
      </c>
      <c r="AW31" s="429">
        <v>33607.980000000032</v>
      </c>
      <c r="AX31" s="393">
        <f t="shared" si="40"/>
        <v>936213.04200000002</v>
      </c>
      <c r="AY31" s="394">
        <f t="shared" si="41"/>
        <v>1726132.8859999997</v>
      </c>
      <c r="AZ31" s="397">
        <v>466116.01500000001</v>
      </c>
      <c r="BA31" s="397">
        <v>1394811.2579999999</v>
      </c>
      <c r="BB31" s="397">
        <v>439137.38500000001</v>
      </c>
      <c r="BC31" s="397">
        <v>238922.12100000001</v>
      </c>
      <c r="BD31" s="397">
        <v>2525.212</v>
      </c>
      <c r="BE31" s="397">
        <v>59887.4</v>
      </c>
      <c r="BF31" s="397">
        <v>571.62900000000002</v>
      </c>
      <c r="BG31" s="397">
        <v>2261.94</v>
      </c>
      <c r="BH31" s="397">
        <v>27862.800999999999</v>
      </c>
      <c r="BI31" s="398">
        <v>30250.167000000001</v>
      </c>
      <c r="BJ31" s="393">
        <f t="shared" si="10"/>
        <v>950447.8489999997</v>
      </c>
      <c r="BK31" s="394">
        <f t="shared" si="11"/>
        <v>1586869.2139999999</v>
      </c>
      <c r="BL31" s="397">
        <v>527083.21899999969</v>
      </c>
      <c r="BM31" s="397">
        <v>1307874.7660000001</v>
      </c>
      <c r="BN31" s="397">
        <v>393934.99300000002</v>
      </c>
      <c r="BO31" s="397">
        <v>169459.90600000002</v>
      </c>
      <c r="BP31" s="397">
        <v>4247.8310000000001</v>
      </c>
      <c r="BQ31" s="397">
        <v>78169.069000000003</v>
      </c>
      <c r="BR31" s="397">
        <v>264.59500000000003</v>
      </c>
      <c r="BS31" s="397">
        <v>2409.431</v>
      </c>
      <c r="BT31" s="397">
        <v>24917.210999999999</v>
      </c>
      <c r="BU31" s="398">
        <v>28956.042000000001</v>
      </c>
      <c r="BV31" s="393">
        <f t="shared" si="44"/>
        <v>933588.97500000021</v>
      </c>
      <c r="BW31" s="394">
        <f t="shared" si="45"/>
        <v>1501889.8099999998</v>
      </c>
      <c r="BX31" s="425">
        <v>419037.16600000003</v>
      </c>
      <c r="BY31" s="425">
        <v>1233259.9119999998</v>
      </c>
      <c r="BZ31" s="425">
        <v>508330.70000000007</v>
      </c>
      <c r="CA31" s="425">
        <v>184412.43899999995</v>
      </c>
      <c r="CB31" s="425">
        <v>5489.7850000000026</v>
      </c>
      <c r="CC31" s="425">
        <v>80878.99900000004</v>
      </c>
      <c r="CD31" s="425">
        <v>721.80100000000004</v>
      </c>
      <c r="CE31" s="425">
        <v>2402.6240000000003</v>
      </c>
      <c r="CF31" s="425">
        <v>9.5230000000000032</v>
      </c>
      <c r="CG31" s="426">
        <v>935.8359999999999</v>
      </c>
      <c r="CH31" s="393">
        <f t="shared" si="46"/>
        <v>913154.94979699992</v>
      </c>
      <c r="CI31" s="394">
        <f t="shared" si="47"/>
        <v>1521513.1889999988</v>
      </c>
      <c r="CJ31" s="425">
        <v>434915.82697399997</v>
      </c>
      <c r="CK31" s="425">
        <v>1173769.7799999989</v>
      </c>
      <c r="CL31" s="425">
        <v>463073.68947499996</v>
      </c>
      <c r="CM31" s="425">
        <v>219204.86099999998</v>
      </c>
      <c r="CN31" s="425">
        <v>14428.931179999998</v>
      </c>
      <c r="CO31" s="425">
        <v>125274.07799999999</v>
      </c>
      <c r="CP31" s="425">
        <v>719.34854500000006</v>
      </c>
      <c r="CQ31" s="425">
        <v>2435.4290000000001</v>
      </c>
      <c r="CR31" s="425">
        <v>17.153623</v>
      </c>
      <c r="CS31" s="484">
        <v>829.04100000000005</v>
      </c>
      <c r="CT31" s="423">
        <f t="shared" si="14"/>
        <v>797957</v>
      </c>
      <c r="CU31" s="424">
        <f t="shared" si="15"/>
        <v>1618558</v>
      </c>
      <c r="CV31" s="425">
        <v>404628</v>
      </c>
      <c r="CW31" s="425">
        <v>1127405</v>
      </c>
      <c r="CX31" s="425">
        <v>370367</v>
      </c>
      <c r="CY31" s="425">
        <v>195121</v>
      </c>
      <c r="CZ31" s="425">
        <v>454</v>
      </c>
      <c r="DA31" s="425">
        <v>224182</v>
      </c>
      <c r="DB31" s="425">
        <v>22508</v>
      </c>
      <c r="DC31" s="426">
        <v>71850</v>
      </c>
      <c r="DD31" s="423">
        <f t="shared" si="16"/>
        <v>792661.49973299995</v>
      </c>
      <c r="DE31" s="424">
        <f t="shared" si="17"/>
        <v>1468255.8630000011</v>
      </c>
      <c r="DF31" s="394">
        <v>439886.27622</v>
      </c>
      <c r="DG31" s="394">
        <v>1184853.5450000011</v>
      </c>
      <c r="DH31" s="394">
        <v>315694.86443399999</v>
      </c>
      <c r="DI31" s="394">
        <v>170927.86899999998</v>
      </c>
      <c r="DJ31" s="394">
        <v>361.93130399999995</v>
      </c>
      <c r="DK31" s="394">
        <v>63452.041000000005</v>
      </c>
      <c r="DL31" s="394">
        <v>36718.427774999996</v>
      </c>
      <c r="DM31" s="422">
        <v>49022.40800000001</v>
      </c>
      <c r="DN31" s="423">
        <f t="shared" si="18"/>
        <v>936494.67765499896</v>
      </c>
      <c r="DO31" s="424">
        <f t="shared" si="19"/>
        <v>1306002.463</v>
      </c>
      <c r="DP31" s="394">
        <v>437767.492101999</v>
      </c>
      <c r="DQ31" s="394">
        <v>1075384.9169999999</v>
      </c>
      <c r="DR31" s="394">
        <v>481689.99727200001</v>
      </c>
      <c r="DS31" s="394">
        <v>190155.71599999999</v>
      </c>
      <c r="DT31" s="394">
        <v>4471.0139449999997</v>
      </c>
      <c r="DU31" s="394">
        <v>20524.781000000003</v>
      </c>
      <c r="DV31" s="394">
        <v>12566.174336</v>
      </c>
      <c r="DW31" s="422">
        <v>19937.048999999999</v>
      </c>
      <c r="DX31" s="423">
        <f t="shared" si="20"/>
        <v>701136.29674700007</v>
      </c>
      <c r="DY31" s="424">
        <f t="shared" si="21"/>
        <v>1107151.1689999995</v>
      </c>
      <c r="DZ31" s="394">
        <v>392990.491003</v>
      </c>
      <c r="EA31" s="394">
        <v>954133.77099999925</v>
      </c>
      <c r="EB31" s="394">
        <v>288813.95452000003</v>
      </c>
      <c r="EC31" s="394">
        <v>110976.789</v>
      </c>
      <c r="ED31" s="394">
        <v>699.530214</v>
      </c>
      <c r="EE31" s="394">
        <v>24156.83</v>
      </c>
      <c r="EF31" s="394">
        <v>18632.321010000003</v>
      </c>
      <c r="EG31" s="422">
        <v>17883.779000000002</v>
      </c>
      <c r="EH31" s="423">
        <f t="shared" si="22"/>
        <v>980123.06599999999</v>
      </c>
      <c r="EI31" s="424">
        <f t="shared" si="23"/>
        <v>1390495.7949999999</v>
      </c>
      <c r="EJ31" s="425">
        <v>451128.17499999999</v>
      </c>
      <c r="EK31" s="425">
        <v>1121010.1909999999</v>
      </c>
      <c r="EL31" s="425">
        <v>465663.37900000002</v>
      </c>
      <c r="EM31" s="425">
        <v>178887.88</v>
      </c>
      <c r="EN31" s="425">
        <v>71.797999999999988</v>
      </c>
      <c r="EO31" s="425">
        <v>17041.441999999999</v>
      </c>
      <c r="EP31" s="424">
        <v>63259.714</v>
      </c>
      <c r="EQ31" s="427">
        <v>73556.281999999992</v>
      </c>
      <c r="ER31" s="396">
        <f t="shared" si="24"/>
        <v>12441441.383931998</v>
      </c>
      <c r="ES31" s="397">
        <f t="shared" si="25"/>
        <v>22677089.578999996</v>
      </c>
      <c r="ET31" s="397">
        <f t="shared" si="26"/>
        <v>5919717.1892989976</v>
      </c>
      <c r="EU31" s="397">
        <f t="shared" si="27"/>
        <v>17397864.376999997</v>
      </c>
      <c r="EV31" s="397">
        <f t="shared" si="28"/>
        <v>6198291.5157009996</v>
      </c>
      <c r="EW31" s="397">
        <f t="shared" si="29"/>
        <v>3801192.9849999994</v>
      </c>
      <c r="EX31" s="397">
        <f t="shared" si="30"/>
        <v>41005.733643000007</v>
      </c>
      <c r="EY31" s="397">
        <f t="shared" si="31"/>
        <v>1010621.2709999999</v>
      </c>
      <c r="EZ31" s="397">
        <f t="shared" si="32"/>
        <v>3615.9415450000006</v>
      </c>
      <c r="FA31" s="397">
        <f t="shared" si="33"/>
        <v>19237.876</v>
      </c>
      <c r="FB31" s="397">
        <f t="shared" si="34"/>
        <v>278811.00374399999</v>
      </c>
      <c r="FC31" s="398">
        <f t="shared" si="35"/>
        <v>448173.06999999995</v>
      </c>
    </row>
    <row r="32" spans="1:159" s="54" customFormat="1" ht="14.4" customHeight="1" x14ac:dyDescent="0.2">
      <c r="A32" s="479" t="s">
        <v>115</v>
      </c>
      <c r="B32" s="480">
        <f t="shared" si="6"/>
        <v>12497.607000000002</v>
      </c>
      <c r="C32" s="481">
        <f t="shared" si="36"/>
        <v>37001.615000000005</v>
      </c>
      <c r="D32" s="482">
        <v>4801.7630000000008</v>
      </c>
      <c r="E32" s="482">
        <v>21722.508000000005</v>
      </c>
      <c r="F32" s="482">
        <v>7420.7090000000017</v>
      </c>
      <c r="G32" s="482">
        <v>13149.078999999998</v>
      </c>
      <c r="H32" s="482">
        <v>50.824999999999996</v>
      </c>
      <c r="I32" s="482">
        <v>1114.7510000000002</v>
      </c>
      <c r="J32" s="482">
        <v>0.14399999999999999</v>
      </c>
      <c r="K32" s="482">
        <v>11.654999999999999</v>
      </c>
      <c r="L32" s="482">
        <v>224.16600000000003</v>
      </c>
      <c r="M32" s="483">
        <v>1003.6220000000002</v>
      </c>
      <c r="N32" s="480">
        <f t="shared" si="7"/>
        <v>13983.444999999998</v>
      </c>
      <c r="O32" s="481">
        <f t="shared" si="37"/>
        <v>50601.580000000009</v>
      </c>
      <c r="P32" s="482">
        <v>5020.4880000000003</v>
      </c>
      <c r="Q32" s="482">
        <v>25275.655000000006</v>
      </c>
      <c r="R32" s="482">
        <v>8819.3809999999976</v>
      </c>
      <c r="S32" s="482">
        <v>23677.415999999997</v>
      </c>
      <c r="T32" s="482">
        <v>9.3940000000000001</v>
      </c>
      <c r="U32" s="482">
        <v>945.33399999999995</v>
      </c>
      <c r="V32" s="482">
        <v>0.13200000000000001</v>
      </c>
      <c r="W32" s="482">
        <v>3.673</v>
      </c>
      <c r="X32" s="482">
        <v>134.05000000000004</v>
      </c>
      <c r="Y32" s="483">
        <v>699.50199999999995</v>
      </c>
      <c r="Z32" s="393">
        <f t="shared" si="8"/>
        <v>11319.113000000001</v>
      </c>
      <c r="AA32" s="394">
        <f t="shared" si="38"/>
        <v>34852.981000000007</v>
      </c>
      <c r="AB32" s="395">
        <v>3063.7769999999987</v>
      </c>
      <c r="AC32" s="395">
        <v>17050.859</v>
      </c>
      <c r="AD32" s="395">
        <v>8167.7080000000014</v>
      </c>
      <c r="AE32" s="395">
        <v>17019.545999999998</v>
      </c>
      <c r="AF32" s="395">
        <v>3.9450000000000007</v>
      </c>
      <c r="AG32" s="395">
        <v>166.28100000000001</v>
      </c>
      <c r="AH32" s="395">
        <v>1.395</v>
      </c>
      <c r="AI32" s="395">
        <v>9.1920000000000002</v>
      </c>
      <c r="AJ32" s="395">
        <v>82.287999999999997</v>
      </c>
      <c r="AK32" s="395">
        <v>607.10299999999995</v>
      </c>
      <c r="AL32" s="393">
        <f t="shared" si="9"/>
        <v>10880.273999999999</v>
      </c>
      <c r="AM32" s="394">
        <f t="shared" si="39"/>
        <v>22312.800999999999</v>
      </c>
      <c r="AN32" s="395">
        <v>3257.2699999999995</v>
      </c>
      <c r="AO32" s="395">
        <v>12660.101999999997</v>
      </c>
      <c r="AP32" s="395">
        <v>7457.6819999999998</v>
      </c>
      <c r="AQ32" s="395">
        <v>8880.0660000000007</v>
      </c>
      <c r="AR32" s="395">
        <v>8.8040000000000003</v>
      </c>
      <c r="AS32" s="395">
        <v>306.64700000000005</v>
      </c>
      <c r="AT32" s="395">
        <v>1.3179999999999998</v>
      </c>
      <c r="AU32" s="395">
        <v>11.791</v>
      </c>
      <c r="AV32" s="395">
        <v>155.20000000000005</v>
      </c>
      <c r="AW32" s="429">
        <v>454.19499999999994</v>
      </c>
      <c r="AX32" s="393">
        <f t="shared" si="40"/>
        <v>10375.743999999999</v>
      </c>
      <c r="AY32" s="394">
        <f t="shared" si="41"/>
        <v>20212.291000000005</v>
      </c>
      <c r="AZ32" s="397">
        <v>3160.2510000000002</v>
      </c>
      <c r="BA32" s="397">
        <v>12640.575000000001</v>
      </c>
      <c r="BB32" s="397">
        <v>7127.0509999999995</v>
      </c>
      <c r="BC32" s="397">
        <v>6422.0050000000001</v>
      </c>
      <c r="BD32" s="397">
        <v>2.6160000000000001</v>
      </c>
      <c r="BE32" s="397">
        <v>452.34399999999999</v>
      </c>
      <c r="BF32" s="411">
        <v>3.1999999999999994E-2</v>
      </c>
      <c r="BG32" s="411">
        <v>0.9</v>
      </c>
      <c r="BH32" s="397">
        <v>85.794000000000011</v>
      </c>
      <c r="BI32" s="398">
        <v>696.4670000000001</v>
      </c>
      <c r="BJ32" s="393">
        <f t="shared" si="10"/>
        <v>11257.382000000001</v>
      </c>
      <c r="BK32" s="394">
        <f t="shared" si="11"/>
        <v>20568.170000000002</v>
      </c>
      <c r="BL32" s="397">
        <v>3627.078</v>
      </c>
      <c r="BM32" s="397">
        <v>12714.441999999999</v>
      </c>
      <c r="BN32" s="397">
        <v>7508.0410000000011</v>
      </c>
      <c r="BO32" s="397">
        <v>6646.8729999999996</v>
      </c>
      <c r="BP32" s="397">
        <v>8.0419999999999998</v>
      </c>
      <c r="BQ32" s="397">
        <v>514.721</v>
      </c>
      <c r="BR32" s="411">
        <v>7.3159999999999998</v>
      </c>
      <c r="BS32" s="411">
        <v>242.38</v>
      </c>
      <c r="BT32" s="397">
        <v>106.905</v>
      </c>
      <c r="BU32" s="398">
        <v>449.75400000000002</v>
      </c>
      <c r="BV32" s="393">
        <f t="shared" si="44"/>
        <v>10279.397000000001</v>
      </c>
      <c r="BW32" s="394">
        <f t="shared" si="45"/>
        <v>17286.093000000004</v>
      </c>
      <c r="BX32" s="425">
        <v>2947.2979999999998</v>
      </c>
      <c r="BY32" s="425">
        <v>10474.028000000002</v>
      </c>
      <c r="BZ32" s="425">
        <v>7328.1120000000001</v>
      </c>
      <c r="CA32" s="425">
        <v>6709.7270000000008</v>
      </c>
      <c r="CB32" s="425">
        <v>1.325</v>
      </c>
      <c r="CC32" s="425">
        <v>55.123000000000005</v>
      </c>
      <c r="CD32" s="425">
        <v>2.6620000000000004</v>
      </c>
      <c r="CE32" s="425">
        <v>43.182000000000009</v>
      </c>
      <c r="CF32" s="425"/>
      <c r="CG32" s="426">
        <v>4.0329999999999995</v>
      </c>
      <c r="CH32" s="393">
        <f t="shared" si="46"/>
        <v>11265.249538000002</v>
      </c>
      <c r="CI32" s="394">
        <f t="shared" si="47"/>
        <v>18629.614999999998</v>
      </c>
      <c r="CJ32" s="425">
        <v>2691.7079089999997</v>
      </c>
      <c r="CK32" s="425">
        <v>10337.654999999999</v>
      </c>
      <c r="CL32" s="425">
        <v>8561.3012950000011</v>
      </c>
      <c r="CM32" s="425">
        <v>7690.4829999999993</v>
      </c>
      <c r="CN32" s="425">
        <v>2.4918239999999998</v>
      </c>
      <c r="CO32" s="425">
        <v>532.97500000000002</v>
      </c>
      <c r="CP32" s="425">
        <v>9.7479999999999993</v>
      </c>
      <c r="CQ32" s="425">
        <v>68.406000000000006</v>
      </c>
      <c r="CR32" s="425">
        <v>5.1000000000000004E-4</v>
      </c>
      <c r="CS32" s="484">
        <v>9.6000000000000002E-2</v>
      </c>
      <c r="CT32" s="423">
        <f t="shared" si="14"/>
        <v>9379</v>
      </c>
      <c r="CU32" s="424">
        <f t="shared" si="15"/>
        <v>16621</v>
      </c>
      <c r="CV32" s="425">
        <v>2792</v>
      </c>
      <c r="CW32" s="425">
        <v>9541</v>
      </c>
      <c r="CX32" s="425">
        <v>6574</v>
      </c>
      <c r="CY32" s="425">
        <v>5600</v>
      </c>
      <c r="CZ32" s="425">
        <v>4</v>
      </c>
      <c r="DA32" s="425">
        <v>1440</v>
      </c>
      <c r="DB32" s="425">
        <v>9</v>
      </c>
      <c r="DC32" s="426">
        <v>40</v>
      </c>
      <c r="DD32" s="423">
        <f t="shared" si="16"/>
        <v>6164.0467550000003</v>
      </c>
      <c r="DE32" s="424">
        <f t="shared" si="17"/>
        <v>10598.286</v>
      </c>
      <c r="DF32" s="394">
        <v>1391.4397280000001</v>
      </c>
      <c r="DG32" s="394">
        <v>4863.0219999999999</v>
      </c>
      <c r="DH32" s="394">
        <v>4754.9119300000002</v>
      </c>
      <c r="DI32" s="394">
        <v>4101.4229999999998</v>
      </c>
      <c r="DJ32" s="413">
        <v>1.601307</v>
      </c>
      <c r="DK32" s="394">
        <v>1453.3330000000001</v>
      </c>
      <c r="DL32" s="394">
        <v>16.093789999999998</v>
      </c>
      <c r="DM32" s="422">
        <v>180.50800000000001</v>
      </c>
      <c r="DN32" s="423">
        <f t="shared" si="18"/>
        <v>5489.1993450000009</v>
      </c>
      <c r="DO32" s="424">
        <f t="shared" si="19"/>
        <v>8531.9330000000009</v>
      </c>
      <c r="DP32" s="394">
        <v>1588.9250200000001</v>
      </c>
      <c r="DQ32" s="394">
        <v>5025.2480000000014</v>
      </c>
      <c r="DR32" s="394">
        <v>3894.9301040000005</v>
      </c>
      <c r="DS32" s="394">
        <v>3448.9619999999995</v>
      </c>
      <c r="DT32" s="413">
        <v>0.30659300000000006</v>
      </c>
      <c r="DU32" s="394">
        <v>27.540999999999997</v>
      </c>
      <c r="DV32" s="394">
        <v>5.0376279999999998</v>
      </c>
      <c r="DW32" s="422">
        <v>30.182000000000002</v>
      </c>
      <c r="DX32" s="423">
        <f t="shared" si="20"/>
        <v>4826.7134300000007</v>
      </c>
      <c r="DY32" s="424">
        <f t="shared" si="21"/>
        <v>6304.2870000000003</v>
      </c>
      <c r="DZ32" s="394">
        <v>2080.7597700000001</v>
      </c>
      <c r="EA32" s="394">
        <v>4083.098</v>
      </c>
      <c r="EB32" s="394">
        <v>2738.9621600000005</v>
      </c>
      <c r="EC32" s="394">
        <v>2185.2940000000003</v>
      </c>
      <c r="ED32" s="413"/>
      <c r="EE32" s="394">
        <v>12.327</v>
      </c>
      <c r="EF32" s="394">
        <v>6.9915000000000003</v>
      </c>
      <c r="EG32" s="422">
        <v>23.568000000000001</v>
      </c>
      <c r="EH32" s="423">
        <f t="shared" si="22"/>
        <v>7407.9440000000004</v>
      </c>
      <c r="EI32" s="424">
        <f t="shared" si="23"/>
        <v>17809.409</v>
      </c>
      <c r="EJ32" s="425">
        <v>3199.9810000000007</v>
      </c>
      <c r="EK32" s="425">
        <v>14125.01</v>
      </c>
      <c r="EL32" s="425">
        <v>4203.3040000000001</v>
      </c>
      <c r="EM32" s="425">
        <v>3277.683</v>
      </c>
      <c r="EN32" s="425">
        <v>0.95499999999999996</v>
      </c>
      <c r="EO32" s="425">
        <v>43.245999999999995</v>
      </c>
      <c r="EP32" s="424">
        <v>3.7040000000000002</v>
      </c>
      <c r="EQ32" s="427">
        <v>363.47</v>
      </c>
      <c r="ER32" s="396">
        <f t="shared" si="24"/>
        <v>125125.115068</v>
      </c>
      <c r="ES32" s="397">
        <f t="shared" si="25"/>
        <v>281330.06099999999</v>
      </c>
      <c r="ET32" s="397">
        <f t="shared" si="26"/>
        <v>39622.738426999997</v>
      </c>
      <c r="EU32" s="397">
        <f t="shared" si="27"/>
        <v>160513.20199999999</v>
      </c>
      <c r="EV32" s="397">
        <f t="shared" si="28"/>
        <v>84556.093488999992</v>
      </c>
      <c r="EW32" s="397">
        <f t="shared" si="29"/>
        <v>108808.557</v>
      </c>
      <c r="EX32" s="397">
        <f t="shared" si="30"/>
        <v>94.305723999999998</v>
      </c>
      <c r="EY32" s="397">
        <f t="shared" si="31"/>
        <v>7064.6230000000005</v>
      </c>
      <c r="EZ32" s="397">
        <f t="shared" si="32"/>
        <v>22.747</v>
      </c>
      <c r="FA32" s="397">
        <f t="shared" si="33"/>
        <v>391.17899999999997</v>
      </c>
      <c r="FB32" s="397">
        <f t="shared" si="34"/>
        <v>829.23042800000007</v>
      </c>
      <c r="FC32" s="398">
        <f t="shared" si="35"/>
        <v>4552.4999999999991</v>
      </c>
    </row>
    <row r="33" spans="1:159" s="54" customFormat="1" ht="14.4" customHeight="1" x14ac:dyDescent="0.2">
      <c r="A33" s="479" t="s">
        <v>116</v>
      </c>
      <c r="B33" s="480">
        <f t="shared" si="6"/>
        <v>81537.633000000002</v>
      </c>
      <c r="C33" s="481">
        <f t="shared" si="36"/>
        <v>79752.129000000015</v>
      </c>
      <c r="D33" s="482">
        <v>11160.498999999993</v>
      </c>
      <c r="E33" s="482">
        <v>38786.377000000008</v>
      </c>
      <c r="F33" s="482">
        <v>69976.712</v>
      </c>
      <c r="G33" s="482">
        <v>38090.091</v>
      </c>
      <c r="H33" s="482">
        <v>30.860000000000003</v>
      </c>
      <c r="I33" s="482">
        <v>746.27</v>
      </c>
      <c r="J33" s="482">
        <v>0.46200000000000002</v>
      </c>
      <c r="K33" s="482">
        <v>96.638999999999996</v>
      </c>
      <c r="L33" s="482">
        <v>369.10000000000008</v>
      </c>
      <c r="M33" s="483">
        <v>2032.7520000000004</v>
      </c>
      <c r="N33" s="480">
        <f t="shared" si="7"/>
        <v>63697.242000000006</v>
      </c>
      <c r="O33" s="481">
        <f t="shared" si="37"/>
        <v>79583.267000000022</v>
      </c>
      <c r="P33" s="482">
        <v>7885.5419999999995</v>
      </c>
      <c r="Q33" s="482">
        <v>38482.963000000003</v>
      </c>
      <c r="R33" s="482">
        <v>55473.766000000003</v>
      </c>
      <c r="S33" s="482">
        <v>39120.11</v>
      </c>
      <c r="T33" s="482">
        <v>29.484000000000002</v>
      </c>
      <c r="U33" s="482">
        <v>519.346</v>
      </c>
      <c r="V33" s="482">
        <v>56.205000000000005</v>
      </c>
      <c r="W33" s="482">
        <v>264.90299999999996</v>
      </c>
      <c r="X33" s="482">
        <v>252.24500000000003</v>
      </c>
      <c r="Y33" s="483">
        <v>1195.9449999999999</v>
      </c>
      <c r="Z33" s="393">
        <f t="shared" si="8"/>
        <v>76714.156000000003</v>
      </c>
      <c r="AA33" s="394">
        <f t="shared" si="38"/>
        <v>93449.349000000002</v>
      </c>
      <c r="AB33" s="395">
        <v>7836.5370000000003</v>
      </c>
      <c r="AC33" s="395">
        <v>31163.703999999994</v>
      </c>
      <c r="AD33" s="395">
        <v>68518.48</v>
      </c>
      <c r="AE33" s="395">
        <v>60469.406000000003</v>
      </c>
      <c r="AF33" s="395">
        <v>4.2930000000000001</v>
      </c>
      <c r="AG33" s="395">
        <v>324.58200000000005</v>
      </c>
      <c r="AH33" s="395">
        <v>8.5500000000000007</v>
      </c>
      <c r="AI33" s="395">
        <v>8.6229999999999993</v>
      </c>
      <c r="AJ33" s="395">
        <v>346.29600000000011</v>
      </c>
      <c r="AK33" s="395">
        <v>1483.0340000000003</v>
      </c>
      <c r="AL33" s="393">
        <f t="shared" si="9"/>
        <v>16934.301999999996</v>
      </c>
      <c r="AM33" s="394">
        <f t="shared" si="39"/>
        <v>35292.381999999998</v>
      </c>
      <c r="AN33" s="395">
        <v>5396.6549999999988</v>
      </c>
      <c r="AO33" s="395">
        <v>26023.167000000001</v>
      </c>
      <c r="AP33" s="395">
        <v>11294.655999999999</v>
      </c>
      <c r="AQ33" s="395">
        <v>7522.8770000000004</v>
      </c>
      <c r="AR33" s="395">
        <v>29.320000000000014</v>
      </c>
      <c r="AS33" s="395">
        <v>896.202</v>
      </c>
      <c r="AT33" s="395">
        <v>2.9409999999999998</v>
      </c>
      <c r="AU33" s="395">
        <v>62.592000000000006</v>
      </c>
      <c r="AV33" s="395">
        <v>210.73000000000005</v>
      </c>
      <c r="AW33" s="429">
        <v>787.54400000000021</v>
      </c>
      <c r="AX33" s="393">
        <f t="shared" si="40"/>
        <v>15173.298999999999</v>
      </c>
      <c r="AY33" s="394">
        <f t="shared" si="41"/>
        <v>34796.183999999994</v>
      </c>
      <c r="AZ33" s="397">
        <v>5363.4870000000001</v>
      </c>
      <c r="BA33" s="397">
        <v>24231.75</v>
      </c>
      <c r="BB33" s="397">
        <v>9663.3479999999981</v>
      </c>
      <c r="BC33" s="397">
        <v>7938.6210000000001</v>
      </c>
      <c r="BD33" s="397">
        <v>20.106000000000002</v>
      </c>
      <c r="BE33" s="397">
        <v>1717.242</v>
      </c>
      <c r="BF33" s="397">
        <v>2.5100000000000002</v>
      </c>
      <c r="BG33" s="397">
        <v>105.14700000000001</v>
      </c>
      <c r="BH33" s="397">
        <v>123.848</v>
      </c>
      <c r="BI33" s="398">
        <v>803.42399999999998</v>
      </c>
      <c r="BJ33" s="393">
        <f t="shared" si="10"/>
        <v>24048.749000000003</v>
      </c>
      <c r="BK33" s="394">
        <f t="shared" si="11"/>
        <v>39718.462000000007</v>
      </c>
      <c r="BL33" s="397">
        <v>5300.9689999999991</v>
      </c>
      <c r="BM33" s="397">
        <v>21664.796000000002</v>
      </c>
      <c r="BN33" s="397">
        <v>18631.185000000001</v>
      </c>
      <c r="BO33" s="397">
        <v>15982.523000000001</v>
      </c>
      <c r="BP33" s="397">
        <v>18.805</v>
      </c>
      <c r="BQ33" s="397">
        <v>1362.2600000000002</v>
      </c>
      <c r="BR33" s="397">
        <v>0</v>
      </c>
      <c r="BS33" s="397">
        <v>0</v>
      </c>
      <c r="BT33" s="397">
        <v>97.79</v>
      </c>
      <c r="BU33" s="398">
        <v>708.88300000000004</v>
      </c>
      <c r="BV33" s="393">
        <f t="shared" si="44"/>
        <v>17484.340999999997</v>
      </c>
      <c r="BW33" s="394">
        <f t="shared" si="45"/>
        <v>28737.126999999997</v>
      </c>
      <c r="BX33" s="425">
        <v>7564.6749999999975</v>
      </c>
      <c r="BY33" s="425">
        <v>20547.173000000003</v>
      </c>
      <c r="BZ33" s="425">
        <v>9911.2379999999994</v>
      </c>
      <c r="CA33" s="425">
        <v>7904.0939999999991</v>
      </c>
      <c r="CB33" s="425">
        <v>5.0039999999999987</v>
      </c>
      <c r="CC33" s="425">
        <v>226.45999999999998</v>
      </c>
      <c r="CD33" s="412">
        <v>3.4239999999999999</v>
      </c>
      <c r="CE33" s="425">
        <v>48.633999999999993</v>
      </c>
      <c r="CF33" s="412"/>
      <c r="CG33" s="426">
        <v>10.765999999999998</v>
      </c>
      <c r="CH33" s="393">
        <f t="shared" si="46"/>
        <v>24512.857452</v>
      </c>
      <c r="CI33" s="394">
        <f t="shared" si="47"/>
        <v>36300.618999999999</v>
      </c>
      <c r="CJ33" s="425">
        <v>5801.5752019999991</v>
      </c>
      <c r="CK33" s="425">
        <v>19654.252</v>
      </c>
      <c r="CL33" s="425">
        <v>18707.101434</v>
      </c>
      <c r="CM33" s="425">
        <v>16418.014000000003</v>
      </c>
      <c r="CN33" s="425">
        <v>4.1808160000000001</v>
      </c>
      <c r="CO33" s="425">
        <v>215.00499999999997</v>
      </c>
      <c r="CP33" s="412"/>
      <c r="CQ33" s="425">
        <v>2.6419999999999999</v>
      </c>
      <c r="CR33" s="412"/>
      <c r="CS33" s="484">
        <v>10.706</v>
      </c>
      <c r="CT33" s="423">
        <f t="shared" si="14"/>
        <v>11306</v>
      </c>
      <c r="CU33" s="424">
        <f t="shared" si="15"/>
        <v>20992</v>
      </c>
      <c r="CV33" s="425">
        <v>4252</v>
      </c>
      <c r="CW33" s="425">
        <v>13968</v>
      </c>
      <c r="CX33" s="425">
        <v>7036</v>
      </c>
      <c r="CY33" s="425">
        <v>6610</v>
      </c>
      <c r="CZ33" s="425">
        <v>17</v>
      </c>
      <c r="DA33" s="425">
        <v>375</v>
      </c>
      <c r="DB33" s="425">
        <v>1</v>
      </c>
      <c r="DC33" s="426">
        <v>39</v>
      </c>
      <c r="DD33" s="423">
        <f t="shared" si="16"/>
        <v>7991.9716900000003</v>
      </c>
      <c r="DE33" s="424">
        <f t="shared" si="17"/>
        <v>20802.579000000002</v>
      </c>
      <c r="DF33" s="394">
        <v>3775.0675699999997</v>
      </c>
      <c r="DG33" s="394">
        <v>15832.239</v>
      </c>
      <c r="DH33" s="394">
        <v>4135.1823279999999</v>
      </c>
      <c r="DI33" s="394">
        <v>4124.6870000000008</v>
      </c>
      <c r="DJ33" s="394">
        <v>11.306881000000001</v>
      </c>
      <c r="DK33" s="394">
        <v>528.02600000000007</v>
      </c>
      <c r="DL33" s="394">
        <v>70.414911000000004</v>
      </c>
      <c r="DM33" s="422">
        <v>317.62700000000001</v>
      </c>
      <c r="DN33" s="423">
        <f t="shared" si="18"/>
        <v>6101.172547000001</v>
      </c>
      <c r="DO33" s="424">
        <f t="shared" si="19"/>
        <v>19391.737000000001</v>
      </c>
      <c r="DP33" s="394">
        <v>2100.4993830000003</v>
      </c>
      <c r="DQ33" s="394">
        <v>14707.795000000002</v>
      </c>
      <c r="DR33" s="394">
        <v>3964.6277300000002</v>
      </c>
      <c r="DS33" s="394">
        <v>4240.6900000000005</v>
      </c>
      <c r="DT33" s="394">
        <v>3.4814340000000001</v>
      </c>
      <c r="DU33" s="394">
        <v>212.47099999999998</v>
      </c>
      <c r="DV33" s="394">
        <v>32.564</v>
      </c>
      <c r="DW33" s="422">
        <v>230.78099999999998</v>
      </c>
      <c r="DX33" s="423">
        <f t="shared" si="20"/>
        <v>5974.603274000001</v>
      </c>
      <c r="DY33" s="424">
        <f t="shared" si="21"/>
        <v>9899.1610000000001</v>
      </c>
      <c r="DZ33" s="394">
        <v>2066.9252670000001</v>
      </c>
      <c r="EA33" s="394">
        <v>6168.3680000000004</v>
      </c>
      <c r="EB33" s="394">
        <v>3639.4001300000004</v>
      </c>
      <c r="EC33" s="394">
        <v>3404.0189999999993</v>
      </c>
      <c r="ED33" s="394">
        <v>1.7411369999999999</v>
      </c>
      <c r="EE33" s="394">
        <v>119.93300000000001</v>
      </c>
      <c r="EF33" s="394">
        <v>266.53674000000001</v>
      </c>
      <c r="EG33" s="422">
        <v>206.84100000000001</v>
      </c>
      <c r="EH33" s="423">
        <f t="shared" si="22"/>
        <v>8613.8050000000003</v>
      </c>
      <c r="EI33" s="424">
        <f t="shared" si="23"/>
        <v>14246.295</v>
      </c>
      <c r="EJ33" s="425">
        <v>2905.4609999999998</v>
      </c>
      <c r="EK33" s="425">
        <v>9227.6180000000004</v>
      </c>
      <c r="EL33" s="425">
        <v>5704.8590000000004</v>
      </c>
      <c r="EM33" s="425">
        <v>4417.1970000000001</v>
      </c>
      <c r="EN33" s="425">
        <v>3.4849999999999999</v>
      </c>
      <c r="EO33" s="425">
        <v>205.07299999999998</v>
      </c>
      <c r="EP33" s="424"/>
      <c r="EQ33" s="427">
        <v>396.40699999999998</v>
      </c>
      <c r="ER33" s="396">
        <f t="shared" si="24"/>
        <v>360090.13196299999</v>
      </c>
      <c r="ES33" s="397">
        <f t="shared" si="25"/>
        <v>512961.29100000008</v>
      </c>
      <c r="ET33" s="397">
        <f t="shared" si="26"/>
        <v>71409.89242199999</v>
      </c>
      <c r="EU33" s="397">
        <f t="shared" si="27"/>
        <v>280458.20200000005</v>
      </c>
      <c r="EV33" s="397">
        <f t="shared" si="28"/>
        <v>286656.55562200001</v>
      </c>
      <c r="EW33" s="397">
        <f t="shared" si="29"/>
        <v>216242.32900000003</v>
      </c>
      <c r="EX33" s="397">
        <f t="shared" si="30"/>
        <v>179.06726800000004</v>
      </c>
      <c r="EY33" s="397">
        <f t="shared" si="31"/>
        <v>7447.8700000000008</v>
      </c>
      <c r="EZ33" s="397">
        <f t="shared" si="32"/>
        <v>74.092000000000013</v>
      </c>
      <c r="FA33" s="397">
        <f t="shared" si="33"/>
        <v>589.17999999999995</v>
      </c>
      <c r="FB33" s="397">
        <f t="shared" si="34"/>
        <v>1770.5246510000002</v>
      </c>
      <c r="FC33" s="398">
        <f t="shared" si="35"/>
        <v>8223.7100000000009</v>
      </c>
    </row>
    <row r="34" spans="1:159" s="54" customFormat="1" ht="14.4" customHeight="1" x14ac:dyDescent="0.2">
      <c r="A34" s="479" t="s">
        <v>80</v>
      </c>
      <c r="B34" s="480">
        <f t="shared" si="6"/>
        <v>56216.596999999972</v>
      </c>
      <c r="C34" s="481">
        <f t="shared" si="36"/>
        <v>107919.31000000001</v>
      </c>
      <c r="D34" s="482">
        <v>45266.542999999969</v>
      </c>
      <c r="E34" s="482">
        <v>78639.056000000011</v>
      </c>
      <c r="F34" s="482">
        <v>2072.0589999999997</v>
      </c>
      <c r="G34" s="482">
        <v>10829.800999999999</v>
      </c>
      <c r="H34" s="482">
        <v>16.734000000000002</v>
      </c>
      <c r="I34" s="482">
        <v>395.85800000000006</v>
      </c>
      <c r="J34" s="482">
        <v>104.26200000000001</v>
      </c>
      <c r="K34" s="482">
        <v>1712.845</v>
      </c>
      <c r="L34" s="482">
        <v>8756.9990000000053</v>
      </c>
      <c r="M34" s="483">
        <v>16341.749999999996</v>
      </c>
      <c r="N34" s="480">
        <f t="shared" si="7"/>
        <v>71900.787000000026</v>
      </c>
      <c r="O34" s="481">
        <f t="shared" si="37"/>
        <v>114004.69999999998</v>
      </c>
      <c r="P34" s="482">
        <v>59316.02800000002</v>
      </c>
      <c r="Q34" s="482">
        <v>75804.510999999999</v>
      </c>
      <c r="R34" s="482">
        <v>3154.1370000000006</v>
      </c>
      <c r="S34" s="482">
        <v>20064.584999999999</v>
      </c>
      <c r="T34" s="482">
        <v>6.6240000000000014</v>
      </c>
      <c r="U34" s="482">
        <v>568.70600000000002</v>
      </c>
      <c r="V34" s="482">
        <v>57.803999999999995</v>
      </c>
      <c r="W34" s="482">
        <v>828.41499999999996</v>
      </c>
      <c r="X34" s="482">
        <v>9366.1940000000031</v>
      </c>
      <c r="Y34" s="483">
        <v>16738.482999999997</v>
      </c>
      <c r="Z34" s="393">
        <f t="shared" si="8"/>
        <v>62243.68</v>
      </c>
      <c r="AA34" s="394">
        <f t="shared" si="38"/>
        <v>109541.65800000005</v>
      </c>
      <c r="AB34" s="395">
        <v>48300.751000000004</v>
      </c>
      <c r="AC34" s="395">
        <v>77143.431000000055</v>
      </c>
      <c r="AD34" s="395">
        <v>3706.0920000000001</v>
      </c>
      <c r="AE34" s="395">
        <v>15805.342999999999</v>
      </c>
      <c r="AF34" s="395">
        <v>4.1550000000000002</v>
      </c>
      <c r="AG34" s="395">
        <v>234.41099999999997</v>
      </c>
      <c r="AH34" s="395">
        <v>40.982999999999997</v>
      </c>
      <c r="AI34" s="395">
        <v>325.49</v>
      </c>
      <c r="AJ34" s="395">
        <v>10191.699000000001</v>
      </c>
      <c r="AK34" s="395">
        <v>16032.983</v>
      </c>
      <c r="AL34" s="393">
        <f t="shared" si="9"/>
        <v>49737.321999999956</v>
      </c>
      <c r="AM34" s="394">
        <f t="shared" si="39"/>
        <v>114400.25700000001</v>
      </c>
      <c r="AN34" s="395">
        <v>36718.415999999954</v>
      </c>
      <c r="AO34" s="395">
        <v>90257.101999999999</v>
      </c>
      <c r="AP34" s="395">
        <v>2409.0759999999996</v>
      </c>
      <c r="AQ34" s="395">
        <v>8379.9669999999987</v>
      </c>
      <c r="AR34" s="395">
        <v>2.8650000000000002</v>
      </c>
      <c r="AS34" s="395">
        <v>330.899</v>
      </c>
      <c r="AT34" s="395">
        <v>97.260999999999996</v>
      </c>
      <c r="AU34" s="395">
        <v>318.11299999999994</v>
      </c>
      <c r="AV34" s="395">
        <v>10509.704000000002</v>
      </c>
      <c r="AW34" s="429">
        <v>15114.176000000012</v>
      </c>
      <c r="AX34" s="393">
        <f t="shared" si="40"/>
        <v>42027.597999999998</v>
      </c>
      <c r="AY34" s="394">
        <f t="shared" si="41"/>
        <v>97516.656999999977</v>
      </c>
      <c r="AZ34" s="397">
        <v>30177.785</v>
      </c>
      <c r="BA34" s="397">
        <v>76267.366999999998</v>
      </c>
      <c r="BB34" s="397">
        <v>2353.933</v>
      </c>
      <c r="BC34" s="397">
        <v>6231.54</v>
      </c>
      <c r="BD34" s="397">
        <v>4.9240000000000004</v>
      </c>
      <c r="BE34" s="397">
        <v>611.93799999999999</v>
      </c>
      <c r="BF34" s="397">
        <v>31.461000000000002</v>
      </c>
      <c r="BG34" s="397">
        <v>138.999</v>
      </c>
      <c r="BH34" s="397">
        <v>9459.494999999999</v>
      </c>
      <c r="BI34" s="398">
        <v>14266.813</v>
      </c>
      <c r="BJ34" s="393">
        <f t="shared" si="10"/>
        <v>44453.094999999994</v>
      </c>
      <c r="BK34" s="394">
        <f t="shared" si="11"/>
        <v>85918.977999999988</v>
      </c>
      <c r="BL34" s="397">
        <v>32050.779999999995</v>
      </c>
      <c r="BM34" s="397">
        <v>60343.067999999999</v>
      </c>
      <c r="BN34" s="397">
        <v>3896.3629999999998</v>
      </c>
      <c r="BO34" s="397">
        <v>11735.853999999999</v>
      </c>
      <c r="BP34" s="397">
        <v>8.3369999999999997</v>
      </c>
      <c r="BQ34" s="397">
        <v>426.59899999999999</v>
      </c>
      <c r="BR34" s="397">
        <v>24.742000000000001</v>
      </c>
      <c r="BS34" s="397">
        <v>127.96599999999999</v>
      </c>
      <c r="BT34" s="397">
        <v>8472.8730000000014</v>
      </c>
      <c r="BU34" s="398">
        <v>13285.491</v>
      </c>
      <c r="BV34" s="393">
        <f t="shared" si="44"/>
        <v>31278.39000000005</v>
      </c>
      <c r="BW34" s="394">
        <f t="shared" si="45"/>
        <v>59882.670999999951</v>
      </c>
      <c r="BX34" s="425">
        <v>29284.71000000005</v>
      </c>
      <c r="BY34" s="425">
        <v>51795.462999999952</v>
      </c>
      <c r="BZ34" s="425">
        <v>1850.91</v>
      </c>
      <c r="CA34" s="425">
        <v>7596.8099999999995</v>
      </c>
      <c r="CB34" s="425">
        <v>4.5129999999999999</v>
      </c>
      <c r="CC34" s="425">
        <v>446.73</v>
      </c>
      <c r="CD34" s="425">
        <v>138.25700000000001</v>
      </c>
      <c r="CE34" s="425">
        <v>27.946999999999999</v>
      </c>
      <c r="CF34" s="425"/>
      <c r="CG34" s="426">
        <v>15.721</v>
      </c>
      <c r="CH34" s="393">
        <f t="shared" si="46"/>
        <v>28476.743350000004</v>
      </c>
      <c r="CI34" s="394">
        <f t="shared" si="47"/>
        <v>55591.27</v>
      </c>
      <c r="CJ34" s="425">
        <v>27686.929826000007</v>
      </c>
      <c r="CK34" s="425">
        <v>47958.788999999997</v>
      </c>
      <c r="CL34" s="425">
        <v>777.39067499999999</v>
      </c>
      <c r="CM34" s="425">
        <v>6709.5009999999993</v>
      </c>
      <c r="CN34" s="425">
        <v>4.144622</v>
      </c>
      <c r="CO34" s="425">
        <v>867.30600000000004</v>
      </c>
      <c r="CP34" s="425">
        <v>6.4832899999999993</v>
      </c>
      <c r="CQ34" s="425">
        <v>17.302</v>
      </c>
      <c r="CR34" s="425">
        <v>1.794937</v>
      </c>
      <c r="CS34" s="484">
        <v>38.372000000000007</v>
      </c>
      <c r="CT34" s="423">
        <f t="shared" si="14"/>
        <v>32930</v>
      </c>
      <c r="CU34" s="424">
        <f t="shared" si="15"/>
        <v>50325</v>
      </c>
      <c r="CV34" s="425">
        <v>24015</v>
      </c>
      <c r="CW34" s="425">
        <v>39460</v>
      </c>
      <c r="CX34" s="425">
        <v>3178</v>
      </c>
      <c r="CY34" s="425">
        <v>7670</v>
      </c>
      <c r="CZ34" s="425">
        <v>5</v>
      </c>
      <c r="DA34" s="425">
        <v>1104</v>
      </c>
      <c r="DB34" s="425">
        <v>5732</v>
      </c>
      <c r="DC34" s="426">
        <v>2091</v>
      </c>
      <c r="DD34" s="423">
        <f t="shared" si="16"/>
        <v>26937.270184000008</v>
      </c>
      <c r="DE34" s="424">
        <f t="shared" si="17"/>
        <v>49015.696000000004</v>
      </c>
      <c r="DF34" s="394">
        <v>23093.010813000008</v>
      </c>
      <c r="DG34" s="394">
        <v>34145.576000000001</v>
      </c>
      <c r="DH34" s="394">
        <v>2765.4717500000002</v>
      </c>
      <c r="DI34" s="394">
        <v>11376.237000000001</v>
      </c>
      <c r="DJ34" s="394">
        <v>5.7290760000000001</v>
      </c>
      <c r="DK34" s="394">
        <v>1397.8510000000001</v>
      </c>
      <c r="DL34" s="394">
        <v>1073.0585450000001</v>
      </c>
      <c r="DM34" s="422">
        <v>2096.0320000000002</v>
      </c>
      <c r="DN34" s="423">
        <f t="shared" si="18"/>
        <v>26323.512292000003</v>
      </c>
      <c r="DO34" s="424">
        <f t="shared" si="19"/>
        <v>42191.914000000004</v>
      </c>
      <c r="DP34" s="394">
        <v>23085.825833000006</v>
      </c>
      <c r="DQ34" s="394">
        <v>32858.532000000007</v>
      </c>
      <c r="DR34" s="394">
        <v>2633.57</v>
      </c>
      <c r="DS34" s="394">
        <v>7217.3449999999993</v>
      </c>
      <c r="DT34" s="394">
        <v>4.0738649999999996</v>
      </c>
      <c r="DU34" s="394">
        <v>319.62099999999998</v>
      </c>
      <c r="DV34" s="394">
        <v>600.04259400000001</v>
      </c>
      <c r="DW34" s="422">
        <v>1796.4160000000002</v>
      </c>
      <c r="DX34" s="423">
        <f t="shared" si="20"/>
        <v>31717.877816</v>
      </c>
      <c r="DY34" s="424">
        <f t="shared" si="21"/>
        <v>39456.118999999999</v>
      </c>
      <c r="DZ34" s="394">
        <v>24619.854006000001</v>
      </c>
      <c r="EA34" s="394">
        <v>30811.751</v>
      </c>
      <c r="EB34" s="394">
        <v>6485.9559199999994</v>
      </c>
      <c r="EC34" s="394">
        <v>7493.5450000000001</v>
      </c>
      <c r="ED34" s="394">
        <v>2.2386399999999997</v>
      </c>
      <c r="EE34" s="394">
        <v>485.37600000000003</v>
      </c>
      <c r="EF34" s="394">
        <v>609.82925</v>
      </c>
      <c r="EG34" s="422">
        <v>665.447</v>
      </c>
      <c r="EH34" s="423">
        <f t="shared" si="22"/>
        <v>17619.896000000019</v>
      </c>
      <c r="EI34" s="424">
        <f t="shared" si="23"/>
        <v>50472.605000000003</v>
      </c>
      <c r="EJ34" s="425">
        <v>10921.994000000021</v>
      </c>
      <c r="EK34" s="425">
        <v>42032.41</v>
      </c>
      <c r="EL34" s="425">
        <v>6695.1779999999999</v>
      </c>
      <c r="EM34" s="425">
        <v>614.98599999999999</v>
      </c>
      <c r="EN34" s="425">
        <v>2.7240000000000002</v>
      </c>
      <c r="EO34" s="425">
        <v>1086.5339999999999</v>
      </c>
      <c r="EP34" s="424"/>
      <c r="EQ34" s="427">
        <v>6738.6750000000002</v>
      </c>
      <c r="ER34" s="396">
        <f t="shared" si="24"/>
        <v>521862.76864200004</v>
      </c>
      <c r="ES34" s="397">
        <f t="shared" si="25"/>
        <v>976236.83500000008</v>
      </c>
      <c r="ET34" s="397">
        <f t="shared" si="26"/>
        <v>414537.62747800001</v>
      </c>
      <c r="EU34" s="397">
        <f t="shared" si="27"/>
        <v>737517.05599999998</v>
      </c>
      <c r="EV34" s="397">
        <f t="shared" si="28"/>
        <v>41978.136344999999</v>
      </c>
      <c r="EW34" s="397">
        <f t="shared" si="29"/>
        <v>121725.514</v>
      </c>
      <c r="EX34" s="397">
        <f t="shared" si="30"/>
        <v>72.062202999999997</v>
      </c>
      <c r="EY34" s="397">
        <f t="shared" si="31"/>
        <v>8275.8289999999997</v>
      </c>
      <c r="EZ34" s="397">
        <f t="shared" si="32"/>
        <v>501.25328999999999</v>
      </c>
      <c r="FA34" s="397">
        <f t="shared" si="33"/>
        <v>3497.0770000000002</v>
      </c>
      <c r="FB34" s="397">
        <f t="shared" si="34"/>
        <v>64773.689326000007</v>
      </c>
      <c r="FC34" s="398">
        <f t="shared" si="35"/>
        <v>105221.35900000001</v>
      </c>
    </row>
    <row r="35" spans="1:159" s="54" customFormat="1" ht="14.4" customHeight="1" x14ac:dyDescent="0.2">
      <c r="A35" s="479" t="s">
        <v>117</v>
      </c>
      <c r="B35" s="480">
        <f t="shared" si="6"/>
        <v>27619.876999999997</v>
      </c>
      <c r="C35" s="481">
        <f t="shared" si="36"/>
        <v>26641.88</v>
      </c>
      <c r="D35" s="482">
        <v>1863.88</v>
      </c>
      <c r="E35" s="482">
        <v>11836.432000000001</v>
      </c>
      <c r="F35" s="482">
        <v>24788.916999999998</v>
      </c>
      <c r="G35" s="482">
        <v>9808.4770000000008</v>
      </c>
      <c r="H35" s="482">
        <v>16.417000000000002</v>
      </c>
      <c r="I35" s="482">
        <v>2754.1059999999998</v>
      </c>
      <c r="J35" s="482">
        <v>0.40199999999999997</v>
      </c>
      <c r="K35" s="482">
        <v>7.6269999999999998</v>
      </c>
      <c r="L35" s="482">
        <v>950.26099999999985</v>
      </c>
      <c r="M35" s="483">
        <v>2235.2380000000003</v>
      </c>
      <c r="N35" s="480">
        <f t="shared" si="7"/>
        <v>40989.989000000009</v>
      </c>
      <c r="O35" s="481">
        <f t="shared" si="37"/>
        <v>71791.494999999995</v>
      </c>
      <c r="P35" s="482">
        <v>2680.4639999999999</v>
      </c>
      <c r="Q35" s="482">
        <v>13001.463</v>
      </c>
      <c r="R35" s="482">
        <v>37839.72800000001</v>
      </c>
      <c r="S35" s="482">
        <v>20771.831999999999</v>
      </c>
      <c r="T35" s="482">
        <v>9.5190000000000019</v>
      </c>
      <c r="U35" s="482">
        <v>650.00400000000002</v>
      </c>
      <c r="V35" s="482">
        <v>2.8820000000000001</v>
      </c>
      <c r="W35" s="482">
        <v>64.881999999999991</v>
      </c>
      <c r="X35" s="482">
        <v>457.39599999999996</v>
      </c>
      <c r="Y35" s="483">
        <v>37303.313999999998</v>
      </c>
      <c r="Z35" s="393">
        <f t="shared" si="8"/>
        <v>9342.1649999999972</v>
      </c>
      <c r="AA35" s="394">
        <f t="shared" si="38"/>
        <v>26838.444999999996</v>
      </c>
      <c r="AB35" s="395">
        <v>2773.933</v>
      </c>
      <c r="AC35" s="395">
        <v>15620.875</v>
      </c>
      <c r="AD35" s="395">
        <v>5747.7579999999998</v>
      </c>
      <c r="AE35" s="395">
        <v>6738.0629999999992</v>
      </c>
      <c r="AF35" s="395">
        <v>7.9080000000000021</v>
      </c>
      <c r="AG35" s="395">
        <v>1556.2530000000002</v>
      </c>
      <c r="AH35" s="395">
        <v>9.32</v>
      </c>
      <c r="AI35" s="395">
        <v>86.599000000000018</v>
      </c>
      <c r="AJ35" s="395">
        <v>803.24599999999987</v>
      </c>
      <c r="AK35" s="395">
        <v>2836.6549999999997</v>
      </c>
      <c r="AL35" s="393">
        <f t="shared" si="9"/>
        <v>6245.6299999999983</v>
      </c>
      <c r="AM35" s="394">
        <f t="shared" si="39"/>
        <v>21799.104999999996</v>
      </c>
      <c r="AN35" s="395">
        <v>2497.2669999999989</v>
      </c>
      <c r="AO35" s="395">
        <v>11966.411999999998</v>
      </c>
      <c r="AP35" s="395">
        <v>2856.0429999999997</v>
      </c>
      <c r="AQ35" s="395">
        <v>4779.7319999999982</v>
      </c>
      <c r="AR35" s="395">
        <v>5.0490000000000004</v>
      </c>
      <c r="AS35" s="395">
        <v>1081.252</v>
      </c>
      <c r="AT35" s="395">
        <v>10.364000000000001</v>
      </c>
      <c r="AU35" s="395">
        <v>80.941000000000003</v>
      </c>
      <c r="AV35" s="395">
        <v>876.90699999999993</v>
      </c>
      <c r="AW35" s="429">
        <v>3890.7679999999996</v>
      </c>
      <c r="AX35" s="393">
        <f t="shared" si="40"/>
        <v>17100.338</v>
      </c>
      <c r="AY35" s="394">
        <f t="shared" si="41"/>
        <v>22876.600999999999</v>
      </c>
      <c r="AZ35" s="397">
        <v>12757.274000000001</v>
      </c>
      <c r="BA35" s="397">
        <v>15789.130999999999</v>
      </c>
      <c r="BB35" s="397">
        <v>3647.8150000000001</v>
      </c>
      <c r="BC35" s="397">
        <v>4317.0600000000004</v>
      </c>
      <c r="BD35" s="397">
        <v>4.657</v>
      </c>
      <c r="BE35" s="397">
        <v>1338.511</v>
      </c>
      <c r="BF35" s="411">
        <v>0.161</v>
      </c>
      <c r="BG35" s="411">
        <v>6.3979999999999997</v>
      </c>
      <c r="BH35" s="397">
        <v>690.43099999999993</v>
      </c>
      <c r="BI35" s="398">
        <v>1425.501</v>
      </c>
      <c r="BJ35" s="393">
        <f t="shared" si="10"/>
        <v>41850.241999999998</v>
      </c>
      <c r="BK35" s="394">
        <f t="shared" si="11"/>
        <v>28096.530999999999</v>
      </c>
      <c r="BL35" s="397">
        <v>35077.121999999996</v>
      </c>
      <c r="BM35" s="397">
        <v>19642.969000000001</v>
      </c>
      <c r="BN35" s="397">
        <v>4515.4359999999997</v>
      </c>
      <c r="BO35" s="397">
        <v>5131.55</v>
      </c>
      <c r="BP35" s="397">
        <v>4.1459999999999999</v>
      </c>
      <c r="BQ35" s="397">
        <v>786.44500000000005</v>
      </c>
      <c r="BR35" s="411">
        <v>14.074</v>
      </c>
      <c r="BS35" s="411">
        <v>76.923000000000002</v>
      </c>
      <c r="BT35" s="397">
        <v>2239.4639999999999</v>
      </c>
      <c r="BU35" s="398">
        <v>2458.6439999999998</v>
      </c>
      <c r="BV35" s="393">
        <f t="shared" si="44"/>
        <v>116424.86999999997</v>
      </c>
      <c r="BW35" s="394">
        <f t="shared" si="45"/>
        <v>61082.819999999963</v>
      </c>
      <c r="BX35" s="425">
        <v>13251.685000000001</v>
      </c>
      <c r="BY35" s="425">
        <v>17055.932000000001</v>
      </c>
      <c r="BZ35" s="425">
        <v>102922.45099999996</v>
      </c>
      <c r="CA35" s="425">
        <v>43454.138999999966</v>
      </c>
      <c r="CB35" s="425">
        <v>4.6489999999999991</v>
      </c>
      <c r="CC35" s="425">
        <v>376.18699999999995</v>
      </c>
      <c r="CD35" s="412">
        <v>245.19699999999997</v>
      </c>
      <c r="CE35" s="425">
        <v>192.00900000000001</v>
      </c>
      <c r="CF35" s="425">
        <v>0.88800000000000012</v>
      </c>
      <c r="CG35" s="426">
        <v>4.5529999999999999</v>
      </c>
      <c r="CH35" s="393">
        <f t="shared" si="46"/>
        <v>10006.878729</v>
      </c>
      <c r="CI35" s="394">
        <f t="shared" si="47"/>
        <v>16345.395</v>
      </c>
      <c r="CJ35" s="425">
        <v>2709.178218</v>
      </c>
      <c r="CK35" s="425">
        <v>10756.965</v>
      </c>
      <c r="CL35" s="425">
        <v>7290.6740760000002</v>
      </c>
      <c r="CM35" s="425">
        <v>4965.6149999999989</v>
      </c>
      <c r="CN35" s="425">
        <v>5.869186</v>
      </c>
      <c r="CO35" s="425">
        <v>614.72700000000009</v>
      </c>
      <c r="CP35" s="412"/>
      <c r="CQ35" s="425">
        <v>1.486</v>
      </c>
      <c r="CR35" s="425">
        <v>1.157249</v>
      </c>
      <c r="CS35" s="484">
        <v>6.6019999999999994</v>
      </c>
      <c r="CT35" s="423">
        <f t="shared" si="14"/>
        <v>4483</v>
      </c>
      <c r="CU35" s="424">
        <f t="shared" si="15"/>
        <v>12985</v>
      </c>
      <c r="CV35" s="425">
        <v>2323</v>
      </c>
      <c r="CW35" s="425">
        <v>9593</v>
      </c>
      <c r="CX35" s="425">
        <v>2151</v>
      </c>
      <c r="CY35" s="425">
        <v>2652</v>
      </c>
      <c r="CZ35" s="425">
        <v>9</v>
      </c>
      <c r="DA35" s="425">
        <v>731</v>
      </c>
      <c r="DB35" s="425"/>
      <c r="DC35" s="426">
        <v>9</v>
      </c>
      <c r="DD35" s="423">
        <f t="shared" si="16"/>
        <v>37894.242834999997</v>
      </c>
      <c r="DE35" s="424">
        <f t="shared" si="17"/>
        <v>22990.832999999999</v>
      </c>
      <c r="DF35" s="394">
        <v>1061.539374</v>
      </c>
      <c r="DG35" s="394">
        <v>5826.6399999999994</v>
      </c>
      <c r="DH35" s="394">
        <v>29415.431565999999</v>
      </c>
      <c r="DI35" s="394">
        <v>15341.951000000001</v>
      </c>
      <c r="DJ35" s="394">
        <v>9.1450569999999995</v>
      </c>
      <c r="DK35" s="394">
        <v>995.72800000000007</v>
      </c>
      <c r="DL35" s="394">
        <v>7408.1268380000001</v>
      </c>
      <c r="DM35" s="422">
        <v>826.51400000000001</v>
      </c>
      <c r="DN35" s="423">
        <f t="shared" si="18"/>
        <v>10016.118396</v>
      </c>
      <c r="DO35" s="424">
        <f t="shared" si="19"/>
        <v>16159.026000000002</v>
      </c>
      <c r="DP35" s="394">
        <v>1504.4991899999998</v>
      </c>
      <c r="DQ35" s="394">
        <v>9723.9</v>
      </c>
      <c r="DR35" s="394">
        <v>8440.9813759999997</v>
      </c>
      <c r="DS35" s="394">
        <v>5694.6980000000003</v>
      </c>
      <c r="DT35" s="394">
        <v>8.1704420000000013</v>
      </c>
      <c r="DU35" s="394">
        <v>578.50400000000002</v>
      </c>
      <c r="DV35" s="394">
        <v>62.467388000000007</v>
      </c>
      <c r="DW35" s="422">
        <v>161.92400000000001</v>
      </c>
      <c r="DX35" s="423">
        <f t="shared" si="20"/>
        <v>4739.60077</v>
      </c>
      <c r="DY35" s="424">
        <f t="shared" si="21"/>
        <v>9841.5430000000015</v>
      </c>
      <c r="DZ35" s="394">
        <v>1328.31366</v>
      </c>
      <c r="EA35" s="394">
        <v>5697.643</v>
      </c>
      <c r="EB35" s="394">
        <v>3392.5099500000001</v>
      </c>
      <c r="EC35" s="394">
        <v>3738.8240000000001</v>
      </c>
      <c r="ED35" s="394">
        <v>9.1009300000000017</v>
      </c>
      <c r="EE35" s="394">
        <v>306.92099999999999</v>
      </c>
      <c r="EF35" s="394">
        <v>9.6762300000000003</v>
      </c>
      <c r="EG35" s="422">
        <v>98.155000000000001</v>
      </c>
      <c r="EH35" s="423">
        <f t="shared" si="22"/>
        <v>72724.835000000006</v>
      </c>
      <c r="EI35" s="424">
        <f t="shared" si="23"/>
        <v>28872.606999999996</v>
      </c>
      <c r="EJ35" s="425">
        <v>1447.557</v>
      </c>
      <c r="EK35" s="425">
        <v>7212.9139999999989</v>
      </c>
      <c r="EL35" s="425">
        <v>71266.95</v>
      </c>
      <c r="EM35" s="425">
        <v>21180.087</v>
      </c>
      <c r="EN35" s="425">
        <v>2.3719999999999994</v>
      </c>
      <c r="EO35" s="425">
        <v>104.09700000000001</v>
      </c>
      <c r="EP35" s="424">
        <v>7.9560000000000004</v>
      </c>
      <c r="EQ35" s="427">
        <v>375.50900000000001</v>
      </c>
      <c r="ER35" s="396">
        <f t="shared" si="24"/>
        <v>399437.78672999999</v>
      </c>
      <c r="ES35" s="397">
        <f t="shared" si="25"/>
        <v>366321.28099999996</v>
      </c>
      <c r="ET35" s="397">
        <f t="shared" si="26"/>
        <v>81275.712442000018</v>
      </c>
      <c r="EU35" s="397">
        <f t="shared" si="27"/>
        <v>153724.27599999998</v>
      </c>
      <c r="EV35" s="397">
        <f t="shared" si="28"/>
        <v>304275.694968</v>
      </c>
      <c r="EW35" s="397">
        <f t="shared" si="29"/>
        <v>148574.02799999999</v>
      </c>
      <c r="EX35" s="397">
        <f t="shared" si="30"/>
        <v>96.00261500000002</v>
      </c>
      <c r="EY35" s="397">
        <f t="shared" si="31"/>
        <v>11873.735000000001</v>
      </c>
      <c r="EZ35" s="397">
        <f t="shared" si="32"/>
        <v>282.39999999999992</v>
      </c>
      <c r="FA35" s="397">
        <f t="shared" si="33"/>
        <v>516.86500000000012</v>
      </c>
      <c r="FB35" s="397">
        <f t="shared" si="34"/>
        <v>13507.976704999999</v>
      </c>
      <c r="FC35" s="398">
        <f t="shared" si="35"/>
        <v>51632.376999999993</v>
      </c>
    </row>
    <row r="36" spans="1:159" s="54" customFormat="1" ht="14.4" customHeight="1" x14ac:dyDescent="0.2">
      <c r="A36" s="479" t="s">
        <v>118</v>
      </c>
      <c r="B36" s="480">
        <f t="shared" si="6"/>
        <v>1602893.1779999996</v>
      </c>
      <c r="C36" s="481">
        <f t="shared" si="36"/>
        <v>2004173.9499999983</v>
      </c>
      <c r="D36" s="482">
        <v>554798.52199999976</v>
      </c>
      <c r="E36" s="482">
        <v>1492763.1699999985</v>
      </c>
      <c r="F36" s="482">
        <v>1025549.561</v>
      </c>
      <c r="G36" s="482">
        <v>450741.58999999991</v>
      </c>
      <c r="H36" s="482">
        <v>2602.3619999999996</v>
      </c>
      <c r="I36" s="482">
        <v>14950.038999999995</v>
      </c>
      <c r="J36" s="482">
        <v>271.92600000000004</v>
      </c>
      <c r="K36" s="482">
        <v>1191.2280000000001</v>
      </c>
      <c r="L36" s="482">
        <v>19670.807000000004</v>
      </c>
      <c r="M36" s="483">
        <v>44527.922999999988</v>
      </c>
      <c r="N36" s="480">
        <f t="shared" si="7"/>
        <v>1994069.3509999998</v>
      </c>
      <c r="O36" s="481">
        <f t="shared" si="37"/>
        <v>1640905.31</v>
      </c>
      <c r="P36" s="482">
        <v>581128.01099999982</v>
      </c>
      <c r="Q36" s="482">
        <v>1568857.3599999999</v>
      </c>
      <c r="R36" s="482">
        <v>1392804.9849999999</v>
      </c>
      <c r="S36" s="482">
        <v>0</v>
      </c>
      <c r="T36" s="482">
        <v>1916.0069999999998</v>
      </c>
      <c r="U36" s="482">
        <v>15784.686000000002</v>
      </c>
      <c r="V36" s="482">
        <v>56.018000000000008</v>
      </c>
      <c r="W36" s="482">
        <v>1438.7149999999999</v>
      </c>
      <c r="X36" s="482">
        <v>18164.330000000009</v>
      </c>
      <c r="Y36" s="483">
        <v>54824.548999999999</v>
      </c>
      <c r="Z36" s="393">
        <f t="shared" si="8"/>
        <v>1813957.9709999997</v>
      </c>
      <c r="AA36" s="394">
        <f t="shared" si="38"/>
        <v>2204176.0860000001</v>
      </c>
      <c r="AB36" s="395">
        <v>460560.13699999981</v>
      </c>
      <c r="AC36" s="395">
        <v>1367751.6890000002</v>
      </c>
      <c r="AD36" s="395">
        <v>1337167.5289999999</v>
      </c>
      <c r="AE36" s="395">
        <v>789757.03700000013</v>
      </c>
      <c r="AF36" s="395">
        <v>701.35699999999986</v>
      </c>
      <c r="AG36" s="395">
        <v>14805.066000000001</v>
      </c>
      <c r="AH36" s="395">
        <v>48.734000000000009</v>
      </c>
      <c r="AI36" s="395">
        <v>1078.2719999999999</v>
      </c>
      <c r="AJ36" s="395">
        <v>15480.213999999994</v>
      </c>
      <c r="AK36" s="395">
        <v>30784.022000000001</v>
      </c>
      <c r="AL36" s="393">
        <f t="shared" si="9"/>
        <v>2015637.2309999999</v>
      </c>
      <c r="AM36" s="394">
        <f t="shared" si="39"/>
        <v>2209091.5569999963</v>
      </c>
      <c r="AN36" s="395">
        <v>490984.55999999936</v>
      </c>
      <c r="AO36" s="395">
        <v>1333728.6549999965</v>
      </c>
      <c r="AP36" s="395">
        <v>1508260.6220000004</v>
      </c>
      <c r="AQ36" s="395">
        <v>831730.4389999999</v>
      </c>
      <c r="AR36" s="395">
        <v>102.09300000000006</v>
      </c>
      <c r="AS36" s="395">
        <v>12586.375000000004</v>
      </c>
      <c r="AT36" s="395">
        <v>717.92100000000005</v>
      </c>
      <c r="AU36" s="395">
        <v>2191.85</v>
      </c>
      <c r="AV36" s="395">
        <v>15572.035000000014</v>
      </c>
      <c r="AW36" s="429">
        <v>28854.238000000016</v>
      </c>
      <c r="AX36" s="393">
        <f t="shared" si="40"/>
        <v>1647423.6159999997</v>
      </c>
      <c r="AY36" s="394">
        <f t="shared" si="41"/>
        <v>1874076.628</v>
      </c>
      <c r="AZ36" s="397">
        <v>605757.99099999992</v>
      </c>
      <c r="BA36" s="397">
        <v>1328819.406</v>
      </c>
      <c r="BB36" s="397">
        <v>1032788.649</v>
      </c>
      <c r="BC36" s="397">
        <v>487624.68300000002</v>
      </c>
      <c r="BD36" s="397">
        <v>101.373</v>
      </c>
      <c r="BE36" s="397">
        <v>29520.445</v>
      </c>
      <c r="BF36" s="397">
        <v>441.16</v>
      </c>
      <c r="BG36" s="397">
        <v>1050.723</v>
      </c>
      <c r="BH36" s="397">
        <v>8334.4429999999993</v>
      </c>
      <c r="BI36" s="398">
        <v>27061.370999999999</v>
      </c>
      <c r="BJ36" s="393">
        <f t="shared" si="10"/>
        <v>1742060.0789999987</v>
      </c>
      <c r="BK36" s="394">
        <f t="shared" si="11"/>
        <v>1991377.2290000001</v>
      </c>
      <c r="BL36" s="397">
        <v>842362.32099999883</v>
      </c>
      <c r="BM36" s="397">
        <v>1448519.5380000002</v>
      </c>
      <c r="BN36" s="397">
        <v>880712.13099999994</v>
      </c>
      <c r="BO36" s="397">
        <v>496205.24100000004</v>
      </c>
      <c r="BP36" s="397">
        <v>85.575000000000003</v>
      </c>
      <c r="BQ36" s="397">
        <v>11611.653999999999</v>
      </c>
      <c r="BR36" s="397">
        <v>345.63800000000003</v>
      </c>
      <c r="BS36" s="397">
        <v>2091.9879999999998</v>
      </c>
      <c r="BT36" s="397">
        <v>18554.414000000001</v>
      </c>
      <c r="BU36" s="398">
        <v>32948.808000000005</v>
      </c>
      <c r="BV36" s="393">
        <f t="shared" si="44"/>
        <v>1393345.6209999993</v>
      </c>
      <c r="BW36" s="394">
        <f t="shared" si="45"/>
        <v>1869076.382999999</v>
      </c>
      <c r="BX36" s="425">
        <v>520413.89299999975</v>
      </c>
      <c r="BY36" s="425">
        <v>1209248.142999999</v>
      </c>
      <c r="BZ36" s="425">
        <v>872106.74299999978</v>
      </c>
      <c r="CA36" s="425">
        <v>647280.42300000007</v>
      </c>
      <c r="CB36" s="425">
        <v>82.689000000000021</v>
      </c>
      <c r="CC36" s="425">
        <v>9863.6190000000024</v>
      </c>
      <c r="CD36" s="425">
        <v>686.07900000000006</v>
      </c>
      <c r="CE36" s="425">
        <v>1544.1939999999997</v>
      </c>
      <c r="CF36" s="425">
        <v>56.216999999999999</v>
      </c>
      <c r="CG36" s="426">
        <v>1140.0040000000001</v>
      </c>
      <c r="CH36" s="393">
        <f t="shared" si="46"/>
        <v>1419405.0616910001</v>
      </c>
      <c r="CI36" s="394">
        <f t="shared" si="47"/>
        <v>1848165.6140000001</v>
      </c>
      <c r="CJ36" s="425">
        <v>413392.83442899992</v>
      </c>
      <c r="CK36" s="425">
        <v>998495.01300000004</v>
      </c>
      <c r="CL36" s="425">
        <v>1005758.6542170002</v>
      </c>
      <c r="CM36" s="425">
        <v>837651.09900000005</v>
      </c>
      <c r="CN36" s="425">
        <v>95.846193000000014</v>
      </c>
      <c r="CO36" s="425">
        <v>10358.166000000001</v>
      </c>
      <c r="CP36" s="425">
        <v>148.67527899999999</v>
      </c>
      <c r="CQ36" s="425">
        <v>1504.8419999999999</v>
      </c>
      <c r="CR36" s="425">
        <v>9.0515730000000012</v>
      </c>
      <c r="CS36" s="484">
        <v>156.49400000000003</v>
      </c>
      <c r="CT36" s="423">
        <f t="shared" si="14"/>
        <v>1602390</v>
      </c>
      <c r="CU36" s="424">
        <f t="shared" si="15"/>
        <v>1828480</v>
      </c>
      <c r="CV36" s="425">
        <v>353473</v>
      </c>
      <c r="CW36" s="425">
        <v>930413</v>
      </c>
      <c r="CX36" s="425">
        <v>1224045</v>
      </c>
      <c r="CY36" s="425">
        <v>874306</v>
      </c>
      <c r="CZ36" s="425">
        <v>66</v>
      </c>
      <c r="DA36" s="425">
        <v>7049</v>
      </c>
      <c r="DB36" s="425">
        <v>24806</v>
      </c>
      <c r="DC36" s="426">
        <v>16712</v>
      </c>
      <c r="DD36" s="423">
        <f t="shared" si="16"/>
        <v>1375587.5674839998</v>
      </c>
      <c r="DE36" s="424">
        <f t="shared" si="17"/>
        <v>1610171.6580000021</v>
      </c>
      <c r="DF36" s="394">
        <v>396624.92787399981</v>
      </c>
      <c r="DG36" s="394">
        <v>908216.13800000225</v>
      </c>
      <c r="DH36" s="394">
        <v>963479.17728900001</v>
      </c>
      <c r="DI36" s="394">
        <v>667972.49699999997</v>
      </c>
      <c r="DJ36" s="394">
        <v>96.53385200000001</v>
      </c>
      <c r="DK36" s="394">
        <v>8852.8250000000007</v>
      </c>
      <c r="DL36" s="394">
        <v>15386.928469</v>
      </c>
      <c r="DM36" s="422">
        <v>25130.198</v>
      </c>
      <c r="DN36" s="423">
        <f t="shared" si="18"/>
        <v>1202039.576227</v>
      </c>
      <c r="DO36" s="424">
        <f t="shared" si="19"/>
        <v>1333399.7289999998</v>
      </c>
      <c r="DP36" s="394">
        <v>268337.97798100009</v>
      </c>
      <c r="DQ36" s="394">
        <v>722501.41899999999</v>
      </c>
      <c r="DR36" s="394">
        <v>921111.63921399997</v>
      </c>
      <c r="DS36" s="394">
        <v>586936.06599999999</v>
      </c>
      <c r="DT36" s="394">
        <v>188.05943799999997</v>
      </c>
      <c r="DU36" s="394">
        <v>7683.5579999999991</v>
      </c>
      <c r="DV36" s="394">
        <v>12401.899594</v>
      </c>
      <c r="DW36" s="422">
        <v>16278.686</v>
      </c>
      <c r="DX36" s="423">
        <f t="shared" si="20"/>
        <v>1163812.9557039996</v>
      </c>
      <c r="DY36" s="424">
        <f t="shared" si="21"/>
        <v>1072924.277</v>
      </c>
      <c r="DZ36" s="394">
        <v>244814.74483899982</v>
      </c>
      <c r="EA36" s="394">
        <v>619806.92200000002</v>
      </c>
      <c r="EB36" s="394">
        <v>911359.3706599999</v>
      </c>
      <c r="EC36" s="394">
        <v>427655.81200000003</v>
      </c>
      <c r="ED36" s="394">
        <v>88.351137999999992</v>
      </c>
      <c r="EE36" s="394">
        <v>7431.4539999999997</v>
      </c>
      <c r="EF36" s="394">
        <v>7550.4890670000004</v>
      </c>
      <c r="EG36" s="422">
        <v>18030.089</v>
      </c>
      <c r="EH36" s="423">
        <f t="shared" si="22"/>
        <v>994263.86399999994</v>
      </c>
      <c r="EI36" s="424">
        <f t="shared" si="23"/>
        <v>1192288.0109999999</v>
      </c>
      <c r="EJ36" s="425">
        <v>224297.78400000001</v>
      </c>
      <c r="EK36" s="425">
        <v>644910.64799999993</v>
      </c>
      <c r="EL36" s="425">
        <v>769711.49800000002</v>
      </c>
      <c r="EM36" s="425">
        <v>492014.94899999991</v>
      </c>
      <c r="EN36" s="425">
        <v>132.47</v>
      </c>
      <c r="EO36" s="425">
        <v>11528.386999999999</v>
      </c>
      <c r="EP36" s="424">
        <v>122.11200000000001</v>
      </c>
      <c r="EQ36" s="427">
        <v>43834.027000000024</v>
      </c>
      <c r="ER36" s="396">
        <f t="shared" si="24"/>
        <v>19966886.072105996</v>
      </c>
      <c r="ES36" s="397">
        <f t="shared" si="25"/>
        <v>22678306.431999996</v>
      </c>
      <c r="ET36" s="397">
        <f t="shared" si="26"/>
        <v>5956946.7041229969</v>
      </c>
      <c r="EU36" s="397">
        <f t="shared" si="27"/>
        <v>14574031.100999996</v>
      </c>
      <c r="EV36" s="397">
        <f t="shared" si="28"/>
        <v>13844855.55938</v>
      </c>
      <c r="EW36" s="397">
        <f t="shared" si="29"/>
        <v>7589875.8359999992</v>
      </c>
      <c r="EX36" s="397">
        <f t="shared" si="30"/>
        <v>6258.7166209999996</v>
      </c>
      <c r="EY36" s="397">
        <f t="shared" si="31"/>
        <v>162025.27399999998</v>
      </c>
      <c r="EZ36" s="397">
        <f t="shared" si="32"/>
        <v>2716.1512790000002</v>
      </c>
      <c r="FA36" s="397">
        <f t="shared" si="33"/>
        <v>12091.811999999998</v>
      </c>
      <c r="FB36" s="397">
        <f t="shared" si="34"/>
        <v>156108.94070300003</v>
      </c>
      <c r="FC36" s="398">
        <f t="shared" si="35"/>
        <v>340282.40900000004</v>
      </c>
    </row>
    <row r="37" spans="1:159" s="54" customFormat="1" ht="14.4" customHeight="1" x14ac:dyDescent="0.2">
      <c r="A37" s="479" t="s">
        <v>119</v>
      </c>
      <c r="B37" s="480">
        <f t="shared" si="6"/>
        <v>358661.29800000013</v>
      </c>
      <c r="C37" s="481">
        <f t="shared" si="36"/>
        <v>734491.94799999997</v>
      </c>
      <c r="D37" s="482">
        <v>145218.41300000006</v>
      </c>
      <c r="E37" s="482">
        <v>524561.91499999992</v>
      </c>
      <c r="F37" s="482">
        <v>206788.91500000004</v>
      </c>
      <c r="G37" s="482">
        <v>185263.96599999999</v>
      </c>
      <c r="H37" s="482">
        <v>102.01600000000001</v>
      </c>
      <c r="I37" s="482">
        <v>9539.1589999999997</v>
      </c>
      <c r="J37" s="482">
        <v>765.24399999999991</v>
      </c>
      <c r="K37" s="482">
        <v>727.875</v>
      </c>
      <c r="L37" s="482">
        <v>5786.7099999999991</v>
      </c>
      <c r="M37" s="483">
        <v>14399.032999999999</v>
      </c>
      <c r="N37" s="480">
        <f t="shared" si="7"/>
        <v>350670.74600000004</v>
      </c>
      <c r="O37" s="481">
        <f t="shared" si="37"/>
        <v>781113.14299999981</v>
      </c>
      <c r="P37" s="482">
        <v>170843.258</v>
      </c>
      <c r="Q37" s="482">
        <v>566354.54499999993</v>
      </c>
      <c r="R37" s="482">
        <v>174404.73199999999</v>
      </c>
      <c r="S37" s="482">
        <v>191173.41099999999</v>
      </c>
      <c r="T37" s="482">
        <v>105.00999999999999</v>
      </c>
      <c r="U37" s="482">
        <v>12799.971999999998</v>
      </c>
      <c r="V37" s="482">
        <v>19.480999999999998</v>
      </c>
      <c r="W37" s="482">
        <v>453.94500000000005</v>
      </c>
      <c r="X37" s="482">
        <v>5298.2650000000003</v>
      </c>
      <c r="Y37" s="483">
        <v>10331.269999999997</v>
      </c>
      <c r="Z37" s="393">
        <f t="shared" si="8"/>
        <v>370213.50099999999</v>
      </c>
      <c r="AA37" s="394">
        <f t="shared" si="38"/>
        <v>766815.95799999998</v>
      </c>
      <c r="AB37" s="395">
        <v>162275.51699999996</v>
      </c>
      <c r="AC37" s="395">
        <v>559161.19899999991</v>
      </c>
      <c r="AD37" s="395">
        <v>203370.35800000001</v>
      </c>
      <c r="AE37" s="395">
        <v>191433.478</v>
      </c>
      <c r="AF37" s="395">
        <v>35.361000000000011</v>
      </c>
      <c r="AG37" s="395">
        <v>5890.5929999999998</v>
      </c>
      <c r="AH37" s="395">
        <v>61.786999999999992</v>
      </c>
      <c r="AI37" s="395">
        <v>283.46399999999994</v>
      </c>
      <c r="AJ37" s="395">
        <v>4470.4780000000001</v>
      </c>
      <c r="AK37" s="395">
        <v>10047.224</v>
      </c>
      <c r="AL37" s="393">
        <f t="shared" si="9"/>
        <v>297991.97499999998</v>
      </c>
      <c r="AM37" s="394">
        <f t="shared" si="39"/>
        <v>629659.28899999987</v>
      </c>
      <c r="AN37" s="395">
        <v>152479.35799999998</v>
      </c>
      <c r="AO37" s="395">
        <v>507500.39199999993</v>
      </c>
      <c r="AP37" s="395">
        <v>140804.348</v>
      </c>
      <c r="AQ37" s="395">
        <v>107634.48400000001</v>
      </c>
      <c r="AR37" s="395">
        <v>44.793999999999997</v>
      </c>
      <c r="AS37" s="395">
        <v>4874.0190000000002</v>
      </c>
      <c r="AT37" s="395">
        <v>513.654</v>
      </c>
      <c r="AU37" s="395">
        <v>586.10500000000002</v>
      </c>
      <c r="AV37" s="395">
        <v>4149.8209999999999</v>
      </c>
      <c r="AW37" s="429">
        <v>9064.2890000000025</v>
      </c>
      <c r="AX37" s="393">
        <f t="shared" si="40"/>
        <v>297038.75599999994</v>
      </c>
      <c r="AY37" s="394">
        <f t="shared" si="41"/>
        <v>576829.02399999998</v>
      </c>
      <c r="AZ37" s="397">
        <v>133061.853</v>
      </c>
      <c r="BA37" s="397">
        <v>459507.50300000003</v>
      </c>
      <c r="BB37" s="397">
        <v>161520.88699999999</v>
      </c>
      <c r="BC37" s="397">
        <v>99319.164999999994</v>
      </c>
      <c r="BD37" s="397">
        <v>41.241</v>
      </c>
      <c r="BE37" s="397">
        <v>9047.3029999999999</v>
      </c>
      <c r="BF37" s="397">
        <v>66.952999999999989</v>
      </c>
      <c r="BG37" s="397">
        <v>212.01900000000001</v>
      </c>
      <c r="BH37" s="397">
        <v>2347.8220000000006</v>
      </c>
      <c r="BI37" s="398">
        <v>8743.0339999999997</v>
      </c>
      <c r="BJ37" s="393">
        <f t="shared" si="10"/>
        <v>312922.28099999996</v>
      </c>
      <c r="BK37" s="394">
        <f t="shared" si="11"/>
        <v>553231.60000000009</v>
      </c>
      <c r="BL37" s="397">
        <v>133710.82699999999</v>
      </c>
      <c r="BM37" s="397">
        <v>437882.90500000003</v>
      </c>
      <c r="BN37" s="397">
        <v>175691.25099999999</v>
      </c>
      <c r="BO37" s="397">
        <v>103481.863</v>
      </c>
      <c r="BP37" s="397">
        <v>30.534000000000002</v>
      </c>
      <c r="BQ37" s="397">
        <v>3618.8829999999998</v>
      </c>
      <c r="BR37" s="397">
        <v>28.393000000000001</v>
      </c>
      <c r="BS37" s="397">
        <v>138.185</v>
      </c>
      <c r="BT37" s="397">
        <v>3461.2759999999998</v>
      </c>
      <c r="BU37" s="398">
        <v>8109.7640000000001</v>
      </c>
      <c r="BV37" s="393">
        <f t="shared" si="44"/>
        <v>275074.23199999979</v>
      </c>
      <c r="BW37" s="394">
        <f t="shared" si="45"/>
        <v>465149.59399999952</v>
      </c>
      <c r="BX37" s="425">
        <v>167060.20599999983</v>
      </c>
      <c r="BY37" s="425">
        <v>406304.94599999959</v>
      </c>
      <c r="BZ37" s="425">
        <v>107796.47599999998</v>
      </c>
      <c r="CA37" s="425">
        <v>55194.240999999995</v>
      </c>
      <c r="CB37" s="425">
        <v>53.12</v>
      </c>
      <c r="CC37" s="425">
        <v>3263.7900000000004</v>
      </c>
      <c r="CD37" s="425">
        <v>163.40299999999999</v>
      </c>
      <c r="CE37" s="425">
        <v>337.14400000000006</v>
      </c>
      <c r="CF37" s="425">
        <v>1.0270000000000001</v>
      </c>
      <c r="CG37" s="426">
        <v>49.473000000000013</v>
      </c>
      <c r="CH37" s="393">
        <f t="shared" si="46"/>
        <v>214944.72374799999</v>
      </c>
      <c r="CI37" s="394">
        <f t="shared" si="47"/>
        <v>431252.41100000002</v>
      </c>
      <c r="CJ37" s="425">
        <v>129192.51927600001</v>
      </c>
      <c r="CK37" s="425">
        <v>384184.27900000004</v>
      </c>
      <c r="CL37" s="425">
        <v>85288.636306</v>
      </c>
      <c r="CM37" s="425">
        <v>43810.283999999992</v>
      </c>
      <c r="CN37" s="425">
        <v>20.998365000000003</v>
      </c>
      <c r="CO37" s="425">
        <v>2054.1309999999999</v>
      </c>
      <c r="CP37" s="425">
        <v>441.8098</v>
      </c>
      <c r="CQ37" s="425">
        <v>1146.2069999999999</v>
      </c>
      <c r="CR37" s="425">
        <v>0.76000099999999993</v>
      </c>
      <c r="CS37" s="484">
        <v>57.510000000000005</v>
      </c>
      <c r="CT37" s="423">
        <f t="shared" si="14"/>
        <v>192348</v>
      </c>
      <c r="CU37" s="424">
        <f t="shared" si="15"/>
        <v>393087</v>
      </c>
      <c r="CV37" s="425">
        <v>90042</v>
      </c>
      <c r="CW37" s="425">
        <v>342263</v>
      </c>
      <c r="CX37" s="425">
        <v>102263</v>
      </c>
      <c r="CY37" s="425">
        <v>48877</v>
      </c>
      <c r="CZ37" s="425">
        <v>21</v>
      </c>
      <c r="DA37" s="425">
        <v>1449</v>
      </c>
      <c r="DB37" s="425">
        <v>22</v>
      </c>
      <c r="DC37" s="426">
        <v>498</v>
      </c>
      <c r="DD37" s="423">
        <f t="shared" si="16"/>
        <v>168691.25162000002</v>
      </c>
      <c r="DE37" s="424">
        <f t="shared" si="17"/>
        <v>380407.66699999996</v>
      </c>
      <c r="DF37" s="394">
        <v>77812.080816999995</v>
      </c>
      <c r="DG37" s="394">
        <v>321650.69199999998</v>
      </c>
      <c r="DH37" s="394">
        <v>87783.934458000003</v>
      </c>
      <c r="DI37" s="394">
        <v>52938.904000000002</v>
      </c>
      <c r="DJ37" s="394">
        <v>49.730274000000001</v>
      </c>
      <c r="DK37" s="394">
        <v>1583.1569999999999</v>
      </c>
      <c r="DL37" s="394">
        <v>3045.5060709999998</v>
      </c>
      <c r="DM37" s="422">
        <v>4234.9139999999998</v>
      </c>
      <c r="DN37" s="423">
        <f t="shared" si="18"/>
        <v>135573.00008000003</v>
      </c>
      <c r="DO37" s="424">
        <f t="shared" si="19"/>
        <v>302372.52700000012</v>
      </c>
      <c r="DP37" s="394">
        <v>68611.568023000014</v>
      </c>
      <c r="DQ37" s="394">
        <v>265740.60400000011</v>
      </c>
      <c r="DR37" s="394">
        <v>56279.714731</v>
      </c>
      <c r="DS37" s="394">
        <v>32050.396000000001</v>
      </c>
      <c r="DT37" s="394">
        <v>23.138424999999998</v>
      </c>
      <c r="DU37" s="394">
        <v>1414.9279999999999</v>
      </c>
      <c r="DV37" s="394">
        <v>10658.578901000001</v>
      </c>
      <c r="DW37" s="422">
        <v>3166.5990000000002</v>
      </c>
      <c r="DX37" s="423">
        <f t="shared" si="20"/>
        <v>127702.24138000001</v>
      </c>
      <c r="DY37" s="424">
        <f t="shared" si="21"/>
        <v>253931.527</v>
      </c>
      <c r="DZ37" s="394">
        <v>72804.088890000014</v>
      </c>
      <c r="EA37" s="394">
        <v>231750.75</v>
      </c>
      <c r="EB37" s="394">
        <v>54353.491480000004</v>
      </c>
      <c r="EC37" s="394">
        <v>19248.987999999998</v>
      </c>
      <c r="ED37" s="394">
        <v>26.516190000000002</v>
      </c>
      <c r="EE37" s="394">
        <v>925.48099999999999</v>
      </c>
      <c r="EF37" s="394">
        <v>518.1448200000001</v>
      </c>
      <c r="EG37" s="422">
        <v>2006.308</v>
      </c>
      <c r="EH37" s="423">
        <f t="shared" si="22"/>
        <v>129381.05900000002</v>
      </c>
      <c r="EI37" s="424">
        <f t="shared" si="23"/>
        <v>288553.71799999999</v>
      </c>
      <c r="EJ37" s="425">
        <v>71335.608000000007</v>
      </c>
      <c r="EK37" s="425">
        <v>248965.18099999998</v>
      </c>
      <c r="EL37" s="425">
        <v>58013.515000000007</v>
      </c>
      <c r="EM37" s="425">
        <v>29482.183000000001</v>
      </c>
      <c r="EN37" s="425">
        <v>14.391</v>
      </c>
      <c r="EO37" s="425">
        <v>1197.08</v>
      </c>
      <c r="EP37" s="424">
        <v>17.545000000000002</v>
      </c>
      <c r="EQ37" s="427">
        <v>8909.2739999999994</v>
      </c>
      <c r="ER37" s="396">
        <f t="shared" si="24"/>
        <v>3231213.064828</v>
      </c>
      <c r="ES37" s="397">
        <f t="shared" si="25"/>
        <v>6556895.4059999995</v>
      </c>
      <c r="ET37" s="397">
        <f t="shared" si="26"/>
        <v>1574447.2970059998</v>
      </c>
      <c r="EU37" s="397">
        <f t="shared" si="27"/>
        <v>5255827.9109999994</v>
      </c>
      <c r="EV37" s="397">
        <f t="shared" si="28"/>
        <v>1614359.2589749999</v>
      </c>
      <c r="EW37" s="397">
        <f t="shared" si="29"/>
        <v>1159908.3629999999</v>
      </c>
      <c r="EX37" s="397">
        <f t="shared" si="30"/>
        <v>567.85025399999995</v>
      </c>
      <c r="EY37" s="397">
        <f t="shared" si="31"/>
        <v>57657.495999999999</v>
      </c>
      <c r="EZ37" s="397">
        <f t="shared" si="32"/>
        <v>2060.7248</v>
      </c>
      <c r="FA37" s="397">
        <f t="shared" si="33"/>
        <v>3884.944</v>
      </c>
      <c r="FB37" s="397">
        <f t="shared" si="34"/>
        <v>39777.933792999997</v>
      </c>
      <c r="FC37" s="398">
        <f t="shared" si="35"/>
        <v>79616.691999999995</v>
      </c>
    </row>
    <row r="38" spans="1:159" s="54" customFormat="1" ht="14.4" customHeight="1" x14ac:dyDescent="0.2">
      <c r="A38" s="479" t="s">
        <v>120</v>
      </c>
      <c r="B38" s="480">
        <f t="shared" si="6"/>
        <v>0</v>
      </c>
      <c r="C38" s="481">
        <f t="shared" si="36"/>
        <v>0</v>
      </c>
      <c r="D38" s="482"/>
      <c r="E38" s="482"/>
      <c r="F38" s="482"/>
      <c r="G38" s="482"/>
      <c r="H38" s="482"/>
      <c r="I38" s="482"/>
      <c r="J38" s="482"/>
      <c r="K38" s="482"/>
      <c r="L38" s="482"/>
      <c r="M38" s="483"/>
      <c r="N38" s="480">
        <f t="shared" si="7"/>
        <v>1930727.8</v>
      </c>
      <c r="O38" s="481">
        <f t="shared" si="37"/>
        <v>3628796.0730000003</v>
      </c>
      <c r="P38" s="482">
        <v>571511.06700000004</v>
      </c>
      <c r="Q38" s="482">
        <v>2364230.7530000005</v>
      </c>
      <c r="R38" s="482">
        <v>1329617.9139999999</v>
      </c>
      <c r="S38" s="482">
        <v>1084430.7179999999</v>
      </c>
      <c r="T38" s="482">
        <v>567.04600000000005</v>
      </c>
      <c r="U38" s="482">
        <v>59090.707000000017</v>
      </c>
      <c r="V38" s="482">
        <v>168.38399999999999</v>
      </c>
      <c r="W38" s="482">
        <v>2735.043000000001</v>
      </c>
      <c r="X38" s="482">
        <v>28863.389000000006</v>
      </c>
      <c r="Y38" s="483">
        <v>118308.852</v>
      </c>
      <c r="Z38" s="393">
        <f t="shared" si="8"/>
        <v>1967606.0749999997</v>
      </c>
      <c r="AA38" s="394">
        <f t="shared" si="38"/>
        <v>3668201.086999998</v>
      </c>
      <c r="AB38" s="395">
        <v>571023.83899999992</v>
      </c>
      <c r="AC38" s="395">
        <v>2447436.2729999982</v>
      </c>
      <c r="AD38" s="395">
        <v>1356712.2</v>
      </c>
      <c r="AE38" s="395">
        <v>1112914.5109999997</v>
      </c>
      <c r="AF38" s="395">
        <v>406.375</v>
      </c>
      <c r="AG38" s="395">
        <v>53791.116000000009</v>
      </c>
      <c r="AH38" s="395">
        <v>874.41</v>
      </c>
      <c r="AI38" s="395">
        <v>4075.418000000001</v>
      </c>
      <c r="AJ38" s="395">
        <v>38589.251000000004</v>
      </c>
      <c r="AK38" s="395">
        <v>49983.768999999993</v>
      </c>
      <c r="AL38" s="393">
        <f t="shared" si="9"/>
        <v>1837058.0319999994</v>
      </c>
      <c r="AM38" s="394">
        <f t="shared" si="39"/>
        <v>3643602.2039999999</v>
      </c>
      <c r="AN38" s="395">
        <v>540785.25799999945</v>
      </c>
      <c r="AO38" s="395">
        <v>2548176.1460000002</v>
      </c>
      <c r="AP38" s="395">
        <v>1262003.2570000002</v>
      </c>
      <c r="AQ38" s="395">
        <v>998433.60899999994</v>
      </c>
      <c r="AR38" s="395">
        <v>398.63300000000044</v>
      </c>
      <c r="AS38" s="395">
        <v>47310.125</v>
      </c>
      <c r="AT38" s="395">
        <v>431.11900000000014</v>
      </c>
      <c r="AU38" s="395">
        <v>3092.3490000000006</v>
      </c>
      <c r="AV38" s="395">
        <v>33439.765000000007</v>
      </c>
      <c r="AW38" s="429">
        <v>46589.975000000049</v>
      </c>
      <c r="AX38" s="393">
        <f t="shared" si="40"/>
        <v>1479364.6330000001</v>
      </c>
      <c r="AY38" s="394">
        <f t="shared" si="41"/>
        <v>3531111.1850000001</v>
      </c>
      <c r="AZ38" s="397">
        <v>492440.228</v>
      </c>
      <c r="BA38" s="397">
        <v>2525341.0520000001</v>
      </c>
      <c r="BB38" s="397">
        <v>970041.74099999992</v>
      </c>
      <c r="BC38" s="397">
        <v>902140.43700000003</v>
      </c>
      <c r="BD38" s="397">
        <v>400.32099999999997</v>
      </c>
      <c r="BE38" s="397">
        <v>57878.002999999997</v>
      </c>
      <c r="BF38" s="397">
        <v>696.27700000000004</v>
      </c>
      <c r="BG38" s="397">
        <v>2671.549</v>
      </c>
      <c r="BH38" s="397">
        <v>15786.066000000001</v>
      </c>
      <c r="BI38" s="398">
        <v>43080.144</v>
      </c>
      <c r="BJ38" s="393">
        <f t="shared" si="10"/>
        <v>1691207.9089999991</v>
      </c>
      <c r="BK38" s="394">
        <f t="shared" si="11"/>
        <v>3358920.2479999997</v>
      </c>
      <c r="BL38" s="397">
        <v>494311.86799999874</v>
      </c>
      <c r="BM38" s="397">
        <v>2359727.3879999993</v>
      </c>
      <c r="BN38" s="397">
        <v>1171618.351</v>
      </c>
      <c r="BO38" s="397">
        <v>888515.81300000008</v>
      </c>
      <c r="BP38" s="397">
        <v>267.07299999999998</v>
      </c>
      <c r="BQ38" s="397">
        <v>64423.468000000008</v>
      </c>
      <c r="BR38" s="397">
        <v>1376.3969999999999</v>
      </c>
      <c r="BS38" s="397">
        <v>2743.43</v>
      </c>
      <c r="BT38" s="397">
        <v>23634.220000000099</v>
      </c>
      <c r="BU38" s="398">
        <v>43510.149000000099</v>
      </c>
      <c r="BV38" s="393">
        <f t="shared" si="44"/>
        <v>1560647.3979999993</v>
      </c>
      <c r="BW38" s="394">
        <f t="shared" si="45"/>
        <v>2869206.7529999991</v>
      </c>
      <c r="BX38" s="425">
        <v>400054.1989999995</v>
      </c>
      <c r="BY38" s="425">
        <v>2034971.3929999988</v>
      </c>
      <c r="BZ38" s="425">
        <v>1158192.1349999998</v>
      </c>
      <c r="CA38" s="425">
        <v>790114.49199999997</v>
      </c>
      <c r="CB38" s="425">
        <v>238.05000000000004</v>
      </c>
      <c r="CC38" s="425">
        <v>39979.983999999997</v>
      </c>
      <c r="CD38" s="425">
        <v>2156.433</v>
      </c>
      <c r="CE38" s="425">
        <v>3261.3919999999998</v>
      </c>
      <c r="CF38" s="425">
        <v>6.5809999999999977</v>
      </c>
      <c r="CG38" s="426">
        <v>879.49199999999996</v>
      </c>
      <c r="CH38" s="393">
        <f t="shared" si="46"/>
        <v>1417189.8568729998</v>
      </c>
      <c r="CI38" s="394">
        <f t="shared" si="47"/>
        <v>2548321.8419999997</v>
      </c>
      <c r="CJ38" s="425">
        <v>385567.36586900003</v>
      </c>
      <c r="CK38" s="425">
        <v>1717272.42</v>
      </c>
      <c r="CL38" s="425">
        <v>1026050.7850439999</v>
      </c>
      <c r="CM38" s="425">
        <v>796358.44800000009</v>
      </c>
      <c r="CN38" s="425">
        <v>226.5640010000001</v>
      </c>
      <c r="CO38" s="425">
        <v>28386.493999999999</v>
      </c>
      <c r="CP38" s="425">
        <v>5339.0870850000001</v>
      </c>
      <c r="CQ38" s="425">
        <v>5824.3549999999996</v>
      </c>
      <c r="CR38" s="425">
        <v>6.0548740000000016</v>
      </c>
      <c r="CS38" s="484">
        <v>480.125</v>
      </c>
      <c r="CT38" s="423">
        <f t="shared" si="14"/>
        <v>1155282</v>
      </c>
      <c r="CU38" s="424">
        <f t="shared" si="15"/>
        <v>2340131</v>
      </c>
      <c r="CV38" s="425">
        <v>320911</v>
      </c>
      <c r="CW38" s="425">
        <v>1551535</v>
      </c>
      <c r="CX38" s="425">
        <v>833290</v>
      </c>
      <c r="CY38" s="425">
        <v>746369</v>
      </c>
      <c r="CZ38" s="425">
        <v>251</v>
      </c>
      <c r="DA38" s="425">
        <v>34690</v>
      </c>
      <c r="DB38" s="425">
        <v>830</v>
      </c>
      <c r="DC38" s="426">
        <v>7537</v>
      </c>
      <c r="DD38" s="423">
        <f t="shared" si="16"/>
        <v>978686.14026400005</v>
      </c>
      <c r="DE38" s="424">
        <f t="shared" si="17"/>
        <v>2075177.881000001</v>
      </c>
      <c r="DF38" s="394">
        <v>283114.52513300005</v>
      </c>
      <c r="DG38" s="394">
        <v>1342099.012000001</v>
      </c>
      <c r="DH38" s="394">
        <v>667225.73033299996</v>
      </c>
      <c r="DI38" s="394">
        <v>685446.87199999997</v>
      </c>
      <c r="DJ38" s="394">
        <v>432.00203900000014</v>
      </c>
      <c r="DK38" s="394">
        <v>29318.279999999995</v>
      </c>
      <c r="DL38" s="394">
        <v>27913.882759</v>
      </c>
      <c r="DM38" s="422">
        <v>18313.71699999999</v>
      </c>
      <c r="DN38" s="423">
        <f t="shared" si="18"/>
        <v>1100417.6796179998</v>
      </c>
      <c r="DO38" s="424">
        <f t="shared" si="19"/>
        <v>1918786.188000001</v>
      </c>
      <c r="DP38" s="394">
        <v>285793.42888800002</v>
      </c>
      <c r="DQ38" s="394">
        <v>1210735.4940000011</v>
      </c>
      <c r="DR38" s="394">
        <v>805481.24299699988</v>
      </c>
      <c r="DS38" s="394">
        <v>665830.26399999985</v>
      </c>
      <c r="DT38" s="394">
        <v>386.76155599999993</v>
      </c>
      <c r="DU38" s="394">
        <v>25749.056</v>
      </c>
      <c r="DV38" s="394">
        <v>8756.2461770000009</v>
      </c>
      <c r="DW38" s="422">
        <v>16471.374</v>
      </c>
      <c r="DX38" s="423">
        <f t="shared" si="20"/>
        <v>1083450.6576980001</v>
      </c>
      <c r="DY38" s="424">
        <f t="shared" si="21"/>
        <v>1689995.6879999989</v>
      </c>
      <c r="DZ38" s="394">
        <v>267002.64821400016</v>
      </c>
      <c r="EA38" s="394">
        <v>1046983.8659999989</v>
      </c>
      <c r="EB38" s="394">
        <v>811657.89700800006</v>
      </c>
      <c r="EC38" s="394">
        <v>601433.57300000009</v>
      </c>
      <c r="ED38" s="394">
        <v>245.08438599999999</v>
      </c>
      <c r="EE38" s="394">
        <v>26110.627</v>
      </c>
      <c r="EF38" s="394">
        <v>4545.0280900000016</v>
      </c>
      <c r="EG38" s="422">
        <v>15467.621999999999</v>
      </c>
      <c r="EH38" s="423">
        <f t="shared" si="22"/>
        <v>1253620.9299999995</v>
      </c>
      <c r="EI38" s="424">
        <f t="shared" si="23"/>
        <v>2014720.2899999986</v>
      </c>
      <c r="EJ38" s="425">
        <v>297079.15399999981</v>
      </c>
      <c r="EK38" s="425">
        <v>1234499.710999999</v>
      </c>
      <c r="EL38" s="425">
        <v>955943.26299999992</v>
      </c>
      <c r="EM38" s="425">
        <v>700452.06299999997</v>
      </c>
      <c r="EN38" s="425">
        <v>373.10599999999999</v>
      </c>
      <c r="EO38" s="425">
        <v>30255.545000000002</v>
      </c>
      <c r="EP38" s="424">
        <v>225.40700000000001</v>
      </c>
      <c r="EQ38" s="427">
        <v>49512.970999999998</v>
      </c>
      <c r="ER38" s="396">
        <f t="shared" si="24"/>
        <v>17455259.111453</v>
      </c>
      <c r="ES38" s="397">
        <f t="shared" si="25"/>
        <v>33286970.438999999</v>
      </c>
      <c r="ET38" s="397">
        <f t="shared" si="26"/>
        <v>4909594.5811039982</v>
      </c>
      <c r="EU38" s="397">
        <f t="shared" si="27"/>
        <v>22383008.508000001</v>
      </c>
      <c r="EV38" s="397">
        <f t="shared" si="28"/>
        <v>12347834.516382001</v>
      </c>
      <c r="EW38" s="397">
        <f t="shared" si="29"/>
        <v>9972439.7999999989</v>
      </c>
      <c r="EX38" s="397">
        <f t="shared" si="30"/>
        <v>4192.0159820000008</v>
      </c>
      <c r="EY38" s="397">
        <f t="shared" si="31"/>
        <v>496983.40499999991</v>
      </c>
      <c r="EZ38" s="397">
        <f t="shared" si="32"/>
        <v>11042.107085000001</v>
      </c>
      <c r="FA38" s="397">
        <f t="shared" si="33"/>
        <v>24403.536000000004</v>
      </c>
      <c r="FB38" s="397">
        <f t="shared" si="34"/>
        <v>182595.89090000011</v>
      </c>
      <c r="FC38" s="398">
        <f t="shared" si="35"/>
        <v>410135.19000000012</v>
      </c>
    </row>
    <row r="39" spans="1:159" s="54" customFormat="1" ht="14.4" customHeight="1" x14ac:dyDescent="0.2">
      <c r="A39" s="479" t="s">
        <v>121</v>
      </c>
      <c r="B39" s="480">
        <f t="shared" si="6"/>
        <v>50829.347999999991</v>
      </c>
      <c r="C39" s="481">
        <f t="shared" si="36"/>
        <v>474331.53100000008</v>
      </c>
      <c r="D39" s="482">
        <v>45531.578999999998</v>
      </c>
      <c r="E39" s="482">
        <v>386384.52200000011</v>
      </c>
      <c r="F39" s="482">
        <v>4341.2779999999993</v>
      </c>
      <c r="G39" s="482">
        <v>16009.861999999997</v>
      </c>
      <c r="H39" s="482">
        <v>32.292999999999999</v>
      </c>
      <c r="I39" s="482">
        <v>2704.7029999999995</v>
      </c>
      <c r="J39" s="482">
        <v>34.192999999999991</v>
      </c>
      <c r="K39" s="482">
        <v>817.29599999999994</v>
      </c>
      <c r="L39" s="482">
        <v>890.005</v>
      </c>
      <c r="M39" s="483">
        <v>68415.148000000016</v>
      </c>
      <c r="N39" s="480">
        <f t="shared" si="7"/>
        <v>54569.241000000002</v>
      </c>
      <c r="O39" s="481">
        <f t="shared" si="37"/>
        <v>442953.65500000003</v>
      </c>
      <c r="P39" s="482">
        <v>46346.001000000004</v>
      </c>
      <c r="Q39" s="482">
        <v>400257.46399999998</v>
      </c>
      <c r="R39" s="482">
        <v>6798.38</v>
      </c>
      <c r="S39" s="482">
        <v>35420.792999999998</v>
      </c>
      <c r="T39" s="482">
        <v>98.734000000000009</v>
      </c>
      <c r="U39" s="482">
        <v>2610.4160000000002</v>
      </c>
      <c r="V39" s="482">
        <v>7.3699999999999992</v>
      </c>
      <c r="W39" s="482">
        <v>59.435000000000002</v>
      </c>
      <c r="X39" s="482">
        <v>1318.7559999999996</v>
      </c>
      <c r="Y39" s="483">
        <v>4605.5469999999996</v>
      </c>
      <c r="Z39" s="393">
        <f t="shared" si="8"/>
        <v>51844.330999999991</v>
      </c>
      <c r="AA39" s="394">
        <f t="shared" si="38"/>
        <v>408160.32799999998</v>
      </c>
      <c r="AB39" s="395">
        <v>41568.268999999993</v>
      </c>
      <c r="AC39" s="395">
        <v>358098.46300000005</v>
      </c>
      <c r="AD39" s="395">
        <v>9123.5089999999982</v>
      </c>
      <c r="AE39" s="395">
        <v>44581.773999999998</v>
      </c>
      <c r="AF39" s="395">
        <v>35.544000000000004</v>
      </c>
      <c r="AG39" s="395">
        <v>1940.13</v>
      </c>
      <c r="AH39" s="395">
        <v>14.125999999999999</v>
      </c>
      <c r="AI39" s="395">
        <v>108.99099999999999</v>
      </c>
      <c r="AJ39" s="395">
        <v>1102.883</v>
      </c>
      <c r="AK39" s="395">
        <v>3430.9700000000003</v>
      </c>
      <c r="AL39" s="393">
        <f t="shared" si="9"/>
        <v>58528.784000000007</v>
      </c>
      <c r="AM39" s="394">
        <f t="shared" si="39"/>
        <v>391987.88099999994</v>
      </c>
      <c r="AN39" s="395">
        <v>41880.663000000008</v>
      </c>
      <c r="AO39" s="395">
        <v>319815.71699999995</v>
      </c>
      <c r="AP39" s="395">
        <v>15915.505999999996</v>
      </c>
      <c r="AQ39" s="395">
        <v>30267.250000000004</v>
      </c>
      <c r="AR39" s="395">
        <v>43.868000000000038</v>
      </c>
      <c r="AS39" s="395">
        <v>1527.5569999999993</v>
      </c>
      <c r="AT39" s="395">
        <v>6.8850000000000007</v>
      </c>
      <c r="AU39" s="395">
        <v>99.568999999999974</v>
      </c>
      <c r="AV39" s="395">
        <v>681.86199999999997</v>
      </c>
      <c r="AW39" s="429">
        <v>40277.788</v>
      </c>
      <c r="AX39" s="393">
        <f t="shared" si="40"/>
        <v>45007.722000000002</v>
      </c>
      <c r="AY39" s="394">
        <f t="shared" si="41"/>
        <v>388809.44600000005</v>
      </c>
      <c r="AZ39" s="397">
        <v>33957.976999999999</v>
      </c>
      <c r="BA39" s="397">
        <v>251135.114</v>
      </c>
      <c r="BB39" s="397">
        <v>9987.4269999999997</v>
      </c>
      <c r="BC39" s="397">
        <v>20531.053</v>
      </c>
      <c r="BD39" s="397">
        <v>35.089000000000006</v>
      </c>
      <c r="BE39" s="397">
        <v>1512.4169999999999</v>
      </c>
      <c r="BF39" s="397">
        <v>9.8379999999999992</v>
      </c>
      <c r="BG39" s="397">
        <v>168.67400000000001</v>
      </c>
      <c r="BH39" s="397">
        <v>1017.391</v>
      </c>
      <c r="BI39" s="398">
        <v>115462.18800000001</v>
      </c>
      <c r="BJ39" s="393">
        <f t="shared" si="10"/>
        <v>47949.422000000006</v>
      </c>
      <c r="BK39" s="394">
        <f t="shared" si="11"/>
        <v>284722.1480000001</v>
      </c>
      <c r="BL39" s="397">
        <v>38193.399000000005</v>
      </c>
      <c r="BM39" s="397">
        <v>254723.42000000007</v>
      </c>
      <c r="BN39" s="397">
        <v>6835.52</v>
      </c>
      <c r="BO39" s="397">
        <v>21009.862000000001</v>
      </c>
      <c r="BP39" s="397">
        <v>18.866999999999997</v>
      </c>
      <c r="BQ39" s="397">
        <v>3630.5960000000005</v>
      </c>
      <c r="BR39" s="397">
        <v>385.31600000000003</v>
      </c>
      <c r="BS39" s="397">
        <v>244.761</v>
      </c>
      <c r="BT39" s="397">
        <v>2516.3199999999997</v>
      </c>
      <c r="BU39" s="398">
        <v>5113.509</v>
      </c>
      <c r="BV39" s="393">
        <f t="shared" si="44"/>
        <v>39683.019000000022</v>
      </c>
      <c r="BW39" s="394">
        <f t="shared" si="45"/>
        <v>269105.75899999996</v>
      </c>
      <c r="BX39" s="425">
        <v>34296.843000000023</v>
      </c>
      <c r="BY39" s="425">
        <v>248027.63899999997</v>
      </c>
      <c r="BZ39" s="425">
        <v>5362.223</v>
      </c>
      <c r="CA39" s="425">
        <v>18939.185999999998</v>
      </c>
      <c r="CB39" s="425">
        <v>14.136999999999997</v>
      </c>
      <c r="CC39" s="425">
        <v>2058.1669999999999</v>
      </c>
      <c r="CD39" s="425">
        <v>6.3059999999999992</v>
      </c>
      <c r="CE39" s="425">
        <v>22.983000000000001</v>
      </c>
      <c r="CF39" s="425">
        <v>3.5100000000000002</v>
      </c>
      <c r="CG39" s="426">
        <v>57.783999999999999</v>
      </c>
      <c r="CH39" s="393">
        <f t="shared" si="46"/>
        <v>40007.803801000009</v>
      </c>
      <c r="CI39" s="394">
        <f t="shared" si="47"/>
        <v>297156.00999999983</v>
      </c>
      <c r="CJ39" s="425">
        <v>35444.365526000001</v>
      </c>
      <c r="CK39" s="425">
        <v>286080.35999999993</v>
      </c>
      <c r="CL39" s="425">
        <v>4516.1012200000005</v>
      </c>
      <c r="CM39" s="425">
        <v>8454.1869999999999</v>
      </c>
      <c r="CN39" s="425">
        <v>9.9918429999999994</v>
      </c>
      <c r="CO39" s="425">
        <v>1286.6220000000001</v>
      </c>
      <c r="CP39" s="425">
        <v>35.384010000000004</v>
      </c>
      <c r="CQ39" s="425">
        <v>1273.7079999999999</v>
      </c>
      <c r="CR39" s="425">
        <v>1.9612019999999999</v>
      </c>
      <c r="CS39" s="484">
        <v>61.133000000000003</v>
      </c>
      <c r="CT39" s="423">
        <f t="shared" si="14"/>
        <v>32851</v>
      </c>
      <c r="CU39" s="424">
        <f t="shared" si="15"/>
        <v>251495</v>
      </c>
      <c r="CV39" s="425">
        <v>29470</v>
      </c>
      <c r="CW39" s="425">
        <v>244203</v>
      </c>
      <c r="CX39" s="425">
        <v>3330</v>
      </c>
      <c r="CY39" s="425">
        <v>5004</v>
      </c>
      <c r="CZ39" s="425">
        <v>30</v>
      </c>
      <c r="DA39" s="425">
        <v>2057</v>
      </c>
      <c r="DB39" s="425">
        <v>21</v>
      </c>
      <c r="DC39" s="426">
        <v>231</v>
      </c>
      <c r="DD39" s="423">
        <f t="shared" si="16"/>
        <v>38787.370135999998</v>
      </c>
      <c r="DE39" s="424">
        <f t="shared" si="17"/>
        <v>228664.77500000005</v>
      </c>
      <c r="DF39" s="394">
        <v>31146.932868</v>
      </c>
      <c r="DG39" s="394">
        <v>213960.44900000002</v>
      </c>
      <c r="DH39" s="394">
        <v>7532.1413399999992</v>
      </c>
      <c r="DI39" s="394">
        <v>10771.553</v>
      </c>
      <c r="DJ39" s="394">
        <v>21.692739999999997</v>
      </c>
      <c r="DK39" s="394">
        <v>2554.1190000000001</v>
      </c>
      <c r="DL39" s="394">
        <v>86.603188000000003</v>
      </c>
      <c r="DM39" s="422">
        <v>1378.654</v>
      </c>
      <c r="DN39" s="423">
        <f t="shared" si="18"/>
        <v>39688.769551999991</v>
      </c>
      <c r="DO39" s="424">
        <f t="shared" si="19"/>
        <v>240146.24</v>
      </c>
      <c r="DP39" s="394">
        <v>38516.976552999993</v>
      </c>
      <c r="DQ39" s="394">
        <v>236555.02</v>
      </c>
      <c r="DR39" s="394">
        <v>787.50270599999999</v>
      </c>
      <c r="DS39" s="394">
        <v>952.95700000000011</v>
      </c>
      <c r="DT39" s="394">
        <v>8.5247740000000007</v>
      </c>
      <c r="DU39" s="394">
        <v>1073.3019999999999</v>
      </c>
      <c r="DV39" s="394">
        <v>375.76551899999998</v>
      </c>
      <c r="DW39" s="422">
        <v>1564.961</v>
      </c>
      <c r="DX39" s="423">
        <f t="shared" si="20"/>
        <v>40803.021031999997</v>
      </c>
      <c r="DY39" s="424">
        <f t="shared" si="21"/>
        <v>201371.31099999999</v>
      </c>
      <c r="DZ39" s="394">
        <v>37938.266200999999</v>
      </c>
      <c r="EA39" s="394">
        <v>197863.34</v>
      </c>
      <c r="EB39" s="394">
        <v>2791.3051</v>
      </c>
      <c r="EC39" s="394">
        <v>1211.027</v>
      </c>
      <c r="ED39" s="394">
        <v>18.605221</v>
      </c>
      <c r="EE39" s="394">
        <v>1344.8869999999997</v>
      </c>
      <c r="EF39" s="394">
        <v>54.844510000000007</v>
      </c>
      <c r="EG39" s="422">
        <v>952.05700000000013</v>
      </c>
      <c r="EH39" s="423">
        <f t="shared" si="22"/>
        <v>25504.347000000002</v>
      </c>
      <c r="EI39" s="424">
        <f t="shared" si="23"/>
        <v>153055.22999999989</v>
      </c>
      <c r="EJ39" s="425">
        <v>21121.726000000002</v>
      </c>
      <c r="EK39" s="425">
        <v>142789.2889999999</v>
      </c>
      <c r="EL39" s="425">
        <v>4237.3789999999999</v>
      </c>
      <c r="EM39" s="425">
        <v>3768.6750000000002</v>
      </c>
      <c r="EN39" s="425">
        <v>7.9749999999999996</v>
      </c>
      <c r="EO39" s="425">
        <v>1349.0340000000001</v>
      </c>
      <c r="EP39" s="424">
        <v>137.267</v>
      </c>
      <c r="EQ39" s="427">
        <v>5148.232</v>
      </c>
      <c r="ER39" s="396">
        <f t="shared" si="24"/>
        <v>566054.17852100008</v>
      </c>
      <c r="ES39" s="397">
        <f t="shared" si="25"/>
        <v>4031959.3140000002</v>
      </c>
      <c r="ET39" s="397">
        <f t="shared" si="26"/>
        <v>475412.9981480001</v>
      </c>
      <c r="EU39" s="397">
        <f t="shared" si="27"/>
        <v>3539893.7970000003</v>
      </c>
      <c r="EV39" s="397">
        <f t="shared" si="28"/>
        <v>81558.272366000005</v>
      </c>
      <c r="EW39" s="397">
        <f t="shared" si="29"/>
        <v>216922.17899999997</v>
      </c>
      <c r="EX39" s="397">
        <f t="shared" si="30"/>
        <v>375.32157800000004</v>
      </c>
      <c r="EY39" s="397">
        <f t="shared" si="31"/>
        <v>25648.949999999997</v>
      </c>
      <c r="EZ39" s="397">
        <f t="shared" si="32"/>
        <v>499.41801000000004</v>
      </c>
      <c r="FA39" s="397">
        <f t="shared" si="33"/>
        <v>2795.4169999999995</v>
      </c>
      <c r="FB39" s="397">
        <f t="shared" si="34"/>
        <v>8208.1684189999996</v>
      </c>
      <c r="FC39" s="398">
        <f t="shared" si="35"/>
        <v>246698.97100000002</v>
      </c>
    </row>
    <row r="40" spans="1:159" s="54" customFormat="1" ht="14.4" customHeight="1" x14ac:dyDescent="0.2">
      <c r="A40" s="486" t="s">
        <v>122</v>
      </c>
      <c r="B40" s="480">
        <f t="shared" si="6"/>
        <v>341217.67799999996</v>
      </c>
      <c r="C40" s="481">
        <f t="shared" si="36"/>
        <v>617528.24600000016</v>
      </c>
      <c r="D40" s="487">
        <v>91451.584000000032</v>
      </c>
      <c r="E40" s="487">
        <v>432219.70000000007</v>
      </c>
      <c r="F40" s="487">
        <v>244865.90400000001</v>
      </c>
      <c r="G40" s="487">
        <v>170658.49800000002</v>
      </c>
      <c r="H40" s="487">
        <v>63.627000000000002</v>
      </c>
      <c r="I40" s="487">
        <v>2472.8490000000002</v>
      </c>
      <c r="J40" s="487">
        <v>15.033999999999999</v>
      </c>
      <c r="K40" s="487">
        <v>289.51200000000006</v>
      </c>
      <c r="L40" s="487">
        <v>4821.5289999999995</v>
      </c>
      <c r="M40" s="488">
        <v>11887.686999999996</v>
      </c>
      <c r="N40" s="480">
        <f t="shared" si="7"/>
        <v>313804.43199999991</v>
      </c>
      <c r="O40" s="481">
        <f t="shared" si="37"/>
        <v>594172.02699999989</v>
      </c>
      <c r="P40" s="487">
        <v>91124.973999999958</v>
      </c>
      <c r="Q40" s="487">
        <v>403327.44799999992</v>
      </c>
      <c r="R40" s="487">
        <v>219585.43799999997</v>
      </c>
      <c r="S40" s="487">
        <v>178847.91099999999</v>
      </c>
      <c r="T40" s="487">
        <v>36.977999999999994</v>
      </c>
      <c r="U40" s="487">
        <v>2489.3399999999997</v>
      </c>
      <c r="V40" s="487">
        <v>29.156000000000002</v>
      </c>
      <c r="W40" s="487">
        <v>513.12300000000005</v>
      </c>
      <c r="X40" s="487">
        <v>3027.8860000000004</v>
      </c>
      <c r="Y40" s="488">
        <v>8994.2050000000017</v>
      </c>
      <c r="Z40" s="393">
        <f t="shared" si="8"/>
        <v>273097.16299999994</v>
      </c>
      <c r="AA40" s="394">
        <f t="shared" si="38"/>
        <v>580692.2579999998</v>
      </c>
      <c r="AB40" s="395">
        <v>58786.567999999992</v>
      </c>
      <c r="AC40" s="395">
        <v>408882.14199999988</v>
      </c>
      <c r="AD40" s="395">
        <v>211003.93299999999</v>
      </c>
      <c r="AE40" s="395">
        <v>157573.21899999995</v>
      </c>
      <c r="AF40" s="395">
        <v>58.436999999999998</v>
      </c>
      <c r="AG40" s="395">
        <v>4642.1099999999997</v>
      </c>
      <c r="AH40" s="395">
        <v>73.663999999999987</v>
      </c>
      <c r="AI40" s="395">
        <v>259.49099999999999</v>
      </c>
      <c r="AJ40" s="395">
        <v>3174.5610000000006</v>
      </c>
      <c r="AK40" s="395">
        <v>9335.2959999999985</v>
      </c>
      <c r="AL40" s="393">
        <f t="shared" si="9"/>
        <v>260194.30099999989</v>
      </c>
      <c r="AM40" s="394">
        <f t="shared" si="39"/>
        <v>499057.79299999995</v>
      </c>
      <c r="AN40" s="395">
        <v>60694.078000000009</v>
      </c>
      <c r="AO40" s="395">
        <v>385985.16200000001</v>
      </c>
      <c r="AP40" s="395">
        <v>197177.0469999999</v>
      </c>
      <c r="AQ40" s="395">
        <v>99522.218000000008</v>
      </c>
      <c r="AR40" s="395">
        <v>58.552</v>
      </c>
      <c r="AS40" s="395">
        <v>3806.4629999999988</v>
      </c>
      <c r="AT40" s="395">
        <v>133.65</v>
      </c>
      <c r="AU40" s="395">
        <v>847.37699999999995</v>
      </c>
      <c r="AV40" s="395">
        <v>2130.9740000000015</v>
      </c>
      <c r="AW40" s="429">
        <v>8896.5729999999985</v>
      </c>
      <c r="AX40" s="393">
        <f t="shared" si="40"/>
        <v>279781.93899999995</v>
      </c>
      <c r="AY40" s="394">
        <f t="shared" si="41"/>
        <v>473213.24099999998</v>
      </c>
      <c r="AZ40" s="397">
        <v>65957.068000000014</v>
      </c>
      <c r="BA40" s="397">
        <v>361806.52399999998</v>
      </c>
      <c r="BB40" s="397">
        <v>211971.81599999999</v>
      </c>
      <c r="BC40" s="397">
        <v>99051.254000000001</v>
      </c>
      <c r="BD40" s="397">
        <v>38.795000000000002</v>
      </c>
      <c r="BE40" s="397">
        <v>4150.0929999999998</v>
      </c>
      <c r="BF40" s="397">
        <v>20.594999999999999</v>
      </c>
      <c r="BG40" s="397">
        <v>371.89699999999999</v>
      </c>
      <c r="BH40" s="397">
        <v>1793.665</v>
      </c>
      <c r="BI40" s="398">
        <v>7833.473</v>
      </c>
      <c r="BJ40" s="393">
        <f t="shared" si="10"/>
        <v>235050.35400000005</v>
      </c>
      <c r="BK40" s="394">
        <f t="shared" si="11"/>
        <v>410018.16499999986</v>
      </c>
      <c r="BL40" s="397">
        <v>42971.590000000011</v>
      </c>
      <c r="BM40" s="397">
        <v>320213.24699999986</v>
      </c>
      <c r="BN40" s="397">
        <v>189173.962</v>
      </c>
      <c r="BO40" s="397">
        <v>78272.781000000003</v>
      </c>
      <c r="BP40" s="397">
        <v>31.689999999999998</v>
      </c>
      <c r="BQ40" s="397">
        <v>3885.6530000000002</v>
      </c>
      <c r="BR40" s="397">
        <v>26.559000000000005</v>
      </c>
      <c r="BS40" s="397">
        <v>147.53899999999999</v>
      </c>
      <c r="BT40" s="397">
        <v>2846.5530000000003</v>
      </c>
      <c r="BU40" s="398">
        <v>7498.9449999999997</v>
      </c>
      <c r="BV40" s="393">
        <f t="shared" si="44"/>
        <v>302797.64400000003</v>
      </c>
      <c r="BW40" s="394">
        <f t="shared" si="45"/>
        <v>456874.20999999973</v>
      </c>
      <c r="BX40" s="425">
        <v>48400.470000000038</v>
      </c>
      <c r="BY40" s="425">
        <v>296970.2019999997</v>
      </c>
      <c r="BZ40" s="425">
        <v>254323.36699999997</v>
      </c>
      <c r="CA40" s="425">
        <v>155986.08199999999</v>
      </c>
      <c r="CB40" s="425">
        <v>61.32200000000001</v>
      </c>
      <c r="CC40" s="425">
        <v>3663.9889999999996</v>
      </c>
      <c r="CD40" s="425">
        <v>2.8730000000000002</v>
      </c>
      <c r="CE40" s="425">
        <v>48.162000000000006</v>
      </c>
      <c r="CF40" s="425">
        <v>9.6120000000000019</v>
      </c>
      <c r="CG40" s="426">
        <v>205.77499999999998</v>
      </c>
      <c r="CH40" s="393">
        <f t="shared" si="46"/>
        <v>277158.18284899998</v>
      </c>
      <c r="CI40" s="394">
        <f t="shared" si="47"/>
        <v>431302.64199999976</v>
      </c>
      <c r="CJ40" s="425">
        <v>60045.767810999998</v>
      </c>
      <c r="CK40" s="425">
        <v>297545.23599999986</v>
      </c>
      <c r="CL40" s="425">
        <v>217003.20742899997</v>
      </c>
      <c r="CM40" s="425">
        <v>129265.56299999998</v>
      </c>
      <c r="CN40" s="425">
        <v>59.896810000000002</v>
      </c>
      <c r="CO40" s="425">
        <v>3774.1869999999999</v>
      </c>
      <c r="CP40" s="425">
        <v>47.619469000000002</v>
      </c>
      <c r="CQ40" s="425">
        <v>618.42600000000004</v>
      </c>
      <c r="CR40" s="425">
        <v>1.69133</v>
      </c>
      <c r="CS40" s="484">
        <v>99.22999999999999</v>
      </c>
      <c r="CT40" s="423">
        <f t="shared" si="14"/>
        <v>316998</v>
      </c>
      <c r="CU40" s="424">
        <f t="shared" si="15"/>
        <v>455638</v>
      </c>
      <c r="CV40" s="425">
        <v>50620</v>
      </c>
      <c r="CW40" s="425">
        <v>288027</v>
      </c>
      <c r="CX40" s="425">
        <v>266176</v>
      </c>
      <c r="CY40" s="425">
        <v>163280</v>
      </c>
      <c r="CZ40" s="425">
        <v>80</v>
      </c>
      <c r="DA40" s="425">
        <v>3633</v>
      </c>
      <c r="DB40" s="425">
        <v>122</v>
      </c>
      <c r="DC40" s="426">
        <v>698</v>
      </c>
      <c r="DD40" s="423">
        <f t="shared" si="16"/>
        <v>296778.97649199999</v>
      </c>
      <c r="DE40" s="424">
        <f t="shared" si="17"/>
        <v>416944.30800000002</v>
      </c>
      <c r="DF40" s="394">
        <v>42429.986138999993</v>
      </c>
      <c r="DG40" s="394">
        <v>248300.826</v>
      </c>
      <c r="DH40" s="394">
        <v>254053.58835700003</v>
      </c>
      <c r="DI40" s="394">
        <v>161435</v>
      </c>
      <c r="DJ40" s="394">
        <v>67.905895000000001</v>
      </c>
      <c r="DK40" s="394">
        <v>3829.6420000000003</v>
      </c>
      <c r="DL40" s="394">
        <v>227.49610100000001</v>
      </c>
      <c r="DM40" s="422">
        <v>3378.8399999999997</v>
      </c>
      <c r="DN40" s="423">
        <f t="shared" si="18"/>
        <v>260376.73159500002</v>
      </c>
      <c r="DO40" s="424">
        <f t="shared" si="19"/>
        <v>359273.74899999995</v>
      </c>
      <c r="DP40" s="394">
        <v>39423.559690000002</v>
      </c>
      <c r="DQ40" s="394">
        <v>211403.486</v>
      </c>
      <c r="DR40" s="394">
        <v>219887.309011</v>
      </c>
      <c r="DS40" s="394">
        <v>138165.94599999997</v>
      </c>
      <c r="DT40" s="394">
        <v>84.838030000000003</v>
      </c>
      <c r="DU40" s="394">
        <v>3555.9730000000004</v>
      </c>
      <c r="DV40" s="394">
        <v>981.02486399999998</v>
      </c>
      <c r="DW40" s="422">
        <v>6148.344000000001</v>
      </c>
      <c r="DX40" s="423">
        <f t="shared" si="20"/>
        <v>276691.63025100005</v>
      </c>
      <c r="DY40" s="424">
        <f t="shared" si="21"/>
        <v>354296.26999999996</v>
      </c>
      <c r="DZ40" s="394">
        <v>46164.623067000008</v>
      </c>
      <c r="EA40" s="394">
        <v>211148.10799999998</v>
      </c>
      <c r="EB40" s="394">
        <v>229510.64039000002</v>
      </c>
      <c r="EC40" s="394">
        <v>135616.516</v>
      </c>
      <c r="ED40" s="394">
        <v>98.278379000000001</v>
      </c>
      <c r="EE40" s="394">
        <v>3278.1089999999999</v>
      </c>
      <c r="EF40" s="394">
        <v>918.08841500000005</v>
      </c>
      <c r="EG40" s="422">
        <v>4253.5370000000003</v>
      </c>
      <c r="EH40" s="423">
        <f t="shared" si="22"/>
        <v>286297.24599999998</v>
      </c>
      <c r="EI40" s="424">
        <f t="shared" si="23"/>
        <v>443239.50399999996</v>
      </c>
      <c r="EJ40" s="425">
        <v>36808.536999999997</v>
      </c>
      <c r="EK40" s="425">
        <v>261846.69499999998</v>
      </c>
      <c r="EL40" s="425">
        <v>249301.82800000001</v>
      </c>
      <c r="EM40" s="425">
        <v>159371.155</v>
      </c>
      <c r="EN40" s="425">
        <v>28.157999999999998</v>
      </c>
      <c r="EO40" s="425">
        <v>5408.2890000000007</v>
      </c>
      <c r="EP40" s="424">
        <v>158.72300000000001</v>
      </c>
      <c r="EQ40" s="427">
        <v>16613.364999999998</v>
      </c>
      <c r="ER40" s="396">
        <f t="shared" si="24"/>
        <v>3720244.2781870007</v>
      </c>
      <c r="ES40" s="397">
        <f t="shared" si="25"/>
        <v>6092250.4129999988</v>
      </c>
      <c r="ET40" s="397">
        <f t="shared" si="26"/>
        <v>734878.80570700008</v>
      </c>
      <c r="EU40" s="397">
        <f t="shared" si="27"/>
        <v>4127675.7759999991</v>
      </c>
      <c r="EV40" s="397">
        <f t="shared" si="28"/>
        <v>2964034.0401870003</v>
      </c>
      <c r="EW40" s="397">
        <f t="shared" si="29"/>
        <v>1827046.1430000002</v>
      </c>
      <c r="EX40" s="397">
        <f t="shared" si="30"/>
        <v>768.47811399999989</v>
      </c>
      <c r="EY40" s="397">
        <f t="shared" si="31"/>
        <v>48589.696999999986</v>
      </c>
      <c r="EZ40" s="397">
        <f t="shared" si="32"/>
        <v>349.15046899999999</v>
      </c>
      <c r="FA40" s="397">
        <f t="shared" si="33"/>
        <v>3095.527</v>
      </c>
      <c r="FB40" s="397">
        <f t="shared" si="34"/>
        <v>20213.803710000004</v>
      </c>
      <c r="FC40" s="398">
        <f t="shared" si="35"/>
        <v>85843.269999999975</v>
      </c>
    </row>
    <row r="41" spans="1:159" s="54" customFormat="1" ht="14.4" customHeight="1" x14ac:dyDescent="0.2">
      <c r="A41" s="489" t="s">
        <v>123</v>
      </c>
      <c r="B41" s="490">
        <f t="shared" si="6"/>
        <v>616605.76</v>
      </c>
      <c r="C41" s="491">
        <f t="shared" si="36"/>
        <v>265482.99099999998</v>
      </c>
      <c r="D41" s="492">
        <v>16.306999999999999</v>
      </c>
      <c r="E41" s="492">
        <v>11.969000000000001</v>
      </c>
      <c r="F41" s="492">
        <v>240686.24300000002</v>
      </c>
      <c r="G41" s="492">
        <v>83500.240999999995</v>
      </c>
      <c r="H41" s="492">
        <v>317408.04200000002</v>
      </c>
      <c r="I41" s="492">
        <v>151791.52799999999</v>
      </c>
      <c r="J41" s="492">
        <v>0</v>
      </c>
      <c r="K41" s="492">
        <v>0</v>
      </c>
      <c r="L41" s="492">
        <v>58495.168000000005</v>
      </c>
      <c r="M41" s="493">
        <v>30179.253000000001</v>
      </c>
      <c r="N41" s="490">
        <f t="shared" si="7"/>
        <v>1101617.3600000001</v>
      </c>
      <c r="O41" s="491">
        <f t="shared" si="37"/>
        <v>592376.56499999994</v>
      </c>
      <c r="P41" s="492">
        <v>270.40600000000001</v>
      </c>
      <c r="Q41" s="492">
        <v>485.06100000000004</v>
      </c>
      <c r="R41" s="492">
        <v>312171.39199999999</v>
      </c>
      <c r="S41" s="492">
        <v>118027.989</v>
      </c>
      <c r="T41" s="492">
        <v>714348.73499999999</v>
      </c>
      <c r="U41" s="492">
        <v>442779.04300000001</v>
      </c>
      <c r="V41" s="492">
        <v>0</v>
      </c>
      <c r="W41" s="492">
        <v>0</v>
      </c>
      <c r="X41" s="492">
        <v>74826.827000000005</v>
      </c>
      <c r="Y41" s="493">
        <v>31084.471999999998</v>
      </c>
      <c r="Z41" s="435">
        <f t="shared" si="8"/>
        <v>1126438.703</v>
      </c>
      <c r="AA41" s="436">
        <f t="shared" si="38"/>
        <v>597178.85200000007</v>
      </c>
      <c r="AB41" s="437">
        <v>80.611000000000004</v>
      </c>
      <c r="AC41" s="437">
        <v>114.486</v>
      </c>
      <c r="AD41" s="437">
        <v>277205.61100000003</v>
      </c>
      <c r="AE41" s="437">
        <v>111900.34899999999</v>
      </c>
      <c r="AF41" s="437">
        <v>713180.89</v>
      </c>
      <c r="AG41" s="437">
        <v>445043.20800000004</v>
      </c>
      <c r="AH41" s="437">
        <v>3.113</v>
      </c>
      <c r="AI41" s="437">
        <v>1.8720000000000001</v>
      </c>
      <c r="AJ41" s="437">
        <v>135968.478</v>
      </c>
      <c r="AK41" s="437">
        <v>40118.936999999998</v>
      </c>
      <c r="AL41" s="435">
        <f t="shared" si="9"/>
        <v>1045162.787</v>
      </c>
      <c r="AM41" s="436">
        <f t="shared" si="39"/>
        <v>467185.20499999996</v>
      </c>
      <c r="AN41" s="437">
        <v>60.082999999999998</v>
      </c>
      <c r="AO41" s="437">
        <v>66.540000000000006</v>
      </c>
      <c r="AP41" s="437">
        <v>302900.60599999997</v>
      </c>
      <c r="AQ41" s="437">
        <v>101822.015</v>
      </c>
      <c r="AR41" s="437">
        <v>694296.33400000003</v>
      </c>
      <c r="AS41" s="437">
        <v>348081.85199999996</v>
      </c>
      <c r="AT41" s="437">
        <v>0</v>
      </c>
      <c r="AU41" s="437">
        <v>0</v>
      </c>
      <c r="AV41" s="437">
        <v>47905.763999999996</v>
      </c>
      <c r="AW41" s="438">
        <v>17214.797999999999</v>
      </c>
      <c r="AX41" s="435">
        <f t="shared" si="40"/>
        <v>10.850000000000001</v>
      </c>
      <c r="AY41" s="436">
        <f t="shared" si="41"/>
        <v>34.012999999999998</v>
      </c>
      <c r="AZ41" s="440">
        <v>4.3000000000000007</v>
      </c>
      <c r="BA41" s="440">
        <v>27.605</v>
      </c>
      <c r="BB41" s="440">
        <v>6.55</v>
      </c>
      <c r="BC41" s="440">
        <v>6.4080000000000004</v>
      </c>
      <c r="BD41" s="440">
        <v>0</v>
      </c>
      <c r="BE41" s="440">
        <v>0</v>
      </c>
      <c r="BF41" s="440">
        <v>0</v>
      </c>
      <c r="BG41" s="440">
        <v>0</v>
      </c>
      <c r="BH41" s="440">
        <v>0</v>
      </c>
      <c r="BI41" s="441">
        <v>0</v>
      </c>
      <c r="BJ41" s="435">
        <f t="shared" si="10"/>
        <v>664317.28</v>
      </c>
      <c r="BK41" s="436">
        <f t="shared" si="11"/>
        <v>346414.79800000001</v>
      </c>
      <c r="BL41" s="440">
        <v>270.87699999999995</v>
      </c>
      <c r="BM41" s="440">
        <v>254.60300000000004</v>
      </c>
      <c r="BN41" s="440">
        <v>238248.875</v>
      </c>
      <c r="BO41" s="440">
        <v>83631.414000000004</v>
      </c>
      <c r="BP41" s="440">
        <v>408333.48600000003</v>
      </c>
      <c r="BQ41" s="440">
        <v>233640.41100000002</v>
      </c>
      <c r="BR41" s="440">
        <v>0</v>
      </c>
      <c r="BS41" s="440">
        <v>0</v>
      </c>
      <c r="BT41" s="440">
        <v>17464.042000000001</v>
      </c>
      <c r="BU41" s="441">
        <v>28888.37</v>
      </c>
      <c r="BV41" s="435">
        <f t="shared" si="44"/>
        <v>679270.13500000001</v>
      </c>
      <c r="BW41" s="436">
        <f t="shared" si="45"/>
        <v>444972.73899999994</v>
      </c>
      <c r="BX41" s="494">
        <v>28410.678000000018</v>
      </c>
      <c r="BY41" s="494">
        <v>21081.526999999998</v>
      </c>
      <c r="BZ41" s="494">
        <v>237206.76399999997</v>
      </c>
      <c r="CA41" s="494">
        <v>112080.35500000001</v>
      </c>
      <c r="CB41" s="494">
        <v>413652.69299999997</v>
      </c>
      <c r="CC41" s="494">
        <v>311810.85699999996</v>
      </c>
      <c r="CD41" s="494">
        <v>0</v>
      </c>
      <c r="CE41" s="494">
        <v>0</v>
      </c>
      <c r="CF41" s="494">
        <v>0</v>
      </c>
      <c r="CG41" s="495">
        <v>0</v>
      </c>
      <c r="CH41" s="435">
        <f t="shared" si="46"/>
        <v>706741.10519000003</v>
      </c>
      <c r="CI41" s="436">
        <f t="shared" si="47"/>
        <v>482919.13600000006</v>
      </c>
      <c r="CJ41" s="494">
        <v>18205.642059999998</v>
      </c>
      <c r="CK41" s="494">
        <v>14619.431</v>
      </c>
      <c r="CL41" s="494">
        <v>331562.55413</v>
      </c>
      <c r="CM41" s="494">
        <v>185191.25900000002</v>
      </c>
      <c r="CN41" s="494">
        <v>356972.90899999999</v>
      </c>
      <c r="CO41" s="494">
        <v>283108.44600000005</v>
      </c>
      <c r="CP41" s="494">
        <v>0</v>
      </c>
      <c r="CQ41" s="494">
        <v>0</v>
      </c>
      <c r="CR41" s="494">
        <v>0</v>
      </c>
      <c r="CS41" s="496">
        <v>0</v>
      </c>
      <c r="CT41" s="497">
        <f t="shared" si="14"/>
        <v>702835</v>
      </c>
      <c r="CU41" s="498">
        <f t="shared" si="15"/>
        <v>548171</v>
      </c>
      <c r="CV41" s="494">
        <v>24326</v>
      </c>
      <c r="CW41" s="494">
        <v>15641</v>
      </c>
      <c r="CX41" s="494">
        <v>339506</v>
      </c>
      <c r="CY41" s="494">
        <v>200293</v>
      </c>
      <c r="CZ41" s="494">
        <v>339003</v>
      </c>
      <c r="DA41" s="494">
        <v>332234</v>
      </c>
      <c r="DB41" s="494"/>
      <c r="DC41" s="495">
        <v>3</v>
      </c>
      <c r="DD41" s="497">
        <f t="shared" si="16"/>
        <v>707862.53145699995</v>
      </c>
      <c r="DE41" s="498">
        <f t="shared" si="17"/>
        <v>464675.109</v>
      </c>
      <c r="DF41" s="436">
        <v>29812.605599999995</v>
      </c>
      <c r="DG41" s="436">
        <v>18735.257999999998</v>
      </c>
      <c r="DH41" s="436">
        <v>361758.76445700001</v>
      </c>
      <c r="DI41" s="436">
        <v>189779.12099999998</v>
      </c>
      <c r="DJ41" s="436">
        <v>309948.19199999998</v>
      </c>
      <c r="DK41" s="436">
        <v>251891.23</v>
      </c>
      <c r="DL41" s="436">
        <v>6342.969399999999</v>
      </c>
      <c r="DM41" s="499">
        <v>4269.5</v>
      </c>
      <c r="DN41" s="497">
        <f t="shared" si="18"/>
        <v>620383.89243999997</v>
      </c>
      <c r="DO41" s="498">
        <f t="shared" si="19"/>
        <v>305172.24800000002</v>
      </c>
      <c r="DP41" s="436">
        <v>35358.380590000001</v>
      </c>
      <c r="DQ41" s="436">
        <v>16840.118000000002</v>
      </c>
      <c r="DR41" s="436">
        <v>323342.02724999998</v>
      </c>
      <c r="DS41" s="436">
        <v>139779.68</v>
      </c>
      <c r="DT41" s="436">
        <v>261673.88159999996</v>
      </c>
      <c r="DU41" s="436">
        <v>148502.47399999999</v>
      </c>
      <c r="DV41" s="436">
        <v>9.6030000000000015</v>
      </c>
      <c r="DW41" s="499">
        <v>49.976000000000006</v>
      </c>
      <c r="DX41" s="497">
        <f t="shared" si="20"/>
        <v>588473.56913999992</v>
      </c>
      <c r="DY41" s="498">
        <f t="shared" si="21"/>
        <v>209483.47400000002</v>
      </c>
      <c r="DZ41" s="436">
        <v>33770.888999999996</v>
      </c>
      <c r="EA41" s="436">
        <v>11907.268</v>
      </c>
      <c r="EB41" s="436">
        <v>320217.90669999999</v>
      </c>
      <c r="EC41" s="436">
        <v>98437.930999999997</v>
      </c>
      <c r="ED41" s="436">
        <v>234294.32</v>
      </c>
      <c r="EE41" s="436">
        <v>98587.582999999999</v>
      </c>
      <c r="EF41" s="436">
        <v>190.45344</v>
      </c>
      <c r="EG41" s="499">
        <v>550.69200000000001</v>
      </c>
      <c r="EH41" s="497">
        <f t="shared" si="22"/>
        <v>0</v>
      </c>
      <c r="EI41" s="498">
        <f t="shared" si="23"/>
        <v>0</v>
      </c>
      <c r="EJ41" s="500"/>
      <c r="EK41" s="500"/>
      <c r="EL41" s="500"/>
      <c r="EM41" s="500"/>
      <c r="EN41" s="500"/>
      <c r="EO41" s="500"/>
      <c r="EP41" s="498"/>
      <c r="EQ41" s="501">
        <v>0</v>
      </c>
      <c r="ER41" s="439">
        <f t="shared" si="24"/>
        <v>8559718.9732269999</v>
      </c>
      <c r="ES41" s="440">
        <f t="shared" si="25"/>
        <v>4724066.13</v>
      </c>
      <c r="ET41" s="440">
        <f t="shared" si="26"/>
        <v>170586.77924999999</v>
      </c>
      <c r="EU41" s="440">
        <f t="shared" si="27"/>
        <v>99784.865999999995</v>
      </c>
      <c r="EV41" s="440">
        <f t="shared" si="28"/>
        <v>3284813.2935370002</v>
      </c>
      <c r="EW41" s="440">
        <f t="shared" si="29"/>
        <v>1424449.7620000001</v>
      </c>
      <c r="EX41" s="440">
        <f t="shared" si="30"/>
        <v>4763112.4825999998</v>
      </c>
      <c r="EY41" s="440">
        <f t="shared" si="31"/>
        <v>3047470.6320000002</v>
      </c>
      <c r="EZ41" s="440">
        <f t="shared" si="32"/>
        <v>3.113</v>
      </c>
      <c r="FA41" s="440">
        <f t="shared" si="33"/>
        <v>1.8720000000000001</v>
      </c>
      <c r="FB41" s="440">
        <f t="shared" si="34"/>
        <v>341203.30484</v>
      </c>
      <c r="FC41" s="441">
        <f t="shared" si="35"/>
        <v>152358.99799999999</v>
      </c>
    </row>
    <row r="42" spans="1:159" ht="14.4" customHeight="1" x14ac:dyDescent="0.2">
      <c r="A42" s="22" t="s">
        <v>188</v>
      </c>
      <c r="Z42" s="292"/>
      <c r="AA42" s="70"/>
      <c r="AB42" s="70"/>
      <c r="AC42" s="70"/>
      <c r="AD42" s="70"/>
      <c r="AE42" s="70"/>
      <c r="AF42" s="70"/>
      <c r="AG42" s="93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</row>
    <row r="43" spans="1:159" ht="14.4" customHeight="1" x14ac:dyDescent="0.2">
      <c r="Z43" s="292"/>
      <c r="AA43" s="70"/>
      <c r="AB43" s="70"/>
      <c r="AC43" s="70"/>
      <c r="AD43" s="70"/>
      <c r="AE43" s="70"/>
      <c r="AF43" s="70"/>
      <c r="AG43" s="93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</row>
    <row r="44" spans="1:159" x14ac:dyDescent="0.2">
      <c r="AB44" s="93"/>
      <c r="AC44" s="93"/>
      <c r="AD44" s="93"/>
      <c r="AE44" s="93"/>
      <c r="AF44" s="93"/>
      <c r="AG44" s="93"/>
      <c r="DJ44" s="37"/>
      <c r="DK44" s="37"/>
      <c r="DL44" s="37"/>
      <c r="DM44" s="93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3"/>
      <c r="ES44" s="503"/>
      <c r="ET44" s="503"/>
      <c r="EU44" s="161"/>
      <c r="EV44" s="161"/>
      <c r="EW44" s="161"/>
      <c r="EX44" s="161"/>
      <c r="EY44" s="161"/>
      <c r="EZ44" s="161"/>
      <c r="FA44" s="161"/>
      <c r="FB44" s="161"/>
      <c r="FC44" s="161"/>
    </row>
    <row r="45" spans="1:159" x14ac:dyDescent="0.2">
      <c r="AB45" s="93"/>
      <c r="AC45" s="93"/>
      <c r="AD45" s="93"/>
      <c r="AE45" s="93"/>
      <c r="AF45" s="93"/>
      <c r="AG45" s="93"/>
      <c r="DJ45" s="37"/>
      <c r="DK45" s="37"/>
      <c r="DL45" s="37"/>
      <c r="DM45" s="93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502"/>
      <c r="EF45" s="502"/>
      <c r="EG45" s="502"/>
      <c r="EH45" s="502"/>
      <c r="EI45" s="502"/>
      <c r="EJ45" s="502"/>
      <c r="EK45" s="502"/>
      <c r="EL45" s="502"/>
      <c r="EM45" s="502"/>
      <c r="EN45" s="502"/>
      <c r="EO45" s="502"/>
      <c r="EP45" s="502"/>
      <c r="EQ45" s="502"/>
      <c r="ER45" s="503"/>
      <c r="ES45" s="503"/>
      <c r="ET45" s="503"/>
      <c r="EU45" s="161"/>
      <c r="EV45" s="161"/>
      <c r="EW45" s="161"/>
      <c r="EX45" s="161"/>
      <c r="EY45" s="161"/>
      <c r="EZ45" s="161"/>
      <c r="FA45" s="161"/>
      <c r="FB45" s="161"/>
      <c r="FC45" s="161"/>
    </row>
    <row r="46" spans="1:159" ht="11.4" x14ac:dyDescent="0.2">
      <c r="A46" s="517" t="s">
        <v>174</v>
      </c>
      <c r="B46" s="19"/>
      <c r="C46" s="19"/>
      <c r="D46" s="19"/>
      <c r="E46" s="19"/>
      <c r="F46" s="19"/>
      <c r="G46" s="19"/>
      <c r="I46" s="517" t="s">
        <v>214</v>
      </c>
      <c r="J46" s="173"/>
      <c r="K46" s="173"/>
      <c r="L46" s="173"/>
      <c r="M46" s="20"/>
      <c r="N46" s="20"/>
      <c r="AB46" s="93"/>
      <c r="AC46" s="93"/>
      <c r="AD46" s="93"/>
      <c r="AE46" s="93"/>
      <c r="AF46" s="93"/>
      <c r="AG46" s="93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</row>
    <row r="47" spans="1:159" ht="11.4" x14ac:dyDescent="0.2">
      <c r="A47" s="517"/>
      <c r="B47" s="19"/>
      <c r="C47" s="19"/>
      <c r="D47" s="517">
        <v>2020</v>
      </c>
      <c r="E47" s="19"/>
      <c r="F47" s="19"/>
      <c r="G47" s="19"/>
      <c r="I47" s="19"/>
      <c r="J47" s="20"/>
      <c r="K47" s="20"/>
      <c r="L47" s="517">
        <v>2020</v>
      </c>
      <c r="M47" s="20"/>
      <c r="N47" s="20"/>
      <c r="AB47" s="93"/>
      <c r="AC47" s="93"/>
      <c r="AD47" s="93"/>
      <c r="AE47" s="93"/>
      <c r="AF47" s="93"/>
      <c r="AG47" s="93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</row>
    <row r="48" spans="1:159" ht="19.95" customHeight="1" x14ac:dyDescent="0.2">
      <c r="A48" s="274" t="s">
        <v>146</v>
      </c>
      <c r="B48" s="275" t="s">
        <v>2</v>
      </c>
      <c r="C48" s="275" t="s">
        <v>3</v>
      </c>
      <c r="D48" s="275" t="s">
        <v>4</v>
      </c>
      <c r="E48" s="275" t="s">
        <v>5</v>
      </c>
      <c r="F48" s="275" t="s">
        <v>138</v>
      </c>
      <c r="G48" s="276" t="s">
        <v>139</v>
      </c>
      <c r="I48" s="274" t="s">
        <v>146</v>
      </c>
      <c r="J48" s="275" t="s">
        <v>2</v>
      </c>
      <c r="K48" s="275" t="s">
        <v>3</v>
      </c>
      <c r="L48" s="275" t="s">
        <v>4</v>
      </c>
      <c r="M48" s="275" t="s">
        <v>5</v>
      </c>
      <c r="N48" s="275" t="s">
        <v>138</v>
      </c>
      <c r="O48" s="276" t="s">
        <v>139</v>
      </c>
      <c r="AB48" s="93"/>
      <c r="AC48" s="93"/>
      <c r="AD48" s="93"/>
      <c r="AE48" s="93"/>
      <c r="AF48" s="93"/>
      <c r="AG48" s="93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</row>
    <row r="49" spans="1:159" ht="19.95" customHeight="1" x14ac:dyDescent="0.2">
      <c r="A49" s="458" t="s">
        <v>171</v>
      </c>
      <c r="B49" s="459">
        <f>SUM(B50:B54)</f>
        <v>19561255.890000008</v>
      </c>
      <c r="C49" s="459">
        <f t="shared" ref="C49:F49" si="48">SUM(C50:C54)</f>
        <v>14036378.811000006</v>
      </c>
      <c r="D49" s="459">
        <f t="shared" si="48"/>
        <v>4326870.6639999989</v>
      </c>
      <c r="E49" s="459">
        <f t="shared" si="48"/>
        <v>16568.61</v>
      </c>
      <c r="F49" s="459">
        <f t="shared" si="48"/>
        <v>163279.64100000003</v>
      </c>
      <c r="G49" s="460">
        <f>SUM(G50:G54)</f>
        <v>1018158.1639999995</v>
      </c>
      <c r="I49" s="504" t="s">
        <v>171</v>
      </c>
      <c r="J49" s="278">
        <f>SUM(J50:J54)</f>
        <v>31677635.401999991</v>
      </c>
      <c r="K49" s="278">
        <f t="shared" ref="K49:O49" si="49">SUM(K50:K54)</f>
        <v>26211959.972999994</v>
      </c>
      <c r="L49" s="278">
        <f t="shared" si="49"/>
        <v>3218948.3119999995</v>
      </c>
      <c r="M49" s="278">
        <f t="shared" si="49"/>
        <v>382317.69900000014</v>
      </c>
      <c r="N49" s="278">
        <f t="shared" si="49"/>
        <v>562949.87899999996</v>
      </c>
      <c r="O49" s="279">
        <f t="shared" si="49"/>
        <v>1301459.5389999999</v>
      </c>
      <c r="AB49" s="93"/>
      <c r="AC49" s="93"/>
      <c r="AD49" s="93"/>
      <c r="AE49" s="93"/>
      <c r="AF49" s="93"/>
      <c r="AG49" s="93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</row>
    <row r="50" spans="1:159" ht="19.95" customHeight="1" x14ac:dyDescent="0.2">
      <c r="A50" s="461" t="s">
        <v>76</v>
      </c>
      <c r="B50" s="281">
        <f>C50+D50+E50+F50+G50</f>
        <v>12467018.759000011</v>
      </c>
      <c r="C50" s="227">
        <v>10017450.469000012</v>
      </c>
      <c r="D50" s="227">
        <v>1566098.4339999997</v>
      </c>
      <c r="E50" s="227">
        <v>980.38700000000006</v>
      </c>
      <c r="F50" s="227">
        <v>124517.21500000001</v>
      </c>
      <c r="G50" s="228">
        <v>757972.25399999949</v>
      </c>
      <c r="I50" s="461" t="s">
        <v>76</v>
      </c>
      <c r="J50" s="281">
        <f>K50+L50+M50+N50+O50</f>
        <v>13636222.14599999</v>
      </c>
      <c r="K50" s="227">
        <v>11995252.346999992</v>
      </c>
      <c r="L50" s="227">
        <v>742504.06199999992</v>
      </c>
      <c r="M50" s="227">
        <v>58448.800000000017</v>
      </c>
      <c r="N50" s="227">
        <v>46323.134000000005</v>
      </c>
      <c r="O50" s="228">
        <v>793693.80299999984</v>
      </c>
      <c r="AB50" s="93"/>
      <c r="AC50" s="93"/>
      <c r="AD50" s="93"/>
      <c r="AE50" s="93"/>
      <c r="AF50" s="93"/>
      <c r="AG50" s="93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</row>
    <row r="51" spans="1:159" ht="19.95" customHeight="1" x14ac:dyDescent="0.2">
      <c r="A51" s="461" t="s">
        <v>77</v>
      </c>
      <c r="B51" s="281">
        <f t="shared" ref="B51:B53" si="50">C51+D51+E51+F51+G51</f>
        <v>2816284.1329999971</v>
      </c>
      <c r="C51" s="227">
        <v>2181171.526999997</v>
      </c>
      <c r="D51" s="227">
        <v>405122.67300000007</v>
      </c>
      <c r="E51" s="227">
        <v>301.03100000000018</v>
      </c>
      <c r="F51" s="227">
        <v>37929.213000000003</v>
      </c>
      <c r="G51" s="228">
        <v>191759.68900000004</v>
      </c>
      <c r="I51" s="461" t="s">
        <v>77</v>
      </c>
      <c r="J51" s="281">
        <f t="shared" ref="J51:J54" si="51">K51+L51+M51+N51+O51</f>
        <v>7300311.4400000004</v>
      </c>
      <c r="K51" s="227">
        <v>6022796.5020000003</v>
      </c>
      <c r="L51" s="227">
        <v>377430.299</v>
      </c>
      <c r="M51" s="227">
        <v>50736.392999999989</v>
      </c>
      <c r="N51" s="227">
        <v>508379.71799999994</v>
      </c>
      <c r="O51" s="228">
        <v>340968.52799999993</v>
      </c>
      <c r="AB51" s="93"/>
      <c r="AC51" s="93"/>
      <c r="AD51" s="93"/>
      <c r="AE51" s="93"/>
      <c r="AF51" s="93"/>
      <c r="AG51" s="93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</row>
    <row r="52" spans="1:159" ht="19.95" customHeight="1" x14ac:dyDescent="0.2">
      <c r="A52" s="461" t="s">
        <v>118</v>
      </c>
      <c r="B52" s="281">
        <f t="shared" si="50"/>
        <v>1602893.1779999996</v>
      </c>
      <c r="C52" s="227">
        <v>554798.52199999976</v>
      </c>
      <c r="D52" s="227">
        <v>1025549.561</v>
      </c>
      <c r="E52" s="227">
        <v>2602.3619999999996</v>
      </c>
      <c r="F52" s="227">
        <v>271.92600000000004</v>
      </c>
      <c r="G52" s="228">
        <v>19670.807000000004</v>
      </c>
      <c r="I52" s="461" t="s">
        <v>79</v>
      </c>
      <c r="J52" s="281">
        <f t="shared" si="51"/>
        <v>6378668.8880000021</v>
      </c>
      <c r="K52" s="227">
        <v>4996310.9020000026</v>
      </c>
      <c r="L52" s="227">
        <v>1134783.3759999999</v>
      </c>
      <c r="M52" s="227">
        <v>159060.60100000011</v>
      </c>
      <c r="N52" s="227">
        <v>4212.7609999999995</v>
      </c>
      <c r="O52" s="228">
        <v>84301.248000000065</v>
      </c>
      <c r="AB52" s="93"/>
      <c r="AC52" s="93"/>
      <c r="AD52" s="93"/>
      <c r="AE52" s="93"/>
      <c r="AF52" s="93"/>
      <c r="AG52" s="93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</row>
    <row r="53" spans="1:159" ht="19.95" customHeight="1" x14ac:dyDescent="0.2">
      <c r="A53" s="461" t="s">
        <v>79</v>
      </c>
      <c r="B53" s="281">
        <f t="shared" si="50"/>
        <v>1526379.1549999996</v>
      </c>
      <c r="C53" s="227">
        <v>784004.45899999933</v>
      </c>
      <c r="D53" s="227">
        <v>695401.59000000008</v>
      </c>
      <c r="E53" s="227">
        <v>11313.58</v>
      </c>
      <c r="F53" s="227">
        <v>362.99199999999996</v>
      </c>
      <c r="G53" s="228">
        <v>35296.534</v>
      </c>
      <c r="I53" s="461" t="s">
        <v>114</v>
      </c>
      <c r="J53" s="281">
        <f t="shared" si="51"/>
        <v>2358258.9779999992</v>
      </c>
      <c r="K53" s="227">
        <v>1704837.0519999992</v>
      </c>
      <c r="L53" s="227">
        <v>513488.98499999999</v>
      </c>
      <c r="M53" s="227">
        <v>99121.866000000024</v>
      </c>
      <c r="N53" s="227">
        <v>2843.038</v>
      </c>
      <c r="O53" s="228">
        <v>37968.036999999982</v>
      </c>
      <c r="AB53" s="93"/>
      <c r="AC53" s="93"/>
      <c r="AD53" s="93"/>
      <c r="AE53" s="93"/>
      <c r="AF53" s="93"/>
      <c r="AG53" s="93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</row>
    <row r="54" spans="1:159" ht="19.95" customHeight="1" x14ac:dyDescent="0.2">
      <c r="A54" s="463" t="s">
        <v>114</v>
      </c>
      <c r="B54" s="284">
        <f>C54+D54+E54+F54+G54</f>
        <v>1148680.6649999996</v>
      </c>
      <c r="C54" s="464">
        <v>498953.83399999968</v>
      </c>
      <c r="D54" s="464">
        <v>634698.40599999996</v>
      </c>
      <c r="E54" s="464">
        <v>1371.2499999999998</v>
      </c>
      <c r="F54" s="464">
        <v>198.29499999999999</v>
      </c>
      <c r="G54" s="465">
        <v>13458.879999999994</v>
      </c>
      <c r="I54" s="463" t="s">
        <v>118</v>
      </c>
      <c r="J54" s="284">
        <f t="shared" si="51"/>
        <v>2004173.9499999983</v>
      </c>
      <c r="K54" s="464">
        <v>1492763.1699999985</v>
      </c>
      <c r="L54" s="464">
        <v>450741.58999999991</v>
      </c>
      <c r="M54" s="464">
        <v>14950.038999999995</v>
      </c>
      <c r="N54" s="464">
        <v>1191.2280000000001</v>
      </c>
      <c r="O54" s="465">
        <v>44527.922999999988</v>
      </c>
      <c r="AB54" s="93"/>
      <c r="AC54" s="93"/>
      <c r="AD54" s="93"/>
      <c r="AE54" s="93"/>
      <c r="AF54" s="93"/>
      <c r="AG54" s="93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</row>
    <row r="55" spans="1:159" x14ac:dyDescent="0.2">
      <c r="AB55" s="93"/>
      <c r="AC55" s="93"/>
      <c r="AD55" s="93"/>
      <c r="AE55" s="93"/>
      <c r="AF55" s="93"/>
      <c r="AG55" s="37"/>
      <c r="AH55" s="37"/>
      <c r="AI55" s="37"/>
      <c r="AJ55" s="37"/>
      <c r="AK55" s="37"/>
      <c r="AL55" s="37"/>
      <c r="AM55" s="37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</row>
    <row r="56" spans="1:159" x14ac:dyDescent="0.2"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</row>
    <row r="57" spans="1:159" x14ac:dyDescent="0.2"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</row>
    <row r="58" spans="1:159" x14ac:dyDescent="0.2"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</row>
    <row r="59" spans="1:159" x14ac:dyDescent="0.2"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</row>
    <row r="60" spans="1:159" x14ac:dyDescent="0.2"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</row>
    <row r="61" spans="1:159" x14ac:dyDescent="0.2"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</row>
    <row r="62" spans="1:159" x14ac:dyDescent="0.2"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</row>
    <row r="63" spans="1:159" x14ac:dyDescent="0.2"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</row>
    <row r="65" spans="112:159" x14ac:dyDescent="0.2"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</row>
    <row r="66" spans="112:159" x14ac:dyDescent="0.2"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</row>
    <row r="67" spans="112:159" x14ac:dyDescent="0.2"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</row>
    <row r="68" spans="112:159" x14ac:dyDescent="0.2"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</row>
    <row r="69" spans="112:159" x14ac:dyDescent="0.2"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</row>
    <row r="70" spans="112:159" x14ac:dyDescent="0.2"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</row>
    <row r="71" spans="112:159" x14ac:dyDescent="0.2"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</row>
    <row r="72" spans="112:159" x14ac:dyDescent="0.2"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</row>
    <row r="73" spans="112:159" x14ac:dyDescent="0.2"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</row>
    <row r="74" spans="112:159" x14ac:dyDescent="0.2"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</row>
    <row r="75" spans="112:159" x14ac:dyDescent="0.2"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</row>
    <row r="76" spans="112:159" x14ac:dyDescent="0.2"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</row>
    <row r="77" spans="112:159" x14ac:dyDescent="0.2"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</row>
    <row r="78" spans="112:159" x14ac:dyDescent="0.2"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</row>
    <row r="79" spans="112:159" x14ac:dyDescent="0.2"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</row>
    <row r="80" spans="112:159" x14ac:dyDescent="0.2"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</row>
    <row r="81" spans="112:159" x14ac:dyDescent="0.2"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</row>
    <row r="82" spans="112:159" x14ac:dyDescent="0.2"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</row>
    <row r="83" spans="112:159" x14ac:dyDescent="0.2"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</row>
    <row r="84" spans="112:159" x14ac:dyDescent="0.2"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</row>
    <row r="85" spans="112:159" x14ac:dyDescent="0.2"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</row>
    <row r="86" spans="112:159" x14ac:dyDescent="0.2"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</row>
    <row r="87" spans="112:159" x14ac:dyDescent="0.2"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</row>
    <row r="88" spans="112:159" x14ac:dyDescent="0.2"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</row>
    <row r="89" spans="112:159" x14ac:dyDescent="0.2"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</row>
    <row r="90" spans="112:159" x14ac:dyDescent="0.2"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</row>
    <row r="91" spans="112:159" x14ac:dyDescent="0.2"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</row>
    <row r="92" spans="112:159" x14ac:dyDescent="0.2"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</row>
    <row r="93" spans="112:159" x14ac:dyDescent="0.2"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</row>
    <row r="94" spans="112:159" x14ac:dyDescent="0.2">
      <c r="DH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</row>
    <row r="95" spans="112:159" x14ac:dyDescent="0.2">
      <c r="DH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</row>
    <row r="96" spans="112:159" x14ac:dyDescent="0.2">
      <c r="DH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</row>
    <row r="97" spans="112:159" x14ac:dyDescent="0.2">
      <c r="DH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</row>
    <row r="98" spans="112:159" x14ac:dyDescent="0.2">
      <c r="DH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</row>
    <row r="99" spans="112:159" x14ac:dyDescent="0.2">
      <c r="DH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</row>
    <row r="100" spans="112:159" x14ac:dyDescent="0.2">
      <c r="DH100" s="37"/>
    </row>
    <row r="101" spans="112:159" x14ac:dyDescent="0.2">
      <c r="DH101" s="37"/>
    </row>
    <row r="102" spans="112:159" x14ac:dyDescent="0.2">
      <c r="DH102" s="37"/>
    </row>
    <row r="103" spans="112:159" x14ac:dyDescent="0.2">
      <c r="DH103" s="37"/>
    </row>
    <row r="104" spans="112:159" x14ac:dyDescent="0.2">
      <c r="DH104" s="37"/>
    </row>
    <row r="105" spans="112:159" x14ac:dyDescent="0.2">
      <c r="DH105" s="37"/>
    </row>
    <row r="106" spans="112:159" x14ac:dyDescent="0.2">
      <c r="DH106" s="37"/>
    </row>
  </sheetData>
  <mergeCells count="95">
    <mergeCell ref="L11:M11"/>
    <mergeCell ref="B10:M10"/>
    <mergeCell ref="B11:C11"/>
    <mergeCell ref="D11:E11"/>
    <mergeCell ref="F11:G11"/>
    <mergeCell ref="H11:I11"/>
    <mergeCell ref="J11:K11"/>
    <mergeCell ref="N10:Y10"/>
    <mergeCell ref="N11:O11"/>
    <mergeCell ref="P11:Q11"/>
    <mergeCell ref="R11:S11"/>
    <mergeCell ref="T11:U11"/>
    <mergeCell ref="V11:W11"/>
    <mergeCell ref="X11:Y11"/>
    <mergeCell ref="ER10:FC10"/>
    <mergeCell ref="ER11:ES11"/>
    <mergeCell ref="ET11:EU11"/>
    <mergeCell ref="EV11:EW11"/>
    <mergeCell ref="EX11:EY11"/>
    <mergeCell ref="EZ11:FA11"/>
    <mergeCell ref="FB11:FC11"/>
    <mergeCell ref="EH10:EQ10"/>
    <mergeCell ref="EH11:EI11"/>
    <mergeCell ref="EJ11:EK11"/>
    <mergeCell ref="EL11:EM11"/>
    <mergeCell ref="EN11:EO11"/>
    <mergeCell ref="EP11:EQ11"/>
    <mergeCell ref="DX10:EG10"/>
    <mergeCell ref="DX11:DY11"/>
    <mergeCell ref="DZ11:EA11"/>
    <mergeCell ref="EB11:EC11"/>
    <mergeCell ref="ED11:EE11"/>
    <mergeCell ref="EF11:EG11"/>
    <mergeCell ref="DN10:DW10"/>
    <mergeCell ref="DN11:DO11"/>
    <mergeCell ref="DP11:DQ11"/>
    <mergeCell ref="DR11:DS11"/>
    <mergeCell ref="DT11:DU11"/>
    <mergeCell ref="DV11:DW11"/>
    <mergeCell ref="DD10:DM10"/>
    <mergeCell ref="DD11:DE11"/>
    <mergeCell ref="DF11:DG11"/>
    <mergeCell ref="DH11:DI11"/>
    <mergeCell ref="DJ11:DK11"/>
    <mergeCell ref="DL11:DM11"/>
    <mergeCell ref="CT10:DC10"/>
    <mergeCell ref="CT11:CU11"/>
    <mergeCell ref="CV11:CW11"/>
    <mergeCell ref="CX11:CY11"/>
    <mergeCell ref="CZ11:DA11"/>
    <mergeCell ref="DB11:DC11"/>
    <mergeCell ref="CH10:CS10"/>
    <mergeCell ref="CH11:CI11"/>
    <mergeCell ref="CJ11:CK11"/>
    <mergeCell ref="CL11:CM11"/>
    <mergeCell ref="CN11:CO11"/>
    <mergeCell ref="CP11:CQ11"/>
    <mergeCell ref="CR11:CS11"/>
    <mergeCell ref="BV10:CG10"/>
    <mergeCell ref="BV11:BW11"/>
    <mergeCell ref="BX11:BY11"/>
    <mergeCell ref="BZ11:CA11"/>
    <mergeCell ref="CB11:CC11"/>
    <mergeCell ref="CD11:CE11"/>
    <mergeCell ref="CF11:CG11"/>
    <mergeCell ref="BJ10:BU10"/>
    <mergeCell ref="BJ11:BK11"/>
    <mergeCell ref="BL11:BM11"/>
    <mergeCell ref="BN11:BO11"/>
    <mergeCell ref="BP11:BQ11"/>
    <mergeCell ref="BR11:BS11"/>
    <mergeCell ref="BT11:BU11"/>
    <mergeCell ref="AX10:BI10"/>
    <mergeCell ref="AX11:AY11"/>
    <mergeCell ref="AZ11:BA11"/>
    <mergeCell ref="BB11:BC11"/>
    <mergeCell ref="BD11:BE11"/>
    <mergeCell ref="BF11:BG11"/>
    <mergeCell ref="BH11:BI11"/>
    <mergeCell ref="AH11:AI11"/>
    <mergeCell ref="A7:AL7"/>
    <mergeCell ref="A11:A12"/>
    <mergeCell ref="Z11:AA11"/>
    <mergeCell ref="AB11:AC11"/>
    <mergeCell ref="AD11:AE11"/>
    <mergeCell ref="AF11:AG11"/>
    <mergeCell ref="Z10:AK10"/>
    <mergeCell ref="AL10:AW10"/>
    <mergeCell ref="AL11:AM11"/>
    <mergeCell ref="AN11:AO11"/>
    <mergeCell ref="AP11:AQ11"/>
    <mergeCell ref="AR11:AS11"/>
    <mergeCell ref="AT11:AU11"/>
    <mergeCell ref="AV11:AW11"/>
    <mergeCell ref="AJ11:AK1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7:Y57"/>
  <sheetViews>
    <sheetView showGridLines="0" zoomScaleNormal="100" workbookViewId="0">
      <selection activeCell="K41" sqref="K41"/>
    </sheetView>
  </sheetViews>
  <sheetFormatPr defaultColWidth="8.88671875" defaultRowHeight="10.199999999999999" x14ac:dyDescent="0.2"/>
  <cols>
    <col min="1" max="1" width="50.109375" style="22" customWidth="1"/>
    <col min="2" max="6" width="13.109375" style="22" bestFit="1" customWidth="1"/>
    <col min="7" max="7" width="11.33203125" style="22" customWidth="1"/>
    <col min="8" max="8" width="9.6640625" style="22" bestFit="1" customWidth="1"/>
    <col min="9" max="9" width="12.109375" style="22" bestFit="1" customWidth="1"/>
    <col min="10" max="11" width="10.33203125" style="22" bestFit="1" customWidth="1"/>
    <col min="12" max="13" width="11.6640625" style="22" bestFit="1" customWidth="1"/>
    <col min="14" max="16" width="8.88671875" style="22" bestFit="1" customWidth="1"/>
    <col min="17" max="17" width="8.88671875" style="22"/>
    <col min="18" max="18" width="9.88671875" style="22" bestFit="1" customWidth="1"/>
    <col min="19" max="16384" width="8.88671875" style="22"/>
  </cols>
  <sheetData>
    <row r="7" spans="1:25" s="99" customFormat="1" ht="14.1" customHeight="1" x14ac:dyDescent="0.2">
      <c r="A7" s="100" t="s">
        <v>218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</row>
    <row r="8" spans="1:25" ht="14.1" customHeight="1" x14ac:dyDescent="0.2">
      <c r="A8" s="289"/>
      <c r="B8" s="289"/>
      <c r="C8" s="289"/>
      <c r="D8" s="289"/>
      <c r="E8" s="636">
        <v>2020</v>
      </c>
      <c r="F8" s="289"/>
      <c r="G8" s="289"/>
      <c r="H8" s="289"/>
      <c r="I8" s="289"/>
      <c r="J8" s="289"/>
      <c r="K8" s="289"/>
      <c r="L8" s="289"/>
      <c r="M8" s="289"/>
      <c r="N8" s="258"/>
      <c r="O8" s="258"/>
    </row>
    <row r="9" spans="1:25" ht="14.4" customHeight="1" x14ac:dyDescent="0.2">
      <c r="A9" s="697" t="s">
        <v>166</v>
      </c>
      <c r="B9" s="699" t="s">
        <v>1</v>
      </c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700"/>
      <c r="N9" s="290"/>
      <c r="O9" s="290"/>
    </row>
    <row r="10" spans="1:25" ht="14.1" customHeight="1" x14ac:dyDescent="0.2">
      <c r="A10" s="698"/>
      <c r="B10" s="702" t="s">
        <v>2</v>
      </c>
      <c r="C10" s="702"/>
      <c r="D10" s="702" t="s">
        <v>3</v>
      </c>
      <c r="E10" s="702"/>
      <c r="F10" s="702" t="s">
        <v>4</v>
      </c>
      <c r="G10" s="702"/>
      <c r="H10" s="702" t="s">
        <v>5</v>
      </c>
      <c r="I10" s="702"/>
      <c r="J10" s="702" t="s">
        <v>138</v>
      </c>
      <c r="K10" s="702"/>
      <c r="L10" s="702" t="s">
        <v>8</v>
      </c>
      <c r="M10" s="703"/>
      <c r="N10" s="272"/>
      <c r="O10" s="272"/>
      <c r="Q10" s="291"/>
      <c r="R10" s="291"/>
      <c r="S10" s="291"/>
      <c r="T10" s="291"/>
      <c r="U10" s="291"/>
      <c r="V10" s="291"/>
      <c r="W10" s="291"/>
      <c r="X10" s="291"/>
      <c r="Y10" s="291"/>
    </row>
    <row r="11" spans="1:25" ht="14.1" customHeight="1" x14ac:dyDescent="0.2">
      <c r="A11" s="698"/>
      <c r="B11" s="271" t="s">
        <v>6</v>
      </c>
      <c r="C11" s="224" t="s">
        <v>195</v>
      </c>
      <c r="D11" s="271" t="s">
        <v>6</v>
      </c>
      <c r="E11" s="224" t="s">
        <v>195</v>
      </c>
      <c r="F11" s="271" t="s">
        <v>6</v>
      </c>
      <c r="G11" s="224" t="s">
        <v>195</v>
      </c>
      <c r="H11" s="271" t="s">
        <v>6</v>
      </c>
      <c r="I11" s="224" t="s">
        <v>195</v>
      </c>
      <c r="J11" s="271" t="s">
        <v>6</v>
      </c>
      <c r="K11" s="224" t="s">
        <v>195</v>
      </c>
      <c r="L11" s="271" t="s">
        <v>6</v>
      </c>
      <c r="M11" s="225" t="s">
        <v>195</v>
      </c>
      <c r="N11" s="151"/>
      <c r="O11" s="151"/>
      <c r="Q11" s="291"/>
      <c r="R11" s="291"/>
      <c r="S11" s="291"/>
      <c r="T11" s="291"/>
      <c r="U11" s="291"/>
      <c r="V11" s="291"/>
      <c r="W11" s="291"/>
      <c r="X11" s="291"/>
      <c r="Y11" s="291"/>
    </row>
    <row r="12" spans="1:25" s="262" customFormat="1" ht="19.5" customHeight="1" x14ac:dyDescent="0.3">
      <c r="A12" s="317" t="s">
        <v>81</v>
      </c>
      <c r="B12" s="248">
        <f>D12+F12+H12+J12+L12</f>
        <v>9899649.7710000016</v>
      </c>
      <c r="C12" s="248">
        <f>E12+G12+I12+K12+M12</f>
        <v>3785785.5970000001</v>
      </c>
      <c r="D12" s="249">
        <v>3845888.5330000017</v>
      </c>
      <c r="E12" s="249">
        <v>1982225.9860000003</v>
      </c>
      <c r="F12" s="249">
        <v>5216003.6149999993</v>
      </c>
      <c r="G12" s="249">
        <v>1535678.5099999998</v>
      </c>
      <c r="H12" s="249">
        <v>15571.388000000001</v>
      </c>
      <c r="I12" s="249">
        <v>50420.709999999985</v>
      </c>
      <c r="J12" s="249">
        <v>303652.12200000003</v>
      </c>
      <c r="K12" s="249">
        <v>20763.729999999996</v>
      </c>
      <c r="L12" s="249">
        <v>518534.11300000001</v>
      </c>
      <c r="M12" s="251">
        <v>196696.66100000002</v>
      </c>
      <c r="N12" s="360"/>
      <c r="O12" s="360"/>
      <c r="Q12" s="361"/>
      <c r="R12" s="361"/>
      <c r="S12" s="361"/>
      <c r="T12" s="361"/>
      <c r="U12" s="361"/>
      <c r="V12" s="361"/>
      <c r="W12" s="361"/>
      <c r="X12" s="361"/>
      <c r="Y12" s="361"/>
    </row>
    <row r="13" spans="1:25" s="262" customFormat="1" ht="19.5" customHeight="1" x14ac:dyDescent="0.3">
      <c r="A13" s="317" t="s">
        <v>82</v>
      </c>
      <c r="B13" s="248">
        <f t="shared" ref="B13:B30" si="0">D13+F13+H13+J13+L13</f>
        <v>15325501.763000004</v>
      </c>
      <c r="C13" s="248">
        <f t="shared" ref="C13:C31" si="1">E13+G13+I13+K13+M13</f>
        <v>4441978.3030000003</v>
      </c>
      <c r="D13" s="249">
        <v>44148.273000000001</v>
      </c>
      <c r="E13" s="249">
        <v>8014.7569999999996</v>
      </c>
      <c r="F13" s="249">
        <v>14813416.908000004</v>
      </c>
      <c r="G13" s="249">
        <v>4335000.841</v>
      </c>
      <c r="H13" s="249">
        <v>0</v>
      </c>
      <c r="I13" s="249">
        <v>0</v>
      </c>
      <c r="J13" s="249">
        <v>0</v>
      </c>
      <c r="K13" s="249">
        <v>0</v>
      </c>
      <c r="L13" s="249">
        <v>467936.58199999999</v>
      </c>
      <c r="M13" s="251">
        <v>98962.704999999987</v>
      </c>
      <c r="N13" s="360"/>
      <c r="O13" s="360"/>
      <c r="Q13" s="361"/>
      <c r="R13" s="361"/>
      <c r="S13" s="361"/>
      <c r="T13" s="361"/>
      <c r="U13" s="361"/>
      <c r="V13" s="361"/>
      <c r="W13" s="361"/>
      <c r="X13" s="361"/>
      <c r="Y13" s="361"/>
    </row>
    <row r="14" spans="1:25" s="262" customFormat="1" ht="19.5" customHeight="1" x14ac:dyDescent="0.3">
      <c r="A14" s="317" t="s">
        <v>83</v>
      </c>
      <c r="B14" s="248">
        <f t="shared" si="0"/>
        <v>1345007.5259999996</v>
      </c>
      <c r="C14" s="248">
        <f t="shared" si="1"/>
        <v>142696.58499999999</v>
      </c>
      <c r="D14" s="249">
        <v>596211.43099999975</v>
      </c>
      <c r="E14" s="249">
        <v>83894.574999999997</v>
      </c>
      <c r="F14" s="249">
        <v>516145.72099999984</v>
      </c>
      <c r="G14" s="249">
        <v>39515.658999999985</v>
      </c>
      <c r="H14" s="249">
        <v>9.1870000000000029</v>
      </c>
      <c r="I14" s="249">
        <v>131.95699999999999</v>
      </c>
      <c r="J14" s="249">
        <v>6027.7080000000005</v>
      </c>
      <c r="K14" s="249">
        <v>2126.114</v>
      </c>
      <c r="L14" s="249">
        <v>226613.47899999999</v>
      </c>
      <c r="M14" s="251">
        <v>17028.280000000006</v>
      </c>
      <c r="N14" s="360"/>
      <c r="O14" s="360"/>
      <c r="Q14" s="361"/>
      <c r="R14" s="361"/>
      <c r="S14" s="361"/>
      <c r="T14" s="361"/>
      <c r="U14" s="361"/>
      <c r="V14" s="361"/>
      <c r="W14" s="361"/>
      <c r="X14" s="361"/>
      <c r="Y14" s="361"/>
    </row>
    <row r="15" spans="1:25" s="262" customFormat="1" ht="19.5" customHeight="1" x14ac:dyDescent="0.3">
      <c r="A15" s="317" t="s">
        <v>84</v>
      </c>
      <c r="B15" s="248">
        <f t="shared" si="0"/>
        <v>4953278.5020000003</v>
      </c>
      <c r="C15" s="248">
        <f t="shared" si="1"/>
        <v>7257894.532999997</v>
      </c>
      <c r="D15" s="249">
        <v>3470782.841</v>
      </c>
      <c r="E15" s="249">
        <v>5768626.310999997</v>
      </c>
      <c r="F15" s="249">
        <v>1220763.9890000001</v>
      </c>
      <c r="G15" s="249">
        <v>1143600.605</v>
      </c>
      <c r="H15" s="249">
        <v>275.85900000000009</v>
      </c>
      <c r="I15" s="249">
        <v>9754.4869999999974</v>
      </c>
      <c r="J15" s="249">
        <v>3307.4740000000002</v>
      </c>
      <c r="K15" s="249">
        <v>4429.0560000000005</v>
      </c>
      <c r="L15" s="249">
        <v>258148.33899999998</v>
      </c>
      <c r="M15" s="251">
        <v>331484.07399999996</v>
      </c>
      <c r="N15" s="360"/>
      <c r="O15" s="360"/>
      <c r="Q15" s="361"/>
      <c r="R15" s="361"/>
      <c r="S15" s="361"/>
      <c r="T15" s="361"/>
      <c r="U15" s="361"/>
      <c r="V15" s="361"/>
      <c r="W15" s="361"/>
      <c r="X15" s="361"/>
      <c r="Y15" s="361"/>
    </row>
    <row r="16" spans="1:25" s="262" customFormat="1" ht="19.5" customHeight="1" x14ac:dyDescent="0.3">
      <c r="A16" s="317" t="s">
        <v>85</v>
      </c>
      <c r="B16" s="248">
        <f t="shared" si="0"/>
        <v>476822.49399999902</v>
      </c>
      <c r="C16" s="248">
        <f t="shared" si="1"/>
        <v>4744251.8459999934</v>
      </c>
      <c r="D16" s="249">
        <v>202459.91799999971</v>
      </c>
      <c r="E16" s="249">
        <v>3008596.4139999934</v>
      </c>
      <c r="F16" s="249">
        <v>233302.91999999937</v>
      </c>
      <c r="G16" s="249">
        <v>1008807.1940000003</v>
      </c>
      <c r="H16" s="249">
        <v>7201.4799999999468</v>
      </c>
      <c r="I16" s="249">
        <v>338915.80600000027</v>
      </c>
      <c r="J16" s="249">
        <v>5463.5149999999985</v>
      </c>
      <c r="K16" s="249">
        <v>19077.277000000006</v>
      </c>
      <c r="L16" s="249">
        <v>28394.661000000007</v>
      </c>
      <c r="M16" s="251">
        <v>368855.15499999991</v>
      </c>
      <c r="N16" s="360"/>
      <c r="O16" s="360"/>
      <c r="Q16" s="361"/>
      <c r="R16" s="361"/>
      <c r="S16" s="361"/>
      <c r="T16" s="361"/>
      <c r="U16" s="361"/>
      <c r="V16" s="361"/>
      <c r="W16" s="361"/>
      <c r="X16" s="361"/>
      <c r="Y16" s="361"/>
    </row>
    <row r="17" spans="1:25" s="262" customFormat="1" ht="19.5" customHeight="1" x14ac:dyDescent="0.3">
      <c r="A17" s="317" t="s">
        <v>86</v>
      </c>
      <c r="B17" s="248">
        <f t="shared" si="0"/>
        <v>2653304.737999999</v>
      </c>
      <c r="C17" s="248">
        <f t="shared" si="1"/>
        <v>2080780.4449999998</v>
      </c>
      <c r="D17" s="249">
        <v>1789154.4119999986</v>
      </c>
      <c r="E17" s="249">
        <v>1576895.6950000001</v>
      </c>
      <c r="F17" s="249">
        <v>689009.46100000013</v>
      </c>
      <c r="G17" s="249">
        <v>290414.39499999984</v>
      </c>
      <c r="H17" s="249">
        <v>3319.7469999999998</v>
      </c>
      <c r="I17" s="249">
        <v>54857.423000000003</v>
      </c>
      <c r="J17" s="249">
        <v>9758.650999999998</v>
      </c>
      <c r="K17" s="249">
        <v>5697.5849999999991</v>
      </c>
      <c r="L17" s="249">
        <v>162062.46700000006</v>
      </c>
      <c r="M17" s="251">
        <v>152915.34699999995</v>
      </c>
      <c r="N17" s="360"/>
      <c r="O17" s="360"/>
      <c r="Q17" s="361"/>
      <c r="R17" s="361"/>
      <c r="S17" s="361"/>
      <c r="T17" s="361"/>
      <c r="U17" s="361"/>
      <c r="V17" s="361"/>
      <c r="W17" s="361"/>
      <c r="X17" s="361"/>
      <c r="Y17" s="361"/>
    </row>
    <row r="18" spans="1:25" s="262" customFormat="1" ht="19.5" customHeight="1" x14ac:dyDescent="0.3">
      <c r="A18" s="317" t="s">
        <v>87</v>
      </c>
      <c r="B18" s="248">
        <f t="shared" si="0"/>
        <v>3781673.9080000012</v>
      </c>
      <c r="C18" s="248">
        <f t="shared" si="1"/>
        <v>1179602.3410000002</v>
      </c>
      <c r="D18" s="249">
        <v>856491.85499999975</v>
      </c>
      <c r="E18" s="249">
        <v>335868.64600000001</v>
      </c>
      <c r="F18" s="249">
        <v>2899332.9450000008</v>
      </c>
      <c r="G18" s="249">
        <v>829016.63500000013</v>
      </c>
      <c r="H18" s="249">
        <v>2951.1259999999997</v>
      </c>
      <c r="I18" s="249">
        <v>510.25000000000011</v>
      </c>
      <c r="J18" s="249">
        <v>49.071999999999996</v>
      </c>
      <c r="K18" s="249">
        <v>50.189</v>
      </c>
      <c r="L18" s="249">
        <v>22848.910000000003</v>
      </c>
      <c r="M18" s="251">
        <v>14156.620999999999</v>
      </c>
      <c r="N18" s="360"/>
      <c r="O18" s="360"/>
      <c r="Q18" s="361"/>
      <c r="R18" s="361"/>
      <c r="S18" s="361"/>
      <c r="T18" s="361"/>
      <c r="U18" s="361"/>
      <c r="V18" s="361"/>
      <c r="W18" s="361"/>
      <c r="X18" s="361"/>
      <c r="Y18" s="361"/>
    </row>
    <row r="19" spans="1:25" s="262" customFormat="1" ht="19.5" customHeight="1" x14ac:dyDescent="0.3">
      <c r="A19" s="317" t="s">
        <v>88</v>
      </c>
      <c r="B19" s="248">
        <f t="shared" si="0"/>
        <v>6501721.686999999</v>
      </c>
      <c r="C19" s="248">
        <f t="shared" si="1"/>
        <v>12790606.43</v>
      </c>
      <c r="D19" s="249">
        <v>3524988.9299999988</v>
      </c>
      <c r="E19" s="249">
        <v>9870732.6290000007</v>
      </c>
      <c r="F19" s="249">
        <v>2741917.7440000009</v>
      </c>
      <c r="G19" s="249">
        <v>1890183.7569999993</v>
      </c>
      <c r="H19" s="249">
        <v>4007.076999999998</v>
      </c>
      <c r="I19" s="249">
        <v>411863.05900000012</v>
      </c>
      <c r="J19" s="249">
        <v>11122.222</v>
      </c>
      <c r="K19" s="249">
        <v>12229.532000000001</v>
      </c>
      <c r="L19" s="249">
        <v>219685.71399999995</v>
      </c>
      <c r="M19" s="251">
        <v>605597.45299999986</v>
      </c>
      <c r="N19" s="360"/>
      <c r="O19" s="360"/>
      <c r="Q19" s="361"/>
      <c r="R19" s="361"/>
      <c r="S19" s="361"/>
      <c r="T19" s="361"/>
      <c r="U19" s="361"/>
      <c r="V19" s="361"/>
      <c r="W19" s="361"/>
      <c r="X19" s="361"/>
      <c r="Y19" s="361"/>
    </row>
    <row r="20" spans="1:25" s="262" customFormat="1" ht="19.5" customHeight="1" x14ac:dyDescent="0.3">
      <c r="A20" s="317" t="s">
        <v>89</v>
      </c>
      <c r="B20" s="248">
        <f t="shared" si="0"/>
        <v>2260893.4769999986</v>
      </c>
      <c r="C20" s="248">
        <f t="shared" si="1"/>
        <v>981538.57799999975</v>
      </c>
      <c r="D20" s="249">
        <v>1719943.8279999986</v>
      </c>
      <c r="E20" s="249">
        <v>736232.4319999998</v>
      </c>
      <c r="F20" s="249">
        <v>248399.58600000016</v>
      </c>
      <c r="G20" s="249">
        <v>102994.96000000002</v>
      </c>
      <c r="H20" s="249">
        <v>258.45700000000062</v>
      </c>
      <c r="I20" s="249">
        <v>9912.8809999999921</v>
      </c>
      <c r="J20" s="249">
        <v>2254.6190000000001</v>
      </c>
      <c r="K20" s="249">
        <v>2147.6490000000003</v>
      </c>
      <c r="L20" s="249">
        <v>290036.98699999996</v>
      </c>
      <c r="M20" s="251">
        <v>130250.65600000003</v>
      </c>
      <c r="N20" s="360"/>
      <c r="O20" s="360"/>
      <c r="Q20" s="361"/>
      <c r="R20" s="361"/>
      <c r="S20" s="361"/>
      <c r="T20" s="361"/>
      <c r="U20" s="361"/>
      <c r="V20" s="361"/>
      <c r="W20" s="361"/>
      <c r="X20" s="361"/>
      <c r="Y20" s="361"/>
    </row>
    <row r="21" spans="1:25" s="262" customFormat="1" ht="19.5" customHeight="1" x14ac:dyDescent="0.3">
      <c r="A21" s="317" t="s">
        <v>90</v>
      </c>
      <c r="B21" s="248">
        <f t="shared" si="0"/>
        <v>3796444.1589999991</v>
      </c>
      <c r="C21" s="248">
        <f t="shared" si="1"/>
        <v>5115385.3549999995</v>
      </c>
      <c r="D21" s="249">
        <v>1770980.3719999995</v>
      </c>
      <c r="E21" s="249">
        <v>3423085.8769999994</v>
      </c>
      <c r="F21" s="249">
        <v>1690841.0649999999</v>
      </c>
      <c r="G21" s="249">
        <v>1158427.9940000002</v>
      </c>
      <c r="H21" s="249">
        <v>1321.387999999997</v>
      </c>
      <c r="I21" s="249">
        <v>85882.466000000102</v>
      </c>
      <c r="J21" s="249">
        <v>184592.655</v>
      </c>
      <c r="K21" s="249">
        <v>125134.36900000002</v>
      </c>
      <c r="L21" s="249">
        <v>148708.679</v>
      </c>
      <c r="M21" s="251">
        <v>322854.64900000003</v>
      </c>
      <c r="N21" s="360"/>
      <c r="O21" s="360"/>
      <c r="Q21" s="361"/>
      <c r="R21" s="361"/>
      <c r="S21" s="361"/>
      <c r="T21" s="361"/>
      <c r="U21" s="361"/>
      <c r="V21" s="361"/>
      <c r="W21" s="361"/>
      <c r="X21" s="361"/>
      <c r="Y21" s="361"/>
    </row>
    <row r="22" spans="1:25" s="262" customFormat="1" ht="19.5" customHeight="1" x14ac:dyDescent="0.3">
      <c r="A22" s="317" t="s">
        <v>91</v>
      </c>
      <c r="B22" s="248">
        <f t="shared" si="0"/>
        <v>910960.6549999998</v>
      </c>
      <c r="C22" s="248">
        <f t="shared" si="1"/>
        <v>14391061.239999993</v>
      </c>
      <c r="D22" s="249">
        <v>550401.54199999978</v>
      </c>
      <c r="E22" s="249">
        <v>10249282.060999993</v>
      </c>
      <c r="F22" s="249">
        <v>263471.59599999996</v>
      </c>
      <c r="G22" s="249">
        <v>1656365.1779999998</v>
      </c>
      <c r="H22" s="249">
        <v>9101.0209999999752</v>
      </c>
      <c r="I22" s="249">
        <v>1413811.6730000011</v>
      </c>
      <c r="J22" s="249">
        <v>2008.771999999999</v>
      </c>
      <c r="K22" s="249">
        <v>51187.362999999998</v>
      </c>
      <c r="L22" s="249">
        <v>85977.724000000002</v>
      </c>
      <c r="M22" s="251">
        <v>1020414.9650000005</v>
      </c>
      <c r="N22" s="360"/>
      <c r="O22" s="360"/>
      <c r="Q22" s="361"/>
      <c r="R22" s="361"/>
      <c r="S22" s="361"/>
      <c r="T22" s="361"/>
      <c r="U22" s="361"/>
      <c r="V22" s="361"/>
      <c r="W22" s="361"/>
      <c r="X22" s="361"/>
      <c r="Y22" s="361"/>
    </row>
    <row r="23" spans="1:25" s="262" customFormat="1" ht="19.5" customHeight="1" x14ac:dyDescent="0.3">
      <c r="A23" s="317" t="s">
        <v>92</v>
      </c>
      <c r="B23" s="248">
        <f t="shared" si="0"/>
        <v>918793.76100000064</v>
      </c>
      <c r="C23" s="248">
        <f t="shared" si="1"/>
        <v>9023059.3500000034</v>
      </c>
      <c r="D23" s="249">
        <v>589561.08200000064</v>
      </c>
      <c r="E23" s="249">
        <v>5462088.4800000032</v>
      </c>
      <c r="F23" s="249">
        <v>159644.23700000005</v>
      </c>
      <c r="G23" s="249">
        <v>1641628.0019999994</v>
      </c>
      <c r="H23" s="249">
        <v>884.09199999999885</v>
      </c>
      <c r="I23" s="249">
        <v>103419.65299999999</v>
      </c>
      <c r="J23" s="249">
        <v>12664.234</v>
      </c>
      <c r="K23" s="249">
        <v>94059.636999999988</v>
      </c>
      <c r="L23" s="249">
        <v>156040.11599999995</v>
      </c>
      <c r="M23" s="251">
        <v>1721863.5780000002</v>
      </c>
      <c r="N23" s="360"/>
      <c r="O23" s="360"/>
      <c r="Q23" s="361"/>
      <c r="R23" s="361"/>
      <c r="S23" s="361"/>
      <c r="T23" s="361"/>
      <c r="U23" s="361"/>
      <c r="V23" s="361"/>
      <c r="W23" s="361"/>
      <c r="X23" s="361"/>
      <c r="Y23" s="361"/>
    </row>
    <row r="24" spans="1:25" s="262" customFormat="1" ht="19.5" customHeight="1" x14ac:dyDescent="0.3">
      <c r="A24" s="317" t="s">
        <v>93</v>
      </c>
      <c r="B24" s="248">
        <f t="shared" si="0"/>
        <v>325295.375</v>
      </c>
      <c r="C24" s="248">
        <f t="shared" si="1"/>
        <v>1496333.9230000004</v>
      </c>
      <c r="D24" s="249">
        <v>245336.633</v>
      </c>
      <c r="E24" s="249">
        <v>1096368.7900000003</v>
      </c>
      <c r="F24" s="249">
        <v>47552.26999999999</v>
      </c>
      <c r="G24" s="249">
        <v>188232.84300000005</v>
      </c>
      <c r="H24" s="249">
        <v>377.39099999999769</v>
      </c>
      <c r="I24" s="249">
        <v>36044.216999999961</v>
      </c>
      <c r="J24" s="249">
        <v>343.57899999999995</v>
      </c>
      <c r="K24" s="249">
        <v>1687.4690000000001</v>
      </c>
      <c r="L24" s="249">
        <v>31685.502</v>
      </c>
      <c r="M24" s="251">
        <v>174000.60399999999</v>
      </c>
      <c r="N24" s="360"/>
      <c r="O24" s="360"/>
      <c r="Q24" s="361"/>
      <c r="R24" s="361"/>
      <c r="S24" s="361"/>
      <c r="T24" s="361"/>
      <c r="U24" s="361"/>
      <c r="V24" s="361"/>
      <c r="W24" s="361"/>
      <c r="X24" s="361"/>
      <c r="Y24" s="361"/>
    </row>
    <row r="25" spans="1:25" s="262" customFormat="1" ht="19.5" customHeight="1" x14ac:dyDescent="0.3">
      <c r="A25" s="317" t="s">
        <v>94</v>
      </c>
      <c r="B25" s="248">
        <f t="shared" si="0"/>
        <v>2327369.1839999999</v>
      </c>
      <c r="C25" s="248">
        <f t="shared" si="1"/>
        <v>490860.6829999999</v>
      </c>
      <c r="D25" s="249">
        <v>728507.96700000006</v>
      </c>
      <c r="E25" s="249">
        <v>156642.93300000002</v>
      </c>
      <c r="F25" s="249">
        <v>1519414.1440000001</v>
      </c>
      <c r="G25" s="249">
        <v>320183.62799999991</v>
      </c>
      <c r="H25" s="249">
        <v>0.55600000000000005</v>
      </c>
      <c r="I25" s="249">
        <v>5.1489999999999991</v>
      </c>
      <c r="J25" s="249">
        <v>27345.447999999997</v>
      </c>
      <c r="K25" s="249">
        <v>6228.4080000000004</v>
      </c>
      <c r="L25" s="249">
        <v>52101.068999999996</v>
      </c>
      <c r="M25" s="251">
        <v>7800.5649999999996</v>
      </c>
      <c r="N25" s="360"/>
      <c r="O25" s="360"/>
      <c r="Q25" s="361"/>
      <c r="R25" s="361"/>
      <c r="S25" s="361"/>
      <c r="T25" s="361"/>
      <c r="U25" s="361"/>
      <c r="V25" s="361"/>
      <c r="W25" s="361"/>
      <c r="X25" s="361"/>
      <c r="Y25" s="361"/>
    </row>
    <row r="26" spans="1:25" s="262" customFormat="1" ht="19.5" customHeight="1" x14ac:dyDescent="0.3">
      <c r="A26" s="317" t="s">
        <v>95</v>
      </c>
      <c r="B26" s="248">
        <f t="shared" si="0"/>
        <v>0</v>
      </c>
      <c r="C26" s="248">
        <f t="shared" si="1"/>
        <v>0</v>
      </c>
      <c r="D26" s="249">
        <v>0</v>
      </c>
      <c r="E26" s="249">
        <v>0</v>
      </c>
      <c r="F26" s="249">
        <v>0</v>
      </c>
      <c r="G26" s="249">
        <v>0</v>
      </c>
      <c r="H26" s="249">
        <v>0</v>
      </c>
      <c r="I26" s="249">
        <v>0</v>
      </c>
      <c r="J26" s="249">
        <v>0</v>
      </c>
      <c r="K26" s="249">
        <v>0</v>
      </c>
      <c r="L26" s="249">
        <v>0</v>
      </c>
      <c r="M26" s="251">
        <v>0</v>
      </c>
      <c r="N26" s="360"/>
      <c r="O26" s="360"/>
      <c r="Q26" s="361"/>
      <c r="R26" s="361"/>
      <c r="S26" s="361"/>
      <c r="T26" s="361"/>
      <c r="U26" s="361"/>
      <c r="V26" s="361"/>
      <c r="W26" s="361"/>
      <c r="X26" s="361"/>
      <c r="Y26" s="361"/>
    </row>
    <row r="27" spans="1:25" s="262" customFormat="1" ht="19.5" customHeight="1" x14ac:dyDescent="0.3">
      <c r="A27" s="317" t="s">
        <v>96</v>
      </c>
      <c r="B27" s="248">
        <f t="shared" si="0"/>
        <v>0</v>
      </c>
      <c r="C27" s="248">
        <f t="shared" si="1"/>
        <v>0</v>
      </c>
      <c r="D27" s="249">
        <v>0</v>
      </c>
      <c r="E27" s="249">
        <v>0</v>
      </c>
      <c r="F27" s="249">
        <v>0</v>
      </c>
      <c r="G27" s="249">
        <v>0</v>
      </c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51">
        <v>0</v>
      </c>
      <c r="N27" s="360"/>
      <c r="O27" s="360"/>
      <c r="Q27" s="361"/>
      <c r="R27" s="361"/>
      <c r="S27" s="361"/>
      <c r="T27" s="361"/>
      <c r="U27" s="361"/>
      <c r="V27" s="361"/>
      <c r="W27" s="361"/>
      <c r="X27" s="361"/>
      <c r="Y27" s="361"/>
    </row>
    <row r="28" spans="1:25" s="262" customFormat="1" ht="19.5" customHeight="1" x14ac:dyDescent="0.3">
      <c r="A28" s="317" t="s">
        <v>97</v>
      </c>
      <c r="B28" s="248">
        <f t="shared" si="0"/>
        <v>247.90000000000003</v>
      </c>
      <c r="C28" s="248">
        <f t="shared" si="1"/>
        <v>4301.4030000000002</v>
      </c>
      <c r="D28" s="249">
        <v>116.56100000000001</v>
      </c>
      <c r="E28" s="249">
        <v>2899.0139999999997</v>
      </c>
      <c r="F28" s="249">
        <v>0.55400000000000005</v>
      </c>
      <c r="G28" s="249">
        <v>52.524999999999999</v>
      </c>
      <c r="H28" s="249">
        <v>4.338000000000001</v>
      </c>
      <c r="I28" s="249">
        <v>263.12199999999996</v>
      </c>
      <c r="J28" s="249">
        <v>0</v>
      </c>
      <c r="K28" s="249">
        <v>0</v>
      </c>
      <c r="L28" s="249">
        <v>126.44700000000002</v>
      </c>
      <c r="M28" s="251">
        <v>1086.7420000000002</v>
      </c>
      <c r="N28" s="360"/>
      <c r="O28" s="360"/>
      <c r="Q28" s="361"/>
      <c r="R28" s="361"/>
      <c r="S28" s="361"/>
      <c r="T28" s="361"/>
      <c r="U28" s="361"/>
      <c r="V28" s="361"/>
      <c r="W28" s="361"/>
      <c r="X28" s="361"/>
      <c r="Y28" s="361"/>
    </row>
    <row r="29" spans="1:25" s="262" customFormat="1" ht="19.5" customHeight="1" x14ac:dyDescent="0.3">
      <c r="A29" s="317" t="s">
        <v>98</v>
      </c>
      <c r="B29" s="248">
        <f t="shared" si="0"/>
        <v>0</v>
      </c>
      <c r="C29" s="248">
        <f t="shared" si="1"/>
        <v>0</v>
      </c>
      <c r="D29" s="249">
        <v>0</v>
      </c>
      <c r="E29" s="249">
        <v>0</v>
      </c>
      <c r="F29" s="249">
        <v>0</v>
      </c>
      <c r="G29" s="249">
        <v>0</v>
      </c>
      <c r="H29" s="249">
        <v>0</v>
      </c>
      <c r="I29" s="249">
        <v>0</v>
      </c>
      <c r="J29" s="249">
        <v>0</v>
      </c>
      <c r="K29" s="249">
        <v>0</v>
      </c>
      <c r="L29" s="249">
        <v>0</v>
      </c>
      <c r="M29" s="251">
        <v>0</v>
      </c>
      <c r="N29" s="360"/>
      <c r="O29" s="360"/>
      <c r="Q29" s="361"/>
      <c r="R29" s="361"/>
      <c r="S29" s="361"/>
      <c r="T29" s="361"/>
      <c r="U29" s="361"/>
      <c r="V29" s="361"/>
      <c r="W29" s="361"/>
      <c r="X29" s="361"/>
      <c r="Y29" s="361"/>
    </row>
    <row r="30" spans="1:25" s="262" customFormat="1" ht="19.5" customHeight="1" x14ac:dyDescent="0.3">
      <c r="A30" s="317" t="s">
        <v>99</v>
      </c>
      <c r="B30" s="248">
        <f t="shared" si="0"/>
        <v>145.28300000000002</v>
      </c>
      <c r="C30" s="248">
        <f t="shared" si="1"/>
        <v>12738.548000000003</v>
      </c>
      <c r="D30" s="249">
        <v>59.179000000000009</v>
      </c>
      <c r="E30" s="249">
        <v>3956.1030000000014</v>
      </c>
      <c r="F30" s="249">
        <v>37.958000000000006</v>
      </c>
      <c r="G30" s="249">
        <v>287.76000000000005</v>
      </c>
      <c r="H30" s="249">
        <v>10.274999999999997</v>
      </c>
      <c r="I30" s="249">
        <v>6194.5359999999991</v>
      </c>
      <c r="J30" s="249">
        <v>2.0999999999999998E-2</v>
      </c>
      <c r="K30" s="249">
        <v>0.33400000000000002</v>
      </c>
      <c r="L30" s="249">
        <v>37.849999999999994</v>
      </c>
      <c r="M30" s="251">
        <v>2299.8150000000005</v>
      </c>
      <c r="N30" s="360"/>
      <c r="O30" s="360"/>
      <c r="Q30" s="361"/>
      <c r="R30" s="361"/>
      <c r="S30" s="361"/>
      <c r="T30" s="361"/>
      <c r="U30" s="361"/>
      <c r="V30" s="361"/>
      <c r="W30" s="361"/>
      <c r="X30" s="361"/>
      <c r="Y30" s="361"/>
    </row>
    <row r="31" spans="1:25" s="262" customFormat="1" ht="19.5" customHeight="1" x14ac:dyDescent="0.3">
      <c r="A31" s="317" t="s">
        <v>100</v>
      </c>
      <c r="B31" s="248">
        <f>D31+F31+H31+J31+L31</f>
        <v>0</v>
      </c>
      <c r="C31" s="248">
        <f t="shared" si="1"/>
        <v>206692.81200000001</v>
      </c>
      <c r="D31" s="249">
        <v>0</v>
      </c>
      <c r="E31" s="249">
        <v>0</v>
      </c>
      <c r="F31" s="249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51">
        <v>206692.81200000001</v>
      </c>
      <c r="N31" s="360"/>
      <c r="O31" s="360"/>
      <c r="Q31" s="361"/>
      <c r="R31" s="361"/>
      <c r="S31" s="361"/>
      <c r="T31" s="361"/>
      <c r="U31" s="361"/>
      <c r="V31" s="361"/>
      <c r="W31" s="361"/>
      <c r="X31" s="361"/>
      <c r="Y31" s="361"/>
    </row>
    <row r="32" spans="1:25" ht="19.95" customHeight="1" x14ac:dyDescent="0.2">
      <c r="A32" s="318"/>
      <c r="B32" s="319">
        <f>SUM(B12:B31)</f>
        <v>55477110.183000006</v>
      </c>
      <c r="C32" s="319">
        <f t="shared" ref="C32" si="2">SUM(C12:C31)</f>
        <v>68145567.971999988</v>
      </c>
      <c r="D32" s="319">
        <f>SUM(D12:D31)</f>
        <v>19935033.357000005</v>
      </c>
      <c r="E32" s="319">
        <f t="shared" ref="E32:L32" si="3">SUM(E12:E31)</f>
        <v>43765410.702999987</v>
      </c>
      <c r="F32" s="319">
        <f t="shared" si="3"/>
        <v>32259254.713000007</v>
      </c>
      <c r="G32" s="319">
        <f t="shared" si="3"/>
        <v>16140390.486000001</v>
      </c>
      <c r="H32" s="319">
        <f t="shared" si="3"/>
        <v>45293.381999999918</v>
      </c>
      <c r="I32" s="319">
        <f t="shared" si="3"/>
        <v>2521987.3890000018</v>
      </c>
      <c r="J32" s="319">
        <f t="shared" si="3"/>
        <v>568590.09200000006</v>
      </c>
      <c r="K32" s="319">
        <f t="shared" si="3"/>
        <v>344818.71199999994</v>
      </c>
      <c r="L32" s="319">
        <f t="shared" si="3"/>
        <v>2668938.6390000004</v>
      </c>
      <c r="M32" s="320">
        <f>SUM(M12:M31)</f>
        <v>5372960.6820000019</v>
      </c>
      <c r="N32" s="151"/>
      <c r="O32" s="151"/>
      <c r="Q32" s="291"/>
      <c r="R32" s="291"/>
      <c r="S32" s="291"/>
      <c r="T32" s="291"/>
      <c r="U32" s="291"/>
      <c r="V32" s="291"/>
      <c r="W32" s="291"/>
      <c r="X32" s="291"/>
      <c r="Y32" s="291"/>
    </row>
    <row r="33" spans="1:25" ht="19.95" customHeight="1" x14ac:dyDescent="0.2">
      <c r="A33" s="22" t="s">
        <v>197</v>
      </c>
      <c r="B33" s="292"/>
      <c r="C33" s="293"/>
      <c r="D33" s="293"/>
      <c r="E33" s="293"/>
      <c r="F33" s="293"/>
      <c r="G33" s="293"/>
      <c r="H33" s="293"/>
      <c r="I33" s="291"/>
      <c r="J33" s="291"/>
      <c r="K33" s="291"/>
      <c r="L33" s="291"/>
      <c r="M33" s="291"/>
      <c r="N33" s="291"/>
      <c r="O33" s="291"/>
      <c r="Q33" s="291"/>
      <c r="R33" s="291"/>
      <c r="S33" s="291"/>
      <c r="T33" s="291"/>
      <c r="U33" s="291"/>
      <c r="V33" s="291"/>
      <c r="W33" s="291"/>
      <c r="X33" s="291"/>
      <c r="Y33" s="291"/>
    </row>
    <row r="34" spans="1:25" ht="19.95" customHeight="1" x14ac:dyDescent="0.2">
      <c r="A34" s="291"/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</row>
    <row r="35" spans="1:25" ht="19.95" customHeight="1" x14ac:dyDescent="0.2"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1"/>
      <c r="S35" s="291"/>
      <c r="T35" s="291"/>
      <c r="U35" s="291"/>
      <c r="V35" s="291"/>
      <c r="W35" s="291"/>
      <c r="X35" s="291"/>
      <c r="Y35" s="291"/>
    </row>
    <row r="36" spans="1:25" ht="19.95" customHeight="1" x14ac:dyDescent="0.2">
      <c r="A36" s="100" t="s">
        <v>169</v>
      </c>
      <c r="B36" s="292"/>
      <c r="C36" s="293"/>
      <c r="D36" s="293"/>
      <c r="E36" s="293"/>
      <c r="F36" s="293"/>
      <c r="G36" s="273"/>
      <c r="H36" s="293"/>
      <c r="I36" s="291"/>
      <c r="J36" s="291"/>
      <c r="K36" s="291"/>
      <c r="L36" s="291"/>
      <c r="M36" s="291"/>
      <c r="N36" s="291"/>
      <c r="O36" s="291"/>
      <c r="P36" s="123"/>
      <c r="Q36" s="123"/>
      <c r="R36" s="291"/>
      <c r="S36" s="291"/>
      <c r="T36" s="291"/>
      <c r="U36" s="291"/>
      <c r="V36" s="291"/>
      <c r="W36" s="291"/>
      <c r="X36" s="291"/>
      <c r="Y36" s="291"/>
    </row>
    <row r="37" spans="1:25" ht="19.95" customHeight="1" x14ac:dyDescent="0.2">
      <c r="A37" s="100"/>
      <c r="B37" s="637">
        <v>2020</v>
      </c>
      <c r="C37" s="293"/>
      <c r="D37" s="293"/>
      <c r="E37" s="293"/>
      <c r="F37" s="293"/>
      <c r="G37" s="273" t="s">
        <v>176</v>
      </c>
      <c r="H37" s="293"/>
      <c r="I37" s="291"/>
      <c r="J37" s="291"/>
      <c r="K37" s="291"/>
      <c r="L37" s="291"/>
      <c r="M37" s="291"/>
      <c r="N37" s="291"/>
      <c r="O37" s="291"/>
      <c r="P37" s="123"/>
      <c r="Q37" s="123"/>
      <c r="R37" s="291"/>
      <c r="S37" s="291"/>
      <c r="T37" s="291"/>
      <c r="U37" s="291"/>
      <c r="V37" s="291"/>
      <c r="W37" s="291"/>
      <c r="X37" s="291"/>
      <c r="Y37" s="291"/>
    </row>
    <row r="38" spans="1:25" ht="19.95" customHeight="1" x14ac:dyDescent="0.2">
      <c r="A38" s="274" t="s">
        <v>166</v>
      </c>
      <c r="B38" s="275" t="s">
        <v>2</v>
      </c>
      <c r="C38" s="275" t="s">
        <v>3</v>
      </c>
      <c r="D38" s="275" t="s">
        <v>4</v>
      </c>
      <c r="E38" s="275" t="s">
        <v>5</v>
      </c>
      <c r="F38" s="275" t="s">
        <v>138</v>
      </c>
      <c r="G38" s="276" t="s">
        <v>139</v>
      </c>
      <c r="H38" s="293"/>
      <c r="I38" s="291"/>
      <c r="J38" s="291"/>
      <c r="K38" s="291"/>
      <c r="L38" s="291"/>
      <c r="M38" s="291"/>
      <c r="N38" s="291"/>
      <c r="O38" s="291"/>
      <c r="Q38" s="291"/>
      <c r="R38" s="291"/>
      <c r="S38" s="291"/>
      <c r="T38" s="291"/>
      <c r="U38" s="291"/>
      <c r="V38" s="291"/>
      <c r="W38" s="291"/>
      <c r="X38" s="291"/>
      <c r="Y38" s="291"/>
    </row>
    <row r="39" spans="1:25" ht="19.95" customHeight="1" x14ac:dyDescent="0.2">
      <c r="A39" s="277" t="s">
        <v>165</v>
      </c>
      <c r="B39" s="278">
        <f>SUM(B40:B44)</f>
        <v>40476595.882000007</v>
      </c>
      <c r="C39" s="278">
        <f>SUM(C40:C44)</f>
        <v>12656788.948999999</v>
      </c>
      <c r="D39" s="278">
        <f t="shared" ref="D39:G39" si="4">SUM(D40:D44)</f>
        <v>25682943.321000006</v>
      </c>
      <c r="E39" s="278">
        <f t="shared" si="4"/>
        <v>21175.711999999996</v>
      </c>
      <c r="F39" s="278">
        <f t="shared" si="4"/>
        <v>502674.473</v>
      </c>
      <c r="G39" s="279">
        <f t="shared" si="4"/>
        <v>1613013.4269999999</v>
      </c>
      <c r="H39" s="293"/>
      <c r="I39" s="351"/>
      <c r="J39" s="351"/>
      <c r="K39" s="291"/>
      <c r="L39" s="291"/>
      <c r="M39" s="291"/>
      <c r="N39" s="291"/>
      <c r="O39" s="291"/>
    </row>
    <row r="40" spans="1:25" ht="19.95" customHeight="1" x14ac:dyDescent="0.2">
      <c r="A40" s="280" t="s">
        <v>82</v>
      </c>
      <c r="B40" s="281">
        <f>C40+D40+E40+F40+G40</f>
        <v>15325501.763000004</v>
      </c>
      <c r="C40" s="282">
        <v>44148.273000000001</v>
      </c>
      <c r="D40" s="282">
        <v>14813416.908000004</v>
      </c>
      <c r="E40" s="282">
        <v>0</v>
      </c>
      <c r="F40" s="282">
        <v>0</v>
      </c>
      <c r="G40" s="283">
        <v>467936.58199999999</v>
      </c>
      <c r="H40" s="293"/>
      <c r="I40" s="291"/>
      <c r="J40" s="352"/>
      <c r="K40" s="37"/>
      <c r="L40" s="291"/>
      <c r="M40" s="291"/>
      <c r="N40" s="291"/>
      <c r="O40" s="291"/>
    </row>
    <row r="41" spans="1:25" ht="19.95" customHeight="1" x14ac:dyDescent="0.2">
      <c r="A41" s="280" t="s">
        <v>81</v>
      </c>
      <c r="B41" s="281">
        <f t="shared" ref="B41:B44" si="5">C41+D41+E41+F41+G41</f>
        <v>9899649.7710000016</v>
      </c>
      <c r="C41" s="282">
        <v>3845888.5330000017</v>
      </c>
      <c r="D41" s="282">
        <v>5216003.6149999993</v>
      </c>
      <c r="E41" s="282">
        <v>15571.388000000001</v>
      </c>
      <c r="F41" s="282">
        <v>303652.12200000003</v>
      </c>
      <c r="G41" s="283">
        <v>518534.11300000001</v>
      </c>
      <c r="H41" s="293"/>
      <c r="I41" s="291"/>
      <c r="J41" s="352"/>
      <c r="K41" s="37"/>
      <c r="L41" s="291"/>
      <c r="M41" s="291"/>
      <c r="N41" s="291"/>
      <c r="O41" s="291"/>
    </row>
    <row r="42" spans="1:25" ht="19.95" customHeight="1" x14ac:dyDescent="0.2">
      <c r="A42" s="280" t="s">
        <v>88</v>
      </c>
      <c r="B42" s="281">
        <f t="shared" si="5"/>
        <v>6501721.686999999</v>
      </c>
      <c r="C42" s="282">
        <v>3524988.9299999988</v>
      </c>
      <c r="D42" s="282">
        <v>2741917.7440000009</v>
      </c>
      <c r="E42" s="282">
        <v>4007.076999999998</v>
      </c>
      <c r="F42" s="282">
        <v>11122.222</v>
      </c>
      <c r="G42" s="283">
        <v>219685.71399999995</v>
      </c>
      <c r="H42" s="293"/>
      <c r="I42" s="291"/>
      <c r="J42" s="352"/>
      <c r="K42" s="37"/>
      <c r="L42" s="291"/>
      <c r="M42" s="291"/>
      <c r="N42" s="291"/>
      <c r="O42" s="291"/>
    </row>
    <row r="43" spans="1:25" ht="19.95" customHeight="1" x14ac:dyDescent="0.2">
      <c r="A43" s="280" t="s">
        <v>84</v>
      </c>
      <c r="B43" s="281">
        <f t="shared" si="5"/>
        <v>4953278.5020000003</v>
      </c>
      <c r="C43" s="282">
        <v>3470782.841</v>
      </c>
      <c r="D43" s="282">
        <v>1220763.9890000001</v>
      </c>
      <c r="E43" s="282">
        <v>275.85900000000009</v>
      </c>
      <c r="F43" s="282">
        <v>3307.4740000000002</v>
      </c>
      <c r="G43" s="283">
        <v>258148.33899999998</v>
      </c>
      <c r="H43" s="293"/>
      <c r="I43" s="291"/>
      <c r="J43" s="352"/>
      <c r="K43" s="37"/>
      <c r="L43" s="291"/>
      <c r="M43" s="291"/>
      <c r="N43" s="291"/>
      <c r="O43" s="291"/>
    </row>
    <row r="44" spans="1:25" ht="19.95" customHeight="1" x14ac:dyDescent="0.2">
      <c r="A44" s="348" t="s">
        <v>90</v>
      </c>
      <c r="B44" s="284">
        <f t="shared" si="5"/>
        <v>3796444.1589999991</v>
      </c>
      <c r="C44" s="285">
        <v>1770980.3719999995</v>
      </c>
      <c r="D44" s="285">
        <v>1690841.0649999999</v>
      </c>
      <c r="E44" s="285">
        <v>1321.387999999997</v>
      </c>
      <c r="F44" s="285">
        <v>184592.655</v>
      </c>
      <c r="G44" s="286">
        <v>148708.679</v>
      </c>
      <c r="H44" s="293"/>
      <c r="I44" s="291"/>
      <c r="J44" s="352"/>
      <c r="K44" s="37"/>
      <c r="L44" s="291"/>
      <c r="M44" s="291"/>
      <c r="N44" s="291"/>
      <c r="O44" s="291"/>
    </row>
    <row r="45" spans="1:25" ht="19.95" customHeight="1" x14ac:dyDescent="0.2">
      <c r="H45" s="293"/>
      <c r="I45" s="291"/>
      <c r="J45" s="352"/>
      <c r="M45" s="37"/>
      <c r="V45" s="37"/>
    </row>
    <row r="46" spans="1:25" ht="19.95" customHeight="1" x14ac:dyDescent="0.2">
      <c r="A46" s="100" t="s">
        <v>219</v>
      </c>
      <c r="B46" s="172"/>
      <c r="C46" s="37"/>
      <c r="D46" s="37"/>
      <c r="E46" s="37"/>
      <c r="F46" s="37"/>
      <c r="G46" s="241"/>
      <c r="H46" s="293"/>
      <c r="I46" s="291"/>
      <c r="J46" s="352"/>
      <c r="M46" s="37"/>
      <c r="V46" s="37"/>
    </row>
    <row r="47" spans="1:25" ht="19.95" customHeight="1" x14ac:dyDescent="0.2">
      <c r="A47" s="100"/>
      <c r="B47" s="638">
        <v>2020</v>
      </c>
      <c r="C47" s="37"/>
      <c r="D47" s="37"/>
      <c r="E47" s="37"/>
      <c r="F47" s="37"/>
      <c r="G47" s="241" t="s">
        <v>196</v>
      </c>
      <c r="H47" s="293"/>
      <c r="I47" s="291"/>
      <c r="J47" s="352"/>
      <c r="M47" s="37"/>
      <c r="V47" s="37"/>
    </row>
    <row r="48" spans="1:25" ht="19.95" customHeight="1" x14ac:dyDescent="0.2">
      <c r="A48" s="274" t="s">
        <v>166</v>
      </c>
      <c r="B48" s="275" t="s">
        <v>2</v>
      </c>
      <c r="C48" s="275" t="s">
        <v>3</v>
      </c>
      <c r="D48" s="275" t="s">
        <v>4</v>
      </c>
      <c r="E48" s="275" t="s">
        <v>5</v>
      </c>
      <c r="F48" s="275" t="s">
        <v>138</v>
      </c>
      <c r="G48" s="276" t="s">
        <v>139</v>
      </c>
      <c r="H48" s="293"/>
      <c r="I48" s="291"/>
      <c r="J48" s="352"/>
      <c r="M48" s="37"/>
      <c r="V48" s="37"/>
    </row>
    <row r="49" spans="1:22" ht="19.95" customHeight="1" x14ac:dyDescent="0.2">
      <c r="A49" s="277" t="s">
        <v>165</v>
      </c>
      <c r="B49" s="278">
        <f>SUM(B50:B54)</f>
        <v>48578006.907999992</v>
      </c>
      <c r="C49" s="278">
        <f t="shared" ref="C49:F49" si="6">SUM(C50:C54)</f>
        <v>34773815.357999995</v>
      </c>
      <c r="D49" s="278">
        <f t="shared" si="6"/>
        <v>7490205.5359999994</v>
      </c>
      <c r="E49" s="278">
        <f t="shared" si="6"/>
        <v>2024731.3380000012</v>
      </c>
      <c r="F49" s="278">
        <f t="shared" si="6"/>
        <v>287039.95699999999</v>
      </c>
      <c r="G49" s="279">
        <f>SUM(G50:G54)</f>
        <v>4002214.719000001</v>
      </c>
      <c r="H49" s="293"/>
      <c r="I49" s="291"/>
      <c r="J49" s="351"/>
      <c r="M49" s="37"/>
      <c r="V49" s="37"/>
    </row>
    <row r="50" spans="1:22" ht="19.95" customHeight="1" x14ac:dyDescent="0.2">
      <c r="A50" s="280" t="s">
        <v>91</v>
      </c>
      <c r="B50" s="281">
        <f>C50+D50+E50+F50+G50</f>
        <v>14391061.239999993</v>
      </c>
      <c r="C50" s="227">
        <v>10249282.060999993</v>
      </c>
      <c r="D50" s="227">
        <v>1656365.1779999998</v>
      </c>
      <c r="E50" s="227">
        <v>1413811.6730000011</v>
      </c>
      <c r="F50" s="227">
        <v>51187.362999999998</v>
      </c>
      <c r="G50" s="228">
        <v>1020414.9650000005</v>
      </c>
      <c r="H50" s="293"/>
      <c r="I50" s="291"/>
      <c r="J50" s="352"/>
      <c r="K50" s="37"/>
      <c r="M50" s="37"/>
      <c r="V50" s="37"/>
    </row>
    <row r="51" spans="1:22" ht="19.95" customHeight="1" x14ac:dyDescent="0.2">
      <c r="A51" s="280" t="s">
        <v>88</v>
      </c>
      <c r="B51" s="281">
        <f t="shared" ref="B51:B54" si="7">C51+D51+E51+F51+G51</f>
        <v>12790606.43</v>
      </c>
      <c r="C51" s="227">
        <v>9870732.6290000007</v>
      </c>
      <c r="D51" s="227">
        <v>1890183.7569999993</v>
      </c>
      <c r="E51" s="227">
        <v>411863.05900000012</v>
      </c>
      <c r="F51" s="227">
        <v>12229.532000000001</v>
      </c>
      <c r="G51" s="228">
        <v>605597.45299999986</v>
      </c>
      <c r="H51" s="293"/>
      <c r="I51" s="291"/>
      <c r="J51" s="352"/>
      <c r="K51" s="37"/>
    </row>
    <row r="52" spans="1:22" ht="19.95" customHeight="1" x14ac:dyDescent="0.2">
      <c r="A52" s="280" t="s">
        <v>92</v>
      </c>
      <c r="B52" s="281">
        <f t="shared" si="7"/>
        <v>9023059.3500000034</v>
      </c>
      <c r="C52" s="227">
        <v>5462088.4800000032</v>
      </c>
      <c r="D52" s="227">
        <v>1641628.0019999994</v>
      </c>
      <c r="E52" s="227">
        <v>103419.65299999999</v>
      </c>
      <c r="F52" s="227">
        <v>94059.636999999988</v>
      </c>
      <c r="G52" s="228">
        <v>1721863.5780000002</v>
      </c>
      <c r="H52" s="293"/>
      <c r="I52" s="291"/>
      <c r="J52" s="352"/>
      <c r="K52" s="37"/>
    </row>
    <row r="53" spans="1:22" ht="19.95" customHeight="1" x14ac:dyDescent="0.2">
      <c r="A53" s="280" t="s">
        <v>84</v>
      </c>
      <c r="B53" s="281">
        <f t="shared" si="7"/>
        <v>7257894.532999997</v>
      </c>
      <c r="C53" s="227">
        <v>5768626.310999997</v>
      </c>
      <c r="D53" s="227">
        <v>1143600.605</v>
      </c>
      <c r="E53" s="227">
        <v>9754.4869999999974</v>
      </c>
      <c r="F53" s="227">
        <v>4429.0560000000005</v>
      </c>
      <c r="G53" s="228">
        <v>331484.07399999996</v>
      </c>
      <c r="H53" s="293"/>
      <c r="I53" s="291"/>
      <c r="J53" s="352"/>
      <c r="K53" s="37"/>
    </row>
    <row r="54" spans="1:22" ht="19.95" customHeight="1" x14ac:dyDescent="0.2">
      <c r="A54" s="350" t="s">
        <v>90</v>
      </c>
      <c r="B54" s="284">
        <f t="shared" si="7"/>
        <v>5115385.3549999995</v>
      </c>
      <c r="C54" s="287">
        <v>3423085.8769999994</v>
      </c>
      <c r="D54" s="287">
        <v>1158427.9940000002</v>
      </c>
      <c r="E54" s="287">
        <v>85882.466000000102</v>
      </c>
      <c r="F54" s="287">
        <v>125134.36900000002</v>
      </c>
      <c r="G54" s="288">
        <v>322854.64900000003</v>
      </c>
      <c r="H54" s="293"/>
      <c r="I54" s="291"/>
      <c r="J54" s="352"/>
      <c r="K54" s="37"/>
    </row>
    <row r="55" spans="1:22" x14ac:dyDescent="0.2">
      <c r="B55" s="37"/>
      <c r="C55" s="37"/>
      <c r="D55" s="37"/>
      <c r="E55" s="37"/>
      <c r="F55" s="37"/>
      <c r="G55" s="37"/>
      <c r="H55" s="293"/>
      <c r="I55" s="291"/>
      <c r="J55" s="291"/>
    </row>
    <row r="56" spans="1:22" x14ac:dyDescent="0.2">
      <c r="B56" s="37"/>
      <c r="C56" s="37"/>
      <c r="D56" s="37"/>
      <c r="E56" s="37"/>
      <c r="F56" s="37"/>
      <c r="G56" s="37"/>
      <c r="H56" s="293"/>
      <c r="I56" s="291"/>
      <c r="J56" s="291"/>
    </row>
    <row r="57" spans="1:22" x14ac:dyDescent="0.2">
      <c r="I57" s="291"/>
      <c r="J57" s="291"/>
    </row>
  </sheetData>
  <mergeCells count="8">
    <mergeCell ref="A9:A11"/>
    <mergeCell ref="B9:M9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R56"/>
  <sheetViews>
    <sheetView showGridLines="0" zoomScaleNormal="100" workbookViewId="0">
      <selection activeCell="C17" sqref="C17"/>
    </sheetView>
  </sheetViews>
  <sheetFormatPr defaultColWidth="8.88671875" defaultRowHeight="10.199999999999999" x14ac:dyDescent="0.2"/>
  <cols>
    <col min="1" max="1" width="48.6640625" style="22" customWidth="1"/>
    <col min="2" max="7" width="12.5546875" style="22" bestFit="1" customWidth="1"/>
    <col min="8" max="9" width="11.5546875" style="22" bestFit="1" customWidth="1"/>
    <col min="10" max="11" width="10" style="22" bestFit="1" customWidth="1"/>
    <col min="12" max="13" width="10.88671875" style="22" bestFit="1" customWidth="1"/>
    <col min="14" max="17" width="11.44140625" style="22" bestFit="1" customWidth="1"/>
    <col min="18" max="16384" width="8.88671875" style="22"/>
  </cols>
  <sheetData>
    <row r="7" spans="1:18" ht="14.1" customHeight="1" x14ac:dyDescent="0.2">
      <c r="A7" s="100" t="s">
        <v>177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8" ht="14.1" customHeight="1" x14ac:dyDescent="0.2">
      <c r="A8" s="289"/>
      <c r="B8" s="289"/>
      <c r="C8" s="289"/>
      <c r="D8" s="289"/>
      <c r="E8" s="636">
        <v>2020</v>
      </c>
      <c r="F8" s="289"/>
      <c r="G8" s="289"/>
      <c r="H8" s="289"/>
      <c r="I8" s="289"/>
      <c r="J8" s="289"/>
      <c r="K8" s="289"/>
      <c r="L8" s="289"/>
      <c r="M8" s="289"/>
    </row>
    <row r="9" spans="1:18" ht="14.1" customHeight="1" x14ac:dyDescent="0.2">
      <c r="A9" s="697" t="s">
        <v>166</v>
      </c>
      <c r="B9" s="699" t="s">
        <v>1</v>
      </c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700"/>
    </row>
    <row r="10" spans="1:18" ht="14.1" customHeight="1" x14ac:dyDescent="0.2">
      <c r="A10" s="698"/>
      <c r="B10" s="702" t="s">
        <v>2</v>
      </c>
      <c r="C10" s="702"/>
      <c r="D10" s="702" t="s">
        <v>3</v>
      </c>
      <c r="E10" s="702"/>
      <c r="F10" s="702" t="s">
        <v>4</v>
      </c>
      <c r="G10" s="702"/>
      <c r="H10" s="702" t="s">
        <v>5</v>
      </c>
      <c r="I10" s="702"/>
      <c r="J10" s="702" t="s">
        <v>138</v>
      </c>
      <c r="K10" s="702"/>
      <c r="L10" s="702" t="s">
        <v>8</v>
      </c>
      <c r="M10" s="703"/>
    </row>
    <row r="11" spans="1:18" ht="14.1" customHeight="1" x14ac:dyDescent="0.2">
      <c r="A11" s="698"/>
      <c r="B11" s="223" t="s">
        <v>6</v>
      </c>
      <c r="C11" s="224" t="s">
        <v>195</v>
      </c>
      <c r="D11" s="223" t="s">
        <v>6</v>
      </c>
      <c r="E11" s="224" t="s">
        <v>195</v>
      </c>
      <c r="F11" s="223" t="s">
        <v>6</v>
      </c>
      <c r="G11" s="224" t="s">
        <v>195</v>
      </c>
      <c r="H11" s="223" t="s">
        <v>6</v>
      </c>
      <c r="I11" s="224" t="s">
        <v>195</v>
      </c>
      <c r="J11" s="223" t="s">
        <v>6</v>
      </c>
      <c r="K11" s="224" t="s">
        <v>195</v>
      </c>
      <c r="L11" s="223" t="s">
        <v>6</v>
      </c>
      <c r="M11" s="225" t="s">
        <v>195</v>
      </c>
    </row>
    <row r="12" spans="1:18" s="259" customFormat="1" ht="19.5" customHeight="1" x14ac:dyDescent="0.3">
      <c r="A12" s="280" t="s">
        <v>81</v>
      </c>
      <c r="B12" s="248">
        <f>D12+F12+H12+J12+L12</f>
        <v>1742691.6920000005</v>
      </c>
      <c r="C12" s="248">
        <f>E12+G12+I12+K12+M12</f>
        <v>1759415.2029999997</v>
      </c>
      <c r="D12" s="249">
        <v>1363708.2830000003</v>
      </c>
      <c r="E12" s="249">
        <v>1321646.7039999997</v>
      </c>
      <c r="F12" s="249">
        <v>164498.16800000006</v>
      </c>
      <c r="G12" s="249">
        <v>242622.09299999999</v>
      </c>
      <c r="H12" s="249">
        <v>2053.5570000000002</v>
      </c>
      <c r="I12" s="249">
        <v>40643.525000000001</v>
      </c>
      <c r="J12" s="249">
        <v>2232.645</v>
      </c>
      <c r="K12" s="249">
        <v>1141.2530000000002</v>
      </c>
      <c r="L12" s="249">
        <v>210199.03900000005</v>
      </c>
      <c r="M12" s="251">
        <v>153361.62800000003</v>
      </c>
      <c r="O12" s="299"/>
      <c r="P12" s="299"/>
      <c r="Q12" s="300"/>
      <c r="R12" s="300"/>
    </row>
    <row r="13" spans="1:18" s="259" customFormat="1" ht="19.5" customHeight="1" x14ac:dyDescent="0.3">
      <c r="A13" s="280" t="s">
        <v>82</v>
      </c>
      <c r="B13" s="248">
        <f t="shared" ref="B13:C31" si="0">D13+F13+H13+J13+L13</f>
        <v>166541.33100000001</v>
      </c>
      <c r="C13" s="248">
        <f t="shared" si="0"/>
        <v>27635.149000000001</v>
      </c>
      <c r="D13" s="249">
        <v>5225.0069999999987</v>
      </c>
      <c r="E13" s="249">
        <v>1065.152</v>
      </c>
      <c r="F13" s="249">
        <v>1502.7749999999999</v>
      </c>
      <c r="G13" s="249">
        <v>158.673</v>
      </c>
      <c r="H13" s="249">
        <v>0</v>
      </c>
      <c r="I13" s="249">
        <v>0</v>
      </c>
      <c r="J13" s="249">
        <v>0</v>
      </c>
      <c r="K13" s="249">
        <v>0</v>
      </c>
      <c r="L13" s="249">
        <v>159813.549</v>
      </c>
      <c r="M13" s="251">
        <v>26411.324000000001</v>
      </c>
      <c r="O13" s="299"/>
      <c r="P13" s="299"/>
      <c r="Q13" s="300"/>
      <c r="R13" s="300"/>
    </row>
    <row r="14" spans="1:18" s="259" customFormat="1" ht="19.5" customHeight="1" x14ac:dyDescent="0.3">
      <c r="A14" s="280" t="s">
        <v>83</v>
      </c>
      <c r="B14" s="248">
        <f t="shared" si="0"/>
        <v>3127925.2669999991</v>
      </c>
      <c r="C14" s="248">
        <f t="shared" si="0"/>
        <v>549655.31499999994</v>
      </c>
      <c r="D14" s="249">
        <v>888547.40899999999</v>
      </c>
      <c r="E14" s="249">
        <v>121726.69199999998</v>
      </c>
      <c r="F14" s="249">
        <v>2043872.7749999992</v>
      </c>
      <c r="G14" s="249">
        <v>413410.82299999997</v>
      </c>
      <c r="H14" s="249">
        <v>87.007999999999996</v>
      </c>
      <c r="I14" s="249">
        <v>510.58199999999999</v>
      </c>
      <c r="J14" s="249">
        <v>1446.6980000000003</v>
      </c>
      <c r="K14" s="249">
        <v>509.47699999999998</v>
      </c>
      <c r="L14" s="249">
        <v>193971.37700000001</v>
      </c>
      <c r="M14" s="251">
        <v>13497.741000000002</v>
      </c>
      <c r="O14" s="299"/>
      <c r="P14" s="299"/>
      <c r="Q14" s="300"/>
      <c r="R14" s="300"/>
    </row>
    <row r="15" spans="1:18" s="259" customFormat="1" ht="19.5" customHeight="1" x14ac:dyDescent="0.3">
      <c r="A15" s="280" t="s">
        <v>84</v>
      </c>
      <c r="B15" s="248">
        <f t="shared" si="0"/>
        <v>3725232.8969999999</v>
      </c>
      <c r="C15" s="248">
        <f t="shared" si="0"/>
        <v>5738770.5070000002</v>
      </c>
      <c r="D15" s="249">
        <v>2320326.3269999991</v>
      </c>
      <c r="E15" s="249">
        <v>3626576.9570000009</v>
      </c>
      <c r="F15" s="249">
        <v>1240535.7620000003</v>
      </c>
      <c r="G15" s="249">
        <v>1897898.4649999989</v>
      </c>
      <c r="H15" s="249">
        <v>2922.989999999998</v>
      </c>
      <c r="I15" s="249">
        <v>37947.763000000006</v>
      </c>
      <c r="J15" s="249">
        <v>395.87499999999994</v>
      </c>
      <c r="K15" s="249">
        <v>1928.4080000000004</v>
      </c>
      <c r="L15" s="249">
        <v>161051.943</v>
      </c>
      <c r="M15" s="251">
        <v>174418.91400000002</v>
      </c>
      <c r="O15" s="299"/>
      <c r="P15" s="299"/>
      <c r="Q15" s="300"/>
      <c r="R15" s="300"/>
    </row>
    <row r="16" spans="1:18" s="259" customFormat="1" ht="19.5" customHeight="1" x14ac:dyDescent="0.3">
      <c r="A16" s="280" t="s">
        <v>85</v>
      </c>
      <c r="B16" s="248">
        <f t="shared" si="0"/>
        <v>489742.27899999899</v>
      </c>
      <c r="C16" s="248">
        <f t="shared" si="0"/>
        <v>6335403.5859999908</v>
      </c>
      <c r="D16" s="249">
        <v>343014.60299999913</v>
      </c>
      <c r="E16" s="249">
        <v>5113698.1509999912</v>
      </c>
      <c r="F16" s="249">
        <v>123795.79800000002</v>
      </c>
      <c r="G16" s="249">
        <v>729268.49499999941</v>
      </c>
      <c r="H16" s="249">
        <v>5522.9119999998875</v>
      </c>
      <c r="I16" s="249">
        <v>291481.28499999986</v>
      </c>
      <c r="J16" s="249">
        <v>2288.6750000000006</v>
      </c>
      <c r="K16" s="249">
        <v>20624.148000000005</v>
      </c>
      <c r="L16" s="249">
        <v>15120.290999999996</v>
      </c>
      <c r="M16" s="251">
        <v>180331.50699999995</v>
      </c>
      <c r="O16" s="299"/>
      <c r="P16" s="299"/>
      <c r="Q16" s="300"/>
      <c r="R16" s="300"/>
    </row>
    <row r="17" spans="1:18" s="259" customFormat="1" ht="19.5" customHeight="1" x14ac:dyDescent="0.3">
      <c r="A17" s="280" t="s">
        <v>86</v>
      </c>
      <c r="B17" s="248">
        <f t="shared" si="0"/>
        <v>5122011.1110000033</v>
      </c>
      <c r="C17" s="248">
        <f t="shared" si="0"/>
        <v>3921631.3600000003</v>
      </c>
      <c r="D17" s="249">
        <v>2163082.8700000043</v>
      </c>
      <c r="E17" s="249">
        <v>1945308.6570000001</v>
      </c>
      <c r="F17" s="249">
        <v>2866512.7669999991</v>
      </c>
      <c r="G17" s="249">
        <v>1830758.7419999999</v>
      </c>
      <c r="H17" s="249">
        <v>17192.908999999992</v>
      </c>
      <c r="I17" s="249">
        <v>77307.477999999945</v>
      </c>
      <c r="J17" s="249">
        <v>1177.7319999999997</v>
      </c>
      <c r="K17" s="249">
        <v>1442.1539999999998</v>
      </c>
      <c r="L17" s="249">
        <v>74044.833000000071</v>
      </c>
      <c r="M17" s="251">
        <v>66814.329000000042</v>
      </c>
      <c r="O17" s="299"/>
      <c r="P17" s="299"/>
      <c r="Q17" s="300"/>
      <c r="R17" s="300"/>
    </row>
    <row r="18" spans="1:18" s="259" customFormat="1" ht="19.5" customHeight="1" x14ac:dyDescent="0.3">
      <c r="A18" s="280" t="s">
        <v>87</v>
      </c>
      <c r="B18" s="248">
        <f t="shared" si="0"/>
        <v>6274384.7769999979</v>
      </c>
      <c r="C18" s="248">
        <f t="shared" si="0"/>
        <v>2177367.7850000001</v>
      </c>
      <c r="D18" s="249">
        <v>185365.32000000004</v>
      </c>
      <c r="E18" s="249">
        <v>74724.237999999998</v>
      </c>
      <c r="F18" s="249">
        <v>5508866.8809999982</v>
      </c>
      <c r="G18" s="249">
        <v>1822973.8270000003</v>
      </c>
      <c r="H18" s="249">
        <v>573890.11699999997</v>
      </c>
      <c r="I18" s="249">
        <v>275872.62900000002</v>
      </c>
      <c r="J18" s="249">
        <v>5.6660000000000013</v>
      </c>
      <c r="K18" s="249">
        <v>23.882999999999999</v>
      </c>
      <c r="L18" s="249">
        <v>6256.7930000000006</v>
      </c>
      <c r="M18" s="251">
        <v>3773.2079999999996</v>
      </c>
      <c r="O18" s="299"/>
      <c r="P18" s="299"/>
      <c r="Q18" s="300"/>
      <c r="R18" s="300"/>
    </row>
    <row r="19" spans="1:18" s="259" customFormat="1" ht="19.5" customHeight="1" x14ac:dyDescent="0.3">
      <c r="A19" s="280" t="s">
        <v>88</v>
      </c>
      <c r="B19" s="248">
        <f t="shared" si="0"/>
        <v>4528902.8120000008</v>
      </c>
      <c r="C19" s="248">
        <f t="shared" si="0"/>
        <v>7309657.2660000017</v>
      </c>
      <c r="D19" s="249">
        <v>2550175.7790000001</v>
      </c>
      <c r="E19" s="249">
        <v>4968149.4509999994</v>
      </c>
      <c r="F19" s="249">
        <v>1912762.3750000005</v>
      </c>
      <c r="G19" s="249">
        <v>1800805.0740000007</v>
      </c>
      <c r="H19" s="249">
        <v>5163.9299999999967</v>
      </c>
      <c r="I19" s="249">
        <v>424632.42900000029</v>
      </c>
      <c r="J19" s="249">
        <v>2913.4489999999992</v>
      </c>
      <c r="K19" s="249">
        <v>6052.6050000000005</v>
      </c>
      <c r="L19" s="249">
        <v>57887.279000000002</v>
      </c>
      <c r="M19" s="251">
        <v>110017.70699999999</v>
      </c>
      <c r="O19" s="299"/>
      <c r="P19" s="299"/>
      <c r="Q19" s="300"/>
      <c r="R19" s="300"/>
    </row>
    <row r="20" spans="1:18" s="259" customFormat="1" ht="19.5" customHeight="1" x14ac:dyDescent="0.3">
      <c r="A20" s="280" t="s">
        <v>89</v>
      </c>
      <c r="B20" s="248">
        <f t="shared" si="0"/>
        <v>5535156.0169999991</v>
      </c>
      <c r="C20" s="248">
        <f t="shared" si="0"/>
        <v>1792075.0229999991</v>
      </c>
      <c r="D20" s="249">
        <v>2474917.1720000003</v>
      </c>
      <c r="E20" s="249">
        <v>1185012.7109999994</v>
      </c>
      <c r="F20" s="249">
        <v>2927421.5439999988</v>
      </c>
      <c r="G20" s="249">
        <v>539555.12399999984</v>
      </c>
      <c r="H20" s="249">
        <v>1181.7899999999977</v>
      </c>
      <c r="I20" s="249">
        <v>16503.156999999992</v>
      </c>
      <c r="J20" s="249">
        <v>767.9319999999999</v>
      </c>
      <c r="K20" s="249">
        <v>767.74900000000002</v>
      </c>
      <c r="L20" s="249">
        <v>130867.57899999998</v>
      </c>
      <c r="M20" s="251">
        <v>50236.281999999977</v>
      </c>
      <c r="O20" s="299"/>
      <c r="P20" s="299"/>
      <c r="Q20" s="300"/>
      <c r="R20" s="300"/>
    </row>
    <row r="21" spans="1:18" s="259" customFormat="1" ht="19.5" customHeight="1" x14ac:dyDescent="0.3">
      <c r="A21" s="280" t="s">
        <v>90</v>
      </c>
      <c r="B21" s="248">
        <f t="shared" si="0"/>
        <v>3145775.2110000001</v>
      </c>
      <c r="C21" s="248">
        <f t="shared" si="0"/>
        <v>4615393.3690000009</v>
      </c>
      <c r="D21" s="249">
        <v>1645086.0459999999</v>
      </c>
      <c r="E21" s="249">
        <v>3090463.9390000002</v>
      </c>
      <c r="F21" s="249">
        <v>1400546.5930000003</v>
      </c>
      <c r="G21" s="249">
        <v>1039868.2359999996</v>
      </c>
      <c r="H21" s="249">
        <v>2447.4539999999974</v>
      </c>
      <c r="I21" s="249">
        <v>296716.05299999996</v>
      </c>
      <c r="J21" s="249">
        <v>53759.061999999998</v>
      </c>
      <c r="K21" s="249">
        <v>34804.275000000001</v>
      </c>
      <c r="L21" s="249">
        <v>43936.055999999997</v>
      </c>
      <c r="M21" s="251">
        <v>153540.86600000004</v>
      </c>
      <c r="O21" s="299"/>
      <c r="P21" s="299"/>
      <c r="Q21" s="300"/>
      <c r="R21" s="300"/>
    </row>
    <row r="22" spans="1:18" s="259" customFormat="1" ht="19.5" customHeight="1" x14ac:dyDescent="0.3">
      <c r="A22" s="280" t="s">
        <v>91</v>
      </c>
      <c r="B22" s="248">
        <f t="shared" si="0"/>
        <v>567860.64300000004</v>
      </c>
      <c r="C22" s="248">
        <f t="shared" si="0"/>
        <v>8796742.0220000017</v>
      </c>
      <c r="D22" s="249">
        <v>403676.19199999986</v>
      </c>
      <c r="E22" s="249">
        <v>6396255.5030000014</v>
      </c>
      <c r="F22" s="249">
        <v>131160.33800000013</v>
      </c>
      <c r="G22" s="249">
        <v>1215078.547000001</v>
      </c>
      <c r="H22" s="249">
        <v>6638.6759999999886</v>
      </c>
      <c r="I22" s="249">
        <v>992566.35399999912</v>
      </c>
      <c r="J22" s="249">
        <v>188.41899999999993</v>
      </c>
      <c r="K22" s="249">
        <v>5958.1739999999991</v>
      </c>
      <c r="L22" s="249">
        <v>26197.018</v>
      </c>
      <c r="M22" s="251">
        <v>186883.44399999999</v>
      </c>
      <c r="O22" s="299"/>
      <c r="P22" s="299"/>
      <c r="Q22" s="300"/>
      <c r="R22" s="300"/>
    </row>
    <row r="23" spans="1:18" s="259" customFormat="1" ht="19.5" customHeight="1" x14ac:dyDescent="0.3">
      <c r="A23" s="280" t="s">
        <v>92</v>
      </c>
      <c r="B23" s="248">
        <f t="shared" si="0"/>
        <v>938687.03999999992</v>
      </c>
      <c r="C23" s="248">
        <f t="shared" si="0"/>
        <v>8258737.2649999885</v>
      </c>
      <c r="D23" s="249">
        <v>542358.54099999985</v>
      </c>
      <c r="E23" s="249">
        <v>4231440.666999992</v>
      </c>
      <c r="F23" s="249">
        <v>344471.3170000001</v>
      </c>
      <c r="G23" s="249">
        <v>3224385.5089999968</v>
      </c>
      <c r="H23" s="249">
        <v>600.15599999999893</v>
      </c>
      <c r="I23" s="249">
        <v>37546.390999999974</v>
      </c>
      <c r="J23" s="249">
        <v>36135.357999999993</v>
      </c>
      <c r="K23" s="249">
        <v>493102.32000000007</v>
      </c>
      <c r="L23" s="249">
        <v>15121.668000000001</v>
      </c>
      <c r="M23" s="251">
        <v>272262.37799999997</v>
      </c>
      <c r="O23" s="299"/>
      <c r="P23" s="299"/>
      <c r="Q23" s="300"/>
      <c r="R23" s="300"/>
    </row>
    <row r="24" spans="1:18" s="259" customFormat="1" ht="19.5" customHeight="1" x14ac:dyDescent="0.3">
      <c r="A24" s="280" t="s">
        <v>93</v>
      </c>
      <c r="B24" s="248">
        <f t="shared" si="0"/>
        <v>367152.13800000027</v>
      </c>
      <c r="C24" s="248">
        <f t="shared" si="0"/>
        <v>1808113.5269999988</v>
      </c>
      <c r="D24" s="249">
        <v>276895.61200000026</v>
      </c>
      <c r="E24" s="249">
        <v>1433656.4169999985</v>
      </c>
      <c r="F24" s="249">
        <v>70894.762999999977</v>
      </c>
      <c r="G24" s="249">
        <v>224348.75600000023</v>
      </c>
      <c r="H24" s="249">
        <v>560.31100000000106</v>
      </c>
      <c r="I24" s="249">
        <v>44616.617000000013</v>
      </c>
      <c r="J24" s="249">
        <v>937.22099999999966</v>
      </c>
      <c r="K24" s="249">
        <v>13900.236999999999</v>
      </c>
      <c r="L24" s="249">
        <v>17864.231</v>
      </c>
      <c r="M24" s="251">
        <v>91591.5</v>
      </c>
      <c r="O24" s="299"/>
      <c r="P24" s="299"/>
      <c r="Q24" s="300"/>
      <c r="R24" s="300"/>
    </row>
    <row r="25" spans="1:18" s="259" customFormat="1" ht="19.5" customHeight="1" x14ac:dyDescent="0.3">
      <c r="A25" s="280" t="s">
        <v>94</v>
      </c>
      <c r="B25" s="248">
        <f t="shared" si="0"/>
        <v>1138412.5909999998</v>
      </c>
      <c r="C25" s="248">
        <f t="shared" si="0"/>
        <v>436439.18400000001</v>
      </c>
      <c r="D25" s="249">
        <v>765255.72399999993</v>
      </c>
      <c r="E25" s="249">
        <v>321243.80499999999</v>
      </c>
      <c r="F25" s="249">
        <v>248359.95299999998</v>
      </c>
      <c r="G25" s="249">
        <v>90446.519</v>
      </c>
      <c r="H25" s="249">
        <v>2.6120000000000001</v>
      </c>
      <c r="I25" s="249">
        <v>3163.6990000000001</v>
      </c>
      <c r="J25" s="249">
        <v>64892.998000000007</v>
      </c>
      <c r="K25" s="249">
        <v>5368.9210000000003</v>
      </c>
      <c r="L25" s="249">
        <v>59901.303999999989</v>
      </c>
      <c r="M25" s="251">
        <v>16216.240000000003</v>
      </c>
      <c r="O25" s="299"/>
      <c r="P25" s="299"/>
      <c r="Q25" s="300"/>
      <c r="R25" s="300"/>
    </row>
    <row r="26" spans="1:18" s="259" customFormat="1" ht="19.5" customHeight="1" x14ac:dyDescent="0.3">
      <c r="A26" s="280" t="s">
        <v>95</v>
      </c>
      <c r="B26" s="248">
        <f t="shared" si="0"/>
        <v>0</v>
      </c>
      <c r="C26" s="248">
        <f t="shared" si="0"/>
        <v>0</v>
      </c>
      <c r="D26" s="249">
        <v>0</v>
      </c>
      <c r="E26" s="249">
        <v>0</v>
      </c>
      <c r="F26" s="249">
        <v>0</v>
      </c>
      <c r="G26" s="249">
        <v>0</v>
      </c>
      <c r="H26" s="249">
        <v>0</v>
      </c>
      <c r="I26" s="249">
        <v>0</v>
      </c>
      <c r="J26" s="249">
        <v>0</v>
      </c>
      <c r="K26" s="249">
        <v>0</v>
      </c>
      <c r="L26" s="249">
        <v>0</v>
      </c>
      <c r="M26" s="251">
        <v>0</v>
      </c>
      <c r="O26" s="299"/>
      <c r="P26" s="299"/>
      <c r="Q26" s="300"/>
      <c r="R26" s="300"/>
    </row>
    <row r="27" spans="1:18" s="259" customFormat="1" ht="19.5" customHeight="1" x14ac:dyDescent="0.3">
      <c r="A27" s="280" t="s">
        <v>96</v>
      </c>
      <c r="B27" s="248">
        <f t="shared" si="0"/>
        <v>0</v>
      </c>
      <c r="C27" s="248">
        <f t="shared" si="0"/>
        <v>0</v>
      </c>
      <c r="D27" s="249">
        <v>0</v>
      </c>
      <c r="E27" s="249">
        <v>0</v>
      </c>
      <c r="F27" s="249">
        <v>0</v>
      </c>
      <c r="G27" s="249">
        <v>0</v>
      </c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51">
        <v>0</v>
      </c>
      <c r="O27" s="299"/>
      <c r="P27" s="299"/>
      <c r="Q27" s="300"/>
      <c r="R27" s="300"/>
    </row>
    <row r="28" spans="1:18" s="259" customFormat="1" ht="19.5" customHeight="1" x14ac:dyDescent="0.3">
      <c r="A28" s="280" t="s">
        <v>97</v>
      </c>
      <c r="B28" s="248">
        <f t="shared" si="0"/>
        <v>78.088999999999984</v>
      </c>
      <c r="C28" s="248">
        <f t="shared" si="0"/>
        <v>2806.8580000000002</v>
      </c>
      <c r="D28" s="249">
        <v>54.972999999999992</v>
      </c>
      <c r="E28" s="249">
        <v>2092.473</v>
      </c>
      <c r="F28" s="249">
        <v>19.712</v>
      </c>
      <c r="G28" s="249">
        <v>299.20400000000001</v>
      </c>
      <c r="H28" s="249">
        <v>2.7290000000000005</v>
      </c>
      <c r="I28" s="249">
        <v>408.26000000000005</v>
      </c>
      <c r="J28" s="249">
        <v>0</v>
      </c>
      <c r="K28" s="249">
        <v>0</v>
      </c>
      <c r="L28" s="249">
        <v>0.67500000000000004</v>
      </c>
      <c r="M28" s="251">
        <v>6.9210000000000003</v>
      </c>
      <c r="O28" s="299"/>
      <c r="P28" s="299"/>
      <c r="Q28" s="300"/>
      <c r="R28" s="300"/>
    </row>
    <row r="29" spans="1:18" s="259" customFormat="1" ht="19.5" customHeight="1" x14ac:dyDescent="0.3">
      <c r="A29" s="280" t="s">
        <v>98</v>
      </c>
      <c r="B29" s="248">
        <f t="shared" si="0"/>
        <v>0</v>
      </c>
      <c r="C29" s="248">
        <f t="shared" si="0"/>
        <v>0</v>
      </c>
      <c r="D29" s="249">
        <v>0</v>
      </c>
      <c r="E29" s="249">
        <v>0</v>
      </c>
      <c r="F29" s="249">
        <v>0</v>
      </c>
      <c r="G29" s="249">
        <v>0</v>
      </c>
      <c r="H29" s="249">
        <v>0</v>
      </c>
      <c r="I29" s="249">
        <v>0</v>
      </c>
      <c r="J29" s="249">
        <v>0</v>
      </c>
      <c r="K29" s="249">
        <v>0</v>
      </c>
      <c r="L29" s="249">
        <v>0</v>
      </c>
      <c r="M29" s="251">
        <v>0</v>
      </c>
      <c r="O29" s="299"/>
      <c r="P29" s="299"/>
      <c r="Q29" s="300"/>
      <c r="R29" s="300"/>
    </row>
    <row r="30" spans="1:18" s="259" customFormat="1" ht="19.5" customHeight="1" x14ac:dyDescent="0.3">
      <c r="A30" s="280" t="s">
        <v>99</v>
      </c>
      <c r="B30" s="248">
        <f t="shared" si="0"/>
        <v>28749.997000000003</v>
      </c>
      <c r="C30" s="248">
        <f t="shared" si="0"/>
        <v>42518.126999999993</v>
      </c>
      <c r="D30" s="249">
        <v>18.765999999999998</v>
      </c>
      <c r="E30" s="249">
        <v>4554.1390000000001</v>
      </c>
      <c r="F30" s="249">
        <v>21787.765000000003</v>
      </c>
      <c r="G30" s="249">
        <v>21315.528999999995</v>
      </c>
      <c r="H30" s="249">
        <v>287.01199999999955</v>
      </c>
      <c r="I30" s="249">
        <v>4103.5280000000002</v>
      </c>
      <c r="J30" s="249">
        <v>0.18100000000000002</v>
      </c>
      <c r="K30" s="249">
        <v>1.1439999999999999</v>
      </c>
      <c r="L30" s="249">
        <v>6656.2729999999992</v>
      </c>
      <c r="M30" s="251">
        <v>12543.787</v>
      </c>
      <c r="O30" s="299"/>
      <c r="P30" s="299"/>
      <c r="Q30" s="300"/>
      <c r="R30" s="300"/>
    </row>
    <row r="31" spans="1:18" s="259" customFormat="1" ht="19.5" customHeight="1" x14ac:dyDescent="0.3">
      <c r="A31" s="280" t="s">
        <v>100</v>
      </c>
      <c r="B31" s="248">
        <f t="shared" si="0"/>
        <v>0</v>
      </c>
      <c r="C31" s="248">
        <f t="shared" si="0"/>
        <v>185031.01800000001</v>
      </c>
      <c r="D31" s="249">
        <v>0</v>
      </c>
      <c r="E31" s="249">
        <v>0</v>
      </c>
      <c r="F31" s="249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51">
        <v>185031.01800000001</v>
      </c>
      <c r="O31" s="299"/>
      <c r="P31" s="299"/>
      <c r="Q31" s="300"/>
      <c r="R31" s="300"/>
    </row>
    <row r="32" spans="1:18" s="259" customFormat="1" ht="19.95" customHeight="1" x14ac:dyDescent="0.3">
      <c r="A32" s="232"/>
      <c r="B32" s="254">
        <f>SUM(B12:B31)</f>
        <v>36899303.892000005</v>
      </c>
      <c r="C32" s="254">
        <f t="shared" ref="C32:M32" si="1">SUM(C12:C31)</f>
        <v>53757392.563999973</v>
      </c>
      <c r="D32" s="254">
        <f t="shared" si="1"/>
        <v>15927708.624</v>
      </c>
      <c r="E32" s="254">
        <f t="shared" si="1"/>
        <v>33837615.655999981</v>
      </c>
      <c r="F32" s="254">
        <f t="shared" si="1"/>
        <v>19007009.285999998</v>
      </c>
      <c r="G32" s="254">
        <f t="shared" si="1"/>
        <v>15093193.615999995</v>
      </c>
      <c r="H32" s="254">
        <f t="shared" si="1"/>
        <v>618554.16299999994</v>
      </c>
      <c r="I32" s="254">
        <f t="shared" si="1"/>
        <v>2544019.7499999986</v>
      </c>
      <c r="J32" s="254">
        <f t="shared" si="1"/>
        <v>167141.91100000002</v>
      </c>
      <c r="K32" s="254">
        <f t="shared" si="1"/>
        <v>585624.74800000002</v>
      </c>
      <c r="L32" s="254">
        <f t="shared" si="1"/>
        <v>1178889.9080000001</v>
      </c>
      <c r="M32" s="255">
        <f t="shared" si="1"/>
        <v>1696938.794</v>
      </c>
    </row>
    <row r="33" spans="1:17" s="259" customFormat="1" ht="19.95" customHeight="1" x14ac:dyDescent="0.2">
      <c r="A33" s="22" t="s">
        <v>197</v>
      </c>
    </row>
    <row r="34" spans="1:17" s="259" customFormat="1" ht="19.95" customHeight="1" x14ac:dyDescent="0.2"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P34" s="301"/>
    </row>
    <row r="35" spans="1:17" s="259" customFormat="1" ht="19.95" customHeight="1" x14ac:dyDescent="0.3"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</row>
    <row r="36" spans="1:17" s="259" customFormat="1" ht="19.95" customHeight="1" x14ac:dyDescent="0.3">
      <c r="A36" s="635" t="s">
        <v>178</v>
      </c>
      <c r="E36" s="302"/>
      <c r="F36" s="302"/>
      <c r="G36" s="303"/>
      <c r="H36" s="302"/>
      <c r="I36" s="302"/>
      <c r="J36" s="302"/>
      <c r="K36" s="302"/>
    </row>
    <row r="37" spans="1:17" s="259" customFormat="1" ht="19.95" customHeight="1" x14ac:dyDescent="0.3">
      <c r="A37" s="635"/>
      <c r="B37" s="635">
        <v>2020</v>
      </c>
      <c r="E37" s="302"/>
      <c r="F37" s="302"/>
      <c r="G37" s="303" t="s">
        <v>176</v>
      </c>
      <c r="H37" s="302"/>
      <c r="I37" s="302"/>
      <c r="J37" s="302"/>
      <c r="K37" s="302"/>
    </row>
    <row r="38" spans="1:17" s="259" customFormat="1" ht="19.95" customHeight="1" x14ac:dyDescent="0.3">
      <c r="A38" s="274" t="s">
        <v>166</v>
      </c>
      <c r="B38" s="275" t="s">
        <v>2</v>
      </c>
      <c r="C38" s="275" t="s">
        <v>3</v>
      </c>
      <c r="D38" s="275" t="s">
        <v>4</v>
      </c>
      <c r="E38" s="275" t="s">
        <v>5</v>
      </c>
      <c r="F38" s="275" t="s">
        <v>138</v>
      </c>
      <c r="G38" s="276" t="s">
        <v>139</v>
      </c>
      <c r="H38" s="302"/>
      <c r="I38" s="302"/>
      <c r="J38" s="302"/>
      <c r="K38" s="302"/>
    </row>
    <row r="39" spans="1:17" s="259" customFormat="1" ht="19.95" customHeight="1" x14ac:dyDescent="0.3">
      <c r="A39" s="296" t="s">
        <v>165</v>
      </c>
      <c r="B39" s="297">
        <f>SUM(B40:B44)</f>
        <v>25185687.614</v>
      </c>
      <c r="C39" s="297">
        <f>SUM(C40:C44)</f>
        <v>9693867.4680000041</v>
      </c>
      <c r="D39" s="297">
        <f t="shared" ref="D39:F39" si="2">SUM(D40:D44)</f>
        <v>14456099.328999996</v>
      </c>
      <c r="E39" s="297">
        <f t="shared" si="2"/>
        <v>600351.73600000003</v>
      </c>
      <c r="F39" s="297">
        <f t="shared" si="2"/>
        <v>5260.6539999999986</v>
      </c>
      <c r="G39" s="298">
        <f>SUM(G40:G44)</f>
        <v>430108.42700000003</v>
      </c>
      <c r="I39" s="302"/>
      <c r="J39" s="351"/>
    </row>
    <row r="40" spans="1:17" s="259" customFormat="1" ht="19.95" customHeight="1" x14ac:dyDescent="0.3">
      <c r="A40" s="280" t="s">
        <v>87</v>
      </c>
      <c r="B40" s="281">
        <f>C40+D40+E40+F40+G40</f>
        <v>6274384.7769999979</v>
      </c>
      <c r="C40" s="282">
        <v>185365.32000000004</v>
      </c>
      <c r="D40" s="282">
        <v>5508866.8809999982</v>
      </c>
      <c r="E40" s="282">
        <v>573890.11699999997</v>
      </c>
      <c r="F40" s="282">
        <v>5.6660000000000013</v>
      </c>
      <c r="G40" s="283">
        <v>6256.7930000000006</v>
      </c>
      <c r="I40" s="302"/>
      <c r="J40" s="351"/>
      <c r="K40" s="299"/>
    </row>
    <row r="41" spans="1:17" s="259" customFormat="1" ht="19.95" customHeight="1" x14ac:dyDescent="0.3">
      <c r="A41" s="280" t="s">
        <v>89</v>
      </c>
      <c r="B41" s="281">
        <f t="shared" ref="B41:B43" si="3">C41+D41+E41+F41+G41</f>
        <v>5535156.0169999991</v>
      </c>
      <c r="C41" s="282">
        <v>2474917.1720000003</v>
      </c>
      <c r="D41" s="282">
        <v>2927421.5439999988</v>
      </c>
      <c r="E41" s="282">
        <v>1181.7899999999977</v>
      </c>
      <c r="F41" s="282">
        <v>767.9319999999999</v>
      </c>
      <c r="G41" s="283">
        <v>130867.57899999998</v>
      </c>
      <c r="I41" s="302"/>
      <c r="J41" s="351"/>
      <c r="K41" s="299"/>
    </row>
    <row r="42" spans="1:17" s="259" customFormat="1" ht="19.95" customHeight="1" x14ac:dyDescent="0.3">
      <c r="A42" s="280" t="s">
        <v>86</v>
      </c>
      <c r="B42" s="281">
        <f t="shared" si="3"/>
        <v>5122011.1110000033</v>
      </c>
      <c r="C42" s="282">
        <v>2163082.8700000043</v>
      </c>
      <c r="D42" s="282">
        <v>2866512.7669999991</v>
      </c>
      <c r="E42" s="282">
        <v>17192.908999999992</v>
      </c>
      <c r="F42" s="282">
        <v>1177.7319999999997</v>
      </c>
      <c r="G42" s="283">
        <v>74044.833000000071</v>
      </c>
      <c r="H42" s="304"/>
      <c r="I42" s="302"/>
      <c r="J42" s="351"/>
      <c r="K42" s="299"/>
    </row>
    <row r="43" spans="1:17" s="259" customFormat="1" ht="19.95" customHeight="1" x14ac:dyDescent="0.3">
      <c r="A43" s="280" t="s">
        <v>88</v>
      </c>
      <c r="B43" s="281">
        <f t="shared" si="3"/>
        <v>4528902.8120000008</v>
      </c>
      <c r="C43" s="282">
        <v>2550175.7790000001</v>
      </c>
      <c r="D43" s="282">
        <v>1912762.3750000005</v>
      </c>
      <c r="E43" s="282">
        <v>5163.9299999999967</v>
      </c>
      <c r="F43" s="282">
        <v>2913.4489999999992</v>
      </c>
      <c r="G43" s="283">
        <v>57887.279000000002</v>
      </c>
      <c r="H43" s="304"/>
      <c r="I43" s="302"/>
      <c r="J43" s="351"/>
      <c r="K43" s="299"/>
    </row>
    <row r="44" spans="1:17" s="259" customFormat="1" ht="19.95" customHeight="1" x14ac:dyDescent="0.3">
      <c r="A44" s="348" t="s">
        <v>84</v>
      </c>
      <c r="B44" s="284">
        <f>C44+D44+E44+F44+G44</f>
        <v>3725232.8969999999</v>
      </c>
      <c r="C44" s="285">
        <v>2320326.3269999991</v>
      </c>
      <c r="D44" s="285">
        <v>1240535.7620000003</v>
      </c>
      <c r="E44" s="285">
        <v>2922.989999999998</v>
      </c>
      <c r="F44" s="285">
        <v>395.87499999999994</v>
      </c>
      <c r="G44" s="286">
        <v>161051.943</v>
      </c>
      <c r="I44" s="302"/>
      <c r="J44" s="351"/>
      <c r="K44" s="299"/>
    </row>
    <row r="45" spans="1:17" s="259" customFormat="1" ht="19.95" customHeight="1" x14ac:dyDescent="0.3">
      <c r="I45" s="302"/>
      <c r="J45" s="351"/>
    </row>
    <row r="46" spans="1:17" s="259" customFormat="1" ht="19.95" customHeight="1" x14ac:dyDescent="0.3">
      <c r="A46" s="635" t="s">
        <v>217</v>
      </c>
      <c r="B46" s="299"/>
      <c r="C46" s="299"/>
      <c r="D46" s="299"/>
      <c r="E46" s="299"/>
      <c r="F46" s="299"/>
      <c r="G46" s="262"/>
      <c r="I46" s="302"/>
      <c r="J46" s="351"/>
    </row>
    <row r="47" spans="1:17" s="259" customFormat="1" ht="19.95" customHeight="1" x14ac:dyDescent="0.3">
      <c r="A47" s="635"/>
      <c r="B47" s="635">
        <v>2020</v>
      </c>
      <c r="C47" s="299"/>
      <c r="D47" s="299"/>
      <c r="E47" s="299"/>
      <c r="F47" s="299"/>
      <c r="G47" s="262" t="s">
        <v>196</v>
      </c>
      <c r="I47" s="302"/>
      <c r="J47" s="351"/>
    </row>
    <row r="48" spans="1:17" s="259" customFormat="1" ht="19.95" customHeight="1" x14ac:dyDescent="0.3">
      <c r="A48" s="274" t="s">
        <v>166</v>
      </c>
      <c r="B48" s="275" t="s">
        <v>2</v>
      </c>
      <c r="C48" s="275" t="s">
        <v>3</v>
      </c>
      <c r="D48" s="275" t="s">
        <v>4</v>
      </c>
      <c r="E48" s="275" t="s">
        <v>5</v>
      </c>
      <c r="F48" s="275" t="s">
        <v>138</v>
      </c>
      <c r="G48" s="276" t="s">
        <v>139</v>
      </c>
      <c r="I48" s="302"/>
      <c r="J48" s="351"/>
    </row>
    <row r="49" spans="1:16" s="259" customFormat="1" ht="19.95" customHeight="1" x14ac:dyDescent="0.3">
      <c r="A49" s="349" t="s">
        <v>165</v>
      </c>
      <c r="B49" s="297">
        <f>SUM(B50:B54)</f>
        <v>36439310.645999983</v>
      </c>
      <c r="C49" s="297">
        <f t="shared" ref="C49:G49" si="4">SUM(C50:C54)</f>
        <v>24336120.728999987</v>
      </c>
      <c r="D49" s="297">
        <f t="shared" si="4"/>
        <v>8867436.0899999961</v>
      </c>
      <c r="E49" s="297">
        <f t="shared" si="4"/>
        <v>1784174.2219999994</v>
      </c>
      <c r="F49" s="297">
        <f t="shared" si="4"/>
        <v>527665.65500000014</v>
      </c>
      <c r="G49" s="298">
        <f t="shared" si="4"/>
        <v>923913.94999999984</v>
      </c>
      <c r="I49" s="302"/>
      <c r="J49" s="351"/>
    </row>
    <row r="50" spans="1:16" s="259" customFormat="1" ht="19.95" customHeight="1" x14ac:dyDescent="0.3">
      <c r="A50" s="280" t="s">
        <v>91</v>
      </c>
      <c r="B50" s="281">
        <f>C50+D50+E50+F50+G50</f>
        <v>8796742.0220000017</v>
      </c>
      <c r="C50" s="227">
        <v>6396255.5030000014</v>
      </c>
      <c r="D50" s="227">
        <v>1215078.547000001</v>
      </c>
      <c r="E50" s="227">
        <v>992566.35399999912</v>
      </c>
      <c r="F50" s="227">
        <v>5958.1739999999991</v>
      </c>
      <c r="G50" s="228">
        <v>186883.44399999999</v>
      </c>
      <c r="I50" s="302"/>
      <c r="J50" s="351"/>
      <c r="K50" s="299"/>
    </row>
    <row r="51" spans="1:16" s="259" customFormat="1" ht="19.95" customHeight="1" x14ac:dyDescent="0.3">
      <c r="A51" s="280" t="s">
        <v>92</v>
      </c>
      <c r="B51" s="281">
        <f t="shared" ref="B51:B53" si="5">C51+D51+E51+F51+G51</f>
        <v>8258737.2649999885</v>
      </c>
      <c r="C51" s="227">
        <v>4231440.666999992</v>
      </c>
      <c r="D51" s="227">
        <v>3224385.5089999968</v>
      </c>
      <c r="E51" s="227">
        <v>37546.390999999974</v>
      </c>
      <c r="F51" s="227">
        <v>493102.32000000007</v>
      </c>
      <c r="G51" s="228">
        <v>272262.37799999997</v>
      </c>
      <c r="I51" s="302"/>
      <c r="J51" s="351"/>
      <c r="K51" s="299"/>
    </row>
    <row r="52" spans="1:16" s="259" customFormat="1" ht="19.95" customHeight="1" x14ac:dyDescent="0.3">
      <c r="A52" s="280" t="s">
        <v>88</v>
      </c>
      <c r="B52" s="281">
        <f t="shared" si="5"/>
        <v>7309657.2660000017</v>
      </c>
      <c r="C52" s="227">
        <v>4968149.4509999994</v>
      </c>
      <c r="D52" s="227">
        <v>1800805.0740000007</v>
      </c>
      <c r="E52" s="227">
        <v>424632.42900000029</v>
      </c>
      <c r="F52" s="227">
        <v>6052.6050000000005</v>
      </c>
      <c r="G52" s="228">
        <v>110017.70699999999</v>
      </c>
      <c r="I52" s="302"/>
      <c r="J52" s="351"/>
      <c r="K52" s="299"/>
    </row>
    <row r="53" spans="1:16" s="259" customFormat="1" ht="19.95" customHeight="1" x14ac:dyDescent="0.3">
      <c r="A53" s="280" t="s">
        <v>85</v>
      </c>
      <c r="B53" s="281">
        <f t="shared" si="5"/>
        <v>6335403.5859999908</v>
      </c>
      <c r="C53" s="227">
        <v>5113698.1509999912</v>
      </c>
      <c r="D53" s="227">
        <v>729268.49499999941</v>
      </c>
      <c r="E53" s="227">
        <v>291481.28499999986</v>
      </c>
      <c r="F53" s="227">
        <v>20624.148000000005</v>
      </c>
      <c r="G53" s="228">
        <v>180331.50699999995</v>
      </c>
      <c r="I53" s="302"/>
      <c r="J53" s="351"/>
      <c r="K53" s="299"/>
    </row>
    <row r="54" spans="1:16" s="259" customFormat="1" ht="19.95" customHeight="1" x14ac:dyDescent="0.3">
      <c r="A54" s="350" t="s">
        <v>84</v>
      </c>
      <c r="B54" s="284">
        <f>C54+D54+E54+F54+G54</f>
        <v>5738770.5070000002</v>
      </c>
      <c r="C54" s="287">
        <v>3626576.9570000009</v>
      </c>
      <c r="D54" s="287">
        <v>1897898.4649999989</v>
      </c>
      <c r="E54" s="287">
        <v>37947.763000000006</v>
      </c>
      <c r="F54" s="287">
        <v>1928.4080000000004</v>
      </c>
      <c r="G54" s="288">
        <v>174418.91400000002</v>
      </c>
      <c r="I54" s="302"/>
      <c r="J54" s="351"/>
      <c r="K54" s="299"/>
    </row>
    <row r="55" spans="1:16" s="259" customFormat="1" ht="19.95" customHeight="1" x14ac:dyDescent="0.3">
      <c r="B55" s="299"/>
      <c r="C55" s="299"/>
      <c r="D55" s="299"/>
      <c r="E55" s="299"/>
      <c r="F55" s="299"/>
      <c r="G55" s="299"/>
      <c r="I55" s="302"/>
      <c r="J55" s="302"/>
      <c r="P55" s="299"/>
    </row>
    <row r="56" spans="1:16" x14ac:dyDescent="0.2">
      <c r="I56" s="302"/>
      <c r="J56" s="302"/>
    </row>
  </sheetData>
  <mergeCells count="8">
    <mergeCell ref="A9:A11"/>
    <mergeCell ref="B9:M9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showGridLines="0" workbookViewId="0">
      <selection activeCell="A68" sqref="A68"/>
    </sheetView>
  </sheetViews>
  <sheetFormatPr defaultRowHeight="14.4" x14ac:dyDescent="0.3"/>
  <cols>
    <col min="1" max="1" width="84" customWidth="1"/>
  </cols>
  <sheetData>
    <row r="1" spans="1:2" x14ac:dyDescent="0.3">
      <c r="A1" s="8"/>
    </row>
    <row r="2" spans="1:2" s="4" customFormat="1" x14ac:dyDescent="0.3">
      <c r="A2" s="8"/>
    </row>
    <row r="3" spans="1:2" s="4" customFormat="1" x14ac:dyDescent="0.3">
      <c r="A3" s="8"/>
    </row>
    <row r="4" spans="1:2" s="4" customFormat="1" x14ac:dyDescent="0.3">
      <c r="A4" s="8"/>
    </row>
    <row r="5" spans="1:2" s="4" customFormat="1" x14ac:dyDescent="0.3">
      <c r="A5" s="8"/>
    </row>
    <row r="6" spans="1:2" s="4" customFormat="1" x14ac:dyDescent="0.3">
      <c r="A6" s="8"/>
    </row>
    <row r="7" spans="1:2" x14ac:dyDescent="0.3">
      <c r="A7" s="8"/>
    </row>
    <row r="8" spans="1:2" x14ac:dyDescent="0.3">
      <c r="A8" s="9" t="s">
        <v>124</v>
      </c>
    </row>
    <row r="9" spans="1:2" x14ac:dyDescent="0.3">
      <c r="A9" s="10" t="s">
        <v>125</v>
      </c>
    </row>
    <row r="10" spans="1:2" x14ac:dyDescent="0.3">
      <c r="A10" s="11" t="s">
        <v>153</v>
      </c>
      <c r="B10" s="5"/>
    </row>
    <row r="11" spans="1:2" x14ac:dyDescent="0.3">
      <c r="A11" s="11" t="s">
        <v>153</v>
      </c>
      <c r="B11" s="5"/>
    </row>
    <row r="12" spans="1:2" x14ac:dyDescent="0.3">
      <c r="A12" s="11" t="s">
        <v>153</v>
      </c>
      <c r="B12" s="5"/>
    </row>
    <row r="13" spans="1:2" x14ac:dyDescent="0.3">
      <c r="A13" s="12"/>
    </row>
    <row r="14" spans="1:2" x14ac:dyDescent="0.3">
      <c r="A14" s="10" t="s">
        <v>127</v>
      </c>
    </row>
    <row r="15" spans="1:2" x14ac:dyDescent="0.3">
      <c r="A15" s="11" t="s">
        <v>128</v>
      </c>
    </row>
    <row r="16" spans="1:2" x14ac:dyDescent="0.3">
      <c r="A16" s="11" t="s">
        <v>129</v>
      </c>
    </row>
    <row r="17" spans="1:1" x14ac:dyDescent="0.3">
      <c r="A17" s="11" t="s">
        <v>130</v>
      </c>
    </row>
    <row r="18" spans="1:1" x14ac:dyDescent="0.3">
      <c r="A18" s="13"/>
    </row>
    <row r="19" spans="1:1" x14ac:dyDescent="0.3">
      <c r="A19" s="10" t="s">
        <v>131</v>
      </c>
    </row>
    <row r="20" spans="1:1" x14ac:dyDescent="0.3">
      <c r="A20" s="11" t="s">
        <v>132</v>
      </c>
    </row>
    <row r="21" spans="1:1" x14ac:dyDescent="0.3">
      <c r="A21" s="11" t="s">
        <v>133</v>
      </c>
    </row>
    <row r="22" spans="1:1" x14ac:dyDescent="0.3">
      <c r="A22" s="13"/>
    </row>
    <row r="23" spans="1:1" x14ac:dyDescent="0.3">
      <c r="A23" s="10" t="s">
        <v>134</v>
      </c>
    </row>
    <row r="24" spans="1:1" x14ac:dyDescent="0.3">
      <c r="A24" s="11" t="s">
        <v>147</v>
      </c>
    </row>
    <row r="25" spans="1:1" x14ac:dyDescent="0.3">
      <c r="A25" s="11" t="s">
        <v>182</v>
      </c>
    </row>
    <row r="26" spans="1:1" x14ac:dyDescent="0.3">
      <c r="A26" s="11" t="s">
        <v>181</v>
      </c>
    </row>
    <row r="27" spans="1:1" x14ac:dyDescent="0.3">
      <c r="A27" s="14"/>
    </row>
    <row r="28" spans="1:1" x14ac:dyDescent="0.3">
      <c r="A28" s="15" t="s">
        <v>190</v>
      </c>
    </row>
    <row r="29" spans="1:1" x14ac:dyDescent="0.3">
      <c r="A29" s="12" t="s">
        <v>191</v>
      </c>
    </row>
    <row r="30" spans="1:1" x14ac:dyDescent="0.3">
      <c r="A30" s="11" t="s">
        <v>155</v>
      </c>
    </row>
    <row r="31" spans="1:1" x14ac:dyDescent="0.3">
      <c r="A31" s="11" t="s">
        <v>156</v>
      </c>
    </row>
    <row r="32" spans="1:1" x14ac:dyDescent="0.3">
      <c r="A32" s="12"/>
    </row>
    <row r="33" spans="1:1" x14ac:dyDescent="0.3">
      <c r="A33" s="12" t="s">
        <v>192</v>
      </c>
    </row>
    <row r="34" spans="1:1" x14ac:dyDescent="0.3">
      <c r="A34" s="11" t="s">
        <v>157</v>
      </c>
    </row>
    <row r="35" spans="1:1" x14ac:dyDescent="0.3">
      <c r="A35" s="11" t="s">
        <v>158</v>
      </c>
    </row>
    <row r="36" spans="1:1" x14ac:dyDescent="0.3">
      <c r="A36" s="12"/>
    </row>
    <row r="37" spans="1:1" x14ac:dyDescent="0.3">
      <c r="A37" s="16" t="s">
        <v>161</v>
      </c>
    </row>
    <row r="38" spans="1:1" x14ac:dyDescent="0.3">
      <c r="A38" s="11" t="s">
        <v>162</v>
      </c>
    </row>
    <row r="39" spans="1:1" x14ac:dyDescent="0.3">
      <c r="A39" s="11" t="s">
        <v>172</v>
      </c>
    </row>
    <row r="40" spans="1:1" x14ac:dyDescent="0.3">
      <c r="A40" s="11" t="s">
        <v>173</v>
      </c>
    </row>
    <row r="41" spans="1:1" x14ac:dyDescent="0.3">
      <c r="A41" s="16"/>
    </row>
    <row r="42" spans="1:1" x14ac:dyDescent="0.3">
      <c r="A42" s="16" t="s">
        <v>164</v>
      </c>
    </row>
    <row r="43" spans="1:1" x14ac:dyDescent="0.3">
      <c r="A43" s="11" t="s">
        <v>163</v>
      </c>
    </row>
    <row r="44" spans="1:1" x14ac:dyDescent="0.3">
      <c r="A44" s="11" t="s">
        <v>174</v>
      </c>
    </row>
    <row r="45" spans="1:1" x14ac:dyDescent="0.3">
      <c r="A45" s="11" t="s">
        <v>175</v>
      </c>
    </row>
    <row r="46" spans="1:1" x14ac:dyDescent="0.3">
      <c r="A46" s="16"/>
    </row>
    <row r="47" spans="1:1" x14ac:dyDescent="0.3">
      <c r="A47" s="16" t="s">
        <v>167</v>
      </c>
    </row>
    <row r="48" spans="1:1" x14ac:dyDescent="0.3">
      <c r="A48" s="17" t="s">
        <v>168</v>
      </c>
    </row>
    <row r="49" spans="1:2" s="4" customFormat="1" x14ac:dyDescent="0.3">
      <c r="A49" s="11" t="s">
        <v>169</v>
      </c>
    </row>
    <row r="50" spans="1:2" s="4" customFormat="1" x14ac:dyDescent="0.3">
      <c r="A50" s="11" t="s">
        <v>170</v>
      </c>
    </row>
    <row r="51" spans="1:2" x14ac:dyDescent="0.3">
      <c r="A51" s="16"/>
    </row>
    <row r="52" spans="1:2" x14ac:dyDescent="0.3">
      <c r="A52" s="16" t="s">
        <v>180</v>
      </c>
    </row>
    <row r="53" spans="1:2" x14ac:dyDescent="0.3">
      <c r="A53" s="17" t="s">
        <v>177</v>
      </c>
      <c r="B53" s="6"/>
    </row>
    <row r="54" spans="1:2" x14ac:dyDescent="0.3">
      <c r="A54" s="17" t="s">
        <v>178</v>
      </c>
      <c r="B54" s="6"/>
    </row>
    <row r="55" spans="1:2" x14ac:dyDescent="0.3">
      <c r="A55" s="17" t="s">
        <v>179</v>
      </c>
      <c r="B55" s="6"/>
    </row>
    <row r="56" spans="1:2" x14ac:dyDescent="0.3">
      <c r="A56" s="3"/>
    </row>
    <row r="57" spans="1:2" x14ac:dyDescent="0.3">
      <c r="A57" s="18"/>
    </row>
    <row r="58" spans="1:2" x14ac:dyDescent="0.3">
      <c r="A58" s="3"/>
    </row>
    <row r="60" spans="1:2" x14ac:dyDescent="0.3">
      <c r="A60" s="321" t="s">
        <v>200</v>
      </c>
    </row>
  </sheetData>
  <hyperlinks>
    <hyperlink ref="A10" location="'1.1.1.'!A1" display="1.1.1.  Passageiros embarcados por companhias nacionais e estrangeiras" xr:uid="{00000000-0004-0000-0000-000000000000}"/>
    <hyperlink ref="A15" location="'1.2.1. a 1.2.3.'!A1" display="1.2.1. Passageiros transportados por tipo de tráfego" xr:uid="{00000000-0004-0000-0000-000001000000}"/>
    <hyperlink ref="A16" location="'1.2.1. a 1.2.3.'!A1" display="1.2.2. Percurso médio por passageiro" xr:uid="{00000000-0004-0000-0000-000002000000}"/>
    <hyperlink ref="A17" location="'1.2.1. a 1.2.3.'!A1" display="1.2.3. Movimento ferroviário internacional de passageiros " xr:uid="{00000000-0004-0000-0000-000003000000}"/>
    <hyperlink ref="A20" location="'1.3.1.'!A1" display="1.3.1. Movimento de passageiros em cruzeiro" xr:uid="{00000000-0004-0000-0000-000004000000}"/>
    <hyperlink ref="A21" location="'1.3.2.'!A1" display="1.3.2. Movimento fluvial internacional de passageiros" xr:uid="{00000000-0004-0000-0000-000005000000}"/>
    <hyperlink ref="A24" location="'1.4.1. a 1.4.3.'!A1" display="1.4.1.  Movimento rodoviário de passageiros - Top 5" xr:uid="{00000000-0004-0000-0000-000006000000}"/>
    <hyperlink ref="A25" location="'1.4.1. a 1.4.3.'!A1" display="1.4.2.  Movimento rodoviário ocasional de passageiros - Top 5" xr:uid="{00000000-0004-0000-0000-000007000000}"/>
    <hyperlink ref="A26" location="'1.4.1. a 1.4.3.'!A1" display="1.4.3.  Movimento rodoviário regular de passageiros - Top 5" xr:uid="{00000000-0004-0000-0000-000008000000}"/>
    <hyperlink ref="A30" location="'2.1.1 e 2.1.2.'!A1" display="2.1.1. Entradas de mercadorias por modos de transporte em toneladas e em euros" xr:uid="{00000000-0004-0000-0000-000009000000}"/>
    <hyperlink ref="A31" location="'2.1.1 e 2.1.2.'!A1" display="2.1.2. Valor médio por tonelada entrada, por modos de transporte " xr:uid="{00000000-0004-0000-0000-00000A000000}"/>
    <hyperlink ref="A34" location="'2.2.1. e 2.2.2.'!A1" display="2.2.1. Saídas de mercadorias por modos de transporte em toneladas e em euros" xr:uid="{00000000-0004-0000-0000-00000B000000}"/>
    <hyperlink ref="A35" location="'2.2.1. e 2.2.2.'!A1" display="2.2.2. Valor médio por tonelada saídas, por modos de transporte " xr:uid="{00000000-0004-0000-0000-00000C000000}"/>
    <hyperlink ref="A38" location="'2.3.1. a 2.3.3.'!A1" display="2.3.1. Entradas de mercadorias por modo de transporte, em toneladas e euros" xr:uid="{00000000-0004-0000-0000-00000D000000}"/>
    <hyperlink ref="A39" location="'2.3.1. a 2.3.3.'!A1" display="2.3.2. Entradas de mercadorias por países em toneladas - Top 5 " xr:uid="{00000000-0004-0000-0000-00000E000000}"/>
    <hyperlink ref="A40" location="'2.3.1. a 2.3.3.'!A1" display="2.3.3. Entradas de mercadorias por países em euros - Top 5 " xr:uid="{00000000-0004-0000-0000-00000F000000}"/>
    <hyperlink ref="A43" location="'2.4.1. a 2.4.3.'!A1" display="2.4.1. Saídas de mercadorias por modo de transporte, em toneladas e euros" xr:uid="{00000000-0004-0000-0000-000010000000}"/>
    <hyperlink ref="A44" location="'2.4.1. a 2.4.3.'!A1" display="2.4.2. Saídas de mercadorias por países em toneladas - Top 5" xr:uid="{00000000-0004-0000-0000-000011000000}"/>
    <hyperlink ref="A45" location="'2.4.1. a 2.4.3.'!A1" display="2.4.3. Saídas de mercadorias por países em euros - Top 5 " xr:uid="{00000000-0004-0000-0000-000012000000}"/>
    <hyperlink ref="A48" location="'2.5.1 a 2.5.3.'!A1" display="2.5.1. Entradas por grupos de mercadorias, em toneladas e euros " xr:uid="{00000000-0004-0000-0000-000013000000}"/>
    <hyperlink ref="A49" location="'2.5.1 a 2.5.3.'!A1" display="2.5.2. Entradas por grupos de mercadorias, em toneladas - Top 5 " xr:uid="{00000000-0004-0000-0000-000014000000}"/>
    <hyperlink ref="A50" location="'2.5.1 a 2.5.3.'!A1" display="2.5.3. Entradas por grupos de mercadorias, em euros - Top 5 " xr:uid="{00000000-0004-0000-0000-000015000000}"/>
    <hyperlink ref="A55" location="'2.6.1. a 2.6.3.'!A1" display="2.6.3. Saídas por grupos de mercadorias, em euros - Top 5 " xr:uid="{00000000-0004-0000-0000-000016000000}"/>
    <hyperlink ref="A54" location="'2.6.1. a 2.6.3.'!A1" display="2.6.2. Saídas por grupos de mercadorias, em toneladas - Top 5 " xr:uid="{00000000-0004-0000-0000-000017000000}"/>
    <hyperlink ref="A53" location="'2.6.1. a 2.6.3.'!A1" display="2.6.1. Saídas por grupos de mercadorias, em toneladas e euros" xr:uid="{00000000-0004-0000-0000-000018000000}"/>
    <hyperlink ref="A11:A12" location="'1.1.1.'!A1" display="1.1.1.  Passageiros embarcados por companhias nacionais e estrangeiras" xr:uid="{00000000-0004-0000-0000-000019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4"/>
  <sheetViews>
    <sheetView showGridLines="0" zoomScaleNormal="100" workbookViewId="0">
      <selection activeCell="A91" sqref="A91"/>
    </sheetView>
  </sheetViews>
  <sheetFormatPr defaultRowHeight="14.4" x14ac:dyDescent="0.3"/>
  <cols>
    <col min="1" max="5" width="15.6640625" customWidth="1"/>
    <col min="6" max="6" width="9.109375" customWidth="1"/>
    <col min="7" max="7" width="24.6640625" customWidth="1"/>
    <col min="8" max="8" width="13.6640625" customWidth="1"/>
    <col min="9" max="9" width="14.88671875" customWidth="1"/>
    <col min="10" max="10" width="14.6640625" customWidth="1"/>
    <col min="11" max="12" width="13.5546875" customWidth="1"/>
    <col min="13" max="13" width="3.33203125" customWidth="1"/>
    <col min="14" max="14" width="24.109375" customWidth="1"/>
    <col min="15" max="19" width="13.5546875" customWidth="1"/>
  </cols>
  <sheetData>
    <row r="1" spans="1:22" s="4" customFormat="1" x14ac:dyDescent="0.3"/>
    <row r="2" spans="1:22" s="4" customFormat="1" x14ac:dyDescent="0.3"/>
    <row r="3" spans="1:22" s="4" customFormat="1" x14ac:dyDescent="0.3"/>
    <row r="4" spans="1:22" s="4" customFormat="1" x14ac:dyDescent="0.3"/>
    <row r="5" spans="1:22" s="4" customFormat="1" x14ac:dyDescent="0.3"/>
    <row r="6" spans="1:22" s="4" customFormat="1" x14ac:dyDescent="0.3"/>
    <row r="7" spans="1:22" x14ac:dyDescent="0.3">
      <c r="A7" s="517" t="s">
        <v>153</v>
      </c>
      <c r="B7" s="173"/>
      <c r="C7" s="173"/>
      <c r="D7" s="173"/>
      <c r="E7" s="173"/>
      <c r="F7" s="20"/>
      <c r="G7" s="20"/>
      <c r="H7" s="21"/>
      <c r="I7" s="21"/>
      <c r="J7" s="21"/>
      <c r="K7" s="21"/>
      <c r="L7" s="21"/>
      <c r="M7" s="22"/>
      <c r="N7" s="22"/>
      <c r="O7" s="22"/>
      <c r="P7" s="22"/>
      <c r="Q7" s="22"/>
      <c r="R7" s="22"/>
      <c r="S7" s="22"/>
      <c r="T7" s="7"/>
      <c r="U7" s="7"/>
      <c r="V7" s="7"/>
    </row>
    <row r="8" spans="1:22" x14ac:dyDescent="0.3">
      <c r="A8" s="653" t="s">
        <v>21</v>
      </c>
      <c r="B8" s="654"/>
      <c r="C8" s="654"/>
      <c r="D8" s="655"/>
      <c r="E8" s="656"/>
      <c r="F8" s="22"/>
      <c r="G8" s="22"/>
      <c r="H8" s="23"/>
      <c r="I8" s="24"/>
      <c r="J8" s="24"/>
      <c r="K8" s="24"/>
      <c r="L8" s="24"/>
      <c r="M8" s="22"/>
      <c r="N8" s="22"/>
      <c r="O8" s="22"/>
      <c r="P8" s="22"/>
      <c r="Q8" s="22"/>
      <c r="R8" s="22"/>
      <c r="S8" s="22"/>
      <c r="T8" s="7"/>
      <c r="U8" s="7"/>
      <c r="V8" s="7"/>
    </row>
    <row r="9" spans="1:22" ht="14.4" customHeight="1" x14ac:dyDescent="0.3">
      <c r="A9" s="25" t="s">
        <v>0</v>
      </c>
      <c r="B9" s="26" t="s">
        <v>2</v>
      </c>
      <c r="C9" s="26" t="s">
        <v>19</v>
      </c>
      <c r="D9" s="26" t="s">
        <v>20</v>
      </c>
      <c r="E9" s="27" t="s">
        <v>18</v>
      </c>
      <c r="F9" s="22"/>
      <c r="G9" s="22"/>
      <c r="H9" s="28"/>
      <c r="I9" s="29"/>
      <c r="J9" s="29"/>
      <c r="K9" s="29"/>
      <c r="L9" s="29"/>
      <c r="M9" s="22"/>
      <c r="N9" s="22"/>
      <c r="O9" s="22"/>
      <c r="P9" s="22"/>
      <c r="Q9" s="22"/>
      <c r="R9" s="22"/>
      <c r="S9" s="22"/>
      <c r="T9" s="7"/>
      <c r="U9" s="7"/>
      <c r="V9" s="7"/>
    </row>
    <row r="10" spans="1:22" ht="14.4" customHeight="1" x14ac:dyDescent="0.3">
      <c r="A10" s="305">
        <v>2000</v>
      </c>
      <c r="B10" s="75">
        <f t="shared" ref="B10:B29" si="0">SUM(C10:E10)</f>
        <v>5150653</v>
      </c>
      <c r="C10" s="75">
        <v>3789373</v>
      </c>
      <c r="D10" s="75">
        <v>668413</v>
      </c>
      <c r="E10" s="76">
        <v>692867</v>
      </c>
      <c r="F10" s="22"/>
      <c r="G10" s="22"/>
      <c r="H10" s="21"/>
      <c r="I10" s="21"/>
      <c r="J10" s="21"/>
      <c r="K10" s="21"/>
      <c r="L10" s="21"/>
      <c r="M10" s="22"/>
      <c r="N10" s="22"/>
      <c r="O10" s="22"/>
      <c r="P10" s="22"/>
      <c r="Q10" s="22"/>
      <c r="R10" s="22"/>
      <c r="S10" s="22"/>
      <c r="T10" s="7"/>
      <c r="U10" s="7"/>
      <c r="V10" s="7"/>
    </row>
    <row r="11" spans="1:22" ht="14.4" customHeight="1" x14ac:dyDescent="0.3">
      <c r="A11" s="306">
        <v>2001</v>
      </c>
      <c r="B11" s="307">
        <f t="shared" si="0"/>
        <v>4752271.8695630003</v>
      </c>
      <c r="C11" s="307">
        <v>3305638</v>
      </c>
      <c r="D11" s="307">
        <v>740091</v>
      </c>
      <c r="E11" s="312">
        <v>706542.86956299993</v>
      </c>
      <c r="F11" s="22"/>
      <c r="G11" s="33"/>
      <c r="H11" s="23"/>
      <c r="I11" s="24"/>
      <c r="J11" s="24"/>
      <c r="K11" s="24"/>
      <c r="L11" s="24"/>
      <c r="M11" s="22"/>
      <c r="N11" s="22"/>
      <c r="O11" s="22"/>
      <c r="P11" s="22"/>
      <c r="Q11" s="22"/>
      <c r="R11" s="22"/>
      <c r="S11" s="22"/>
      <c r="T11" s="7"/>
      <c r="U11" s="7"/>
      <c r="V11" s="7"/>
    </row>
    <row r="12" spans="1:22" ht="14.4" customHeight="1" x14ac:dyDescent="0.3">
      <c r="A12" s="308">
        <v>2002</v>
      </c>
      <c r="B12" s="307">
        <f t="shared" si="0"/>
        <v>5338966</v>
      </c>
      <c r="C12" s="307">
        <v>4092246</v>
      </c>
      <c r="D12" s="307">
        <v>761280</v>
      </c>
      <c r="E12" s="312">
        <v>485440</v>
      </c>
      <c r="F12" s="22"/>
      <c r="G12" s="22"/>
      <c r="H12" s="22"/>
      <c r="I12" s="21"/>
      <c r="J12" s="21"/>
      <c r="K12" s="21"/>
      <c r="L12" s="21"/>
      <c r="M12" s="22"/>
      <c r="N12" s="22"/>
      <c r="O12" s="22"/>
      <c r="P12" s="22"/>
      <c r="Q12" s="22"/>
      <c r="R12" s="22"/>
      <c r="S12" s="22"/>
      <c r="T12" s="7"/>
      <c r="U12" s="7"/>
      <c r="V12" s="7"/>
    </row>
    <row r="13" spans="1:22" s="1" customFormat="1" ht="14.4" customHeight="1" x14ac:dyDescent="0.3">
      <c r="A13" s="308">
        <v>2003</v>
      </c>
      <c r="B13" s="307">
        <f t="shared" si="0"/>
        <v>5735302</v>
      </c>
      <c r="C13" s="307">
        <v>4261754</v>
      </c>
      <c r="D13" s="307">
        <v>740172</v>
      </c>
      <c r="E13" s="312">
        <v>733376</v>
      </c>
      <c r="F13" s="28"/>
      <c r="G13" s="28"/>
      <c r="H13" s="28"/>
      <c r="I13" s="29"/>
      <c r="J13" s="29"/>
      <c r="K13" s="29"/>
      <c r="L13" s="29"/>
      <c r="M13" s="28"/>
      <c r="N13" s="22"/>
      <c r="O13" s="22"/>
      <c r="P13" s="22"/>
      <c r="Q13" s="22"/>
      <c r="R13" s="28"/>
      <c r="S13" s="28"/>
      <c r="T13" s="35"/>
      <c r="U13" s="35"/>
      <c r="V13" s="35"/>
    </row>
    <row r="14" spans="1:22" ht="14.4" customHeight="1" x14ac:dyDescent="0.3">
      <c r="A14" s="308">
        <v>2004</v>
      </c>
      <c r="B14" s="307">
        <f t="shared" si="0"/>
        <v>5930476</v>
      </c>
      <c r="C14" s="307">
        <v>4608450</v>
      </c>
      <c r="D14" s="307">
        <v>744176</v>
      </c>
      <c r="E14" s="312">
        <v>577850</v>
      </c>
      <c r="F14" s="22"/>
      <c r="G14" s="22"/>
      <c r="H14" s="22"/>
      <c r="I14" s="36"/>
      <c r="J14" s="36"/>
      <c r="K14" s="36"/>
      <c r="L14" s="36"/>
      <c r="M14" s="22"/>
      <c r="N14" s="22"/>
      <c r="O14" s="22"/>
      <c r="P14" s="22"/>
      <c r="Q14" s="22"/>
      <c r="R14" s="22"/>
      <c r="S14" s="22"/>
      <c r="T14" s="7"/>
      <c r="U14" s="7"/>
      <c r="V14" s="7"/>
    </row>
    <row r="15" spans="1:22" ht="14.4" customHeight="1" x14ac:dyDescent="0.3">
      <c r="A15" s="306">
        <v>2005</v>
      </c>
      <c r="B15" s="307">
        <f t="shared" si="0"/>
        <v>6220961</v>
      </c>
      <c r="C15" s="307">
        <v>4687132</v>
      </c>
      <c r="D15" s="307">
        <v>754277</v>
      </c>
      <c r="E15" s="312">
        <v>779552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7"/>
      <c r="U15" s="7"/>
      <c r="V15" s="7"/>
    </row>
    <row r="16" spans="1:22" ht="14.4" customHeight="1" x14ac:dyDescent="0.3">
      <c r="A16" s="306">
        <v>2006</v>
      </c>
      <c r="B16" s="307">
        <f t="shared" si="0"/>
        <v>6390985</v>
      </c>
      <c r="C16" s="307">
        <v>4847506</v>
      </c>
      <c r="D16" s="307">
        <v>743744</v>
      </c>
      <c r="E16" s="312">
        <v>799735</v>
      </c>
      <c r="F16" s="22"/>
      <c r="G16" s="22"/>
      <c r="H16" s="22"/>
      <c r="I16" s="36"/>
      <c r="J16" s="36"/>
      <c r="K16" s="36"/>
      <c r="L16" s="36"/>
      <c r="M16" s="22"/>
      <c r="N16" s="22"/>
      <c r="O16" s="22"/>
      <c r="P16" s="22"/>
      <c r="Q16" s="22"/>
      <c r="R16" s="22"/>
      <c r="S16" s="22"/>
      <c r="T16" s="7"/>
      <c r="U16" s="7"/>
      <c r="V16" s="7"/>
    </row>
    <row r="17" spans="1:22" ht="14.4" customHeight="1" x14ac:dyDescent="0.3">
      <c r="A17" s="306">
        <v>2007</v>
      </c>
      <c r="B17" s="307">
        <f t="shared" si="0"/>
        <v>6540551</v>
      </c>
      <c r="C17" s="307">
        <v>4966125</v>
      </c>
      <c r="D17" s="307">
        <v>693475</v>
      </c>
      <c r="E17" s="312">
        <v>880951</v>
      </c>
      <c r="F17" s="22"/>
      <c r="G17" s="37"/>
      <c r="H17" s="22"/>
      <c r="I17" s="36"/>
      <c r="J17" s="36"/>
      <c r="K17" s="36"/>
      <c r="L17" s="36"/>
      <c r="M17" s="22"/>
      <c r="N17" s="22"/>
      <c r="O17" s="22"/>
      <c r="P17" s="22"/>
      <c r="Q17" s="22"/>
      <c r="R17" s="22"/>
      <c r="S17" s="22"/>
      <c r="T17" s="7"/>
      <c r="U17" s="7"/>
      <c r="V17" s="7"/>
    </row>
    <row r="18" spans="1:22" ht="14.4" customHeight="1" x14ac:dyDescent="0.3">
      <c r="A18" s="306">
        <v>2008</v>
      </c>
      <c r="B18" s="307">
        <f t="shared" si="0"/>
        <v>6688471</v>
      </c>
      <c r="C18" s="307">
        <v>5181282</v>
      </c>
      <c r="D18" s="307">
        <v>661467</v>
      </c>
      <c r="E18" s="312">
        <v>845722</v>
      </c>
      <c r="F18" s="22"/>
      <c r="G18" s="37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7"/>
      <c r="U18" s="7"/>
      <c r="V18" s="7"/>
    </row>
    <row r="19" spans="1:22" ht="14.4" customHeight="1" x14ac:dyDescent="0.3">
      <c r="A19" s="306">
        <v>2009</v>
      </c>
      <c r="B19" s="307">
        <f t="shared" si="0"/>
        <v>6550054</v>
      </c>
      <c r="C19" s="307">
        <v>5074444</v>
      </c>
      <c r="D19" s="307">
        <v>640968</v>
      </c>
      <c r="E19" s="312">
        <v>834642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7"/>
      <c r="U19" s="7"/>
      <c r="V19" s="7"/>
    </row>
    <row r="20" spans="1:22" ht="14.4" customHeight="1" x14ac:dyDescent="0.3">
      <c r="A20" s="306">
        <v>2010</v>
      </c>
      <c r="B20" s="307">
        <f t="shared" si="0"/>
        <v>6802843</v>
      </c>
      <c r="C20" s="307">
        <v>5396525</v>
      </c>
      <c r="D20" s="307">
        <v>591925</v>
      </c>
      <c r="E20" s="312">
        <v>814393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7"/>
      <c r="U20" s="7"/>
      <c r="V20" s="7"/>
    </row>
    <row r="21" spans="1:22" ht="14.4" customHeight="1" x14ac:dyDescent="0.3">
      <c r="A21" s="306">
        <v>2011</v>
      </c>
      <c r="B21" s="307">
        <f t="shared" si="0"/>
        <v>7010387</v>
      </c>
      <c r="C21" s="307">
        <v>5639662</v>
      </c>
      <c r="D21" s="307">
        <v>562007</v>
      </c>
      <c r="E21" s="312">
        <v>808718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7"/>
      <c r="U21" s="7"/>
      <c r="V21" s="7"/>
    </row>
    <row r="22" spans="1:22" ht="14.4" customHeight="1" x14ac:dyDescent="0.3">
      <c r="A22" s="309">
        <v>2012</v>
      </c>
      <c r="B22" s="307">
        <f t="shared" si="0"/>
        <v>7055485</v>
      </c>
      <c r="C22" s="307">
        <v>5780917</v>
      </c>
      <c r="D22" s="307">
        <v>490941</v>
      </c>
      <c r="E22" s="312">
        <v>783627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7"/>
      <c r="U22" s="7"/>
      <c r="V22" s="7"/>
    </row>
    <row r="23" spans="1:22" ht="14.4" customHeight="1" x14ac:dyDescent="0.3">
      <c r="A23" s="309">
        <v>2013</v>
      </c>
      <c r="B23" s="307">
        <f t="shared" si="0"/>
        <v>7312430</v>
      </c>
      <c r="C23" s="307">
        <v>6023252</v>
      </c>
      <c r="D23" s="307">
        <v>503860</v>
      </c>
      <c r="E23" s="312">
        <v>785318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7"/>
      <c r="U23" s="7"/>
      <c r="V23" s="7"/>
    </row>
    <row r="24" spans="1:22" ht="14.4" customHeight="1" x14ac:dyDescent="0.3">
      <c r="A24" s="309">
        <v>2014</v>
      </c>
      <c r="B24" s="307">
        <f t="shared" si="0"/>
        <v>7750074</v>
      </c>
      <c r="C24" s="307">
        <v>6418305</v>
      </c>
      <c r="D24" s="307">
        <v>496726</v>
      </c>
      <c r="E24" s="312">
        <v>835043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7"/>
      <c r="U24" s="7"/>
      <c r="V24" s="7"/>
    </row>
    <row r="25" spans="1:22" ht="14.4" customHeight="1" x14ac:dyDescent="0.3">
      <c r="A25" s="309">
        <v>2015</v>
      </c>
      <c r="B25" s="307">
        <f t="shared" si="0"/>
        <v>7736901</v>
      </c>
      <c r="C25" s="307">
        <v>6423051</v>
      </c>
      <c r="D25" s="307">
        <v>441230</v>
      </c>
      <c r="E25" s="312">
        <v>872620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7"/>
      <c r="U25" s="7"/>
      <c r="V25" s="7"/>
    </row>
    <row r="26" spans="1:22" ht="14.4" customHeight="1" x14ac:dyDescent="0.3">
      <c r="A26" s="309">
        <v>2016</v>
      </c>
      <c r="B26" s="307">
        <f t="shared" si="0"/>
        <v>8289529</v>
      </c>
      <c r="C26" s="307">
        <v>6831157</v>
      </c>
      <c r="D26" s="307">
        <v>457625</v>
      </c>
      <c r="E26" s="312">
        <v>1000747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7"/>
      <c r="U26" s="7"/>
      <c r="V26" s="7"/>
    </row>
    <row r="27" spans="1:22" s="4" customFormat="1" ht="14.4" customHeight="1" x14ac:dyDescent="0.3">
      <c r="A27" s="309">
        <v>2017</v>
      </c>
      <c r="B27" s="307">
        <f t="shared" si="0"/>
        <v>9838009</v>
      </c>
      <c r="C27" s="307">
        <v>8157750</v>
      </c>
      <c r="D27" s="307">
        <v>485984</v>
      </c>
      <c r="E27" s="312">
        <v>1194275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7"/>
      <c r="U27" s="7"/>
      <c r="V27" s="7"/>
    </row>
    <row r="28" spans="1:22" ht="14.4" customHeight="1" x14ac:dyDescent="0.3">
      <c r="A28" s="310">
        <v>2018</v>
      </c>
      <c r="B28" s="311">
        <f t="shared" si="0"/>
        <v>10663825</v>
      </c>
      <c r="C28" s="311">
        <v>8903933</v>
      </c>
      <c r="D28" s="311">
        <v>495641</v>
      </c>
      <c r="E28" s="323">
        <v>1264251</v>
      </c>
      <c r="F28" s="22"/>
      <c r="G28" s="37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7"/>
      <c r="U28" s="7"/>
      <c r="V28" s="7"/>
    </row>
    <row r="29" spans="1:22" s="4" customFormat="1" ht="14.4" customHeight="1" x14ac:dyDescent="0.3">
      <c r="A29" s="334">
        <v>2019</v>
      </c>
      <c r="B29" s="311">
        <f t="shared" si="0"/>
        <v>11440527</v>
      </c>
      <c r="C29" s="311">
        <v>9600206</v>
      </c>
      <c r="D29" s="311">
        <v>494109</v>
      </c>
      <c r="E29" s="323">
        <v>1346212</v>
      </c>
      <c r="F29" s="22"/>
      <c r="G29" s="37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7"/>
      <c r="U29" s="7"/>
      <c r="V29" s="7"/>
    </row>
    <row r="30" spans="1:22" s="4" customFormat="1" ht="14.4" customHeight="1" x14ac:dyDescent="0.3">
      <c r="A30" s="41">
        <v>2020</v>
      </c>
      <c r="B30" s="42">
        <f t="shared" ref="B30" si="1">SUM(C30:E30)</f>
        <v>3396125</v>
      </c>
      <c r="C30" s="42">
        <v>2700421</v>
      </c>
      <c r="D30" s="42">
        <v>516156</v>
      </c>
      <c r="E30" s="324">
        <v>179548</v>
      </c>
      <c r="F30" s="22"/>
      <c r="G30" s="37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7"/>
      <c r="U30" s="7"/>
      <c r="V30" s="7"/>
    </row>
    <row r="31" spans="1:22" ht="14.4" customHeight="1" x14ac:dyDescent="0.3">
      <c r="A31" s="509" t="s">
        <v>202</v>
      </c>
      <c r="B31" s="37">
        <f>SUM(B10:B30)</f>
        <v>146594825.86956298</v>
      </c>
      <c r="C31" s="37">
        <f>SUM(C10:C30)</f>
        <v>116689129</v>
      </c>
      <c r="D31" s="37">
        <f>SUM(D10:D30)</f>
        <v>12684267</v>
      </c>
      <c r="E31" s="37">
        <f>SUM(E10:E30)</f>
        <v>17221429.869562998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7"/>
      <c r="U31" s="7"/>
      <c r="V31" s="7"/>
    </row>
    <row r="32" spans="1:22" ht="14.4" customHeight="1" x14ac:dyDescent="0.3">
      <c r="A32" s="22"/>
      <c r="B32" s="37"/>
      <c r="C32" s="37"/>
      <c r="D32" s="37"/>
      <c r="E32" s="37"/>
      <c r="F32" s="22"/>
      <c r="G32" s="37"/>
      <c r="H32" s="37"/>
      <c r="I32" s="37"/>
      <c r="J32" s="37"/>
      <c r="K32" s="37"/>
      <c r="L32" s="37"/>
      <c r="M32" s="22"/>
      <c r="N32" s="22"/>
      <c r="O32" s="22"/>
      <c r="P32" s="22"/>
      <c r="Q32" s="22"/>
      <c r="R32" s="22"/>
      <c r="S32" s="22"/>
      <c r="T32" s="7"/>
      <c r="U32" s="7"/>
      <c r="V32" s="7"/>
    </row>
    <row r="33" spans="1:22" ht="14.4" customHeight="1" x14ac:dyDescent="0.3">
      <c r="A33" s="658" t="s">
        <v>22</v>
      </c>
      <c r="B33" s="659"/>
      <c r="C33" s="659"/>
      <c r="D33" s="659"/>
      <c r="E33" s="660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7"/>
      <c r="U33" s="7"/>
      <c r="V33" s="7"/>
    </row>
    <row r="34" spans="1:22" ht="14.4" customHeight="1" x14ac:dyDescent="0.3">
      <c r="A34" s="25" t="s">
        <v>0</v>
      </c>
      <c r="B34" s="26" t="s">
        <v>2</v>
      </c>
      <c r="C34" s="26" t="s">
        <v>19</v>
      </c>
      <c r="D34" s="26" t="s">
        <v>20</v>
      </c>
      <c r="E34" s="27" t="s">
        <v>18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7"/>
      <c r="U34" s="7"/>
      <c r="V34" s="7"/>
    </row>
    <row r="35" spans="1:22" ht="14.4" customHeight="1" x14ac:dyDescent="0.3">
      <c r="A35" s="305">
        <v>2000</v>
      </c>
      <c r="B35" s="75">
        <f t="shared" ref="B35:B54" si="2">SUM(C35:E35)</f>
        <v>4867721</v>
      </c>
      <c r="C35" s="75">
        <v>4439530</v>
      </c>
      <c r="D35" s="75">
        <v>409363</v>
      </c>
      <c r="E35" s="76">
        <v>18828</v>
      </c>
      <c r="F35" s="22"/>
      <c r="G35" s="4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7"/>
      <c r="U35" s="7"/>
      <c r="V35" s="7"/>
    </row>
    <row r="36" spans="1:22" ht="14.4" customHeight="1" x14ac:dyDescent="0.3">
      <c r="A36" s="306">
        <v>2001</v>
      </c>
      <c r="B36" s="307">
        <f t="shared" si="2"/>
        <v>5401152.2971999999</v>
      </c>
      <c r="C36" s="307">
        <v>4902127</v>
      </c>
      <c r="D36" s="307">
        <v>446558</v>
      </c>
      <c r="E36" s="312">
        <v>52467.297200000001</v>
      </c>
      <c r="F36" s="22"/>
      <c r="G36" s="22"/>
      <c r="H36" s="4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7"/>
      <c r="U36" s="7"/>
      <c r="V36" s="7"/>
    </row>
    <row r="37" spans="1:22" ht="14.4" customHeight="1" x14ac:dyDescent="0.3">
      <c r="A37" s="308">
        <v>2002</v>
      </c>
      <c r="B37" s="307">
        <f t="shared" si="2"/>
        <v>4581960</v>
      </c>
      <c r="C37" s="307">
        <v>4111019</v>
      </c>
      <c r="D37" s="307">
        <v>441559</v>
      </c>
      <c r="E37" s="312">
        <v>29382</v>
      </c>
      <c r="F37" s="22"/>
      <c r="G37" s="37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7"/>
      <c r="U37" s="7"/>
      <c r="V37" s="7"/>
    </row>
    <row r="38" spans="1:22" s="1" customFormat="1" ht="14.4" customHeight="1" x14ac:dyDescent="0.3">
      <c r="A38" s="308">
        <v>2003</v>
      </c>
      <c r="B38" s="307">
        <f t="shared" si="2"/>
        <v>4646585</v>
      </c>
      <c r="C38" s="307">
        <v>4141458</v>
      </c>
      <c r="D38" s="307">
        <v>468046</v>
      </c>
      <c r="E38" s="312">
        <v>37081</v>
      </c>
      <c r="F38" s="28"/>
      <c r="G38" s="3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5"/>
      <c r="U38" s="35"/>
      <c r="V38" s="35"/>
    </row>
    <row r="39" spans="1:22" ht="14.4" customHeight="1" x14ac:dyDescent="0.3">
      <c r="A39" s="308">
        <v>2004</v>
      </c>
      <c r="B39" s="307">
        <f t="shared" si="2"/>
        <v>4907915</v>
      </c>
      <c r="C39" s="307">
        <v>4401529</v>
      </c>
      <c r="D39" s="307">
        <v>469048</v>
      </c>
      <c r="E39" s="312">
        <v>37338</v>
      </c>
      <c r="F39" s="22"/>
      <c r="G39" s="37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7"/>
      <c r="U39" s="7"/>
      <c r="V39" s="7"/>
    </row>
    <row r="40" spans="1:22" ht="14.4" customHeight="1" x14ac:dyDescent="0.3">
      <c r="A40" s="306">
        <v>2005</v>
      </c>
      <c r="B40" s="307">
        <f t="shared" si="2"/>
        <v>5252564</v>
      </c>
      <c r="C40" s="307">
        <v>4715810</v>
      </c>
      <c r="D40" s="307">
        <v>475427</v>
      </c>
      <c r="E40" s="312">
        <v>61327</v>
      </c>
      <c r="F40" s="22"/>
      <c r="G40" s="37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7"/>
      <c r="U40" s="7"/>
      <c r="V40" s="7"/>
    </row>
    <row r="41" spans="1:22" ht="14.4" customHeight="1" x14ac:dyDescent="0.3">
      <c r="A41" s="306">
        <v>2006</v>
      </c>
      <c r="B41" s="307">
        <f t="shared" si="2"/>
        <v>6002422</v>
      </c>
      <c r="C41" s="307">
        <v>5436636</v>
      </c>
      <c r="D41" s="307">
        <v>508165</v>
      </c>
      <c r="E41" s="312">
        <v>57621</v>
      </c>
      <c r="F41" s="22"/>
      <c r="G41" s="37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7"/>
      <c r="U41" s="7"/>
      <c r="V41" s="7"/>
    </row>
    <row r="42" spans="1:22" ht="14.4" customHeight="1" x14ac:dyDescent="0.3">
      <c r="A42" s="306">
        <v>2007</v>
      </c>
      <c r="B42" s="307">
        <f t="shared" si="2"/>
        <v>6992064</v>
      </c>
      <c r="C42" s="307">
        <v>6361501</v>
      </c>
      <c r="D42" s="307">
        <v>581368</v>
      </c>
      <c r="E42" s="312">
        <v>49195</v>
      </c>
      <c r="F42" s="22"/>
      <c r="G42" s="37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7"/>
      <c r="U42" s="7"/>
      <c r="V42" s="7"/>
    </row>
    <row r="43" spans="1:22" ht="14.4" customHeight="1" x14ac:dyDescent="0.3">
      <c r="A43" s="306">
        <v>2008</v>
      </c>
      <c r="B43" s="307">
        <f t="shared" si="2"/>
        <v>7236284</v>
      </c>
      <c r="C43" s="307">
        <v>6565164</v>
      </c>
      <c r="D43" s="307">
        <v>625267</v>
      </c>
      <c r="E43" s="312">
        <v>45853</v>
      </c>
      <c r="F43" s="22"/>
      <c r="G43" s="37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7"/>
      <c r="U43" s="7"/>
      <c r="V43" s="7"/>
    </row>
    <row r="44" spans="1:22" ht="14.4" customHeight="1" x14ac:dyDescent="0.3">
      <c r="A44" s="306">
        <v>2009</v>
      </c>
      <c r="B44" s="307">
        <f t="shared" si="2"/>
        <v>6960828</v>
      </c>
      <c r="C44" s="307">
        <v>6335154</v>
      </c>
      <c r="D44" s="307">
        <v>585892</v>
      </c>
      <c r="E44" s="312">
        <v>39782</v>
      </c>
      <c r="F44" s="22"/>
      <c r="G44" s="37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7"/>
      <c r="U44" s="7"/>
      <c r="V44" s="7"/>
    </row>
    <row r="45" spans="1:22" ht="14.4" customHeight="1" x14ac:dyDescent="0.3">
      <c r="A45" s="306">
        <v>2010</v>
      </c>
      <c r="B45" s="307">
        <f t="shared" si="2"/>
        <v>7497422</v>
      </c>
      <c r="C45" s="307">
        <v>6892533</v>
      </c>
      <c r="D45" s="307">
        <v>572193</v>
      </c>
      <c r="E45" s="312">
        <v>32696</v>
      </c>
      <c r="F45" s="22"/>
      <c r="G45" s="37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7"/>
      <c r="U45" s="7"/>
      <c r="V45" s="7"/>
    </row>
    <row r="46" spans="1:22" ht="14.4" customHeight="1" x14ac:dyDescent="0.3">
      <c r="A46" s="306">
        <v>2011</v>
      </c>
      <c r="B46" s="307">
        <f t="shared" si="2"/>
        <v>8229701</v>
      </c>
      <c r="C46" s="307">
        <v>7549730</v>
      </c>
      <c r="D46" s="307">
        <v>641377</v>
      </c>
      <c r="E46" s="312">
        <v>38594</v>
      </c>
      <c r="F46" s="22"/>
      <c r="G46" s="37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7"/>
      <c r="U46" s="7"/>
      <c r="V46" s="7"/>
    </row>
    <row r="47" spans="1:22" ht="14.4" customHeight="1" x14ac:dyDescent="0.3">
      <c r="A47" s="309">
        <v>2012</v>
      </c>
      <c r="B47" s="307">
        <f t="shared" si="2"/>
        <v>8395788</v>
      </c>
      <c r="C47" s="307">
        <v>7719193</v>
      </c>
      <c r="D47" s="307">
        <v>649729</v>
      </c>
      <c r="E47" s="312">
        <v>26866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7"/>
      <c r="U47" s="7"/>
      <c r="V47" s="7"/>
    </row>
    <row r="48" spans="1:22" ht="14.4" customHeight="1" x14ac:dyDescent="0.3">
      <c r="A48" s="309">
        <v>2013</v>
      </c>
      <c r="B48" s="307">
        <f t="shared" si="2"/>
        <v>8888509</v>
      </c>
      <c r="C48" s="307">
        <v>8131748</v>
      </c>
      <c r="D48" s="307">
        <v>721706</v>
      </c>
      <c r="E48" s="312">
        <v>35055</v>
      </c>
      <c r="F48" s="22"/>
      <c r="G48" s="22"/>
      <c r="H48" s="4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7"/>
      <c r="U48" s="7"/>
      <c r="V48" s="7"/>
    </row>
    <row r="49" spans="1:22" ht="14.4" customHeight="1" x14ac:dyDescent="0.3">
      <c r="A49" s="309">
        <v>2014</v>
      </c>
      <c r="B49" s="307">
        <f t="shared" si="2"/>
        <v>9941232</v>
      </c>
      <c r="C49" s="307">
        <v>9136518</v>
      </c>
      <c r="D49" s="307">
        <v>776097</v>
      </c>
      <c r="E49" s="312">
        <v>28617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7"/>
      <c r="U49" s="7"/>
      <c r="V49" s="7"/>
    </row>
    <row r="50" spans="1:22" ht="14.4" customHeight="1" x14ac:dyDescent="0.3">
      <c r="A50" s="309">
        <v>2015</v>
      </c>
      <c r="B50" s="307">
        <f t="shared" si="2"/>
        <v>11885942</v>
      </c>
      <c r="C50" s="307">
        <v>10789632</v>
      </c>
      <c r="D50" s="307">
        <v>911579</v>
      </c>
      <c r="E50" s="312">
        <v>184731</v>
      </c>
      <c r="F50" s="22"/>
      <c r="G50" s="22"/>
      <c r="H50" s="22"/>
      <c r="I50" s="21"/>
      <c r="J50" s="21"/>
      <c r="K50" s="21"/>
      <c r="L50" s="21"/>
      <c r="M50" s="22"/>
      <c r="N50" s="22"/>
      <c r="O50" s="22"/>
      <c r="P50" s="22"/>
      <c r="Q50" s="22"/>
      <c r="R50" s="22"/>
      <c r="S50" s="22"/>
      <c r="T50" s="7"/>
      <c r="U50" s="7"/>
      <c r="V50" s="7"/>
    </row>
    <row r="51" spans="1:22" ht="14.4" customHeight="1" x14ac:dyDescent="0.3">
      <c r="A51" s="309">
        <v>2016</v>
      </c>
      <c r="B51" s="307">
        <f t="shared" si="2"/>
        <v>14135587</v>
      </c>
      <c r="C51" s="307">
        <v>12787474</v>
      </c>
      <c r="D51" s="307">
        <v>1092107</v>
      </c>
      <c r="E51" s="312">
        <v>256006</v>
      </c>
      <c r="F51" s="22"/>
      <c r="G51" s="22"/>
      <c r="H51" s="32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7"/>
      <c r="U51" s="7"/>
      <c r="V51" s="7"/>
    </row>
    <row r="52" spans="1:22" s="4" customFormat="1" ht="14.4" customHeight="1" x14ac:dyDescent="0.3">
      <c r="A52" s="309">
        <v>2017</v>
      </c>
      <c r="B52" s="307">
        <f t="shared" si="2"/>
        <v>16285646</v>
      </c>
      <c r="C52" s="307">
        <v>14784640</v>
      </c>
      <c r="D52" s="307">
        <v>1192750</v>
      </c>
      <c r="E52" s="312">
        <v>308256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7"/>
      <c r="U52" s="7"/>
      <c r="V52" s="7"/>
    </row>
    <row r="53" spans="1:22" ht="14.4" customHeight="1" x14ac:dyDescent="0.3">
      <c r="A53" s="309">
        <v>2018</v>
      </c>
      <c r="B53" s="307">
        <f t="shared" si="2"/>
        <v>17244092</v>
      </c>
      <c r="C53" s="307">
        <v>15776593</v>
      </c>
      <c r="D53" s="307">
        <v>1168193</v>
      </c>
      <c r="E53" s="312">
        <v>299306</v>
      </c>
      <c r="F53" s="22"/>
      <c r="G53" s="22"/>
      <c r="H53" s="2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7"/>
      <c r="U53" s="7"/>
      <c r="V53" s="7"/>
    </row>
    <row r="54" spans="1:22" s="4" customFormat="1" ht="14.4" customHeight="1" x14ac:dyDescent="0.3">
      <c r="A54" s="310">
        <v>2019</v>
      </c>
      <c r="B54" s="311">
        <f t="shared" si="2"/>
        <v>18367306</v>
      </c>
      <c r="C54" s="311">
        <v>16885831</v>
      </c>
      <c r="D54" s="311">
        <v>1184624</v>
      </c>
      <c r="E54" s="323">
        <v>296851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7"/>
      <c r="U54" s="7"/>
      <c r="V54" s="7"/>
    </row>
    <row r="55" spans="1:22" s="4" customFormat="1" ht="14.4" customHeight="1" x14ac:dyDescent="0.3">
      <c r="A55" s="47">
        <v>2020</v>
      </c>
      <c r="B55" s="42">
        <f t="shared" ref="B55" si="3">SUM(C55:E55)</f>
        <v>5784492</v>
      </c>
      <c r="C55" s="42">
        <v>5276334</v>
      </c>
      <c r="D55" s="42">
        <v>94479</v>
      </c>
      <c r="E55" s="324">
        <v>413679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7"/>
      <c r="U55" s="7"/>
      <c r="V55" s="7"/>
    </row>
    <row r="56" spans="1:22" ht="14.4" customHeight="1" x14ac:dyDescent="0.3">
      <c r="A56" s="509" t="s">
        <v>202</v>
      </c>
      <c r="B56" s="37">
        <f>SUM(B35:B55)</f>
        <v>183505212.29719999</v>
      </c>
      <c r="C56" s="37">
        <f t="shared" ref="C56:E56" si="4">SUM(C35:C55)</f>
        <v>167140154</v>
      </c>
      <c r="D56" s="37">
        <f t="shared" si="4"/>
        <v>14015527</v>
      </c>
      <c r="E56" s="37">
        <f t="shared" si="4"/>
        <v>2349531.2971999999</v>
      </c>
      <c r="F56" s="22"/>
      <c r="G56" s="22"/>
      <c r="H56" s="22"/>
      <c r="I56" s="22"/>
      <c r="J56" s="22"/>
      <c r="K56" s="22"/>
      <c r="L56" s="22"/>
      <c r="M56" s="22"/>
      <c r="N56" s="518"/>
      <c r="O56" s="652"/>
      <c r="P56" s="652"/>
      <c r="Q56" s="652"/>
      <c r="R56" s="652"/>
      <c r="S56" s="652"/>
      <c r="T56" s="7"/>
      <c r="U56" s="7"/>
      <c r="V56" s="7"/>
    </row>
    <row r="57" spans="1:22" ht="14.4" customHeight="1" x14ac:dyDescent="0.3">
      <c r="A57" s="22"/>
      <c r="B57" s="37"/>
      <c r="C57" s="37"/>
      <c r="D57" s="37"/>
      <c r="E57" s="37"/>
      <c r="F57" s="22"/>
      <c r="G57" s="661" t="s">
        <v>204</v>
      </c>
      <c r="H57" s="661"/>
      <c r="I57" s="661"/>
      <c r="J57" s="661"/>
      <c r="K57" s="661"/>
      <c r="L57" s="663"/>
      <c r="M57" s="22"/>
      <c r="N57" s="518"/>
      <c r="O57" s="649"/>
      <c r="P57" s="650"/>
      <c r="Q57" s="651"/>
      <c r="R57" s="651"/>
      <c r="S57" s="651"/>
      <c r="T57" s="7"/>
      <c r="U57" s="7"/>
      <c r="V57" s="7"/>
    </row>
    <row r="58" spans="1:22" ht="14.4" customHeight="1" x14ac:dyDescent="0.3">
      <c r="A58" s="658" t="s">
        <v>24</v>
      </c>
      <c r="B58" s="659"/>
      <c r="C58" s="659"/>
      <c r="D58" s="659"/>
      <c r="E58" s="660"/>
      <c r="F58" s="22"/>
      <c r="G58" s="646"/>
      <c r="H58" s="48" t="s">
        <v>23</v>
      </c>
      <c r="I58" s="49" t="s">
        <v>2</v>
      </c>
      <c r="J58" s="49" t="s">
        <v>19</v>
      </c>
      <c r="K58" s="49" t="s">
        <v>20</v>
      </c>
      <c r="L58" s="49" t="s">
        <v>18</v>
      </c>
      <c r="M58" s="22"/>
      <c r="N58" s="518"/>
      <c r="O58" s="519"/>
      <c r="P58" s="520"/>
      <c r="Q58" s="520"/>
      <c r="R58" s="520"/>
      <c r="S58" s="520"/>
      <c r="T58" s="7"/>
      <c r="U58" s="7"/>
      <c r="V58" s="7"/>
    </row>
    <row r="59" spans="1:22" ht="14.4" customHeight="1" x14ac:dyDescent="0.3">
      <c r="A59" s="25" t="s">
        <v>0</v>
      </c>
      <c r="B59" s="26" t="s">
        <v>2</v>
      </c>
      <c r="C59" s="26" t="s">
        <v>19</v>
      </c>
      <c r="D59" s="26" t="s">
        <v>20</v>
      </c>
      <c r="E59" s="27" t="s">
        <v>18</v>
      </c>
      <c r="F59" s="22"/>
      <c r="G59" s="33" t="s">
        <v>10</v>
      </c>
      <c r="H59" s="509" t="s">
        <v>202</v>
      </c>
      <c r="I59" s="21">
        <f>SUM(J59:L59)</f>
        <v>146594825.86956298</v>
      </c>
      <c r="J59" s="21">
        <f>C31</f>
        <v>116689129</v>
      </c>
      <c r="K59" s="21">
        <f>D31</f>
        <v>12684267</v>
      </c>
      <c r="L59" s="21">
        <f>E31</f>
        <v>17221429.869562998</v>
      </c>
      <c r="M59" s="22"/>
      <c r="N59" s="521"/>
      <c r="O59" s="522"/>
      <c r="P59" s="523"/>
      <c r="Q59" s="523"/>
      <c r="R59" s="523"/>
      <c r="S59" s="523"/>
      <c r="T59" s="7"/>
      <c r="U59" s="7"/>
      <c r="V59" s="7"/>
    </row>
    <row r="60" spans="1:22" ht="14.4" customHeight="1" x14ac:dyDescent="0.3">
      <c r="A60" s="30">
        <v>2000</v>
      </c>
      <c r="B60" s="53">
        <f t="shared" ref="B60:B79" si="5">SUM(C60:E60)</f>
        <v>10018374</v>
      </c>
      <c r="C60" s="31">
        <f t="shared" ref="C60:E78" si="6">C10+C35</f>
        <v>8228903</v>
      </c>
      <c r="D60" s="31">
        <f t="shared" si="6"/>
        <v>1077776</v>
      </c>
      <c r="E60" s="32">
        <f t="shared" si="6"/>
        <v>711695</v>
      </c>
      <c r="F60" s="22"/>
      <c r="G60" s="33" t="s">
        <v>11</v>
      </c>
      <c r="H60" s="509" t="s">
        <v>202</v>
      </c>
      <c r="I60" s="21">
        <f>SUM(J60:L60)</f>
        <v>183505212.29719999</v>
      </c>
      <c r="J60" s="21">
        <f>C56</f>
        <v>167140154</v>
      </c>
      <c r="K60" s="21">
        <f>D56</f>
        <v>14015527</v>
      </c>
      <c r="L60" s="21">
        <f>E56</f>
        <v>2349531.2971999999</v>
      </c>
      <c r="M60" s="22"/>
      <c r="N60" s="521"/>
      <c r="O60" s="522"/>
      <c r="P60" s="523"/>
      <c r="Q60" s="523"/>
      <c r="R60" s="523"/>
      <c r="S60" s="523"/>
      <c r="T60" s="7"/>
      <c r="U60" s="7"/>
      <c r="V60" s="7"/>
    </row>
    <row r="61" spans="1:22" ht="14.4" customHeight="1" x14ac:dyDescent="0.3">
      <c r="A61" s="30">
        <v>2001</v>
      </c>
      <c r="B61" s="53">
        <f t="shared" si="5"/>
        <v>10153424.166763</v>
      </c>
      <c r="C61" s="31">
        <f t="shared" si="6"/>
        <v>8207765</v>
      </c>
      <c r="D61" s="31">
        <f t="shared" si="6"/>
        <v>1186649</v>
      </c>
      <c r="E61" s="32">
        <f t="shared" si="6"/>
        <v>759010.16676299996</v>
      </c>
      <c r="F61" s="22"/>
      <c r="G61" s="33" t="s">
        <v>2</v>
      </c>
      <c r="H61" s="509" t="s">
        <v>202</v>
      </c>
      <c r="I61" s="24">
        <f>SUM(J61:L61)</f>
        <v>330100038.16676301</v>
      </c>
      <c r="J61" s="24">
        <f>SUM(J59:J60)</f>
        <v>283829283</v>
      </c>
      <c r="K61" s="24">
        <f t="shared" ref="K61:L61" si="7">SUM(K59:K60)</f>
        <v>26699794</v>
      </c>
      <c r="L61" s="24">
        <f t="shared" si="7"/>
        <v>19570961.166763</v>
      </c>
      <c r="M61" s="22"/>
      <c r="N61" s="521"/>
      <c r="O61" s="522"/>
      <c r="P61" s="523"/>
      <c r="Q61" s="523"/>
      <c r="R61" s="523"/>
      <c r="S61" s="523"/>
      <c r="T61" s="7"/>
      <c r="U61" s="7"/>
      <c r="V61" s="7"/>
    </row>
    <row r="62" spans="1:22" ht="14.4" customHeight="1" x14ac:dyDescent="0.3">
      <c r="A62" s="30">
        <v>2002</v>
      </c>
      <c r="B62" s="53">
        <f t="shared" si="5"/>
        <v>9920926</v>
      </c>
      <c r="C62" s="31">
        <f t="shared" si="6"/>
        <v>8203265</v>
      </c>
      <c r="D62" s="31">
        <f t="shared" si="6"/>
        <v>1202839</v>
      </c>
      <c r="E62" s="32">
        <f t="shared" si="6"/>
        <v>514822</v>
      </c>
      <c r="F62" s="22"/>
      <c r="G62" s="22"/>
      <c r="H62" s="22"/>
      <c r="I62" s="24"/>
      <c r="J62" s="21"/>
      <c r="K62" s="21"/>
      <c r="L62" s="21"/>
      <c r="M62" s="22"/>
      <c r="N62" s="518"/>
      <c r="O62" s="518"/>
      <c r="P62" s="518"/>
      <c r="Q62" s="518"/>
      <c r="R62" s="518"/>
      <c r="S62" s="518"/>
      <c r="T62" s="7"/>
      <c r="U62" s="7"/>
      <c r="V62" s="7"/>
    </row>
    <row r="63" spans="1:22" s="2" customFormat="1" ht="14.4" customHeight="1" x14ac:dyDescent="0.3">
      <c r="A63" s="34">
        <v>2003</v>
      </c>
      <c r="B63" s="53">
        <f t="shared" si="5"/>
        <v>10381887</v>
      </c>
      <c r="C63" s="31">
        <f t="shared" si="6"/>
        <v>8403212</v>
      </c>
      <c r="D63" s="31">
        <f t="shared" si="6"/>
        <v>1208218</v>
      </c>
      <c r="E63" s="32">
        <f t="shared" si="6"/>
        <v>770457</v>
      </c>
      <c r="F63" s="54"/>
      <c r="G63" s="33" t="s">
        <v>10</v>
      </c>
      <c r="H63" s="509" t="s">
        <v>12</v>
      </c>
      <c r="I63" s="36">
        <f>I59/I61</f>
        <v>0.44409212032718653</v>
      </c>
      <c r="J63" s="36">
        <f t="shared" ref="J63:L63" si="8">J59/J61</f>
        <v>0.41112434829354799</v>
      </c>
      <c r="K63" s="36">
        <f t="shared" si="8"/>
        <v>0.47506984510816824</v>
      </c>
      <c r="L63" s="36">
        <f t="shared" si="8"/>
        <v>0.8799480885389438</v>
      </c>
      <c r="M63" s="54"/>
      <c r="N63" s="22"/>
      <c r="O63" s="22"/>
      <c r="P63" s="22"/>
      <c r="Q63" s="54"/>
      <c r="R63" s="54"/>
      <c r="S63" s="54"/>
      <c r="T63" s="55"/>
      <c r="U63" s="55"/>
      <c r="V63" s="55"/>
    </row>
    <row r="64" spans="1:22" ht="14.4" customHeight="1" x14ac:dyDescent="0.3">
      <c r="A64" s="30">
        <v>2004</v>
      </c>
      <c r="B64" s="53">
        <f t="shared" si="5"/>
        <v>10838391</v>
      </c>
      <c r="C64" s="31">
        <f t="shared" si="6"/>
        <v>9009979</v>
      </c>
      <c r="D64" s="31">
        <f t="shared" si="6"/>
        <v>1213224</v>
      </c>
      <c r="E64" s="32">
        <f t="shared" si="6"/>
        <v>615188</v>
      </c>
      <c r="F64" s="22"/>
      <c r="G64" s="33" t="s">
        <v>11</v>
      </c>
      <c r="H64" s="509" t="s">
        <v>12</v>
      </c>
      <c r="I64" s="36">
        <f>I60/I61</f>
        <v>0.55590787967281341</v>
      </c>
      <c r="J64" s="36">
        <f t="shared" ref="J64:L64" si="9">J60/J61</f>
        <v>0.58887565170645206</v>
      </c>
      <c r="K64" s="36">
        <f t="shared" si="9"/>
        <v>0.5249301548918317</v>
      </c>
      <c r="L64" s="36">
        <f t="shared" si="9"/>
        <v>0.12005191146105615</v>
      </c>
      <c r="M64" s="22"/>
      <c r="N64" s="22"/>
      <c r="O64" s="22"/>
      <c r="P64" s="22"/>
      <c r="Q64" s="22"/>
      <c r="R64" s="22"/>
      <c r="S64" s="22"/>
      <c r="T64" s="7"/>
      <c r="U64" s="7"/>
      <c r="V64" s="7"/>
    </row>
    <row r="65" spans="1:22" ht="14.4" customHeight="1" x14ac:dyDescent="0.3">
      <c r="A65" s="30">
        <v>2005</v>
      </c>
      <c r="B65" s="53">
        <f t="shared" si="5"/>
        <v>11473525</v>
      </c>
      <c r="C65" s="31">
        <f t="shared" si="6"/>
        <v>9402942</v>
      </c>
      <c r="D65" s="31">
        <f t="shared" si="6"/>
        <v>1229704</v>
      </c>
      <c r="E65" s="32">
        <f t="shared" si="6"/>
        <v>840879</v>
      </c>
      <c r="F65" s="22"/>
      <c r="G65" s="22"/>
      <c r="H65" s="22"/>
      <c r="I65" s="22"/>
      <c r="J65" s="509"/>
      <c r="K65" s="509"/>
      <c r="L65" s="509"/>
      <c r="M65" s="22"/>
      <c r="N65" s="22"/>
      <c r="O65" s="22"/>
      <c r="P65" s="22"/>
      <c r="Q65" s="22"/>
      <c r="R65" s="22"/>
      <c r="S65" s="22"/>
      <c r="T65" s="7"/>
      <c r="U65" s="7"/>
      <c r="V65" s="7"/>
    </row>
    <row r="66" spans="1:22" ht="14.4" customHeight="1" x14ac:dyDescent="0.3">
      <c r="A66" s="30">
        <v>2006</v>
      </c>
      <c r="B66" s="53">
        <f t="shared" si="5"/>
        <v>12393407</v>
      </c>
      <c r="C66" s="31">
        <f t="shared" si="6"/>
        <v>10284142</v>
      </c>
      <c r="D66" s="31">
        <f t="shared" si="6"/>
        <v>1251909</v>
      </c>
      <c r="E66" s="32">
        <f t="shared" si="6"/>
        <v>857356</v>
      </c>
      <c r="F66" s="22"/>
      <c r="G66" s="33"/>
      <c r="H66" s="22"/>
      <c r="I66" s="161"/>
      <c r="J66" s="161"/>
      <c r="K66" s="161"/>
      <c r="L66" s="161"/>
      <c r="M66" s="22"/>
      <c r="N66" s="22"/>
      <c r="O66" s="22"/>
      <c r="P66" s="22"/>
      <c r="Q66" s="22"/>
      <c r="R66" s="22"/>
      <c r="S66" s="22"/>
      <c r="T66" s="7"/>
      <c r="U66" s="7"/>
      <c r="V66" s="7"/>
    </row>
    <row r="67" spans="1:22" ht="14.4" customHeight="1" x14ac:dyDescent="0.3">
      <c r="A67" s="30">
        <v>2007</v>
      </c>
      <c r="B67" s="53">
        <f t="shared" si="5"/>
        <v>13532615</v>
      </c>
      <c r="C67" s="31">
        <f t="shared" si="6"/>
        <v>11327626</v>
      </c>
      <c r="D67" s="31">
        <f t="shared" si="6"/>
        <v>1274843</v>
      </c>
      <c r="E67" s="32">
        <f t="shared" si="6"/>
        <v>930146</v>
      </c>
      <c r="F67" s="22"/>
      <c r="G67" s="33"/>
      <c r="H67" s="22"/>
      <c r="I67" s="161"/>
      <c r="J67" s="161"/>
      <c r="K67" s="161"/>
      <c r="L67" s="161"/>
      <c r="M67" s="22"/>
      <c r="N67" s="22"/>
      <c r="O67" s="22"/>
      <c r="P67" s="22"/>
      <c r="Q67" s="22"/>
      <c r="R67" s="22"/>
      <c r="S67" s="22"/>
      <c r="T67" s="7"/>
      <c r="U67" s="7"/>
      <c r="V67" s="7"/>
    </row>
    <row r="68" spans="1:22" ht="14.4" customHeight="1" x14ac:dyDescent="0.3">
      <c r="A68" s="30">
        <v>2008</v>
      </c>
      <c r="B68" s="53">
        <f t="shared" si="5"/>
        <v>13924755</v>
      </c>
      <c r="C68" s="31">
        <f t="shared" si="6"/>
        <v>11746446</v>
      </c>
      <c r="D68" s="31">
        <f t="shared" si="6"/>
        <v>1286734</v>
      </c>
      <c r="E68" s="32">
        <f t="shared" si="6"/>
        <v>891575</v>
      </c>
      <c r="F68" s="22"/>
      <c r="G68" s="22"/>
      <c r="H68" s="22"/>
      <c r="I68" s="161"/>
      <c r="J68" s="161"/>
      <c r="K68" s="161"/>
      <c r="L68" s="161"/>
      <c r="M68" s="22"/>
      <c r="N68" s="22"/>
      <c r="O68" s="22"/>
      <c r="P68" s="22"/>
      <c r="Q68" s="22"/>
      <c r="R68" s="22"/>
      <c r="S68" s="22"/>
      <c r="T68" s="7"/>
      <c r="U68" s="7"/>
      <c r="V68" s="7"/>
    </row>
    <row r="69" spans="1:22" ht="14.4" customHeight="1" x14ac:dyDescent="0.3">
      <c r="A69" s="30">
        <v>2009</v>
      </c>
      <c r="B69" s="53">
        <f t="shared" si="5"/>
        <v>13510882</v>
      </c>
      <c r="C69" s="31">
        <f t="shared" si="6"/>
        <v>11409598</v>
      </c>
      <c r="D69" s="31">
        <f t="shared" si="6"/>
        <v>1226860</v>
      </c>
      <c r="E69" s="32">
        <f t="shared" si="6"/>
        <v>874424</v>
      </c>
      <c r="F69" s="22"/>
      <c r="G69" s="22"/>
      <c r="H69" s="22"/>
      <c r="I69" s="161"/>
      <c r="J69" s="161"/>
      <c r="K69" s="161"/>
      <c r="L69" s="161"/>
      <c r="M69" s="22"/>
      <c r="N69" s="22"/>
      <c r="O69" s="22"/>
      <c r="P69" s="22"/>
      <c r="Q69" s="22"/>
      <c r="R69" s="22"/>
      <c r="S69" s="22"/>
      <c r="T69" s="7"/>
      <c r="U69" s="7"/>
      <c r="V69" s="7"/>
    </row>
    <row r="70" spans="1:22" ht="14.4" customHeight="1" x14ac:dyDescent="0.3">
      <c r="A70" s="30">
        <v>2010</v>
      </c>
      <c r="B70" s="53">
        <f t="shared" si="5"/>
        <v>14300265</v>
      </c>
      <c r="C70" s="31">
        <f t="shared" si="6"/>
        <v>12289058</v>
      </c>
      <c r="D70" s="31">
        <f t="shared" si="6"/>
        <v>1164118</v>
      </c>
      <c r="E70" s="32">
        <f t="shared" si="6"/>
        <v>847089</v>
      </c>
      <c r="F70" s="22"/>
      <c r="G70" s="22"/>
      <c r="H70" s="22"/>
      <c r="I70" s="161"/>
      <c r="J70" s="161"/>
      <c r="K70" s="161"/>
      <c r="L70" s="161"/>
      <c r="M70" s="22"/>
      <c r="N70" s="22"/>
      <c r="O70" s="22"/>
      <c r="P70" s="22"/>
      <c r="Q70" s="22"/>
      <c r="R70" s="22"/>
      <c r="S70" s="22"/>
      <c r="T70" s="7"/>
      <c r="U70" s="7"/>
      <c r="V70" s="7"/>
    </row>
    <row r="71" spans="1:22" ht="14.4" customHeight="1" x14ac:dyDescent="0.3">
      <c r="A71" s="30">
        <v>2011</v>
      </c>
      <c r="B71" s="53">
        <f t="shared" si="5"/>
        <v>15240088</v>
      </c>
      <c r="C71" s="31">
        <f t="shared" si="6"/>
        <v>13189392</v>
      </c>
      <c r="D71" s="31">
        <f t="shared" si="6"/>
        <v>1203384</v>
      </c>
      <c r="E71" s="32">
        <f t="shared" si="6"/>
        <v>847312</v>
      </c>
      <c r="F71" s="22"/>
      <c r="G71" s="22"/>
      <c r="H71" s="657" t="s">
        <v>148</v>
      </c>
      <c r="I71" s="657"/>
      <c r="J71" s="657"/>
      <c r="K71" s="657"/>
      <c r="L71" s="657"/>
      <c r="M71" s="22"/>
      <c r="N71" s="22"/>
      <c r="O71" s="22"/>
      <c r="P71" s="22"/>
      <c r="Q71" s="22"/>
      <c r="R71" s="22"/>
      <c r="S71" s="22"/>
      <c r="T71" s="7"/>
      <c r="U71" s="7"/>
      <c r="V71" s="7"/>
    </row>
    <row r="72" spans="1:22" ht="14.4" customHeight="1" x14ac:dyDescent="0.3">
      <c r="A72" s="38">
        <v>2012</v>
      </c>
      <c r="B72" s="53">
        <f t="shared" si="5"/>
        <v>15451273</v>
      </c>
      <c r="C72" s="31">
        <f t="shared" si="6"/>
        <v>13500110</v>
      </c>
      <c r="D72" s="31">
        <f t="shared" si="6"/>
        <v>1140670</v>
      </c>
      <c r="E72" s="32">
        <f t="shared" si="6"/>
        <v>810493</v>
      </c>
      <c r="F72" s="22"/>
      <c r="G72" s="661" t="s">
        <v>204</v>
      </c>
      <c r="H72" s="661"/>
      <c r="I72" s="661"/>
      <c r="J72" s="661"/>
      <c r="K72" s="661"/>
      <c r="L72" s="662"/>
      <c r="M72" s="22"/>
      <c r="N72" s="22"/>
      <c r="O72" s="22"/>
      <c r="P72" s="22"/>
      <c r="Q72" s="22"/>
      <c r="R72" s="22"/>
      <c r="S72" s="22"/>
      <c r="T72" s="7"/>
      <c r="U72" s="7"/>
      <c r="V72" s="7"/>
    </row>
    <row r="73" spans="1:22" ht="14.4" customHeight="1" x14ac:dyDescent="0.3">
      <c r="A73" s="38">
        <v>2013</v>
      </c>
      <c r="B73" s="53">
        <f t="shared" si="5"/>
        <v>16200939</v>
      </c>
      <c r="C73" s="31">
        <f t="shared" si="6"/>
        <v>14155000</v>
      </c>
      <c r="D73" s="31">
        <f t="shared" si="6"/>
        <v>1225566</v>
      </c>
      <c r="E73" s="32">
        <f t="shared" si="6"/>
        <v>820373</v>
      </c>
      <c r="F73" s="22"/>
      <c r="G73" s="646"/>
      <c r="H73" s="50" t="s">
        <v>23</v>
      </c>
      <c r="I73" s="51" t="s">
        <v>2</v>
      </c>
      <c r="J73" s="51" t="s">
        <v>19</v>
      </c>
      <c r="K73" s="51" t="s">
        <v>20</v>
      </c>
      <c r="L73" s="51" t="s">
        <v>18</v>
      </c>
      <c r="M73" s="22"/>
      <c r="N73" s="22"/>
      <c r="O73" s="22"/>
      <c r="P73" s="22"/>
      <c r="Q73" s="22"/>
      <c r="R73" s="22"/>
      <c r="S73" s="22"/>
      <c r="T73" s="7"/>
      <c r="U73" s="7"/>
      <c r="V73" s="7"/>
    </row>
    <row r="74" spans="1:22" ht="14.4" customHeight="1" x14ac:dyDescent="0.3">
      <c r="A74" s="38">
        <v>2014</v>
      </c>
      <c r="B74" s="53">
        <f t="shared" si="5"/>
        <v>17691306</v>
      </c>
      <c r="C74" s="31">
        <f t="shared" si="6"/>
        <v>15554823</v>
      </c>
      <c r="D74" s="31">
        <f t="shared" si="6"/>
        <v>1272823</v>
      </c>
      <c r="E74" s="32">
        <f t="shared" si="6"/>
        <v>863660</v>
      </c>
      <c r="F74" s="22"/>
      <c r="G74" s="33" t="s">
        <v>10</v>
      </c>
      <c r="H74" s="509" t="s">
        <v>202</v>
      </c>
      <c r="I74" s="52">
        <f>SUM(J74:L74)</f>
        <v>0.12068165363313269</v>
      </c>
      <c r="J74" s="52">
        <f>C74/$I$59</f>
        <v>0.10610758536485017</v>
      </c>
      <c r="K74" s="52">
        <f>D74/$I$59</f>
        <v>8.6825915747703909E-3</v>
      </c>
      <c r="L74" s="52">
        <f>E74/$I$59</f>
        <v>5.8914766935121345E-3</v>
      </c>
      <c r="M74" s="22"/>
      <c r="N74" s="22"/>
      <c r="O74" s="22"/>
      <c r="P74" s="22"/>
      <c r="Q74" s="22"/>
      <c r="R74" s="22"/>
      <c r="S74" s="22"/>
      <c r="T74" s="7"/>
      <c r="U74" s="7"/>
      <c r="V74" s="7"/>
    </row>
    <row r="75" spans="1:22" ht="14.4" customHeight="1" x14ac:dyDescent="0.3">
      <c r="A75" s="38">
        <v>2015</v>
      </c>
      <c r="B75" s="53">
        <f t="shared" si="5"/>
        <v>19622843</v>
      </c>
      <c r="C75" s="31">
        <f t="shared" si="6"/>
        <v>17212683</v>
      </c>
      <c r="D75" s="31">
        <f t="shared" si="6"/>
        <v>1352809</v>
      </c>
      <c r="E75" s="32">
        <f t="shared" si="6"/>
        <v>1057351</v>
      </c>
      <c r="F75" s="22"/>
      <c r="G75" s="33" t="s">
        <v>11</v>
      </c>
      <c r="H75" s="509" t="s">
        <v>202</v>
      </c>
      <c r="I75" s="52">
        <f>SUM(J75:L75)</f>
        <v>0.10693343668200216</v>
      </c>
      <c r="J75" s="52">
        <f>C75/$I$60</f>
        <v>9.3799422831231688E-2</v>
      </c>
      <c r="K75" s="52">
        <f>D75/$I$60</f>
        <v>7.3720467286184097E-3</v>
      </c>
      <c r="L75" s="52">
        <f>E75/$I$60</f>
        <v>5.7619671221520582E-3</v>
      </c>
      <c r="M75" s="22"/>
      <c r="N75" s="22"/>
      <c r="O75" s="22"/>
      <c r="P75" s="22"/>
      <c r="Q75" s="22"/>
      <c r="R75" s="22"/>
      <c r="S75" s="22"/>
      <c r="T75" s="7"/>
      <c r="U75" s="7"/>
      <c r="V75" s="7"/>
    </row>
    <row r="76" spans="1:22" ht="14.4" customHeight="1" x14ac:dyDescent="0.3">
      <c r="A76" s="38">
        <v>2016</v>
      </c>
      <c r="B76" s="53">
        <f t="shared" si="5"/>
        <v>22425116</v>
      </c>
      <c r="C76" s="31">
        <f t="shared" si="6"/>
        <v>19618631</v>
      </c>
      <c r="D76" s="31">
        <f t="shared" si="6"/>
        <v>1549732</v>
      </c>
      <c r="E76" s="32">
        <f t="shared" si="6"/>
        <v>1256753</v>
      </c>
      <c r="F76" s="22"/>
      <c r="G76" s="33" t="s">
        <v>2</v>
      </c>
      <c r="H76" s="509" t="s">
        <v>202</v>
      </c>
      <c r="I76" s="52">
        <f>SUM(J76:L76)</f>
        <v>6.7934302960216783E-2</v>
      </c>
      <c r="J76" s="52">
        <f>C76/$I$61</f>
        <v>5.9432380283727437E-2</v>
      </c>
      <c r="K76" s="52">
        <f>D76/$I$61</f>
        <v>4.6947343859957144E-3</v>
      </c>
      <c r="L76" s="52">
        <f>E76/$I$61</f>
        <v>3.8071882904936287E-3</v>
      </c>
      <c r="M76" s="22"/>
      <c r="N76" s="22"/>
      <c r="O76" s="56"/>
      <c r="P76" s="56"/>
      <c r="Q76" s="22"/>
      <c r="R76" s="22"/>
      <c r="S76" s="22"/>
      <c r="T76" s="7"/>
      <c r="U76" s="7"/>
      <c r="V76" s="7"/>
    </row>
    <row r="77" spans="1:22" s="4" customFormat="1" ht="14.4" customHeight="1" x14ac:dyDescent="0.3">
      <c r="A77" s="38">
        <v>2017</v>
      </c>
      <c r="B77" s="53">
        <f t="shared" si="5"/>
        <v>26123655</v>
      </c>
      <c r="C77" s="31">
        <f t="shared" si="6"/>
        <v>22942390</v>
      </c>
      <c r="D77" s="31">
        <f t="shared" si="6"/>
        <v>1678734</v>
      </c>
      <c r="E77" s="32">
        <f t="shared" si="6"/>
        <v>1502531</v>
      </c>
      <c r="F77" s="22"/>
      <c r="G77" s="22"/>
      <c r="H77" s="22"/>
      <c r="I77" s="161"/>
      <c r="J77" s="161"/>
      <c r="K77" s="161"/>
      <c r="L77" s="161"/>
      <c r="M77" s="22"/>
      <c r="N77" s="22"/>
      <c r="O77" s="56"/>
      <c r="P77" s="56"/>
      <c r="Q77" s="22"/>
      <c r="R77" s="22"/>
      <c r="S77" s="22"/>
      <c r="T77" s="7"/>
      <c r="U77" s="7"/>
      <c r="V77" s="7"/>
    </row>
    <row r="78" spans="1:22" ht="14.4" customHeight="1" x14ac:dyDescent="0.3">
      <c r="A78" s="39">
        <v>2018</v>
      </c>
      <c r="B78" s="57">
        <f t="shared" si="5"/>
        <v>27907917</v>
      </c>
      <c r="C78" s="40">
        <f t="shared" si="6"/>
        <v>24680526</v>
      </c>
      <c r="D78" s="40">
        <f t="shared" si="6"/>
        <v>1663834</v>
      </c>
      <c r="E78" s="58">
        <f t="shared" si="6"/>
        <v>1563557</v>
      </c>
      <c r="F78" s="22"/>
      <c r="G78" s="22"/>
      <c r="H78" s="22"/>
      <c r="I78" s="161"/>
      <c r="J78" s="161"/>
      <c r="K78" s="161"/>
      <c r="L78" s="161"/>
      <c r="M78" s="22"/>
      <c r="N78" s="22"/>
      <c r="O78" s="56"/>
      <c r="P78" s="56"/>
      <c r="Q78" s="22"/>
      <c r="R78" s="22"/>
      <c r="S78" s="22"/>
      <c r="T78" s="7"/>
      <c r="U78" s="7"/>
      <c r="V78" s="7"/>
    </row>
    <row r="79" spans="1:22" s="4" customFormat="1" ht="14.4" customHeight="1" x14ac:dyDescent="0.3">
      <c r="A79" s="310">
        <v>2019</v>
      </c>
      <c r="B79" s="332">
        <f t="shared" si="5"/>
        <v>29807833</v>
      </c>
      <c r="C79" s="326">
        <f t="shared" ref="C79:E80" si="10">C29+C54</f>
        <v>26486037</v>
      </c>
      <c r="D79" s="326">
        <f t="shared" si="10"/>
        <v>1678733</v>
      </c>
      <c r="E79" s="327">
        <f t="shared" si="10"/>
        <v>1643063</v>
      </c>
      <c r="F79" s="22"/>
      <c r="G79" s="22"/>
      <c r="H79" s="22"/>
      <c r="I79" s="161"/>
      <c r="J79" s="161"/>
      <c r="K79" s="161"/>
      <c r="L79" s="161"/>
      <c r="M79" s="22"/>
      <c r="N79" s="22"/>
      <c r="O79" s="56"/>
      <c r="P79" s="56"/>
      <c r="Q79" s="22"/>
      <c r="R79" s="22"/>
      <c r="S79" s="22"/>
      <c r="T79" s="7"/>
      <c r="U79" s="7"/>
      <c r="V79" s="7"/>
    </row>
    <row r="80" spans="1:22" s="4" customFormat="1" ht="14.4" customHeight="1" x14ac:dyDescent="0.3">
      <c r="A80" s="47">
        <v>2020</v>
      </c>
      <c r="B80" s="333">
        <f t="shared" ref="B80" si="11">SUM(C80:E80)</f>
        <v>9180617</v>
      </c>
      <c r="C80" s="42">
        <f>C30+C55</f>
        <v>7976755</v>
      </c>
      <c r="D80" s="42">
        <f t="shared" si="10"/>
        <v>610635</v>
      </c>
      <c r="E80" s="324">
        <f t="shared" si="10"/>
        <v>593227</v>
      </c>
      <c r="F80" s="22"/>
      <c r="G80" s="22"/>
      <c r="H80" s="22"/>
      <c r="I80" s="161"/>
      <c r="J80" s="161"/>
      <c r="K80" s="161"/>
      <c r="L80" s="161"/>
      <c r="M80" s="22"/>
      <c r="N80" s="22"/>
      <c r="O80" s="56"/>
      <c r="P80" s="56"/>
      <c r="Q80" s="22"/>
      <c r="R80" s="22"/>
      <c r="S80" s="22"/>
      <c r="T80" s="7"/>
      <c r="U80" s="7"/>
      <c r="V80" s="7"/>
    </row>
    <row r="81" spans="1:22" ht="14.4" customHeight="1" x14ac:dyDescent="0.3">
      <c r="A81" s="509" t="s">
        <v>202</v>
      </c>
      <c r="B81" s="37">
        <f>SUM(B60:B80)</f>
        <v>330100038.16676301</v>
      </c>
      <c r="C81" s="37">
        <f>SUM(C60:C80)</f>
        <v>283829283</v>
      </c>
      <c r="D81" s="37">
        <f t="shared" ref="D81:E81" si="12">SUM(D60:D80)</f>
        <v>26699794</v>
      </c>
      <c r="E81" s="37">
        <f t="shared" si="12"/>
        <v>19570961.166763</v>
      </c>
      <c r="F81" s="22"/>
      <c r="G81" s="22"/>
      <c r="H81" s="22"/>
      <c r="I81" s="161"/>
      <c r="J81" s="161"/>
      <c r="K81" s="161"/>
      <c r="L81" s="161"/>
      <c r="M81" s="22"/>
      <c r="N81" s="22"/>
      <c r="O81" s="22"/>
      <c r="P81" s="22"/>
      <c r="Q81" s="22"/>
      <c r="R81" s="22"/>
      <c r="S81" s="22"/>
      <c r="T81" s="7"/>
      <c r="U81" s="7"/>
      <c r="V81" s="7"/>
    </row>
    <row r="82" spans="1:22" x14ac:dyDescent="0.3">
      <c r="A82" s="22"/>
      <c r="B82" s="37"/>
      <c r="C82" s="37"/>
      <c r="D82" s="37"/>
      <c r="E82" s="37"/>
      <c r="F82" s="22"/>
      <c r="G82" s="22"/>
      <c r="H82" s="22"/>
      <c r="I82" s="161"/>
      <c r="J82" s="161"/>
      <c r="K82" s="161"/>
      <c r="L82" s="161"/>
      <c r="M82" s="22"/>
      <c r="N82" s="22"/>
      <c r="O82" s="22"/>
      <c r="P82" s="22"/>
      <c r="Q82" s="22"/>
      <c r="R82" s="22"/>
      <c r="S82" s="22"/>
      <c r="T82" s="7"/>
      <c r="U82" s="7"/>
      <c r="V82" s="7"/>
    </row>
    <row r="83" spans="1:22" x14ac:dyDescent="0.3">
      <c r="A83" s="22"/>
      <c r="B83" s="37"/>
      <c r="C83" s="37"/>
      <c r="D83" s="37"/>
      <c r="E83" s="37"/>
      <c r="F83" s="22"/>
      <c r="G83" s="22"/>
      <c r="H83" s="22"/>
      <c r="I83" s="161"/>
      <c r="J83" s="161"/>
      <c r="K83" s="161"/>
      <c r="L83" s="161"/>
      <c r="M83" s="22"/>
      <c r="N83" s="22"/>
      <c r="O83" s="22"/>
      <c r="P83" s="22"/>
      <c r="Q83" s="22"/>
      <c r="R83" s="22"/>
      <c r="S83" s="22"/>
      <c r="T83" s="7"/>
      <c r="U83" s="7"/>
      <c r="V83" s="7"/>
    </row>
    <row r="84" spans="1:22" x14ac:dyDescent="0.3">
      <c r="A84" s="657" t="s">
        <v>203</v>
      </c>
      <c r="B84" s="657"/>
      <c r="C84" s="657"/>
      <c r="D84" s="657"/>
      <c r="E84" s="657"/>
      <c r="F84" s="22"/>
      <c r="G84" s="22"/>
      <c r="H84" s="22"/>
      <c r="I84" s="161"/>
      <c r="J84" s="161"/>
      <c r="K84" s="161"/>
      <c r="L84" s="161"/>
      <c r="M84" s="22"/>
      <c r="N84" s="22"/>
      <c r="O84" s="22"/>
      <c r="P84" s="22"/>
      <c r="Q84" s="22"/>
      <c r="R84" s="22"/>
      <c r="S84" s="22"/>
      <c r="T84" s="7"/>
      <c r="U84" s="7"/>
      <c r="V84" s="7"/>
    </row>
    <row r="85" spans="1:22" x14ac:dyDescent="0.3">
      <c r="A85" s="59" t="s">
        <v>0</v>
      </c>
      <c r="B85" s="60" t="s">
        <v>2</v>
      </c>
      <c r="C85" s="60" t="s">
        <v>19</v>
      </c>
      <c r="D85" s="60" t="s">
        <v>20</v>
      </c>
      <c r="E85" s="61" t="s">
        <v>18</v>
      </c>
      <c r="F85" s="22"/>
      <c r="G85" s="22"/>
      <c r="H85" s="22"/>
      <c r="I85" s="161"/>
      <c r="J85" s="161"/>
      <c r="K85" s="161"/>
      <c r="L85" s="161"/>
      <c r="M85" s="22"/>
      <c r="N85" s="22"/>
      <c r="O85" s="22"/>
      <c r="P85" s="22"/>
      <c r="Q85" s="22"/>
      <c r="R85" s="22"/>
      <c r="S85" s="22"/>
      <c r="T85" s="7"/>
      <c r="U85" s="7"/>
      <c r="V85" s="7"/>
    </row>
    <row r="86" spans="1:22" ht="50.1" customHeight="1" x14ac:dyDescent="0.3">
      <c r="A86" s="62" t="s">
        <v>9</v>
      </c>
      <c r="B86" s="63">
        <f>SUM(C86:E86)</f>
        <v>146594825.86956298</v>
      </c>
      <c r="C86" s="64">
        <f>SUM(C10:C30)</f>
        <v>116689129</v>
      </c>
      <c r="D86" s="64">
        <f t="shared" ref="D86:E86" si="13">SUM(D10:D30)</f>
        <v>12684267</v>
      </c>
      <c r="E86" s="92">
        <f t="shared" si="13"/>
        <v>17221429.869562998</v>
      </c>
      <c r="F86" s="22"/>
      <c r="G86" s="22"/>
      <c r="H86" s="22"/>
      <c r="I86" s="161"/>
      <c r="J86" s="161"/>
      <c r="K86" s="161"/>
      <c r="L86" s="161"/>
      <c r="M86" s="22"/>
      <c r="N86" s="22"/>
      <c r="O86" s="22"/>
      <c r="P86" s="22"/>
      <c r="Q86" s="22"/>
      <c r="R86" s="22"/>
      <c r="S86" s="22"/>
      <c r="T86" s="7"/>
      <c r="U86" s="7"/>
      <c r="V86" s="7"/>
    </row>
    <row r="87" spans="1:22" ht="50.1" customHeight="1" x14ac:dyDescent="0.3">
      <c r="A87" s="62" t="s">
        <v>13</v>
      </c>
      <c r="B87" s="63">
        <f>SUM(C87:E87)</f>
        <v>183505212.29719999</v>
      </c>
      <c r="C87" s="64">
        <f>SUM(C35:C55)</f>
        <v>167140154</v>
      </c>
      <c r="D87" s="64">
        <f t="shared" ref="D87:E87" si="14">SUM(D35:D55)</f>
        <v>14015527</v>
      </c>
      <c r="E87" s="92">
        <f t="shared" si="14"/>
        <v>2349531.2971999999</v>
      </c>
      <c r="F87" s="22"/>
      <c r="G87" s="22"/>
      <c r="H87" s="22"/>
      <c r="I87" s="161"/>
      <c r="J87" s="161"/>
      <c r="K87" s="161"/>
      <c r="L87" s="161"/>
      <c r="M87" s="22"/>
      <c r="N87" s="22"/>
      <c r="O87" s="22"/>
      <c r="P87" s="22"/>
      <c r="Q87" s="22"/>
      <c r="R87" s="22"/>
      <c r="S87" s="22"/>
      <c r="T87" s="7"/>
      <c r="U87" s="7"/>
      <c r="V87" s="7"/>
    </row>
    <row r="88" spans="1:22" ht="50.1" customHeight="1" x14ac:dyDescent="0.3">
      <c r="A88" s="65" t="s">
        <v>14</v>
      </c>
      <c r="B88" s="66">
        <f>SUM(B86:B87)</f>
        <v>330100038.16676295</v>
      </c>
      <c r="C88" s="67">
        <f>C86+C87</f>
        <v>283829283</v>
      </c>
      <c r="D88" s="67">
        <f>D86+D87</f>
        <v>26699794</v>
      </c>
      <c r="E88" s="68">
        <f>E86+E87</f>
        <v>19570961.166763</v>
      </c>
      <c r="F88" s="22"/>
      <c r="G88" s="22"/>
      <c r="H88" s="22"/>
      <c r="I88" s="161"/>
      <c r="J88" s="161"/>
      <c r="K88" s="161"/>
      <c r="L88" s="161"/>
      <c r="M88" s="22"/>
      <c r="N88" s="22"/>
      <c r="O88" s="22"/>
      <c r="P88" s="22"/>
      <c r="Q88" s="22"/>
      <c r="R88" s="22"/>
      <c r="S88" s="22"/>
      <c r="T88" s="7"/>
      <c r="U88" s="7"/>
      <c r="V88" s="7"/>
    </row>
    <row r="89" spans="1:22" x14ac:dyDescent="0.3">
      <c r="A89" s="22"/>
      <c r="B89" s="37"/>
      <c r="C89" s="37"/>
      <c r="D89" s="37"/>
      <c r="E89" s="37"/>
      <c r="F89" s="22"/>
      <c r="G89" s="22"/>
      <c r="H89" s="22"/>
      <c r="I89" s="161"/>
      <c r="J89" s="161"/>
      <c r="K89" s="161"/>
      <c r="L89" s="161"/>
      <c r="M89" s="22"/>
      <c r="N89" s="22"/>
      <c r="O89" s="22"/>
      <c r="P89" s="22"/>
      <c r="Q89" s="22"/>
      <c r="R89" s="22"/>
      <c r="S89" s="22"/>
      <c r="T89" s="7"/>
      <c r="U89" s="7"/>
      <c r="V89" s="7"/>
    </row>
    <row r="90" spans="1:22" x14ac:dyDescent="0.3">
      <c r="A90" s="22"/>
      <c r="B90" s="22"/>
      <c r="C90" s="22"/>
      <c r="D90" s="22"/>
      <c r="E90" s="22"/>
      <c r="F90" s="22"/>
      <c r="G90" s="22"/>
      <c r="H90" s="22"/>
      <c r="I90" s="161"/>
      <c r="J90" s="161"/>
      <c r="K90" s="161"/>
      <c r="L90" s="161"/>
      <c r="M90" s="22"/>
      <c r="N90" s="22"/>
      <c r="O90" s="22"/>
      <c r="P90" s="22"/>
      <c r="Q90" s="22"/>
      <c r="R90" s="22"/>
      <c r="S90" s="22"/>
      <c r="T90" s="7"/>
      <c r="U90" s="7"/>
      <c r="V90" s="7"/>
    </row>
    <row r="91" spans="1:22" x14ac:dyDescent="0.3">
      <c r="A91" s="22"/>
      <c r="B91" s="22"/>
      <c r="C91" s="22"/>
      <c r="D91" s="22"/>
      <c r="E91" s="22"/>
      <c r="F91" s="22"/>
      <c r="G91" s="22"/>
      <c r="H91" s="22"/>
      <c r="I91" s="161"/>
      <c r="J91" s="161"/>
      <c r="K91" s="161"/>
      <c r="L91" s="161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x14ac:dyDescent="0.3">
      <c r="A92" s="7"/>
      <c r="B92" s="7"/>
      <c r="C92" s="7"/>
      <c r="D92" s="7"/>
      <c r="E92" s="7"/>
      <c r="F92" s="7"/>
      <c r="G92" s="7"/>
      <c r="H92" s="22"/>
      <c r="I92" s="161"/>
      <c r="J92" s="161"/>
      <c r="K92" s="161"/>
      <c r="L92" s="161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x14ac:dyDescent="0.3">
      <c r="A93" s="7"/>
      <c r="B93" s="7"/>
      <c r="C93" s="7"/>
      <c r="D93" s="7"/>
      <c r="E93" s="7"/>
      <c r="F93" s="7"/>
      <c r="G93" s="7"/>
      <c r="H93" s="22"/>
      <c r="I93" s="161"/>
      <c r="J93" s="161"/>
      <c r="K93" s="161"/>
      <c r="L93" s="161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</sheetData>
  <mergeCells count="9">
    <mergeCell ref="O57:S57"/>
    <mergeCell ref="O56:S56"/>
    <mergeCell ref="A8:E8"/>
    <mergeCell ref="A84:E84"/>
    <mergeCell ref="A58:E58"/>
    <mergeCell ref="A33:E33"/>
    <mergeCell ref="H71:L71"/>
    <mergeCell ref="G72:L72"/>
    <mergeCell ref="G57:L57"/>
  </mergeCells>
  <pageMargins left="0.31496062992125984" right="0.70866141732283472" top="0.74803149606299213" bottom="0.35433070866141736" header="0.31496062992125984" footer="0.31496062992125984"/>
  <pageSetup paperSize="8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DU183"/>
  <sheetViews>
    <sheetView showGridLines="0" zoomScaleNormal="100" workbookViewId="0">
      <selection activeCell="P64" sqref="P64"/>
    </sheetView>
  </sheetViews>
  <sheetFormatPr defaultColWidth="8.88671875" defaultRowHeight="13.8" x14ac:dyDescent="0.25"/>
  <cols>
    <col min="1" max="5" width="15.6640625" style="7" customWidth="1"/>
    <col min="6" max="6" width="10.5546875" style="7" customWidth="1"/>
    <col min="7" max="7" width="7.88671875" style="7" customWidth="1"/>
    <col min="8" max="8" width="24.109375" style="7" customWidth="1"/>
    <col min="9" max="9" width="13.5546875" style="7" customWidth="1"/>
    <col min="10" max="10" width="16.6640625" style="7" customWidth="1"/>
    <col min="11" max="11" width="16" style="7" customWidth="1"/>
    <col min="12" max="13" width="13.5546875" style="7" customWidth="1"/>
    <col min="14" max="14" width="5.33203125" style="7" customWidth="1"/>
    <col min="15" max="15" width="24.33203125" style="7" customWidth="1"/>
    <col min="16" max="20" width="13.5546875" style="7" customWidth="1"/>
    <col min="21" max="16384" width="8.88671875" style="7"/>
  </cols>
  <sheetData>
    <row r="7" spans="1:20" s="99" customFormat="1" ht="14.4" customHeight="1" x14ac:dyDescent="0.2">
      <c r="A7" s="524" t="s">
        <v>154</v>
      </c>
      <c r="B7" s="173"/>
      <c r="C7" s="173"/>
      <c r="D7" s="173"/>
      <c r="E7" s="173"/>
      <c r="F7" s="526"/>
      <c r="G7" s="173"/>
      <c r="H7" s="525"/>
      <c r="I7" s="71"/>
      <c r="J7" s="71"/>
      <c r="K7" s="71"/>
      <c r="L7" s="71"/>
      <c r="M7" s="71"/>
    </row>
    <row r="8" spans="1:20" ht="14.4" customHeight="1" x14ac:dyDescent="0.25">
      <c r="A8" s="658" t="s">
        <v>25</v>
      </c>
      <c r="B8" s="664"/>
      <c r="C8" s="664"/>
      <c r="D8" s="659"/>
      <c r="E8" s="660"/>
      <c r="F8" s="527"/>
      <c r="G8" s="22"/>
      <c r="H8" s="74"/>
      <c r="I8" s="73"/>
      <c r="J8" s="528"/>
      <c r="K8" s="528"/>
      <c r="L8" s="528"/>
      <c r="M8" s="528"/>
      <c r="N8" s="22"/>
      <c r="O8" s="22"/>
      <c r="P8" s="22"/>
      <c r="Q8" s="22"/>
      <c r="R8" s="22"/>
      <c r="S8" s="22"/>
      <c r="T8" s="22"/>
    </row>
    <row r="9" spans="1:20" x14ac:dyDescent="0.25">
      <c r="A9" s="25" t="s">
        <v>0</v>
      </c>
      <c r="B9" s="26" t="s">
        <v>2</v>
      </c>
      <c r="C9" s="26" t="s">
        <v>19</v>
      </c>
      <c r="D9" s="26" t="s">
        <v>20</v>
      </c>
      <c r="E9" s="27" t="s">
        <v>18</v>
      </c>
      <c r="F9" s="529"/>
      <c r="G9" s="22"/>
      <c r="H9" s="74"/>
      <c r="I9" s="73"/>
      <c r="J9" s="530"/>
      <c r="K9" s="530"/>
      <c r="L9" s="530"/>
      <c r="M9" s="530"/>
      <c r="N9" s="22"/>
      <c r="O9" s="22"/>
      <c r="P9" s="22"/>
      <c r="Q9" s="22"/>
      <c r="R9" s="22"/>
      <c r="S9" s="22"/>
      <c r="T9" s="22"/>
    </row>
    <row r="10" spans="1:20" ht="14.4" customHeight="1" x14ac:dyDescent="0.25">
      <c r="A10" s="305">
        <v>2000</v>
      </c>
      <c r="B10" s="75">
        <f t="shared" ref="B10:B29" si="0">SUM(C10:E10)</f>
        <v>5160540</v>
      </c>
      <c r="C10" s="75">
        <v>3793402</v>
      </c>
      <c r="D10" s="75">
        <v>675299</v>
      </c>
      <c r="E10" s="76">
        <v>691839</v>
      </c>
      <c r="F10" s="531"/>
      <c r="G10" s="22"/>
      <c r="H10" s="74"/>
      <c r="I10" s="73"/>
      <c r="J10" s="532"/>
      <c r="K10" s="532"/>
      <c r="L10" s="532"/>
      <c r="M10" s="532"/>
      <c r="N10" s="22"/>
      <c r="O10" s="22"/>
      <c r="P10" s="22"/>
      <c r="Q10" s="22"/>
      <c r="R10" s="22"/>
      <c r="S10" s="22"/>
      <c r="T10" s="22"/>
    </row>
    <row r="11" spans="1:20" ht="14.4" customHeight="1" x14ac:dyDescent="0.25">
      <c r="A11" s="306">
        <v>2001</v>
      </c>
      <c r="B11" s="307">
        <f t="shared" si="0"/>
        <v>4693974.7825330002</v>
      </c>
      <c r="C11" s="307">
        <v>3244306</v>
      </c>
      <c r="D11" s="307">
        <v>742803</v>
      </c>
      <c r="E11" s="312">
        <v>706865.78253299987</v>
      </c>
      <c r="F11" s="73"/>
      <c r="G11" s="22"/>
      <c r="H11" s="533"/>
      <c r="I11" s="73"/>
      <c r="J11" s="528"/>
      <c r="K11" s="528"/>
      <c r="L11" s="528"/>
      <c r="M11" s="528"/>
      <c r="N11" s="22"/>
      <c r="O11" s="22"/>
      <c r="P11" s="22"/>
      <c r="Q11" s="22"/>
      <c r="R11" s="22"/>
      <c r="S11" s="22"/>
      <c r="T11" s="22"/>
    </row>
    <row r="12" spans="1:20" x14ac:dyDescent="0.25">
      <c r="A12" s="308">
        <v>2002</v>
      </c>
      <c r="B12" s="307">
        <f t="shared" si="0"/>
        <v>5352015</v>
      </c>
      <c r="C12" s="307">
        <v>4106843</v>
      </c>
      <c r="D12" s="307">
        <v>758247</v>
      </c>
      <c r="E12" s="312">
        <v>486925</v>
      </c>
      <c r="F12" s="73"/>
      <c r="G12" s="22"/>
      <c r="H12" s="74"/>
      <c r="I12" s="73"/>
      <c r="J12" s="532"/>
      <c r="K12" s="532"/>
      <c r="L12" s="532"/>
      <c r="M12" s="532"/>
      <c r="N12" s="22"/>
      <c r="O12" s="22"/>
      <c r="P12" s="22"/>
      <c r="Q12" s="22"/>
      <c r="R12" s="22"/>
      <c r="S12" s="22"/>
      <c r="T12" s="22"/>
    </row>
    <row r="13" spans="1:20" ht="14.4" customHeight="1" x14ac:dyDescent="0.25">
      <c r="A13" s="308">
        <v>2003</v>
      </c>
      <c r="B13" s="307">
        <f t="shared" si="0"/>
        <v>5723686</v>
      </c>
      <c r="C13" s="307">
        <v>4257630</v>
      </c>
      <c r="D13" s="307">
        <v>738962</v>
      </c>
      <c r="E13" s="312">
        <v>727094</v>
      </c>
      <c r="F13" s="73"/>
      <c r="G13" s="28"/>
      <c r="H13" s="534"/>
      <c r="I13" s="73"/>
      <c r="J13" s="530"/>
      <c r="K13" s="530"/>
      <c r="L13" s="530"/>
      <c r="M13" s="530"/>
      <c r="N13" s="22"/>
      <c r="O13" s="22"/>
      <c r="P13" s="22"/>
      <c r="Q13" s="22"/>
      <c r="R13" s="22"/>
      <c r="S13" s="22"/>
      <c r="T13" s="22"/>
    </row>
    <row r="14" spans="1:20" x14ac:dyDescent="0.25">
      <c r="A14" s="308">
        <v>2004</v>
      </c>
      <c r="B14" s="307">
        <f t="shared" si="0"/>
        <v>5901911</v>
      </c>
      <c r="C14" s="307">
        <v>4587178</v>
      </c>
      <c r="D14" s="307">
        <v>739712</v>
      </c>
      <c r="E14" s="312">
        <v>575021</v>
      </c>
      <c r="F14" s="73"/>
      <c r="G14" s="22"/>
      <c r="H14" s="74"/>
      <c r="I14" s="73"/>
      <c r="J14" s="535"/>
      <c r="K14" s="535"/>
      <c r="L14" s="535"/>
      <c r="M14" s="535"/>
      <c r="N14" s="22"/>
      <c r="O14" s="22"/>
      <c r="P14" s="22"/>
      <c r="Q14" s="22"/>
      <c r="R14" s="22"/>
      <c r="S14" s="22"/>
      <c r="T14" s="22"/>
    </row>
    <row r="15" spans="1:20" x14ac:dyDescent="0.25">
      <c r="A15" s="306">
        <v>2005</v>
      </c>
      <c r="B15" s="307">
        <f t="shared" si="0"/>
        <v>6206028</v>
      </c>
      <c r="C15" s="307">
        <v>4677996</v>
      </c>
      <c r="D15" s="307">
        <v>751731</v>
      </c>
      <c r="E15" s="312">
        <v>776301</v>
      </c>
      <c r="F15" s="73"/>
      <c r="G15" s="22"/>
      <c r="H15" s="74"/>
      <c r="I15" s="73"/>
      <c r="J15" s="74"/>
      <c r="K15" s="74"/>
      <c r="L15" s="74"/>
      <c r="M15" s="74"/>
      <c r="N15" s="22"/>
      <c r="O15" s="22"/>
      <c r="P15" s="22"/>
      <c r="Q15" s="22"/>
      <c r="R15" s="22"/>
      <c r="S15" s="22"/>
      <c r="T15" s="22"/>
    </row>
    <row r="16" spans="1:20" x14ac:dyDescent="0.25">
      <c r="A16" s="306">
        <v>2006</v>
      </c>
      <c r="B16" s="307">
        <f t="shared" si="0"/>
        <v>6372870</v>
      </c>
      <c r="C16" s="307">
        <v>4832392</v>
      </c>
      <c r="D16" s="307">
        <v>739682</v>
      </c>
      <c r="E16" s="312">
        <v>800796</v>
      </c>
      <c r="F16" s="73"/>
      <c r="G16" s="22"/>
      <c r="H16" s="74"/>
      <c r="I16" s="73"/>
      <c r="J16" s="535"/>
      <c r="K16" s="535"/>
      <c r="L16" s="535"/>
      <c r="M16" s="535"/>
      <c r="N16" s="22"/>
      <c r="O16" s="22"/>
      <c r="P16" s="22"/>
      <c r="Q16" s="22"/>
      <c r="R16" s="22"/>
      <c r="S16" s="22"/>
      <c r="T16" s="22"/>
    </row>
    <row r="17" spans="1:20" x14ac:dyDescent="0.25">
      <c r="A17" s="306">
        <v>2007</v>
      </c>
      <c r="B17" s="307">
        <f t="shared" si="0"/>
        <v>6521628</v>
      </c>
      <c r="C17" s="307">
        <v>4952440</v>
      </c>
      <c r="D17" s="307">
        <v>690125</v>
      </c>
      <c r="E17" s="312">
        <v>879063</v>
      </c>
      <c r="F17" s="73"/>
      <c r="G17" s="22"/>
      <c r="H17" s="74"/>
      <c r="I17" s="73"/>
      <c r="J17" s="535"/>
      <c r="K17" s="535"/>
      <c r="L17" s="535"/>
      <c r="M17" s="535"/>
      <c r="N17" s="22"/>
      <c r="O17" s="22"/>
      <c r="P17" s="22"/>
      <c r="Q17" s="22"/>
      <c r="R17" s="22"/>
      <c r="S17" s="22"/>
      <c r="T17" s="22"/>
    </row>
    <row r="18" spans="1:20" x14ac:dyDescent="0.25">
      <c r="A18" s="306">
        <v>2008</v>
      </c>
      <c r="B18" s="307">
        <f t="shared" si="0"/>
        <v>6637369</v>
      </c>
      <c r="C18" s="307">
        <v>5140670</v>
      </c>
      <c r="D18" s="307">
        <v>656997</v>
      </c>
      <c r="E18" s="312">
        <v>839702</v>
      </c>
      <c r="F18" s="73"/>
      <c r="G18" s="22"/>
      <c r="H18" s="74"/>
      <c r="I18" s="73"/>
      <c r="J18" s="74"/>
      <c r="K18" s="74"/>
      <c r="L18" s="74"/>
      <c r="M18" s="74"/>
      <c r="N18" s="22"/>
      <c r="O18" s="22"/>
      <c r="P18" s="22"/>
      <c r="Q18" s="22"/>
      <c r="R18" s="22"/>
      <c r="S18" s="22"/>
      <c r="T18" s="22"/>
    </row>
    <row r="19" spans="1:20" x14ac:dyDescent="0.25">
      <c r="A19" s="306">
        <v>2009</v>
      </c>
      <c r="B19" s="307">
        <f t="shared" si="0"/>
        <v>6480284</v>
      </c>
      <c r="C19" s="307">
        <v>5014236</v>
      </c>
      <c r="D19" s="307">
        <v>640696</v>
      </c>
      <c r="E19" s="312">
        <v>825352</v>
      </c>
      <c r="F19" s="73"/>
      <c r="G19" s="22"/>
      <c r="H19" s="74"/>
      <c r="I19" s="73"/>
      <c r="J19" s="74"/>
      <c r="K19" s="74"/>
      <c r="L19" s="74"/>
      <c r="M19" s="74"/>
      <c r="N19" s="22"/>
      <c r="O19" s="22"/>
      <c r="P19" s="22"/>
      <c r="Q19" s="22"/>
      <c r="R19" s="22"/>
      <c r="S19" s="22"/>
      <c r="T19" s="22"/>
    </row>
    <row r="20" spans="1:20" x14ac:dyDescent="0.25">
      <c r="A20" s="306">
        <v>2010</v>
      </c>
      <c r="B20" s="307">
        <f t="shared" si="0"/>
        <v>6774658</v>
      </c>
      <c r="C20" s="307">
        <v>5384639</v>
      </c>
      <c r="D20" s="307">
        <v>585882</v>
      </c>
      <c r="E20" s="312">
        <v>804137</v>
      </c>
      <c r="F20" s="73"/>
      <c r="G20" s="22"/>
      <c r="H20" s="74"/>
      <c r="I20" s="73"/>
      <c r="J20" s="74"/>
      <c r="K20" s="74"/>
      <c r="L20" s="74"/>
      <c r="M20" s="74"/>
      <c r="N20" s="22"/>
      <c r="O20" s="22"/>
      <c r="P20" s="22"/>
      <c r="Q20" s="22"/>
      <c r="R20" s="22"/>
      <c r="S20" s="22"/>
      <c r="T20" s="22"/>
    </row>
    <row r="21" spans="1:20" x14ac:dyDescent="0.25">
      <c r="A21" s="306">
        <v>2011</v>
      </c>
      <c r="B21" s="307">
        <f t="shared" si="0"/>
        <v>6976265</v>
      </c>
      <c r="C21" s="307">
        <v>5613835</v>
      </c>
      <c r="D21" s="307">
        <v>556235</v>
      </c>
      <c r="E21" s="312">
        <v>806195</v>
      </c>
      <c r="F21" s="73"/>
      <c r="G21" s="22"/>
      <c r="H21" s="74"/>
      <c r="I21" s="73"/>
      <c r="J21" s="74"/>
      <c r="K21" s="74"/>
      <c r="L21" s="74"/>
      <c r="M21" s="74"/>
      <c r="N21" s="22"/>
      <c r="O21" s="22"/>
      <c r="P21" s="22"/>
      <c r="Q21" s="22"/>
      <c r="R21" s="22"/>
      <c r="S21" s="22"/>
      <c r="T21" s="22"/>
    </row>
    <row r="22" spans="1:20" x14ac:dyDescent="0.25">
      <c r="A22" s="309">
        <v>2012</v>
      </c>
      <c r="B22" s="307">
        <f t="shared" si="0"/>
        <v>6992366</v>
      </c>
      <c r="C22" s="307">
        <v>5724660</v>
      </c>
      <c r="D22" s="307">
        <v>487247</v>
      </c>
      <c r="E22" s="312">
        <v>780459</v>
      </c>
      <c r="F22" s="73"/>
      <c r="G22" s="22"/>
      <c r="H22" s="74"/>
      <c r="I22" s="73"/>
      <c r="J22" s="74"/>
      <c r="K22" s="74"/>
      <c r="L22" s="74"/>
      <c r="M22" s="74"/>
      <c r="N22" s="22"/>
      <c r="O22" s="22"/>
      <c r="P22" s="22"/>
      <c r="Q22" s="22"/>
      <c r="R22" s="22"/>
      <c r="S22" s="22"/>
      <c r="T22" s="22"/>
    </row>
    <row r="23" spans="1:20" x14ac:dyDescent="0.25">
      <c r="A23" s="309">
        <v>2013</v>
      </c>
      <c r="B23" s="307">
        <f t="shared" si="0"/>
        <v>7245217</v>
      </c>
      <c r="C23" s="307">
        <v>5965853</v>
      </c>
      <c r="D23" s="307">
        <v>500058</v>
      </c>
      <c r="E23" s="312">
        <v>779306</v>
      </c>
      <c r="F23" s="73"/>
      <c r="G23" s="22"/>
      <c r="H23" s="74"/>
      <c r="I23" s="73"/>
      <c r="J23" s="74"/>
      <c r="K23" s="74"/>
      <c r="L23" s="74"/>
      <c r="M23" s="74"/>
      <c r="N23" s="22"/>
      <c r="O23" s="22"/>
      <c r="P23" s="22"/>
      <c r="Q23" s="22"/>
      <c r="R23" s="22"/>
      <c r="S23" s="22"/>
      <c r="T23" s="22"/>
    </row>
    <row r="24" spans="1:20" x14ac:dyDescent="0.25">
      <c r="A24" s="309">
        <v>2014</v>
      </c>
      <c r="B24" s="307">
        <f t="shared" si="0"/>
        <v>7717041</v>
      </c>
      <c r="C24" s="307">
        <v>6391008</v>
      </c>
      <c r="D24" s="307">
        <v>494037</v>
      </c>
      <c r="E24" s="312">
        <v>831996</v>
      </c>
      <c r="F24" s="73"/>
      <c r="G24" s="22"/>
      <c r="H24" s="74"/>
      <c r="I24" s="73"/>
      <c r="J24" s="74"/>
      <c r="K24" s="74"/>
      <c r="L24" s="74"/>
      <c r="M24" s="74"/>
      <c r="N24" s="22"/>
      <c r="O24" s="22"/>
      <c r="P24" s="22"/>
      <c r="Q24" s="22"/>
      <c r="R24" s="22"/>
      <c r="S24" s="22"/>
      <c r="T24" s="22"/>
    </row>
    <row r="25" spans="1:20" ht="14.4" customHeight="1" x14ac:dyDescent="0.25">
      <c r="A25" s="309">
        <v>2015</v>
      </c>
      <c r="B25" s="307">
        <f t="shared" si="0"/>
        <v>7672790</v>
      </c>
      <c r="C25" s="307">
        <v>6368631</v>
      </c>
      <c r="D25" s="307">
        <v>438979</v>
      </c>
      <c r="E25" s="312">
        <v>865180</v>
      </c>
      <c r="F25" s="73"/>
      <c r="G25" s="22"/>
      <c r="H25" s="74"/>
      <c r="I25" s="73"/>
      <c r="J25" s="74"/>
      <c r="K25" s="74"/>
      <c r="L25" s="74"/>
      <c r="M25" s="74"/>
      <c r="N25" s="22"/>
      <c r="O25" s="22"/>
      <c r="P25" s="22"/>
      <c r="Q25" s="22"/>
      <c r="R25" s="22"/>
      <c r="S25" s="22"/>
      <c r="T25" s="22"/>
    </row>
    <row r="26" spans="1:20" ht="14.4" customHeight="1" x14ac:dyDescent="0.25">
      <c r="A26" s="309">
        <v>2016</v>
      </c>
      <c r="B26" s="307">
        <f t="shared" si="0"/>
        <v>8267244</v>
      </c>
      <c r="C26" s="307">
        <v>6822925</v>
      </c>
      <c r="D26" s="307">
        <v>454573</v>
      </c>
      <c r="E26" s="312">
        <v>989746</v>
      </c>
      <c r="F26" s="73"/>
      <c r="G26" s="22"/>
      <c r="H26" s="74"/>
      <c r="I26" s="73"/>
      <c r="J26" s="74"/>
      <c r="K26" s="364"/>
      <c r="L26" s="532"/>
      <c r="M26" s="74"/>
      <c r="N26" s="22"/>
      <c r="O26" s="22"/>
      <c r="P26" s="22"/>
      <c r="Q26" s="22"/>
      <c r="R26" s="22"/>
      <c r="S26" s="22"/>
      <c r="T26" s="22"/>
    </row>
    <row r="27" spans="1:20" ht="14.4" customHeight="1" x14ac:dyDescent="0.25">
      <c r="A27" s="309">
        <v>2017</v>
      </c>
      <c r="B27" s="307">
        <f t="shared" si="0"/>
        <v>9878715</v>
      </c>
      <c r="C27" s="307">
        <v>8210186</v>
      </c>
      <c r="D27" s="307">
        <v>484640</v>
      </c>
      <c r="E27" s="312">
        <v>1183889</v>
      </c>
      <c r="F27" s="73"/>
      <c r="G27" s="22"/>
      <c r="H27" s="74"/>
      <c r="I27" s="73"/>
      <c r="J27" s="74"/>
      <c r="K27" s="364"/>
      <c r="L27" s="532"/>
      <c r="M27" s="74"/>
      <c r="N27" s="22"/>
      <c r="O27" s="22"/>
      <c r="P27" s="22"/>
      <c r="Q27" s="22"/>
      <c r="R27" s="22"/>
      <c r="S27" s="22"/>
      <c r="T27" s="22"/>
    </row>
    <row r="28" spans="1:20" ht="14.4" customHeight="1" x14ac:dyDescent="0.25">
      <c r="A28" s="309">
        <v>2018</v>
      </c>
      <c r="B28" s="307">
        <f t="shared" si="0"/>
        <v>10745950</v>
      </c>
      <c r="C28" s="307">
        <v>9002296</v>
      </c>
      <c r="D28" s="307">
        <v>494583</v>
      </c>
      <c r="E28" s="312">
        <v>1249071</v>
      </c>
      <c r="F28" s="73"/>
      <c r="G28" s="37"/>
      <c r="H28" s="74"/>
      <c r="I28" s="73"/>
      <c r="J28" s="74"/>
      <c r="K28" s="364"/>
      <c r="L28" s="364"/>
      <c r="M28" s="364"/>
      <c r="N28" s="22"/>
      <c r="O28" s="22"/>
      <c r="P28" s="22"/>
      <c r="Q28" s="22"/>
      <c r="R28" s="22"/>
      <c r="S28" s="22"/>
      <c r="T28" s="22"/>
    </row>
    <row r="29" spans="1:20" ht="14.4" customHeight="1" x14ac:dyDescent="0.25">
      <c r="A29" s="309">
        <v>2019</v>
      </c>
      <c r="B29" s="307">
        <f t="shared" si="0"/>
        <v>11484129</v>
      </c>
      <c r="C29" s="307">
        <v>9657327</v>
      </c>
      <c r="D29" s="307">
        <v>494921</v>
      </c>
      <c r="E29" s="312">
        <v>1331881</v>
      </c>
      <c r="F29" s="73"/>
      <c r="G29" s="37"/>
      <c r="H29" s="74"/>
      <c r="I29" s="73"/>
      <c r="J29" s="74"/>
      <c r="K29" s="364"/>
      <c r="L29" s="364"/>
      <c r="M29" s="364"/>
      <c r="N29" s="22"/>
      <c r="O29" s="22"/>
      <c r="P29" s="22"/>
      <c r="Q29" s="22"/>
      <c r="R29" s="22"/>
      <c r="S29" s="22"/>
      <c r="T29" s="22"/>
    </row>
    <row r="30" spans="1:20" ht="14.4" customHeight="1" x14ac:dyDescent="0.25">
      <c r="A30" s="78">
        <v>2020</v>
      </c>
      <c r="B30" s="79">
        <f t="shared" ref="B30" si="1">SUM(C30:E30)</f>
        <v>3361925</v>
      </c>
      <c r="C30" s="79">
        <v>2677764</v>
      </c>
      <c r="D30" s="79">
        <v>513571</v>
      </c>
      <c r="E30" s="80">
        <v>170590</v>
      </c>
      <c r="F30" s="531"/>
      <c r="G30" s="37"/>
      <c r="H30" s="74"/>
      <c r="I30" s="73"/>
      <c r="J30" s="74"/>
      <c r="K30" s="364"/>
      <c r="L30" s="364"/>
      <c r="M30" s="364"/>
      <c r="N30" s="22"/>
      <c r="O30" s="22"/>
      <c r="P30" s="22"/>
      <c r="Q30" s="22"/>
      <c r="R30" s="22"/>
      <c r="S30" s="22"/>
      <c r="T30" s="22"/>
    </row>
    <row r="31" spans="1:20" ht="14.4" customHeight="1" x14ac:dyDescent="0.25">
      <c r="A31" s="509" t="s">
        <v>202</v>
      </c>
      <c r="B31" s="37">
        <f>SUM(B10:B30)</f>
        <v>146166605.78253299</v>
      </c>
      <c r="C31" s="37">
        <f t="shared" ref="C31:D31" si="2">SUM(C10:C30)</f>
        <v>116426217</v>
      </c>
      <c r="D31" s="37">
        <f t="shared" si="2"/>
        <v>12638980</v>
      </c>
      <c r="E31" s="37">
        <f>SUM(E10:E30)</f>
        <v>17101408.782532997</v>
      </c>
      <c r="F31" s="536"/>
      <c r="G31" s="22"/>
      <c r="H31" s="74"/>
      <c r="I31" s="73"/>
      <c r="J31" s="73"/>
      <c r="K31" s="73"/>
      <c r="L31" s="73"/>
      <c r="M31" s="73"/>
      <c r="N31" s="22"/>
      <c r="O31" s="22"/>
      <c r="P31" s="22"/>
      <c r="Q31" s="22"/>
      <c r="R31" s="22"/>
      <c r="S31" s="22"/>
      <c r="T31" s="22"/>
    </row>
    <row r="32" spans="1:20" x14ac:dyDescent="0.25">
      <c r="A32" s="22"/>
      <c r="B32" s="37"/>
      <c r="C32" s="37"/>
      <c r="D32" s="37"/>
      <c r="E32" s="37"/>
      <c r="F32" s="536"/>
      <c r="G32" s="22"/>
      <c r="H32" s="74"/>
      <c r="I32" s="73"/>
      <c r="J32" s="74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4.4" customHeight="1" x14ac:dyDescent="0.25">
      <c r="A33" s="658" t="s">
        <v>26</v>
      </c>
      <c r="B33" s="659"/>
      <c r="C33" s="659"/>
      <c r="D33" s="659"/>
      <c r="E33" s="660"/>
      <c r="F33" s="527"/>
      <c r="G33" s="22"/>
      <c r="H33" s="74"/>
      <c r="I33" s="73"/>
      <c r="J33" s="74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x14ac:dyDescent="0.25">
      <c r="A34" s="25" t="s">
        <v>0</v>
      </c>
      <c r="B34" s="26" t="s">
        <v>2</v>
      </c>
      <c r="C34" s="26" t="s">
        <v>19</v>
      </c>
      <c r="D34" s="26" t="s">
        <v>20</v>
      </c>
      <c r="E34" s="27" t="s">
        <v>18</v>
      </c>
      <c r="F34" s="529"/>
      <c r="G34" s="22"/>
      <c r="H34" s="74"/>
      <c r="I34" s="73"/>
      <c r="J34" s="74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x14ac:dyDescent="0.25">
      <c r="A35" s="305">
        <v>2000</v>
      </c>
      <c r="B35" s="75">
        <f t="shared" ref="B35:B54" si="3">SUM(C35:E35)</f>
        <v>4921674</v>
      </c>
      <c r="C35" s="75">
        <v>4491318</v>
      </c>
      <c r="D35" s="75">
        <v>412374</v>
      </c>
      <c r="E35" s="76">
        <v>17982</v>
      </c>
      <c r="F35" s="531"/>
      <c r="G35" s="22"/>
      <c r="H35" s="74"/>
      <c r="I35" s="73"/>
      <c r="J35" s="74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x14ac:dyDescent="0.25">
      <c r="A36" s="306">
        <v>2001</v>
      </c>
      <c r="B36" s="307">
        <f t="shared" si="3"/>
        <v>5514804.7029999997</v>
      </c>
      <c r="C36" s="307">
        <v>5021924</v>
      </c>
      <c r="D36" s="307">
        <v>444889</v>
      </c>
      <c r="E36" s="312">
        <v>47991.703000000009</v>
      </c>
      <c r="F36" s="531"/>
      <c r="G36" s="22"/>
      <c r="H36" s="74"/>
      <c r="I36" s="73"/>
      <c r="J36" s="74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4.4" customHeight="1" x14ac:dyDescent="0.25">
      <c r="A37" s="308">
        <v>2002</v>
      </c>
      <c r="B37" s="307">
        <f t="shared" si="3"/>
        <v>4643811</v>
      </c>
      <c r="C37" s="307">
        <v>4169975</v>
      </c>
      <c r="D37" s="307">
        <v>444440</v>
      </c>
      <c r="E37" s="312">
        <v>29396</v>
      </c>
      <c r="F37" s="531"/>
      <c r="G37" s="22"/>
      <c r="H37" s="74"/>
      <c r="I37" s="73"/>
      <c r="J37" s="74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x14ac:dyDescent="0.25">
      <c r="A38" s="308">
        <v>2003</v>
      </c>
      <c r="B38" s="307">
        <f t="shared" si="3"/>
        <v>4585152</v>
      </c>
      <c r="C38" s="307">
        <v>4082160</v>
      </c>
      <c r="D38" s="307">
        <v>465637</v>
      </c>
      <c r="E38" s="312">
        <v>37355</v>
      </c>
      <c r="F38" s="73"/>
      <c r="G38" s="28"/>
      <c r="H38" s="74"/>
      <c r="I38" s="73"/>
      <c r="J38" s="74"/>
      <c r="K38" s="28"/>
      <c r="L38" s="28"/>
      <c r="M38" s="28"/>
      <c r="N38" s="22"/>
      <c r="O38" s="22"/>
      <c r="P38" s="22"/>
      <c r="Q38" s="22"/>
      <c r="R38" s="22"/>
      <c r="S38" s="22"/>
      <c r="T38" s="22"/>
    </row>
    <row r="39" spans="1:20" x14ac:dyDescent="0.25">
      <c r="A39" s="308">
        <v>2004</v>
      </c>
      <c r="B39" s="307">
        <f t="shared" si="3"/>
        <v>4851381</v>
      </c>
      <c r="C39" s="307">
        <v>4348389</v>
      </c>
      <c r="D39" s="307">
        <v>465474</v>
      </c>
      <c r="E39" s="312">
        <v>37518</v>
      </c>
      <c r="F39" s="73"/>
      <c r="G39" s="22"/>
      <c r="H39" s="74"/>
      <c r="I39" s="73"/>
      <c r="J39" s="74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4.4" customHeight="1" x14ac:dyDescent="0.25">
      <c r="A40" s="306">
        <v>2005</v>
      </c>
      <c r="B40" s="307">
        <f t="shared" si="3"/>
        <v>5189349</v>
      </c>
      <c r="C40" s="307">
        <v>4656746</v>
      </c>
      <c r="D40" s="307">
        <v>471666</v>
      </c>
      <c r="E40" s="312">
        <v>60937</v>
      </c>
      <c r="F40" s="73"/>
      <c r="G40" s="22"/>
      <c r="H40" s="74"/>
      <c r="I40" s="73"/>
      <c r="J40" s="74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x14ac:dyDescent="0.25">
      <c r="A41" s="306">
        <v>2006</v>
      </c>
      <c r="B41" s="307">
        <f t="shared" si="3"/>
        <v>5934850</v>
      </c>
      <c r="C41" s="307">
        <v>5368599</v>
      </c>
      <c r="D41" s="307">
        <v>506701</v>
      </c>
      <c r="E41" s="312">
        <v>59550</v>
      </c>
      <c r="F41" s="73"/>
      <c r="G41" s="22"/>
      <c r="H41" s="74"/>
      <c r="I41" s="73"/>
      <c r="J41" s="74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x14ac:dyDescent="0.25">
      <c r="A42" s="306">
        <v>2007</v>
      </c>
      <c r="B42" s="307">
        <f t="shared" si="3"/>
        <v>6911901</v>
      </c>
      <c r="C42" s="307">
        <v>6280883</v>
      </c>
      <c r="D42" s="307">
        <v>582635</v>
      </c>
      <c r="E42" s="312">
        <v>48383</v>
      </c>
      <c r="F42" s="73"/>
      <c r="G42" s="22"/>
      <c r="H42" s="74"/>
      <c r="I42" s="73"/>
      <c r="J42" s="74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x14ac:dyDescent="0.25">
      <c r="A43" s="306">
        <v>2008</v>
      </c>
      <c r="B43" s="307">
        <f t="shared" si="3"/>
        <v>7181834</v>
      </c>
      <c r="C43" s="307">
        <v>6514052</v>
      </c>
      <c r="D43" s="307">
        <v>620346</v>
      </c>
      <c r="E43" s="312">
        <v>47436</v>
      </c>
      <c r="F43" s="73"/>
      <c r="G43" s="22"/>
      <c r="H43" s="74"/>
      <c r="I43" s="73"/>
      <c r="J43" s="74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x14ac:dyDescent="0.25">
      <c r="A44" s="306">
        <v>2009</v>
      </c>
      <c r="B44" s="307">
        <f t="shared" si="3"/>
        <v>6928322</v>
      </c>
      <c r="C44" s="307">
        <v>6309320</v>
      </c>
      <c r="D44" s="307">
        <v>581074</v>
      </c>
      <c r="E44" s="312">
        <v>37928</v>
      </c>
      <c r="F44" s="7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x14ac:dyDescent="0.25">
      <c r="A45" s="306">
        <v>2010</v>
      </c>
      <c r="B45" s="307">
        <f t="shared" si="3"/>
        <v>7458990</v>
      </c>
      <c r="C45" s="307">
        <v>6860639</v>
      </c>
      <c r="D45" s="307">
        <v>566427</v>
      </c>
      <c r="E45" s="312">
        <v>31924</v>
      </c>
      <c r="F45" s="7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x14ac:dyDescent="0.25">
      <c r="A46" s="306">
        <v>2011</v>
      </c>
      <c r="B46" s="307">
        <f t="shared" si="3"/>
        <v>8194523</v>
      </c>
      <c r="C46" s="307">
        <v>7517517</v>
      </c>
      <c r="D46" s="307">
        <v>638008</v>
      </c>
      <c r="E46" s="312">
        <v>38998</v>
      </c>
      <c r="F46" s="7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x14ac:dyDescent="0.25">
      <c r="A47" s="309">
        <v>2012</v>
      </c>
      <c r="B47" s="307">
        <f t="shared" si="3"/>
        <v>8378466</v>
      </c>
      <c r="C47" s="307">
        <v>7700369</v>
      </c>
      <c r="D47" s="307">
        <v>651319</v>
      </c>
      <c r="E47" s="312">
        <v>26778</v>
      </c>
      <c r="F47" s="73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x14ac:dyDescent="0.25">
      <c r="A48" s="309">
        <v>2013</v>
      </c>
      <c r="B48" s="307">
        <f t="shared" si="3"/>
        <v>8906009</v>
      </c>
      <c r="C48" s="307">
        <v>8148148</v>
      </c>
      <c r="D48" s="307">
        <v>723206</v>
      </c>
      <c r="E48" s="312">
        <v>34655</v>
      </c>
      <c r="F48" s="7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2" x14ac:dyDescent="0.25">
      <c r="A49" s="309">
        <v>2014</v>
      </c>
      <c r="B49" s="307">
        <f t="shared" si="3"/>
        <v>9979866</v>
      </c>
      <c r="C49" s="307">
        <v>9174340</v>
      </c>
      <c r="D49" s="307">
        <v>777877</v>
      </c>
      <c r="E49" s="312">
        <v>27649</v>
      </c>
      <c r="F49" s="7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2" x14ac:dyDescent="0.25">
      <c r="A50" s="309">
        <v>2015</v>
      </c>
      <c r="B50" s="307">
        <f t="shared" si="3"/>
        <v>11984542</v>
      </c>
      <c r="C50" s="307">
        <v>10884048</v>
      </c>
      <c r="D50" s="307">
        <v>914305</v>
      </c>
      <c r="E50" s="312">
        <v>186189</v>
      </c>
      <c r="F50" s="7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2" x14ac:dyDescent="0.25">
      <c r="A51" s="309">
        <v>2016</v>
      </c>
      <c r="B51" s="307">
        <f t="shared" si="3"/>
        <v>14233612</v>
      </c>
      <c r="C51" s="307">
        <v>12877123</v>
      </c>
      <c r="D51" s="307">
        <v>1098515</v>
      </c>
      <c r="E51" s="312">
        <v>257974</v>
      </c>
      <c r="F51" s="7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2" x14ac:dyDescent="0.25">
      <c r="A52" s="309">
        <v>2017</v>
      </c>
      <c r="B52" s="307">
        <f t="shared" si="3"/>
        <v>16377370</v>
      </c>
      <c r="C52" s="307">
        <v>14872074</v>
      </c>
      <c r="D52" s="307">
        <v>1195042</v>
      </c>
      <c r="E52" s="312">
        <v>310254</v>
      </c>
      <c r="F52" s="7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2" x14ac:dyDescent="0.25">
      <c r="A53" s="309">
        <v>2018</v>
      </c>
      <c r="B53" s="307">
        <f t="shared" si="3"/>
        <v>17292349</v>
      </c>
      <c r="C53" s="307">
        <v>15816264</v>
      </c>
      <c r="D53" s="307">
        <v>1175480</v>
      </c>
      <c r="E53" s="312">
        <v>300605</v>
      </c>
      <c r="F53" s="73"/>
      <c r="G53" s="22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2" x14ac:dyDescent="0.25">
      <c r="A54" s="309">
        <v>2019</v>
      </c>
      <c r="B54" s="307">
        <f t="shared" si="3"/>
        <v>18466641</v>
      </c>
      <c r="C54" s="307">
        <v>16986115</v>
      </c>
      <c r="D54" s="307">
        <v>1184374</v>
      </c>
      <c r="E54" s="312">
        <v>296152</v>
      </c>
      <c r="F54" s="73"/>
      <c r="G54" s="22"/>
      <c r="H54" s="37"/>
      <c r="I54" s="37"/>
      <c r="J54" s="37"/>
      <c r="K54" s="37"/>
      <c r="L54" s="37"/>
      <c r="M54" s="37"/>
      <c r="N54" s="22"/>
      <c r="O54" s="22"/>
      <c r="P54" s="22"/>
      <c r="Q54" s="22"/>
      <c r="R54" s="22"/>
      <c r="S54" s="22"/>
      <c r="T54" s="22"/>
    </row>
    <row r="55" spans="1:22" x14ac:dyDescent="0.25">
      <c r="A55" s="78">
        <v>2020</v>
      </c>
      <c r="B55" s="79">
        <f t="shared" ref="B55" si="4">SUM(C55:E55)</f>
        <v>5713055</v>
      </c>
      <c r="C55" s="79">
        <v>5210634</v>
      </c>
      <c r="D55" s="79">
        <v>97474</v>
      </c>
      <c r="E55" s="80">
        <v>404947</v>
      </c>
      <c r="F55" s="73"/>
      <c r="G55" s="22"/>
      <c r="H55" s="37"/>
      <c r="I55" s="37"/>
      <c r="J55" s="37"/>
      <c r="K55" s="37"/>
      <c r="L55" s="37"/>
      <c r="M55" s="37"/>
      <c r="N55" s="22"/>
      <c r="O55" s="22"/>
      <c r="P55" s="22"/>
      <c r="Q55" s="22"/>
      <c r="R55" s="22"/>
      <c r="S55" s="22"/>
      <c r="T55" s="22"/>
    </row>
    <row r="56" spans="1:22" x14ac:dyDescent="0.25">
      <c r="A56" s="509" t="s">
        <v>202</v>
      </c>
      <c r="B56" s="37">
        <f>SUM(B35:B55)</f>
        <v>183648501.70300001</v>
      </c>
      <c r="C56" s="37">
        <f>SUM(C35:C55)</f>
        <v>167290637</v>
      </c>
      <c r="D56" s="37">
        <f t="shared" ref="D56" si="5">SUM(D35:D55)</f>
        <v>14017263</v>
      </c>
      <c r="E56" s="37">
        <f>SUM(E35:E55)</f>
        <v>2340601.7029999997</v>
      </c>
      <c r="F56" s="37"/>
      <c r="G56" s="22"/>
      <c r="H56" s="22"/>
      <c r="I56" s="22"/>
      <c r="J56" s="22"/>
      <c r="K56" s="22"/>
      <c r="L56" s="22"/>
      <c r="M56" s="22"/>
      <c r="N56" s="22"/>
      <c r="O56" s="22"/>
      <c r="P56" s="657" t="s">
        <v>148</v>
      </c>
      <c r="Q56" s="657"/>
      <c r="R56" s="657"/>
      <c r="S56" s="657"/>
      <c r="T56" s="657"/>
      <c r="U56" s="22"/>
      <c r="V56" s="22"/>
    </row>
    <row r="57" spans="1:22" ht="14.4" customHeight="1" x14ac:dyDescent="0.25">
      <c r="A57" s="22"/>
      <c r="B57" s="37"/>
      <c r="C57" s="37"/>
      <c r="D57" s="37"/>
      <c r="E57" s="37"/>
      <c r="F57" s="37"/>
      <c r="G57" s="22"/>
      <c r="H57" s="661" t="s">
        <v>206</v>
      </c>
      <c r="I57" s="661"/>
      <c r="J57" s="661"/>
      <c r="K57" s="661"/>
      <c r="L57" s="661"/>
      <c r="M57" s="662"/>
      <c r="N57" s="22"/>
      <c r="O57" s="661" t="s">
        <v>206</v>
      </c>
      <c r="P57" s="661"/>
      <c r="Q57" s="661"/>
      <c r="R57" s="661"/>
      <c r="S57" s="661"/>
      <c r="T57" s="662"/>
      <c r="U57" s="99"/>
      <c r="V57" s="22"/>
    </row>
    <row r="58" spans="1:22" ht="24.75" customHeight="1" x14ac:dyDescent="0.25">
      <c r="A58" s="658" t="s">
        <v>27</v>
      </c>
      <c r="B58" s="659"/>
      <c r="C58" s="659"/>
      <c r="D58" s="659"/>
      <c r="E58" s="660"/>
      <c r="F58" s="527"/>
      <c r="G58" s="22"/>
      <c r="H58" s="646"/>
      <c r="I58" s="81" t="s">
        <v>23</v>
      </c>
      <c r="J58" s="82" t="s">
        <v>2</v>
      </c>
      <c r="K58" s="82" t="s">
        <v>19</v>
      </c>
      <c r="L58" s="82" t="s">
        <v>20</v>
      </c>
      <c r="M58" s="82" t="s">
        <v>18</v>
      </c>
      <c r="N58" s="22"/>
      <c r="O58" s="646"/>
      <c r="P58" s="81" t="s">
        <v>23</v>
      </c>
      <c r="Q58" s="82" t="s">
        <v>2</v>
      </c>
      <c r="R58" s="82" t="s">
        <v>19</v>
      </c>
      <c r="S58" s="82" t="s">
        <v>20</v>
      </c>
      <c r="T58" s="82" t="s">
        <v>18</v>
      </c>
      <c r="U58" s="99"/>
      <c r="V58" s="22"/>
    </row>
    <row r="59" spans="1:22" x14ac:dyDescent="0.25">
      <c r="A59" s="25" t="s">
        <v>0</v>
      </c>
      <c r="B59" s="26" t="s">
        <v>2</v>
      </c>
      <c r="C59" s="26" t="s">
        <v>19</v>
      </c>
      <c r="D59" s="26" t="s">
        <v>20</v>
      </c>
      <c r="E59" s="27" t="s">
        <v>18</v>
      </c>
      <c r="F59" s="529"/>
      <c r="G59" s="22"/>
      <c r="H59" s="33" t="s">
        <v>10</v>
      </c>
      <c r="I59" s="509" t="s">
        <v>202</v>
      </c>
      <c r="J59" s="83">
        <f>SUM(K59:M59)</f>
        <v>146166605.78253299</v>
      </c>
      <c r="K59" s="83">
        <f>C31</f>
        <v>116426217</v>
      </c>
      <c r="L59" s="83">
        <f>D31</f>
        <v>12638980</v>
      </c>
      <c r="M59" s="83">
        <f>E31</f>
        <v>17101408.782532997</v>
      </c>
      <c r="N59" s="22"/>
      <c r="O59" s="33" t="s">
        <v>10</v>
      </c>
      <c r="P59" s="509" t="s">
        <v>202</v>
      </c>
      <c r="Q59" s="36">
        <f>SUM(R59:T59)</f>
        <v>1</v>
      </c>
      <c r="R59" s="36">
        <f>K59/$J$59</f>
        <v>0.79653089278969225</v>
      </c>
      <c r="S59" s="36">
        <f>L59/$J$59</f>
        <v>8.6469682540239748E-2</v>
      </c>
      <c r="T59" s="36">
        <f>M59/$J$59</f>
        <v>0.11699942467006802</v>
      </c>
      <c r="U59" s="99"/>
      <c r="V59" s="22"/>
    </row>
    <row r="60" spans="1:22" ht="15" customHeight="1" x14ac:dyDescent="0.25">
      <c r="A60" s="305">
        <v>2000</v>
      </c>
      <c r="B60" s="89">
        <f t="shared" ref="B60:B79" si="6">SUM(C60:E60)</f>
        <v>10082214</v>
      </c>
      <c r="C60" s="75">
        <f t="shared" ref="C60:E76" si="7">C10+C35</f>
        <v>8284720</v>
      </c>
      <c r="D60" s="75">
        <f t="shared" si="7"/>
        <v>1087673</v>
      </c>
      <c r="E60" s="76">
        <f t="shared" si="7"/>
        <v>709821</v>
      </c>
      <c r="F60" s="73"/>
      <c r="G60" s="22"/>
      <c r="H60" s="33" t="s">
        <v>11</v>
      </c>
      <c r="I60" s="509" t="s">
        <v>202</v>
      </c>
      <c r="J60" s="83">
        <f>SUM(K60:M60)</f>
        <v>183648501.70300001</v>
      </c>
      <c r="K60" s="83">
        <f>C56</f>
        <v>167290637</v>
      </c>
      <c r="L60" s="83">
        <f>D56</f>
        <v>14017263</v>
      </c>
      <c r="M60" s="83">
        <f>E56</f>
        <v>2340601.7029999997</v>
      </c>
      <c r="N60" s="22"/>
      <c r="O60" s="33" t="s">
        <v>11</v>
      </c>
      <c r="P60" s="509" t="s">
        <v>202</v>
      </c>
      <c r="Q60" s="36">
        <f>SUM(R60:T60)</f>
        <v>0.99999999999999989</v>
      </c>
      <c r="R60" s="36">
        <f>K60/$J$60</f>
        <v>0.9109284064323363</v>
      </c>
      <c r="S60" s="36">
        <f>L60/$J$60</f>
        <v>7.6326585134187455E-2</v>
      </c>
      <c r="T60" s="36">
        <f>M60/$J$60</f>
        <v>1.2745008433476181E-2</v>
      </c>
      <c r="U60" s="99"/>
      <c r="V60" s="22"/>
    </row>
    <row r="61" spans="1:22" ht="15" customHeight="1" x14ac:dyDescent="0.25">
      <c r="A61" s="306">
        <v>2001</v>
      </c>
      <c r="B61" s="313">
        <f t="shared" si="6"/>
        <v>10208779.485532999</v>
      </c>
      <c r="C61" s="307">
        <f t="shared" si="7"/>
        <v>8266230</v>
      </c>
      <c r="D61" s="307">
        <f t="shared" si="7"/>
        <v>1187692</v>
      </c>
      <c r="E61" s="312">
        <f t="shared" si="7"/>
        <v>754857.48553299985</v>
      </c>
      <c r="F61" s="73"/>
      <c r="G61" s="22"/>
      <c r="H61" s="33" t="s">
        <v>2</v>
      </c>
      <c r="I61" s="509" t="s">
        <v>202</v>
      </c>
      <c r="J61" s="84">
        <f>SUM(K61:M61)</f>
        <v>329815107.485533</v>
      </c>
      <c r="K61" s="84">
        <f>SUM(K59:K60)</f>
        <v>283716854</v>
      </c>
      <c r="L61" s="84">
        <f t="shared" ref="L61:M61" si="8">SUM(L59:L60)</f>
        <v>26656243</v>
      </c>
      <c r="M61" s="84">
        <f t="shared" si="8"/>
        <v>19442010.485532999</v>
      </c>
      <c r="N61" s="22"/>
      <c r="O61" s="33" t="s">
        <v>2</v>
      </c>
      <c r="P61" s="509" t="s">
        <v>202</v>
      </c>
      <c r="Q61" s="36">
        <f>SUM(R61:T61)</f>
        <v>1</v>
      </c>
      <c r="R61" s="36">
        <f>K61/$J$61</f>
        <v>0.86023001239397423</v>
      </c>
      <c r="S61" s="36">
        <f>L61/$J$61</f>
        <v>8.0821776792529887E-2</v>
      </c>
      <c r="T61" s="36">
        <f>M61/$J$61</f>
        <v>5.8948210813495869E-2</v>
      </c>
      <c r="U61" s="99"/>
      <c r="V61" s="22"/>
    </row>
    <row r="62" spans="1:22" x14ac:dyDescent="0.25">
      <c r="A62" s="306">
        <v>2002</v>
      </c>
      <c r="B62" s="313">
        <f t="shared" si="6"/>
        <v>9995826</v>
      </c>
      <c r="C62" s="307">
        <f t="shared" si="7"/>
        <v>8276818</v>
      </c>
      <c r="D62" s="307">
        <f t="shared" si="7"/>
        <v>1202687</v>
      </c>
      <c r="E62" s="312">
        <f t="shared" si="7"/>
        <v>516321</v>
      </c>
      <c r="F62" s="73"/>
      <c r="G62" s="22"/>
      <c r="H62" s="22"/>
      <c r="I62" s="22"/>
      <c r="J62" s="24"/>
      <c r="K62" s="21"/>
      <c r="L62" s="21"/>
      <c r="M62" s="21"/>
      <c r="N62" s="22"/>
      <c r="O62" s="33"/>
      <c r="P62" s="85"/>
      <c r="Q62" s="86"/>
      <c r="R62" s="86"/>
      <c r="S62" s="86"/>
      <c r="T62" s="86"/>
      <c r="U62" s="99"/>
      <c r="V62" s="22"/>
    </row>
    <row r="63" spans="1:22" x14ac:dyDescent="0.25">
      <c r="A63" s="308">
        <v>2003</v>
      </c>
      <c r="B63" s="313">
        <f t="shared" si="6"/>
        <v>10308838</v>
      </c>
      <c r="C63" s="307">
        <f t="shared" si="7"/>
        <v>8339790</v>
      </c>
      <c r="D63" s="307">
        <f t="shared" si="7"/>
        <v>1204599</v>
      </c>
      <c r="E63" s="312">
        <f t="shared" si="7"/>
        <v>764449</v>
      </c>
      <c r="F63" s="73"/>
      <c r="G63" s="54"/>
      <c r="H63" s="33" t="s">
        <v>10</v>
      </c>
      <c r="I63" s="509" t="s">
        <v>12</v>
      </c>
      <c r="J63" s="36">
        <f>J59/J61</f>
        <v>0.44317741202605293</v>
      </c>
      <c r="K63" s="36">
        <f t="shared" ref="K63:M63" si="9">K59/K61</f>
        <v>0.41036059493314414</v>
      </c>
      <c r="L63" s="36">
        <f t="shared" si="9"/>
        <v>0.47414708816992701</v>
      </c>
      <c r="M63" s="36">
        <f t="shared" si="9"/>
        <v>0.87961112845085299</v>
      </c>
      <c r="N63" s="22"/>
      <c r="O63" s="22"/>
      <c r="P63" s="22"/>
      <c r="Q63" s="22"/>
      <c r="R63" s="22"/>
      <c r="S63" s="22"/>
      <c r="T63" s="22"/>
      <c r="U63" s="99"/>
      <c r="V63" s="22"/>
    </row>
    <row r="64" spans="1:22" x14ac:dyDescent="0.25">
      <c r="A64" s="306">
        <v>2004</v>
      </c>
      <c r="B64" s="313">
        <f t="shared" si="6"/>
        <v>10753292</v>
      </c>
      <c r="C64" s="307">
        <f t="shared" si="7"/>
        <v>8935567</v>
      </c>
      <c r="D64" s="307">
        <f t="shared" si="7"/>
        <v>1205186</v>
      </c>
      <c r="E64" s="312">
        <f t="shared" si="7"/>
        <v>612539</v>
      </c>
      <c r="F64" s="73"/>
      <c r="G64" s="22"/>
      <c r="H64" s="33" t="s">
        <v>11</v>
      </c>
      <c r="I64" s="509" t="s">
        <v>12</v>
      </c>
      <c r="J64" s="36">
        <f>J60/J61</f>
        <v>0.55682258797394713</v>
      </c>
      <c r="K64" s="36">
        <f t="shared" ref="K64:M64" si="10">K60/K61</f>
        <v>0.58963940506685586</v>
      </c>
      <c r="L64" s="36">
        <f t="shared" si="10"/>
        <v>0.52585291183007299</v>
      </c>
      <c r="M64" s="36">
        <f t="shared" si="10"/>
        <v>0.12038887154914692</v>
      </c>
      <c r="N64" s="22"/>
      <c r="O64" s="22"/>
      <c r="P64" s="22"/>
      <c r="Q64" s="22"/>
      <c r="R64" s="22"/>
      <c r="S64" s="22"/>
      <c r="T64" s="22"/>
      <c r="U64" s="99"/>
      <c r="V64" s="22"/>
    </row>
    <row r="65" spans="1:22" x14ac:dyDescent="0.25">
      <c r="A65" s="306">
        <v>2005</v>
      </c>
      <c r="B65" s="313">
        <f t="shared" si="6"/>
        <v>11395377</v>
      </c>
      <c r="C65" s="307">
        <f t="shared" si="7"/>
        <v>9334742</v>
      </c>
      <c r="D65" s="307">
        <f t="shared" si="7"/>
        <v>1223397</v>
      </c>
      <c r="E65" s="312">
        <f t="shared" si="7"/>
        <v>837238</v>
      </c>
      <c r="F65" s="73"/>
      <c r="G65" s="22"/>
      <c r="H65" s="22"/>
      <c r="I65" s="22"/>
      <c r="J65" s="36"/>
      <c r="K65" s="36"/>
      <c r="L65" s="36"/>
      <c r="M65" s="36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306">
        <v>2006</v>
      </c>
      <c r="B66" s="313">
        <f t="shared" si="6"/>
        <v>12307720</v>
      </c>
      <c r="C66" s="307">
        <f t="shared" si="7"/>
        <v>10200991</v>
      </c>
      <c r="D66" s="307">
        <f t="shared" si="7"/>
        <v>1246383</v>
      </c>
      <c r="E66" s="312">
        <f t="shared" si="7"/>
        <v>860346</v>
      </c>
      <c r="F66" s="73"/>
      <c r="G66" s="22"/>
      <c r="H66" s="33"/>
      <c r="I66" s="33"/>
      <c r="J66" s="357"/>
      <c r="K66" s="357"/>
      <c r="L66" s="357"/>
      <c r="M66" s="357"/>
      <c r="N66" s="357"/>
      <c r="O66" s="22"/>
      <c r="P66" s="22"/>
      <c r="Q66" s="22"/>
      <c r="R66" s="22"/>
      <c r="S66" s="22"/>
      <c r="T66" s="22"/>
      <c r="U66" s="22"/>
      <c r="V66" s="22"/>
    </row>
    <row r="67" spans="1:22" ht="14.4" customHeight="1" x14ac:dyDescent="0.25">
      <c r="A67" s="306">
        <v>2007</v>
      </c>
      <c r="B67" s="313">
        <f t="shared" si="6"/>
        <v>13433529</v>
      </c>
      <c r="C67" s="307">
        <f t="shared" si="7"/>
        <v>11233323</v>
      </c>
      <c r="D67" s="307">
        <f t="shared" si="7"/>
        <v>1272760</v>
      </c>
      <c r="E67" s="312">
        <f t="shared" si="7"/>
        <v>927446</v>
      </c>
      <c r="F67" s="73"/>
      <c r="G67" s="22"/>
      <c r="H67" s="33"/>
      <c r="I67" s="33"/>
      <c r="J67" s="33"/>
      <c r="K67" s="33"/>
      <c r="L67" s="33"/>
      <c r="M67" s="33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25">
      <c r="A68" s="306">
        <v>2008</v>
      </c>
      <c r="B68" s="313">
        <f t="shared" si="6"/>
        <v>13819203</v>
      </c>
      <c r="C68" s="307">
        <f t="shared" si="7"/>
        <v>11654722</v>
      </c>
      <c r="D68" s="307">
        <f t="shared" si="7"/>
        <v>1277343</v>
      </c>
      <c r="E68" s="312">
        <f t="shared" si="7"/>
        <v>887138</v>
      </c>
      <c r="F68" s="73"/>
      <c r="G68" s="22"/>
      <c r="H68" s="33"/>
      <c r="I68" s="33"/>
      <c r="J68" s="33"/>
      <c r="K68" s="33"/>
      <c r="L68" s="33"/>
      <c r="M68" s="33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5">
      <c r="A69" s="306">
        <v>2009</v>
      </c>
      <c r="B69" s="313">
        <f t="shared" si="6"/>
        <v>13408606</v>
      </c>
      <c r="C69" s="307">
        <f t="shared" si="7"/>
        <v>11323556</v>
      </c>
      <c r="D69" s="307">
        <f t="shared" si="7"/>
        <v>1221770</v>
      </c>
      <c r="E69" s="312">
        <f t="shared" si="7"/>
        <v>863280</v>
      </c>
      <c r="F69" s="73"/>
      <c r="G69" s="22"/>
      <c r="H69" s="33"/>
      <c r="I69" s="33"/>
      <c r="J69" s="33"/>
      <c r="K69" s="33"/>
      <c r="L69" s="33"/>
      <c r="M69" s="33"/>
      <c r="N69" s="22"/>
      <c r="O69" s="22"/>
      <c r="P69" s="22"/>
      <c r="Q69" s="22"/>
      <c r="R69" s="22"/>
      <c r="S69" s="22"/>
      <c r="T69" s="22"/>
    </row>
    <row r="70" spans="1:22" ht="14.4" customHeight="1" x14ac:dyDescent="0.25">
      <c r="A70" s="306">
        <v>2010</v>
      </c>
      <c r="B70" s="313">
        <f t="shared" si="6"/>
        <v>14233648</v>
      </c>
      <c r="C70" s="307">
        <f t="shared" si="7"/>
        <v>12245278</v>
      </c>
      <c r="D70" s="307">
        <f t="shared" si="7"/>
        <v>1152309</v>
      </c>
      <c r="E70" s="312">
        <f t="shared" si="7"/>
        <v>836061</v>
      </c>
      <c r="F70" s="73"/>
      <c r="G70" s="22"/>
      <c r="H70" s="33"/>
      <c r="I70" s="33"/>
      <c r="J70" s="33"/>
      <c r="K70" s="33"/>
      <c r="L70" s="33"/>
      <c r="M70" s="33"/>
      <c r="N70" s="22"/>
      <c r="O70" s="22"/>
      <c r="P70" s="22"/>
      <c r="Q70" s="22"/>
      <c r="R70" s="22"/>
      <c r="S70" s="22"/>
      <c r="T70" s="22"/>
    </row>
    <row r="71" spans="1:22" ht="13.8" customHeight="1" x14ac:dyDescent="0.25">
      <c r="A71" s="306">
        <v>2011</v>
      </c>
      <c r="B71" s="313">
        <f t="shared" si="6"/>
        <v>15170788</v>
      </c>
      <c r="C71" s="307">
        <f t="shared" si="7"/>
        <v>13131352</v>
      </c>
      <c r="D71" s="307">
        <f t="shared" si="7"/>
        <v>1194243</v>
      </c>
      <c r="E71" s="312">
        <f t="shared" si="7"/>
        <v>845193</v>
      </c>
      <c r="F71" s="73"/>
      <c r="G71" s="22"/>
      <c r="H71" s="33"/>
      <c r="I71" s="33"/>
      <c r="J71" s="33"/>
      <c r="K71" s="33"/>
      <c r="L71" s="33"/>
      <c r="M71" s="33"/>
      <c r="N71" s="22"/>
      <c r="O71" s="22"/>
      <c r="P71" s="22"/>
      <c r="Q71" s="22"/>
      <c r="R71" s="22"/>
      <c r="S71" s="22"/>
      <c r="T71" s="22"/>
    </row>
    <row r="72" spans="1:22" x14ac:dyDescent="0.25">
      <c r="A72" s="309">
        <v>2012</v>
      </c>
      <c r="B72" s="313">
        <f t="shared" si="6"/>
        <v>15370832</v>
      </c>
      <c r="C72" s="307">
        <f t="shared" si="7"/>
        <v>13425029</v>
      </c>
      <c r="D72" s="307">
        <f t="shared" si="7"/>
        <v>1138566</v>
      </c>
      <c r="E72" s="312">
        <f t="shared" si="7"/>
        <v>807237</v>
      </c>
      <c r="F72" s="73"/>
      <c r="G72" s="22"/>
      <c r="H72" s="33"/>
      <c r="I72" s="33"/>
      <c r="J72" s="33"/>
      <c r="K72" s="33"/>
      <c r="L72" s="33"/>
      <c r="M72" s="33"/>
      <c r="N72" s="22"/>
      <c r="O72" s="537"/>
      <c r="P72" s="537"/>
      <c r="Q72" s="537"/>
      <c r="R72" s="537"/>
      <c r="S72" s="22"/>
      <c r="T72" s="22"/>
    </row>
    <row r="73" spans="1:22" x14ac:dyDescent="0.25">
      <c r="A73" s="309">
        <v>2013</v>
      </c>
      <c r="B73" s="313">
        <f t="shared" si="6"/>
        <v>16151226</v>
      </c>
      <c r="C73" s="307">
        <f t="shared" si="7"/>
        <v>14114001</v>
      </c>
      <c r="D73" s="307">
        <f t="shared" si="7"/>
        <v>1223264</v>
      </c>
      <c r="E73" s="312">
        <f t="shared" si="7"/>
        <v>813961</v>
      </c>
      <c r="F73" s="73"/>
      <c r="G73" s="22"/>
      <c r="H73" s="33"/>
      <c r="I73" s="33"/>
      <c r="J73" s="33"/>
      <c r="K73" s="33"/>
      <c r="L73" s="33"/>
      <c r="M73" s="33"/>
      <c r="N73" s="22"/>
      <c r="O73" s="537"/>
      <c r="P73" s="537"/>
      <c r="Q73" s="537"/>
      <c r="R73" s="537"/>
      <c r="S73" s="22"/>
      <c r="T73" s="22"/>
    </row>
    <row r="74" spans="1:22" x14ac:dyDescent="0.25">
      <c r="A74" s="309">
        <v>2014</v>
      </c>
      <c r="B74" s="313">
        <f t="shared" si="6"/>
        <v>17696907</v>
      </c>
      <c r="C74" s="307">
        <f t="shared" si="7"/>
        <v>15565348</v>
      </c>
      <c r="D74" s="307">
        <f t="shared" si="7"/>
        <v>1271914</v>
      </c>
      <c r="E74" s="312">
        <f t="shared" si="7"/>
        <v>859645</v>
      </c>
      <c r="F74" s="73"/>
      <c r="G74" s="22"/>
      <c r="H74" s="33"/>
      <c r="I74" s="33"/>
      <c r="J74" s="33"/>
      <c r="K74" s="33"/>
      <c r="L74" s="33"/>
      <c r="M74" s="33"/>
      <c r="N74" s="22"/>
      <c r="O74" s="88"/>
      <c r="P74" s="88"/>
      <c r="Q74" s="537"/>
      <c r="R74" s="537"/>
      <c r="S74" s="22"/>
      <c r="T74" s="22"/>
    </row>
    <row r="75" spans="1:22" x14ac:dyDescent="0.25">
      <c r="A75" s="309">
        <v>2015</v>
      </c>
      <c r="B75" s="313">
        <f t="shared" si="6"/>
        <v>19657332</v>
      </c>
      <c r="C75" s="307">
        <f t="shared" si="7"/>
        <v>17252679</v>
      </c>
      <c r="D75" s="307">
        <f t="shared" si="7"/>
        <v>1353284</v>
      </c>
      <c r="E75" s="312">
        <f t="shared" si="7"/>
        <v>1051369</v>
      </c>
      <c r="F75" s="73"/>
      <c r="G75" s="22"/>
      <c r="H75" s="33"/>
      <c r="I75" s="33"/>
      <c r="J75" s="33"/>
      <c r="K75" s="33"/>
      <c r="L75" s="33"/>
      <c r="M75" s="33"/>
      <c r="N75" s="22"/>
      <c r="O75" s="88"/>
      <c r="P75" s="88"/>
      <c r="Q75" s="537"/>
      <c r="R75" s="537"/>
      <c r="S75" s="22"/>
      <c r="T75" s="22"/>
    </row>
    <row r="76" spans="1:22" x14ac:dyDescent="0.25">
      <c r="A76" s="309">
        <v>2016</v>
      </c>
      <c r="B76" s="313">
        <f t="shared" si="6"/>
        <v>22500856</v>
      </c>
      <c r="C76" s="307">
        <f t="shared" si="7"/>
        <v>19700048</v>
      </c>
      <c r="D76" s="307">
        <f t="shared" si="7"/>
        <v>1553088</v>
      </c>
      <c r="E76" s="312">
        <f t="shared" si="7"/>
        <v>1247720</v>
      </c>
      <c r="F76" s="73"/>
      <c r="G76" s="22"/>
      <c r="H76" s="33"/>
      <c r="I76" s="33"/>
      <c r="J76" s="33"/>
      <c r="K76" s="33"/>
      <c r="L76" s="33"/>
      <c r="M76" s="33"/>
      <c r="N76" s="22"/>
      <c r="O76" s="88"/>
      <c r="P76" s="88"/>
      <c r="Q76" s="537"/>
      <c r="R76" s="537"/>
      <c r="S76" s="22"/>
      <c r="T76" s="22"/>
    </row>
    <row r="77" spans="1:22" x14ac:dyDescent="0.25">
      <c r="A77" s="309">
        <v>2017</v>
      </c>
      <c r="B77" s="313">
        <f t="shared" si="6"/>
        <v>26256085</v>
      </c>
      <c r="C77" s="307">
        <f t="shared" ref="C77:E77" si="11">C27+C52</f>
        <v>23082260</v>
      </c>
      <c r="D77" s="307">
        <f t="shared" si="11"/>
        <v>1679682</v>
      </c>
      <c r="E77" s="312">
        <f t="shared" si="11"/>
        <v>1494143</v>
      </c>
      <c r="F77" s="73"/>
      <c r="G77" s="22"/>
      <c r="H77" s="33"/>
      <c r="I77" s="33"/>
      <c r="J77" s="33"/>
      <c r="K77" s="33"/>
      <c r="L77" s="33"/>
      <c r="M77" s="33"/>
      <c r="N77" s="22"/>
      <c r="O77" s="88"/>
      <c r="P77" s="88"/>
      <c r="Q77" s="537"/>
      <c r="R77" s="537"/>
      <c r="S77" s="22"/>
      <c r="T77" s="22"/>
    </row>
    <row r="78" spans="1:22" x14ac:dyDescent="0.25">
      <c r="A78" s="309">
        <v>2018</v>
      </c>
      <c r="B78" s="313">
        <f t="shared" si="6"/>
        <v>28038299</v>
      </c>
      <c r="C78" s="307">
        <f t="shared" ref="C78:E80" si="12">C28+C53</f>
        <v>24818560</v>
      </c>
      <c r="D78" s="307">
        <f t="shared" si="12"/>
        <v>1670063</v>
      </c>
      <c r="E78" s="312">
        <f t="shared" si="12"/>
        <v>1549676</v>
      </c>
      <c r="F78" s="73"/>
      <c r="G78" s="22"/>
      <c r="H78" s="33"/>
      <c r="I78" s="33"/>
      <c r="J78" s="33"/>
      <c r="K78" s="33"/>
      <c r="L78" s="33"/>
      <c r="M78" s="33"/>
      <c r="N78" s="22"/>
      <c r="O78" s="88"/>
      <c r="P78" s="88"/>
      <c r="Q78" s="537"/>
      <c r="R78" s="537"/>
      <c r="S78" s="22"/>
      <c r="T78" s="22"/>
    </row>
    <row r="79" spans="1:22" x14ac:dyDescent="0.25">
      <c r="A79" s="309">
        <v>2019</v>
      </c>
      <c r="B79" s="313">
        <f t="shared" si="6"/>
        <v>29950770</v>
      </c>
      <c r="C79" s="307">
        <f t="shared" si="12"/>
        <v>26643442</v>
      </c>
      <c r="D79" s="307">
        <f t="shared" si="12"/>
        <v>1679295</v>
      </c>
      <c r="E79" s="312">
        <f t="shared" si="12"/>
        <v>1628033</v>
      </c>
      <c r="F79" s="73"/>
      <c r="G79" s="22"/>
      <c r="H79" s="33"/>
      <c r="I79" s="33"/>
      <c r="J79" s="33"/>
      <c r="K79" s="33"/>
      <c r="L79" s="33"/>
      <c r="M79" s="33"/>
      <c r="N79" s="22"/>
      <c r="O79" s="88"/>
      <c r="P79" s="88"/>
      <c r="Q79" s="537"/>
      <c r="R79" s="537"/>
      <c r="S79" s="22"/>
      <c r="T79" s="22"/>
    </row>
    <row r="80" spans="1:22" x14ac:dyDescent="0.25">
      <c r="A80" s="78">
        <v>2020</v>
      </c>
      <c r="B80" s="90">
        <f t="shared" ref="B80" si="13">SUM(C80:E80)</f>
        <v>9074980</v>
      </c>
      <c r="C80" s="79">
        <f t="shared" si="12"/>
        <v>7888398</v>
      </c>
      <c r="D80" s="79">
        <f t="shared" si="12"/>
        <v>611045</v>
      </c>
      <c r="E80" s="80">
        <f t="shared" si="12"/>
        <v>575537</v>
      </c>
      <c r="F80" s="73"/>
      <c r="G80" s="22"/>
      <c r="H80" s="33"/>
      <c r="I80" s="33"/>
      <c r="J80" s="33"/>
      <c r="K80" s="33"/>
      <c r="L80" s="33"/>
      <c r="M80" s="33"/>
      <c r="N80" s="22"/>
      <c r="O80" s="88"/>
      <c r="P80" s="88"/>
      <c r="Q80" s="537"/>
      <c r="R80" s="537"/>
      <c r="S80" s="22"/>
      <c r="T80" s="22"/>
    </row>
    <row r="81" spans="1:125" s="91" customFormat="1" x14ac:dyDescent="0.25">
      <c r="A81" s="509" t="s">
        <v>202</v>
      </c>
      <c r="B81" s="37">
        <f>SUM(B60:B80)</f>
        <v>329815107.485533</v>
      </c>
      <c r="C81" s="37">
        <f>SUM(C60:C80)</f>
        <v>283716854</v>
      </c>
      <c r="D81" s="37">
        <f t="shared" ref="D81" si="14">SUM(D60:D80)</f>
        <v>26656243</v>
      </c>
      <c r="E81" s="37">
        <f>SUM(E60:E80)</f>
        <v>19442010.485532999</v>
      </c>
      <c r="F81" s="37"/>
      <c r="G81" s="22"/>
      <c r="H81" s="33"/>
      <c r="I81" s="33"/>
      <c r="J81" s="33"/>
      <c r="K81" s="33"/>
      <c r="L81" s="33"/>
      <c r="M81" s="33"/>
      <c r="N81" s="22"/>
      <c r="O81" s="88"/>
      <c r="P81" s="88"/>
      <c r="Q81" s="537"/>
      <c r="R81" s="537"/>
      <c r="S81" s="22"/>
      <c r="T81" s="22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</row>
    <row r="82" spans="1:125" x14ac:dyDescent="0.25">
      <c r="A82" s="22"/>
      <c r="B82" s="37"/>
      <c r="C82" s="37"/>
      <c r="D82" s="37"/>
      <c r="E82" s="37"/>
      <c r="F82" s="37"/>
      <c r="G82" s="22"/>
      <c r="H82" s="33"/>
      <c r="I82" s="33"/>
      <c r="J82" s="33"/>
      <c r="K82" s="33"/>
      <c r="L82" s="33"/>
      <c r="M82" s="33"/>
      <c r="N82" s="22"/>
      <c r="O82" s="88"/>
      <c r="P82" s="88"/>
      <c r="Q82" s="537"/>
      <c r="R82" s="537"/>
      <c r="S82" s="22"/>
      <c r="T82" s="22"/>
    </row>
    <row r="83" spans="1:125" x14ac:dyDescent="0.25">
      <c r="A83" s="22"/>
      <c r="B83" s="37"/>
      <c r="C83" s="37"/>
      <c r="D83" s="37"/>
      <c r="E83" s="37"/>
      <c r="F83" s="536"/>
      <c r="G83" s="22"/>
      <c r="H83" s="33"/>
      <c r="I83" s="33"/>
      <c r="J83" s="33"/>
      <c r="K83" s="33"/>
      <c r="L83" s="33"/>
      <c r="M83" s="33"/>
      <c r="N83" s="22"/>
      <c r="O83" s="88"/>
      <c r="P83" s="88"/>
      <c r="Q83" s="537"/>
      <c r="R83" s="537"/>
      <c r="S83" s="22"/>
      <c r="T83" s="22"/>
    </row>
    <row r="84" spans="1:125" x14ac:dyDescent="0.25">
      <c r="A84" s="657" t="s">
        <v>203</v>
      </c>
      <c r="B84" s="657"/>
      <c r="C84" s="657"/>
      <c r="D84" s="657"/>
      <c r="E84" s="657"/>
      <c r="F84" s="522"/>
      <c r="G84" s="22"/>
      <c r="H84" s="33"/>
      <c r="I84" s="33"/>
      <c r="J84" s="33"/>
      <c r="K84" s="33"/>
      <c r="L84" s="33"/>
      <c r="M84" s="33"/>
      <c r="N84" s="22"/>
      <c r="O84" s="88"/>
      <c r="P84" s="88"/>
      <c r="Q84" s="537"/>
      <c r="R84" s="537"/>
      <c r="S84" s="22"/>
      <c r="T84" s="22"/>
    </row>
    <row r="85" spans="1:125" x14ac:dyDescent="0.25">
      <c r="A85" s="59" t="s">
        <v>0</v>
      </c>
      <c r="B85" s="60" t="s">
        <v>2</v>
      </c>
      <c r="C85" s="60" t="s">
        <v>19</v>
      </c>
      <c r="D85" s="60" t="s">
        <v>20</v>
      </c>
      <c r="E85" s="61" t="s">
        <v>18</v>
      </c>
      <c r="F85" s="538"/>
      <c r="G85" s="22"/>
      <c r="H85" s="33"/>
      <c r="I85" s="33"/>
      <c r="J85" s="33"/>
      <c r="K85" s="33"/>
      <c r="L85" s="33"/>
      <c r="M85" s="33"/>
      <c r="N85" s="22"/>
      <c r="O85" s="88"/>
      <c r="P85" s="88"/>
      <c r="Q85" s="537"/>
      <c r="R85" s="537"/>
      <c r="S85" s="22"/>
      <c r="T85" s="22"/>
    </row>
    <row r="86" spans="1:125" ht="53.1" customHeight="1" x14ac:dyDescent="0.25">
      <c r="A86" s="62" t="s">
        <v>15</v>
      </c>
      <c r="B86" s="63">
        <f>SUM(C86:E86)</f>
        <v>146166605.78253299</v>
      </c>
      <c r="C86" s="64">
        <f>SUM(C10:C30)</f>
        <v>116426217</v>
      </c>
      <c r="D86" s="64">
        <f t="shared" ref="D86" si="15">SUM(D10:D30)</f>
        <v>12638980</v>
      </c>
      <c r="E86" s="92">
        <f>SUM(E10:E30)</f>
        <v>17101408.782532997</v>
      </c>
      <c r="F86" s="539"/>
      <c r="G86" s="22"/>
      <c r="H86" s="33"/>
      <c r="I86" s="33"/>
      <c r="J86" s="33"/>
      <c r="K86" s="33"/>
      <c r="L86" s="33"/>
      <c r="M86" s="33"/>
      <c r="N86" s="22"/>
      <c r="O86" s="88"/>
      <c r="P86" s="88"/>
      <c r="Q86" s="537"/>
      <c r="R86" s="537"/>
      <c r="S86" s="22"/>
      <c r="T86" s="22"/>
    </row>
    <row r="87" spans="1:125" ht="50.1" customHeight="1" x14ac:dyDescent="0.25">
      <c r="A87" s="62" t="s">
        <v>16</v>
      </c>
      <c r="B87" s="63">
        <f>SUM(C87:E87)</f>
        <v>183648501.70300001</v>
      </c>
      <c r="C87" s="64">
        <f>SUM(C35:C55)</f>
        <v>167290637</v>
      </c>
      <c r="D87" s="64">
        <f t="shared" ref="D87:E87" si="16">SUM(D35:D55)</f>
        <v>14017263</v>
      </c>
      <c r="E87" s="92">
        <f t="shared" si="16"/>
        <v>2340601.7029999997</v>
      </c>
      <c r="F87" s="539"/>
      <c r="G87" s="22"/>
      <c r="H87" s="33"/>
      <c r="I87" s="33"/>
      <c r="J87" s="33"/>
      <c r="K87" s="33"/>
      <c r="L87" s="33"/>
      <c r="M87" s="33"/>
      <c r="N87" s="22"/>
      <c r="O87" s="88"/>
      <c r="P87" s="88"/>
      <c r="Q87" s="537"/>
      <c r="R87" s="537"/>
      <c r="S87" s="22"/>
      <c r="T87" s="22"/>
    </row>
    <row r="88" spans="1:125" ht="50.1" customHeight="1" x14ac:dyDescent="0.25">
      <c r="A88" s="65" t="s">
        <v>17</v>
      </c>
      <c r="B88" s="66">
        <f>SUM(B86:B87)</f>
        <v>329815107.485533</v>
      </c>
      <c r="C88" s="67">
        <f>C86+C87</f>
        <v>283716854</v>
      </c>
      <c r="D88" s="67">
        <f t="shared" ref="D88:E88" si="17">D86+D87</f>
        <v>26656243</v>
      </c>
      <c r="E88" s="68">
        <f t="shared" si="17"/>
        <v>19442010.485532999</v>
      </c>
      <c r="F88" s="540"/>
      <c r="G88" s="22"/>
      <c r="H88" s="33"/>
      <c r="I88" s="33"/>
      <c r="J88" s="33"/>
      <c r="K88" s="33"/>
      <c r="L88" s="33"/>
      <c r="M88" s="33"/>
      <c r="N88" s="22"/>
      <c r="O88" s="88"/>
      <c r="P88" s="88"/>
      <c r="Q88" s="537"/>
      <c r="R88" s="537"/>
      <c r="S88" s="22"/>
      <c r="T88" s="22"/>
    </row>
    <row r="89" spans="1:125" x14ac:dyDescent="0.25">
      <c r="A89" s="22"/>
      <c r="B89" s="37"/>
      <c r="C89" s="37"/>
      <c r="D89" s="37"/>
      <c r="E89" s="37"/>
      <c r="F89" s="536"/>
      <c r="G89" s="22"/>
      <c r="H89" s="33"/>
      <c r="I89" s="33"/>
      <c r="J89" s="33"/>
      <c r="K89" s="33"/>
      <c r="L89" s="33"/>
      <c r="M89" s="33"/>
      <c r="N89" s="22"/>
      <c r="O89" s="88"/>
      <c r="P89" s="88"/>
      <c r="Q89" s="537"/>
      <c r="R89" s="537"/>
      <c r="S89" s="22"/>
      <c r="T89" s="22"/>
    </row>
    <row r="90" spans="1:125" x14ac:dyDescent="0.25">
      <c r="A90" s="22"/>
      <c r="B90" s="37"/>
      <c r="C90" s="37"/>
      <c r="D90" s="37"/>
      <c r="E90" s="37"/>
      <c r="F90" s="37"/>
      <c r="G90" s="22"/>
      <c r="H90" s="33"/>
      <c r="I90" s="33"/>
      <c r="J90" s="33"/>
      <c r="K90" s="33"/>
      <c r="L90" s="33"/>
      <c r="M90" s="33"/>
      <c r="N90" s="22"/>
      <c r="O90" s="88"/>
      <c r="P90" s="88"/>
      <c r="Q90" s="537"/>
      <c r="R90" s="537"/>
      <c r="S90" s="22"/>
      <c r="T90" s="22"/>
    </row>
    <row r="91" spans="1:125" x14ac:dyDescent="0.25">
      <c r="A91" s="22"/>
      <c r="B91" s="22"/>
      <c r="C91" s="22"/>
      <c r="D91" s="22"/>
      <c r="E91" s="22"/>
      <c r="F91" s="22"/>
      <c r="G91" s="22"/>
      <c r="H91" s="33"/>
      <c r="I91" s="33"/>
      <c r="J91" s="33"/>
      <c r="K91" s="33"/>
      <c r="L91" s="33"/>
      <c r="M91" s="33"/>
      <c r="N91" s="22"/>
      <c r="O91" s="88"/>
      <c r="P91" s="88"/>
      <c r="Q91" s="537"/>
      <c r="R91" s="537"/>
      <c r="S91" s="22"/>
      <c r="T91" s="22"/>
    </row>
    <row r="92" spans="1:125" x14ac:dyDescent="0.25">
      <c r="A92" s="22"/>
      <c r="B92" s="22"/>
      <c r="C92" s="22"/>
      <c r="D92" s="22"/>
      <c r="E92" s="22"/>
      <c r="F92" s="22"/>
      <c r="G92" s="22"/>
      <c r="H92" s="33"/>
      <c r="I92" s="33"/>
      <c r="J92" s="33"/>
      <c r="K92" s="33"/>
      <c r="L92" s="33"/>
      <c r="M92" s="33"/>
      <c r="N92" s="22"/>
      <c r="O92" s="541"/>
      <c r="P92" s="541"/>
      <c r="Q92" s="537"/>
      <c r="R92" s="537"/>
      <c r="S92" s="22"/>
      <c r="T92" s="22"/>
    </row>
    <row r="93" spans="1:125" x14ac:dyDescent="0.25">
      <c r="A93" s="241"/>
      <c r="B93" s="93"/>
      <c r="C93" s="93"/>
      <c r="D93" s="93"/>
      <c r="E93" s="93"/>
      <c r="F93" s="93"/>
      <c r="G93" s="93"/>
      <c r="H93" s="33"/>
      <c r="I93" s="33"/>
      <c r="J93" s="33"/>
      <c r="K93" s="33"/>
      <c r="L93" s="33"/>
      <c r="M93" s="33"/>
      <c r="N93" s="22"/>
      <c r="O93" s="537"/>
      <c r="P93" s="537"/>
      <c r="Q93" s="537"/>
      <c r="R93" s="537"/>
      <c r="S93" s="22"/>
      <c r="T93" s="22"/>
    </row>
    <row r="94" spans="1:125" x14ac:dyDescent="0.25">
      <c r="A94" s="22"/>
      <c r="B94" s="93"/>
      <c r="C94" s="93"/>
      <c r="D94" s="93"/>
      <c r="E94" s="93"/>
      <c r="F94" s="93"/>
      <c r="G94" s="93"/>
      <c r="H94" s="33"/>
      <c r="I94" s="33"/>
      <c r="J94" s="33"/>
      <c r="K94" s="33"/>
      <c r="L94" s="33"/>
      <c r="M94" s="33"/>
      <c r="N94" s="22"/>
      <c r="O94" s="537"/>
      <c r="P94" s="537"/>
      <c r="Q94" s="537"/>
      <c r="R94" s="537"/>
      <c r="S94" s="22"/>
      <c r="T94" s="22"/>
    </row>
    <row r="95" spans="1:125" x14ac:dyDescent="0.25">
      <c r="A95" s="22"/>
      <c r="B95" s="93"/>
      <c r="C95" s="93"/>
      <c r="D95" s="93"/>
      <c r="E95" s="93"/>
      <c r="F95" s="93"/>
      <c r="G95" s="93"/>
      <c r="H95" s="33"/>
      <c r="I95" s="33"/>
      <c r="J95" s="33"/>
      <c r="K95" s="33"/>
      <c r="L95" s="33"/>
      <c r="M95" s="33"/>
      <c r="N95" s="22"/>
      <c r="O95" s="537"/>
      <c r="P95" s="537"/>
      <c r="Q95" s="537"/>
      <c r="R95" s="537"/>
      <c r="S95" s="22"/>
      <c r="T95" s="22"/>
    </row>
    <row r="96" spans="1:125" x14ac:dyDescent="0.25">
      <c r="A96" s="22"/>
      <c r="B96" s="93"/>
      <c r="C96" s="93"/>
      <c r="D96" s="93"/>
      <c r="E96" s="93"/>
      <c r="F96" s="93"/>
      <c r="G96" s="93"/>
      <c r="H96" s="33"/>
      <c r="I96" s="33"/>
      <c r="J96" s="33"/>
      <c r="K96" s="33"/>
      <c r="L96" s="33"/>
      <c r="M96" s="33"/>
      <c r="N96" s="22"/>
      <c r="O96" s="541"/>
      <c r="P96" s="537"/>
      <c r="Q96" s="537"/>
      <c r="R96" s="537"/>
      <c r="S96" s="22"/>
      <c r="T96" s="22"/>
    </row>
    <row r="97" spans="1:20" x14ac:dyDescent="0.25">
      <c r="A97" s="22"/>
      <c r="B97" s="93"/>
      <c r="C97" s="93"/>
      <c r="D97" s="93"/>
      <c r="E97" s="93"/>
      <c r="F97" s="93"/>
      <c r="G97" s="93"/>
      <c r="H97" s="33"/>
      <c r="I97" s="33"/>
      <c r="J97" s="33"/>
      <c r="K97" s="33"/>
      <c r="L97" s="33"/>
      <c r="M97" s="33"/>
      <c r="N97" s="22"/>
      <c r="O97" s="537"/>
      <c r="P97" s="537"/>
      <c r="Q97" s="537"/>
      <c r="R97" s="537"/>
      <c r="S97" s="22"/>
      <c r="T97" s="22"/>
    </row>
    <row r="98" spans="1:20" x14ac:dyDescent="0.25">
      <c r="A98" s="22"/>
      <c r="B98" s="93"/>
      <c r="C98" s="93"/>
      <c r="D98" s="93"/>
      <c r="E98" s="93"/>
      <c r="F98" s="93"/>
      <c r="G98" s="93"/>
      <c r="H98" s="33"/>
      <c r="I98" s="33"/>
      <c r="J98" s="33"/>
      <c r="K98" s="33"/>
      <c r="L98" s="33"/>
      <c r="M98" s="33"/>
      <c r="N98" s="22"/>
      <c r="O98" s="537"/>
      <c r="P98" s="537"/>
      <c r="Q98" s="537"/>
      <c r="R98" s="537"/>
      <c r="S98" s="22"/>
      <c r="T98" s="22"/>
    </row>
    <row r="99" spans="1:20" x14ac:dyDescent="0.25">
      <c r="A99" s="22"/>
      <c r="B99" s="93"/>
      <c r="C99" s="93"/>
      <c r="D99" s="93"/>
      <c r="E99" s="93"/>
      <c r="F99" s="93"/>
      <c r="G99" s="93"/>
      <c r="H99" s="33"/>
      <c r="I99" s="33"/>
      <c r="J99" s="33"/>
      <c r="K99" s="33"/>
      <c r="L99" s="33"/>
      <c r="M99" s="33"/>
      <c r="N99" s="22"/>
      <c r="O99" s="537"/>
      <c r="P99" s="537"/>
      <c r="Q99" s="537"/>
      <c r="R99" s="537"/>
      <c r="S99" s="22"/>
      <c r="T99" s="22"/>
    </row>
    <row r="100" spans="1:20" x14ac:dyDescent="0.25">
      <c r="A100" s="22"/>
      <c r="B100" s="22"/>
      <c r="C100" s="22"/>
      <c r="D100" s="22"/>
      <c r="E100" s="22"/>
      <c r="F100" s="22"/>
      <c r="G100" s="22"/>
      <c r="H100" s="33"/>
      <c r="I100" s="33"/>
      <c r="J100" s="33"/>
      <c r="K100" s="33"/>
      <c r="L100" s="33"/>
      <c r="M100" s="33"/>
      <c r="N100" s="22"/>
      <c r="O100" s="537"/>
      <c r="P100" s="537"/>
      <c r="Q100" s="537"/>
      <c r="R100" s="537"/>
      <c r="S100" s="22"/>
      <c r="T100" s="22"/>
    </row>
    <row r="101" spans="1:20" x14ac:dyDescent="0.25">
      <c r="A101" s="22"/>
      <c r="B101" s="22"/>
      <c r="C101" s="22"/>
      <c r="D101" s="22"/>
      <c r="E101" s="22"/>
      <c r="F101" s="22"/>
      <c r="G101" s="22"/>
      <c r="H101" s="33"/>
      <c r="I101" s="33"/>
      <c r="J101" s="33"/>
      <c r="K101" s="33"/>
      <c r="L101" s="33"/>
      <c r="M101" s="33"/>
      <c r="N101" s="22"/>
      <c r="O101" s="537"/>
      <c r="P101" s="537"/>
      <c r="Q101" s="537"/>
      <c r="R101" s="537"/>
      <c r="S101" s="22"/>
      <c r="T101" s="22"/>
    </row>
    <row r="102" spans="1:20" x14ac:dyDescent="0.25">
      <c r="A102" s="22"/>
      <c r="B102" s="22"/>
      <c r="C102" s="22"/>
      <c r="D102" s="22"/>
      <c r="E102" s="22"/>
      <c r="F102" s="22"/>
      <c r="G102" s="22"/>
      <c r="H102" s="33"/>
      <c r="I102" s="33"/>
      <c r="J102" s="33"/>
      <c r="K102" s="33"/>
      <c r="L102" s="33"/>
      <c r="M102" s="33"/>
      <c r="N102" s="22"/>
      <c r="O102" s="537"/>
      <c r="P102" s="537"/>
      <c r="Q102" s="537"/>
      <c r="R102" s="537"/>
      <c r="S102" s="22"/>
      <c r="T102" s="22"/>
    </row>
    <row r="103" spans="1:20" x14ac:dyDescent="0.25">
      <c r="A103" s="22"/>
      <c r="B103" s="22"/>
      <c r="C103" s="22"/>
      <c r="D103" s="22"/>
      <c r="E103" s="22"/>
      <c r="F103" s="22"/>
      <c r="G103" s="22"/>
      <c r="H103" s="33"/>
      <c r="I103" s="33"/>
      <c r="J103" s="33"/>
      <c r="K103" s="33"/>
      <c r="L103" s="33"/>
      <c r="M103" s="33"/>
      <c r="N103" s="22"/>
      <c r="O103" s="537"/>
      <c r="P103" s="537"/>
      <c r="Q103" s="537"/>
      <c r="R103" s="537"/>
      <c r="S103" s="22"/>
      <c r="T103" s="22"/>
    </row>
    <row r="104" spans="1:20" x14ac:dyDescent="0.25">
      <c r="A104" s="22"/>
      <c r="B104" s="22"/>
      <c r="C104" s="22"/>
      <c r="D104" s="22"/>
      <c r="E104" s="22"/>
      <c r="F104" s="22"/>
      <c r="G104" s="22"/>
      <c r="H104" s="33"/>
      <c r="I104" s="33"/>
      <c r="J104" s="33"/>
      <c r="K104" s="33"/>
      <c r="L104" s="33"/>
      <c r="M104" s="33"/>
      <c r="N104" s="22"/>
      <c r="O104" s="537"/>
      <c r="P104" s="537"/>
      <c r="Q104" s="537"/>
      <c r="R104" s="537"/>
      <c r="S104" s="22"/>
      <c r="T104" s="22"/>
    </row>
    <row r="105" spans="1:20" x14ac:dyDescent="0.25">
      <c r="A105" s="22"/>
      <c r="B105" s="22"/>
      <c r="C105" s="22"/>
      <c r="D105" s="22"/>
      <c r="E105" s="22"/>
      <c r="F105" s="22"/>
      <c r="G105" s="22"/>
      <c r="H105" s="33"/>
      <c r="I105" s="33"/>
      <c r="J105" s="33"/>
      <c r="K105" s="33"/>
      <c r="L105" s="33"/>
      <c r="M105" s="33"/>
      <c r="N105" s="22"/>
      <c r="O105" s="537"/>
      <c r="P105" s="537"/>
      <c r="Q105" s="537"/>
      <c r="R105" s="537"/>
      <c r="S105" s="22"/>
      <c r="T105" s="22"/>
    </row>
    <row r="106" spans="1:20" x14ac:dyDescent="0.25">
      <c r="A106" s="22"/>
      <c r="B106" s="22"/>
      <c r="C106" s="22"/>
      <c r="D106" s="22"/>
      <c r="E106" s="22"/>
      <c r="F106" s="22"/>
      <c r="G106" s="22"/>
      <c r="H106" s="33"/>
      <c r="I106" s="33"/>
      <c r="J106" s="33"/>
      <c r="K106" s="33"/>
      <c r="L106" s="33"/>
      <c r="M106" s="33"/>
      <c r="N106" s="22"/>
      <c r="O106" s="537"/>
      <c r="P106" s="537"/>
      <c r="Q106" s="537"/>
      <c r="R106" s="537"/>
      <c r="S106" s="22"/>
      <c r="T106" s="22"/>
    </row>
    <row r="107" spans="1:20" x14ac:dyDescent="0.25">
      <c r="A107" s="22"/>
      <c r="B107" s="22"/>
      <c r="C107" s="22"/>
      <c r="D107" s="22"/>
      <c r="E107" s="22"/>
      <c r="F107" s="22"/>
      <c r="G107" s="22"/>
      <c r="H107" s="33"/>
      <c r="I107" s="33"/>
      <c r="J107" s="33"/>
      <c r="K107" s="33"/>
      <c r="L107" s="33"/>
      <c r="M107" s="33"/>
      <c r="N107" s="22"/>
      <c r="O107" s="537"/>
      <c r="P107" s="537"/>
      <c r="Q107" s="537"/>
      <c r="R107" s="537"/>
      <c r="S107" s="22"/>
      <c r="T107" s="22"/>
    </row>
    <row r="108" spans="1:20" x14ac:dyDescent="0.25">
      <c r="A108" s="22"/>
      <c r="B108" s="22"/>
      <c r="C108" s="22"/>
      <c r="D108" s="22"/>
      <c r="E108" s="22"/>
      <c r="F108" s="22"/>
      <c r="G108" s="22"/>
      <c r="H108" s="33"/>
      <c r="I108" s="33"/>
      <c r="J108" s="33"/>
      <c r="K108" s="33"/>
      <c r="L108" s="33"/>
      <c r="M108" s="33"/>
      <c r="N108" s="22"/>
      <c r="O108" s="537"/>
      <c r="P108" s="537"/>
      <c r="Q108" s="537"/>
      <c r="R108" s="537"/>
      <c r="S108" s="22"/>
      <c r="T108" s="22"/>
    </row>
    <row r="109" spans="1:20" x14ac:dyDescent="0.25">
      <c r="A109" s="22"/>
      <c r="B109" s="22"/>
      <c r="C109" s="22"/>
      <c r="D109" s="22"/>
      <c r="E109" s="22"/>
      <c r="F109" s="22"/>
      <c r="G109" s="22"/>
      <c r="H109" s="33"/>
      <c r="I109" s="33"/>
      <c r="J109" s="33"/>
      <c r="K109" s="33"/>
      <c r="L109" s="33"/>
      <c r="M109" s="33"/>
      <c r="N109" s="22"/>
      <c r="O109" s="537"/>
      <c r="P109" s="537"/>
      <c r="Q109" s="537"/>
      <c r="R109" s="537"/>
      <c r="S109" s="22"/>
      <c r="T109" s="22"/>
    </row>
    <row r="110" spans="1:20" x14ac:dyDescent="0.25">
      <c r="A110" s="22"/>
      <c r="B110" s="22"/>
      <c r="C110" s="22"/>
      <c r="D110" s="22"/>
      <c r="E110" s="22"/>
      <c r="F110" s="22"/>
      <c r="G110" s="22"/>
      <c r="H110" s="33"/>
      <c r="I110" s="33"/>
      <c r="J110" s="33"/>
      <c r="K110" s="33"/>
      <c r="L110" s="33"/>
      <c r="M110" s="33"/>
      <c r="N110" s="22"/>
      <c r="O110" s="537"/>
      <c r="P110" s="537"/>
      <c r="Q110" s="537"/>
      <c r="R110" s="537"/>
      <c r="S110" s="22"/>
      <c r="T110" s="22"/>
    </row>
    <row r="111" spans="1:20" x14ac:dyDescent="0.25">
      <c r="A111" s="22"/>
      <c r="B111" s="22"/>
      <c r="C111" s="22"/>
      <c r="D111" s="22"/>
      <c r="E111" s="22"/>
      <c r="F111" s="22"/>
      <c r="G111" s="22"/>
      <c r="H111" s="33"/>
      <c r="I111" s="33"/>
      <c r="J111" s="33"/>
      <c r="K111" s="33"/>
      <c r="L111" s="33"/>
      <c r="M111" s="33"/>
      <c r="N111" s="22"/>
      <c r="O111" s="537"/>
      <c r="P111" s="537"/>
      <c r="Q111" s="537"/>
      <c r="R111" s="537"/>
      <c r="S111" s="22"/>
      <c r="T111" s="22"/>
    </row>
    <row r="112" spans="1:20" x14ac:dyDescent="0.25">
      <c r="A112" s="22"/>
      <c r="B112" s="22"/>
      <c r="C112" s="22"/>
      <c r="D112" s="22"/>
      <c r="E112" s="22"/>
      <c r="F112" s="22"/>
      <c r="G112" s="22"/>
      <c r="H112" s="33"/>
      <c r="I112" s="33"/>
      <c r="J112" s="33"/>
      <c r="K112" s="33"/>
      <c r="L112" s="33"/>
      <c r="M112" s="33"/>
      <c r="N112" s="22"/>
      <c r="O112" s="537"/>
      <c r="P112" s="537"/>
      <c r="Q112" s="537"/>
      <c r="R112" s="537"/>
      <c r="S112" s="22"/>
      <c r="T112" s="22"/>
    </row>
    <row r="113" spans="1:20" x14ac:dyDescent="0.25">
      <c r="A113" s="22"/>
      <c r="B113" s="22"/>
      <c r="C113" s="22"/>
      <c r="D113" s="22"/>
      <c r="E113" s="22"/>
      <c r="F113" s="22"/>
      <c r="G113" s="22"/>
      <c r="H113" s="33"/>
      <c r="I113" s="33"/>
      <c r="J113" s="33"/>
      <c r="K113" s="33"/>
      <c r="L113" s="33"/>
      <c r="M113" s="33"/>
      <c r="N113" s="22"/>
      <c r="O113" s="537"/>
      <c r="P113" s="537"/>
      <c r="Q113" s="537"/>
      <c r="R113" s="537"/>
      <c r="S113" s="22"/>
      <c r="T113" s="22"/>
    </row>
    <row r="114" spans="1:20" x14ac:dyDescent="0.25">
      <c r="A114" s="22"/>
      <c r="B114" s="22"/>
      <c r="C114" s="22"/>
      <c r="D114" s="22"/>
      <c r="E114" s="22"/>
      <c r="F114" s="22"/>
      <c r="G114" s="22"/>
      <c r="H114" s="33"/>
      <c r="I114" s="33"/>
      <c r="J114" s="33"/>
      <c r="K114" s="33"/>
      <c r="L114" s="33"/>
      <c r="M114" s="33"/>
      <c r="N114" s="22"/>
      <c r="O114" s="537"/>
      <c r="P114" s="537"/>
      <c r="Q114" s="537"/>
      <c r="R114" s="537"/>
      <c r="S114" s="22"/>
      <c r="T114" s="22"/>
    </row>
    <row r="115" spans="1:20" ht="14.4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537"/>
      <c r="P115" s="537"/>
      <c r="Q115" s="537"/>
      <c r="R115" s="537"/>
      <c r="S115" s="22"/>
      <c r="T115" s="22"/>
    </row>
    <row r="116" spans="1:20" ht="14.4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537"/>
      <c r="P116" s="537"/>
      <c r="Q116" s="537"/>
      <c r="R116" s="537"/>
      <c r="S116" s="22"/>
      <c r="T116" s="22"/>
    </row>
    <row r="117" spans="1:2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537"/>
      <c r="P117" s="537"/>
      <c r="Q117" s="537"/>
      <c r="R117" s="537"/>
      <c r="S117" s="22"/>
      <c r="T117" s="22"/>
    </row>
    <row r="118" spans="1:2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537"/>
      <c r="P118" s="537"/>
      <c r="Q118" s="537"/>
      <c r="R118" s="537"/>
      <c r="S118" s="22"/>
      <c r="T118" s="22"/>
    </row>
    <row r="119" spans="1:2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537"/>
      <c r="P119" s="537"/>
      <c r="Q119" s="537"/>
      <c r="R119" s="537"/>
      <c r="S119" s="22"/>
      <c r="T119" s="22"/>
    </row>
    <row r="120" spans="1:20" ht="20.399999999999999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537"/>
      <c r="P120" s="537"/>
      <c r="Q120" s="537"/>
      <c r="R120" s="537"/>
      <c r="S120" s="22"/>
      <c r="T120" s="22"/>
    </row>
    <row r="121" spans="1:2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537"/>
      <c r="P121" s="537"/>
      <c r="Q121" s="537"/>
      <c r="R121" s="537"/>
      <c r="S121" s="22"/>
      <c r="T121" s="22"/>
    </row>
    <row r="122" spans="1:2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537"/>
      <c r="P122" s="537"/>
      <c r="Q122" s="537"/>
      <c r="R122" s="537"/>
      <c r="S122" s="22"/>
      <c r="T122" s="22"/>
    </row>
    <row r="123" spans="1:2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537"/>
      <c r="P123" s="537"/>
      <c r="Q123" s="537"/>
      <c r="R123" s="537"/>
      <c r="S123" s="22"/>
      <c r="T123" s="22"/>
    </row>
    <row r="124" spans="1:2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537"/>
      <c r="P124" s="537"/>
      <c r="Q124" s="537"/>
      <c r="R124" s="537"/>
      <c r="S124" s="22"/>
      <c r="T124" s="22"/>
    </row>
    <row r="125" spans="1:20" ht="14.4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537"/>
      <c r="P125" s="537"/>
      <c r="Q125" s="537"/>
      <c r="R125" s="537"/>
      <c r="S125" s="22"/>
      <c r="T125" s="22"/>
    </row>
    <row r="126" spans="1:2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537"/>
      <c r="P126" s="537"/>
      <c r="Q126" s="537"/>
      <c r="R126" s="537"/>
      <c r="S126" s="22"/>
      <c r="T126" s="22"/>
    </row>
    <row r="127" spans="1:2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537"/>
      <c r="P127" s="537"/>
      <c r="Q127" s="537"/>
      <c r="R127" s="537"/>
      <c r="S127" s="22"/>
      <c r="T127" s="22"/>
    </row>
    <row r="128" spans="1:2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537"/>
      <c r="P128" s="537"/>
      <c r="Q128" s="537"/>
      <c r="R128" s="537"/>
      <c r="S128" s="22"/>
      <c r="T128" s="22"/>
    </row>
    <row r="129" spans="1:2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537"/>
      <c r="P129" s="537"/>
      <c r="Q129" s="537"/>
      <c r="R129" s="537"/>
      <c r="S129" s="22"/>
      <c r="T129" s="22"/>
    </row>
    <row r="130" spans="1:2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537"/>
      <c r="P130" s="537"/>
      <c r="Q130" s="537"/>
      <c r="R130" s="537"/>
      <c r="S130" s="22"/>
      <c r="T130" s="22"/>
    </row>
    <row r="131" spans="1:20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537"/>
      <c r="P131" s="537"/>
      <c r="Q131" s="537"/>
      <c r="R131" s="537"/>
      <c r="S131" s="22"/>
      <c r="T131" s="22"/>
    </row>
    <row r="132" spans="1:2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537"/>
      <c r="P132" s="537"/>
      <c r="Q132" s="537"/>
      <c r="R132" s="537"/>
      <c r="S132" s="22"/>
      <c r="T132" s="22"/>
    </row>
    <row r="133" spans="1:2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537"/>
      <c r="P133" s="537"/>
      <c r="Q133" s="537"/>
      <c r="R133" s="537"/>
      <c r="S133" s="22"/>
      <c r="T133" s="22"/>
    </row>
    <row r="134" spans="1:2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537"/>
      <c r="P134" s="537"/>
      <c r="Q134" s="537"/>
      <c r="R134" s="537"/>
      <c r="S134" s="22"/>
      <c r="T134" s="22"/>
    </row>
    <row r="135" spans="1:2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537"/>
      <c r="P135" s="537"/>
      <c r="Q135" s="537"/>
      <c r="R135" s="537"/>
      <c r="S135" s="22"/>
      <c r="T135" s="22"/>
    </row>
    <row r="136" spans="1:20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537"/>
      <c r="P136" s="537"/>
      <c r="Q136" s="537"/>
      <c r="R136" s="537"/>
      <c r="S136" s="22"/>
      <c r="T136" s="22"/>
    </row>
    <row r="137" spans="1:20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537"/>
      <c r="P137" s="537"/>
      <c r="Q137" s="537"/>
      <c r="R137" s="537"/>
      <c r="S137" s="22"/>
      <c r="T137" s="22"/>
    </row>
    <row r="138" spans="1:20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537"/>
      <c r="P138" s="537"/>
      <c r="Q138" s="537"/>
      <c r="R138" s="537"/>
      <c r="S138" s="22"/>
      <c r="T138" s="22"/>
    </row>
    <row r="139" spans="1:20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537"/>
      <c r="P139" s="537"/>
      <c r="Q139" s="537"/>
      <c r="R139" s="537"/>
      <c r="S139" s="22"/>
      <c r="T139" s="22"/>
    </row>
    <row r="140" spans="1:20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537"/>
      <c r="P140" s="537"/>
      <c r="Q140" s="537"/>
      <c r="R140" s="537"/>
      <c r="S140" s="22"/>
      <c r="T140" s="22"/>
    </row>
    <row r="141" spans="1:20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537"/>
      <c r="P141" s="537"/>
      <c r="Q141" s="537"/>
      <c r="R141" s="537"/>
      <c r="S141" s="22"/>
      <c r="T141" s="22"/>
    </row>
    <row r="142" spans="1:20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537"/>
      <c r="P142" s="537"/>
      <c r="Q142" s="537"/>
      <c r="R142" s="537"/>
      <c r="S142" s="22"/>
      <c r="T142" s="22"/>
    </row>
    <row r="143" spans="1:20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537"/>
      <c r="P143" s="537"/>
      <c r="Q143" s="537"/>
      <c r="R143" s="537"/>
      <c r="S143" s="22"/>
      <c r="T143" s="22"/>
    </row>
    <row r="144" spans="1:20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537"/>
      <c r="P144" s="537"/>
      <c r="Q144" s="537"/>
      <c r="R144" s="537"/>
      <c r="S144" s="22"/>
      <c r="T144" s="22"/>
    </row>
    <row r="145" spans="1:20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537"/>
      <c r="P145" s="537"/>
      <c r="Q145" s="537"/>
      <c r="R145" s="537"/>
      <c r="S145" s="22"/>
      <c r="T145" s="22"/>
    </row>
    <row r="146" spans="1:20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537"/>
      <c r="P146" s="537"/>
      <c r="Q146" s="537"/>
      <c r="R146" s="537"/>
      <c r="S146" s="22"/>
      <c r="T146" s="22"/>
    </row>
    <row r="147" spans="1:20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537"/>
      <c r="P147" s="537"/>
      <c r="Q147" s="537"/>
      <c r="R147" s="537"/>
      <c r="S147" s="22"/>
      <c r="T147" s="22"/>
    </row>
    <row r="148" spans="1:20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537"/>
      <c r="P148" s="537"/>
      <c r="Q148" s="537"/>
      <c r="R148" s="537"/>
      <c r="S148" s="22"/>
      <c r="T148" s="22"/>
    </row>
    <row r="149" spans="1:20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537"/>
      <c r="P149" s="537"/>
      <c r="Q149" s="537"/>
      <c r="R149" s="537"/>
      <c r="S149" s="22"/>
      <c r="T149" s="22"/>
    </row>
    <row r="150" spans="1:20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537"/>
      <c r="P150" s="537"/>
      <c r="Q150" s="537"/>
      <c r="R150" s="537"/>
      <c r="S150" s="22"/>
      <c r="T150" s="22"/>
    </row>
    <row r="151" spans="1:20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537"/>
      <c r="P151" s="537"/>
      <c r="Q151" s="537"/>
      <c r="R151" s="537"/>
      <c r="S151" s="22"/>
      <c r="T151" s="22"/>
    </row>
    <row r="152" spans="1:20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537"/>
      <c r="P152" s="537"/>
      <c r="Q152" s="537"/>
      <c r="R152" s="537"/>
      <c r="S152" s="22"/>
      <c r="T152" s="22"/>
    </row>
    <row r="153" spans="1:20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537"/>
      <c r="P153" s="537"/>
      <c r="Q153" s="537"/>
      <c r="R153" s="537"/>
      <c r="S153" s="22"/>
      <c r="T153" s="22"/>
    </row>
    <row r="154" spans="1:20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537"/>
      <c r="P154" s="537"/>
      <c r="Q154" s="537"/>
      <c r="R154" s="537"/>
      <c r="S154" s="22"/>
      <c r="T154" s="22"/>
    </row>
    <row r="155" spans="1:20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537"/>
      <c r="P155" s="537"/>
      <c r="Q155" s="537"/>
      <c r="R155" s="537"/>
      <c r="S155" s="22"/>
      <c r="T155" s="22"/>
    </row>
    <row r="156" spans="1:20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537"/>
      <c r="P156" s="537"/>
      <c r="Q156" s="537"/>
      <c r="R156" s="537"/>
      <c r="S156" s="22"/>
      <c r="T156" s="22"/>
    </row>
    <row r="157" spans="1:20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537"/>
      <c r="P157" s="537"/>
      <c r="Q157" s="537"/>
      <c r="R157" s="537"/>
      <c r="S157" s="22"/>
      <c r="T157" s="22"/>
    </row>
    <row r="158" spans="1:20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537"/>
      <c r="P158" s="537"/>
      <c r="Q158" s="537"/>
      <c r="R158" s="537"/>
      <c r="S158" s="22"/>
      <c r="T158" s="22"/>
    </row>
    <row r="159" spans="1:20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537"/>
      <c r="P159" s="537"/>
      <c r="Q159" s="537"/>
      <c r="R159" s="537"/>
      <c r="S159" s="22"/>
      <c r="T159" s="22"/>
    </row>
    <row r="160" spans="1:20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537"/>
      <c r="P160" s="537"/>
      <c r="Q160" s="537"/>
      <c r="R160" s="537"/>
      <c r="S160" s="22"/>
      <c r="T160" s="22"/>
    </row>
    <row r="161" spans="1:20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537"/>
      <c r="P161" s="537"/>
      <c r="Q161" s="537"/>
      <c r="R161" s="537"/>
      <c r="S161" s="22"/>
      <c r="T161" s="22"/>
    </row>
    <row r="162" spans="1:20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537"/>
      <c r="P162" s="537"/>
      <c r="Q162" s="537"/>
      <c r="R162" s="537"/>
      <c r="S162" s="22"/>
      <c r="T162" s="22"/>
    </row>
    <row r="163" spans="1:20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537"/>
      <c r="P163" s="537"/>
      <c r="Q163" s="537"/>
      <c r="R163" s="537"/>
      <c r="S163" s="22"/>
      <c r="T163" s="22"/>
    </row>
    <row r="164" spans="1:20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537"/>
      <c r="P164" s="537"/>
      <c r="Q164" s="537"/>
      <c r="R164" s="537"/>
      <c r="S164" s="22"/>
      <c r="T164" s="22"/>
    </row>
    <row r="165" spans="1:20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537"/>
      <c r="P165" s="537"/>
      <c r="Q165" s="537"/>
      <c r="R165" s="537"/>
      <c r="S165" s="22"/>
      <c r="T165" s="22"/>
    </row>
    <row r="166" spans="1:20" x14ac:dyDescent="0.25">
      <c r="A166" s="99"/>
      <c r="B166" s="99"/>
      <c r="C166" s="99"/>
      <c r="D166" s="99"/>
      <c r="E166" s="99"/>
      <c r="O166" s="87"/>
      <c r="P166" s="87"/>
      <c r="Q166" s="87"/>
      <c r="R166" s="87"/>
    </row>
    <row r="167" spans="1:20" x14ac:dyDescent="0.25">
      <c r="A167" s="99"/>
      <c r="B167" s="99"/>
      <c r="C167" s="99"/>
      <c r="D167" s="99"/>
      <c r="E167" s="99"/>
      <c r="O167" s="87"/>
      <c r="P167" s="87"/>
      <c r="Q167" s="87"/>
      <c r="R167" s="87"/>
    </row>
    <row r="168" spans="1:20" x14ac:dyDescent="0.25">
      <c r="A168" s="99"/>
      <c r="B168" s="99"/>
      <c r="C168" s="99"/>
      <c r="D168" s="99"/>
      <c r="E168" s="99"/>
      <c r="O168" s="87"/>
      <c r="P168" s="87"/>
      <c r="Q168" s="87"/>
      <c r="R168" s="87"/>
    </row>
    <row r="169" spans="1:20" ht="20.399999999999999" customHeight="1" x14ac:dyDescent="0.25">
      <c r="A169" s="99"/>
      <c r="B169" s="99"/>
      <c r="C169" s="99"/>
      <c r="D169" s="99"/>
      <c r="E169" s="99"/>
      <c r="O169" s="87"/>
      <c r="P169" s="87"/>
      <c r="Q169" s="87"/>
      <c r="R169" s="87"/>
    </row>
    <row r="170" spans="1:20" ht="14.4" customHeight="1" x14ac:dyDescent="0.25">
      <c r="O170" s="87"/>
      <c r="P170" s="87"/>
      <c r="Q170" s="87"/>
      <c r="R170" s="87"/>
    </row>
    <row r="171" spans="1:20" x14ac:dyDescent="0.25">
      <c r="O171" s="87"/>
      <c r="P171" s="87"/>
      <c r="Q171" s="87"/>
      <c r="R171" s="87"/>
    </row>
    <row r="172" spans="1:20" x14ac:dyDescent="0.25">
      <c r="O172" s="87"/>
      <c r="P172" s="87"/>
      <c r="Q172" s="87"/>
      <c r="R172" s="87"/>
    </row>
    <row r="173" spans="1:20" ht="14.4" customHeight="1" x14ac:dyDescent="0.25">
      <c r="O173" s="87"/>
      <c r="P173" s="87"/>
      <c r="Q173" s="87"/>
      <c r="R173" s="87"/>
    </row>
    <row r="174" spans="1:20" ht="14.4" customHeight="1" x14ac:dyDescent="0.25">
      <c r="O174" s="87"/>
      <c r="P174" s="87"/>
      <c r="Q174" s="87"/>
      <c r="R174" s="87"/>
    </row>
    <row r="178" ht="14.4" customHeight="1" x14ac:dyDescent="0.25"/>
    <row r="183" ht="14.4" customHeight="1" x14ac:dyDescent="0.25"/>
  </sheetData>
  <mergeCells count="7">
    <mergeCell ref="A84:E84"/>
    <mergeCell ref="A8:E8"/>
    <mergeCell ref="A33:E33"/>
    <mergeCell ref="A58:E58"/>
    <mergeCell ref="P56:T56"/>
    <mergeCell ref="H57:M57"/>
    <mergeCell ref="O57:T57"/>
  </mergeCells>
  <pageMargins left="0.11811023622047245" right="0.11811023622047245" top="0" bottom="0.15748031496062992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EM102"/>
  <sheetViews>
    <sheetView showGridLines="0" zoomScale="110" zoomScaleNormal="110" workbookViewId="0">
      <selection activeCell="A96" sqref="A96"/>
    </sheetView>
  </sheetViews>
  <sheetFormatPr defaultColWidth="8.88671875" defaultRowHeight="13.8" x14ac:dyDescent="0.25"/>
  <cols>
    <col min="1" max="5" width="15.6640625" style="7" customWidth="1"/>
    <col min="6" max="6" width="8.88671875" style="7"/>
    <col min="7" max="7" width="21.5546875" style="7" customWidth="1"/>
    <col min="8" max="12" width="13.5546875" style="7" customWidth="1"/>
    <col min="13" max="13" width="6.88671875" style="7" customWidth="1"/>
    <col min="14" max="14" width="22.109375" style="7" customWidth="1"/>
    <col min="15" max="19" width="13.5546875" style="7" customWidth="1"/>
    <col min="20" max="16384" width="8.88671875" style="7"/>
  </cols>
  <sheetData>
    <row r="7" spans="1:13" x14ac:dyDescent="0.25">
      <c r="A7" s="517" t="s">
        <v>126</v>
      </c>
      <c r="B7" s="173"/>
      <c r="C7" s="173"/>
      <c r="D7" s="173"/>
      <c r="E7" s="173"/>
      <c r="F7" s="20"/>
      <c r="G7" s="20"/>
      <c r="H7" s="96"/>
      <c r="I7" s="73"/>
      <c r="J7" s="96"/>
      <c r="K7" s="96"/>
      <c r="L7" s="96"/>
      <c r="M7" s="96"/>
    </row>
    <row r="8" spans="1:13" x14ac:dyDescent="0.25">
      <c r="A8" s="517"/>
      <c r="B8" s="173"/>
      <c r="C8" s="173"/>
      <c r="D8" s="173"/>
      <c r="E8" s="173"/>
      <c r="F8" s="20"/>
      <c r="G8" s="20"/>
      <c r="H8" s="96"/>
      <c r="I8" s="73"/>
      <c r="J8" s="96"/>
      <c r="K8" s="96"/>
      <c r="L8" s="96"/>
      <c r="M8" s="96"/>
    </row>
    <row r="9" spans="1:13" ht="14.4" customHeight="1" x14ac:dyDescent="0.25">
      <c r="A9" s="653" t="s">
        <v>28</v>
      </c>
      <c r="B9" s="655"/>
      <c r="C9" s="655"/>
      <c r="D9" s="655"/>
      <c r="E9" s="656"/>
      <c r="F9" s="22"/>
      <c r="G9" s="22"/>
      <c r="H9" s="23"/>
      <c r="I9" s="73"/>
      <c r="J9" s="24"/>
      <c r="K9" s="24"/>
      <c r="L9" s="24"/>
      <c r="M9" s="97"/>
    </row>
    <row r="10" spans="1:13" x14ac:dyDescent="0.25">
      <c r="A10" s="25" t="s">
        <v>0</v>
      </c>
      <c r="B10" s="26" t="s">
        <v>2</v>
      </c>
      <c r="C10" s="26" t="s">
        <v>19</v>
      </c>
      <c r="D10" s="26" t="s">
        <v>20</v>
      </c>
      <c r="E10" s="27" t="s">
        <v>18</v>
      </c>
      <c r="F10" s="22"/>
      <c r="G10" s="22"/>
      <c r="H10" s="28"/>
      <c r="I10" s="73"/>
      <c r="J10" s="29"/>
      <c r="K10" s="29"/>
      <c r="L10" s="29"/>
      <c r="M10" s="98"/>
    </row>
    <row r="11" spans="1:13" ht="14.4" customHeight="1" x14ac:dyDescent="0.25">
      <c r="A11" s="325">
        <v>2000</v>
      </c>
      <c r="B11" s="326">
        <f t="shared" ref="B11:B30" si="0">SUM(C11:E11)</f>
        <v>303600</v>
      </c>
      <c r="C11" s="326">
        <v>236533</v>
      </c>
      <c r="D11" s="326">
        <v>12196</v>
      </c>
      <c r="E11" s="327">
        <v>54871</v>
      </c>
      <c r="F11" s="22"/>
      <c r="G11" s="22"/>
      <c r="H11" s="21"/>
      <c r="I11" s="73"/>
      <c r="J11" s="21"/>
      <c r="K11" s="21"/>
      <c r="L11" s="21"/>
      <c r="M11" s="96"/>
    </row>
    <row r="12" spans="1:13" ht="14.4" customHeight="1" x14ac:dyDescent="0.25">
      <c r="A12" s="328">
        <v>2001</v>
      </c>
      <c r="B12" s="311">
        <f t="shared" si="0"/>
        <v>229890.6607946</v>
      </c>
      <c r="C12" s="311">
        <v>169424</v>
      </c>
      <c r="D12" s="311">
        <v>13248</v>
      </c>
      <c r="E12" s="323">
        <v>47218.6607946</v>
      </c>
      <c r="F12" s="22"/>
      <c r="G12" s="33"/>
      <c r="H12" s="23"/>
      <c r="I12" s="73"/>
      <c r="J12" s="24"/>
      <c r="K12" s="24"/>
      <c r="L12" s="24"/>
      <c r="M12" s="97"/>
    </row>
    <row r="13" spans="1:13" x14ac:dyDescent="0.25">
      <c r="A13" s="329">
        <v>2002</v>
      </c>
      <c r="B13" s="311">
        <f t="shared" si="0"/>
        <v>200235</v>
      </c>
      <c r="C13" s="311">
        <v>169278</v>
      </c>
      <c r="D13" s="311">
        <v>12702</v>
      </c>
      <c r="E13" s="323">
        <v>18255</v>
      </c>
      <c r="F13" s="22"/>
      <c r="G13" s="22"/>
      <c r="H13" s="22"/>
      <c r="I13" s="73"/>
      <c r="J13" s="21"/>
      <c r="K13" s="21"/>
      <c r="L13" s="21"/>
      <c r="M13" s="96"/>
    </row>
    <row r="14" spans="1:13" x14ac:dyDescent="0.25">
      <c r="A14" s="329">
        <v>2003</v>
      </c>
      <c r="B14" s="311">
        <f t="shared" si="0"/>
        <v>230746</v>
      </c>
      <c r="C14" s="311">
        <v>159295</v>
      </c>
      <c r="D14" s="311">
        <v>19237</v>
      </c>
      <c r="E14" s="323">
        <v>52214</v>
      </c>
      <c r="F14" s="28"/>
      <c r="G14" s="28"/>
      <c r="H14" s="28"/>
      <c r="I14" s="73"/>
      <c r="J14" s="29"/>
      <c r="K14" s="29"/>
      <c r="L14" s="29"/>
      <c r="M14" s="98"/>
    </row>
    <row r="15" spans="1:13" x14ac:dyDescent="0.25">
      <c r="A15" s="329">
        <v>2004</v>
      </c>
      <c r="B15" s="311">
        <f t="shared" si="0"/>
        <v>311597</v>
      </c>
      <c r="C15" s="311">
        <v>265006</v>
      </c>
      <c r="D15" s="311">
        <v>20950</v>
      </c>
      <c r="E15" s="323">
        <v>25641</v>
      </c>
      <c r="F15" s="22"/>
      <c r="G15" s="22"/>
      <c r="H15" s="22"/>
      <c r="I15" s="73"/>
      <c r="J15" s="36"/>
      <c r="K15" s="36"/>
      <c r="L15" s="36"/>
      <c r="M15" s="101"/>
    </row>
    <row r="16" spans="1:13" x14ac:dyDescent="0.25">
      <c r="A16" s="328">
        <v>2005</v>
      </c>
      <c r="B16" s="311">
        <f t="shared" si="0"/>
        <v>312559</v>
      </c>
      <c r="C16" s="311">
        <v>247965</v>
      </c>
      <c r="D16" s="311">
        <v>13205</v>
      </c>
      <c r="E16" s="323">
        <v>51389</v>
      </c>
      <c r="F16" s="22"/>
      <c r="G16" s="22"/>
      <c r="H16" s="22"/>
      <c r="I16" s="73"/>
      <c r="J16" s="22"/>
      <c r="K16" s="22"/>
      <c r="L16" s="22"/>
      <c r="M16" s="22"/>
    </row>
    <row r="17" spans="1:13" x14ac:dyDescent="0.25">
      <c r="A17" s="328">
        <v>2006</v>
      </c>
      <c r="B17" s="311">
        <f t="shared" si="0"/>
        <v>290965</v>
      </c>
      <c r="C17" s="311">
        <v>226710</v>
      </c>
      <c r="D17" s="311">
        <v>10340</v>
      </c>
      <c r="E17" s="323">
        <v>53915</v>
      </c>
      <c r="F17" s="22"/>
      <c r="G17" s="22"/>
      <c r="H17" s="22"/>
      <c r="I17" s="73"/>
      <c r="J17" s="36"/>
      <c r="K17" s="36"/>
      <c r="L17" s="36"/>
      <c r="M17" s="101"/>
    </row>
    <row r="18" spans="1:13" x14ac:dyDescent="0.25">
      <c r="A18" s="328">
        <v>2007</v>
      </c>
      <c r="B18" s="311">
        <f t="shared" si="0"/>
        <v>272941</v>
      </c>
      <c r="C18" s="311">
        <v>200288</v>
      </c>
      <c r="D18" s="311">
        <v>10952</v>
      </c>
      <c r="E18" s="323">
        <v>61701</v>
      </c>
      <c r="F18" s="22"/>
      <c r="G18" s="22"/>
      <c r="H18" s="22"/>
      <c r="I18" s="73"/>
      <c r="J18" s="36"/>
      <c r="K18" s="36"/>
      <c r="L18" s="36"/>
      <c r="M18" s="101"/>
    </row>
    <row r="19" spans="1:13" x14ac:dyDescent="0.25">
      <c r="A19" s="328">
        <v>2008</v>
      </c>
      <c r="B19" s="311">
        <f t="shared" si="0"/>
        <v>165911</v>
      </c>
      <c r="C19" s="311">
        <v>89622</v>
      </c>
      <c r="D19" s="311">
        <v>8162</v>
      </c>
      <c r="E19" s="323">
        <v>68127</v>
      </c>
      <c r="F19" s="22"/>
      <c r="G19" s="22"/>
      <c r="H19" s="22"/>
      <c r="I19" s="73"/>
      <c r="J19" s="22"/>
      <c r="K19" s="22"/>
      <c r="L19" s="22"/>
      <c r="M19" s="99"/>
    </row>
    <row r="20" spans="1:13" x14ac:dyDescent="0.25">
      <c r="A20" s="328">
        <v>2009</v>
      </c>
      <c r="B20" s="311">
        <f t="shared" si="0"/>
        <v>117779</v>
      </c>
      <c r="C20" s="311">
        <v>30153</v>
      </c>
      <c r="D20" s="311">
        <v>8674</v>
      </c>
      <c r="E20" s="323">
        <v>78952</v>
      </c>
      <c r="F20" s="22"/>
      <c r="G20" s="22"/>
      <c r="H20" s="22"/>
      <c r="I20" s="73"/>
      <c r="J20" s="22"/>
      <c r="K20" s="22"/>
      <c r="L20" s="22"/>
    </row>
    <row r="21" spans="1:13" x14ac:dyDescent="0.25">
      <c r="A21" s="328">
        <v>2010</v>
      </c>
      <c r="B21" s="311">
        <f t="shared" si="0"/>
        <v>137627</v>
      </c>
      <c r="C21" s="311">
        <v>30223</v>
      </c>
      <c r="D21" s="311">
        <v>12943</v>
      </c>
      <c r="E21" s="323">
        <v>94461</v>
      </c>
      <c r="F21" s="22"/>
      <c r="G21" s="22"/>
      <c r="H21" s="22"/>
      <c r="I21" s="73"/>
      <c r="J21" s="22"/>
      <c r="K21" s="22"/>
      <c r="L21" s="22"/>
    </row>
    <row r="22" spans="1:13" x14ac:dyDescent="0.25">
      <c r="A22" s="328">
        <v>2011</v>
      </c>
      <c r="B22" s="311">
        <f t="shared" si="0"/>
        <v>135547</v>
      </c>
      <c r="C22" s="311">
        <v>32168</v>
      </c>
      <c r="D22" s="311">
        <v>11933</v>
      </c>
      <c r="E22" s="323">
        <v>91446</v>
      </c>
      <c r="F22" s="22"/>
      <c r="G22" s="22"/>
      <c r="H22" s="22"/>
      <c r="I22" s="73"/>
      <c r="J22" s="22"/>
      <c r="K22" s="22"/>
      <c r="L22" s="22"/>
    </row>
    <row r="23" spans="1:13" x14ac:dyDescent="0.25">
      <c r="A23" s="310">
        <v>2012</v>
      </c>
      <c r="B23" s="311">
        <f t="shared" si="0"/>
        <v>109069</v>
      </c>
      <c r="C23" s="311">
        <v>14873</v>
      </c>
      <c r="D23" s="311">
        <v>20139</v>
      </c>
      <c r="E23" s="323">
        <v>74057</v>
      </c>
      <c r="F23" s="22"/>
      <c r="G23" s="22"/>
      <c r="H23" s="22"/>
      <c r="I23" s="73"/>
      <c r="J23" s="22"/>
      <c r="K23" s="22"/>
      <c r="L23" s="22"/>
    </row>
    <row r="24" spans="1:13" x14ac:dyDescent="0.25">
      <c r="A24" s="310">
        <v>2013</v>
      </c>
      <c r="B24" s="311">
        <f t="shared" si="0"/>
        <v>106875</v>
      </c>
      <c r="C24" s="311">
        <v>12460</v>
      </c>
      <c r="D24" s="311">
        <v>12232</v>
      </c>
      <c r="E24" s="323">
        <v>82183</v>
      </c>
      <c r="F24" s="22"/>
      <c r="G24" s="22"/>
      <c r="H24" s="22"/>
      <c r="I24" s="73"/>
      <c r="J24" s="22"/>
      <c r="K24" s="22"/>
      <c r="L24" s="22"/>
    </row>
    <row r="25" spans="1:13" x14ac:dyDescent="0.25">
      <c r="A25" s="310">
        <v>2014</v>
      </c>
      <c r="B25" s="311">
        <f t="shared" si="0"/>
        <v>125805</v>
      </c>
      <c r="C25" s="311">
        <v>16422</v>
      </c>
      <c r="D25" s="311">
        <v>15927</v>
      </c>
      <c r="E25" s="323">
        <v>93456</v>
      </c>
      <c r="F25" s="22"/>
      <c r="G25" s="22"/>
      <c r="H25" s="22"/>
      <c r="I25" s="73"/>
      <c r="J25" s="22"/>
      <c r="K25" s="22"/>
      <c r="L25" s="22"/>
    </row>
    <row r="26" spans="1:13" x14ac:dyDescent="0.25">
      <c r="A26" s="310">
        <v>2015</v>
      </c>
      <c r="B26" s="311">
        <f t="shared" si="0"/>
        <v>125493</v>
      </c>
      <c r="C26" s="311">
        <v>16145</v>
      </c>
      <c r="D26" s="311">
        <v>12283</v>
      </c>
      <c r="E26" s="323">
        <v>97065</v>
      </c>
      <c r="F26" s="22"/>
      <c r="G26" s="22"/>
      <c r="H26" s="22"/>
      <c r="I26" s="364"/>
      <c r="J26" s="22"/>
      <c r="K26" s="22"/>
      <c r="L26" s="22"/>
    </row>
    <row r="27" spans="1:13" x14ac:dyDescent="0.25">
      <c r="A27" s="310">
        <v>2016</v>
      </c>
      <c r="B27" s="311">
        <f t="shared" si="0"/>
        <v>119496</v>
      </c>
      <c r="C27" s="311">
        <v>8244</v>
      </c>
      <c r="D27" s="311">
        <v>9263</v>
      </c>
      <c r="E27" s="323">
        <v>101989</v>
      </c>
      <c r="F27" s="22"/>
      <c r="G27" s="22"/>
      <c r="H27" s="22"/>
      <c r="I27" s="22"/>
      <c r="J27" s="22"/>
      <c r="K27" s="22"/>
      <c r="L27" s="22"/>
    </row>
    <row r="28" spans="1:13" x14ac:dyDescent="0.25">
      <c r="A28" s="310">
        <v>2017</v>
      </c>
      <c r="B28" s="311">
        <f t="shared" si="0"/>
        <v>111810</v>
      </c>
      <c r="C28" s="311">
        <v>11742</v>
      </c>
      <c r="D28" s="311">
        <v>4167</v>
      </c>
      <c r="E28" s="323">
        <v>95901</v>
      </c>
      <c r="F28" s="22"/>
      <c r="G28" s="22"/>
      <c r="H28" s="22"/>
      <c r="I28" s="22"/>
      <c r="J28" s="22"/>
      <c r="K28" s="22"/>
      <c r="L28" s="22"/>
    </row>
    <row r="29" spans="1:13" x14ac:dyDescent="0.25">
      <c r="A29" s="310">
        <v>2018</v>
      </c>
      <c r="B29" s="311">
        <f t="shared" si="0"/>
        <v>100983</v>
      </c>
      <c r="C29" s="311">
        <v>8821</v>
      </c>
      <c r="D29" s="311">
        <v>1973</v>
      </c>
      <c r="E29" s="323">
        <v>90189</v>
      </c>
      <c r="F29" s="22"/>
      <c r="G29" s="22"/>
      <c r="H29" s="22"/>
      <c r="I29" s="22"/>
      <c r="J29" s="22"/>
      <c r="K29" s="22"/>
      <c r="L29" s="22"/>
    </row>
    <row r="30" spans="1:13" x14ac:dyDescent="0.25">
      <c r="A30" s="310">
        <v>2019</v>
      </c>
      <c r="B30" s="311">
        <f t="shared" si="0"/>
        <v>122824</v>
      </c>
      <c r="C30" s="311">
        <v>10666</v>
      </c>
      <c r="D30" s="311">
        <v>1965</v>
      </c>
      <c r="E30" s="323">
        <v>110193</v>
      </c>
      <c r="F30" s="22"/>
      <c r="G30" s="22"/>
      <c r="H30" s="22"/>
      <c r="I30" s="22"/>
      <c r="J30" s="22"/>
      <c r="K30" s="22"/>
      <c r="L30" s="22"/>
    </row>
    <row r="31" spans="1:13" x14ac:dyDescent="0.25">
      <c r="A31" s="47">
        <v>2020</v>
      </c>
      <c r="B31" s="42">
        <f t="shared" ref="B31" si="1">SUM(C31:E31)</f>
        <v>64041</v>
      </c>
      <c r="C31" s="42">
        <v>4345</v>
      </c>
      <c r="D31" s="42">
        <v>59300</v>
      </c>
      <c r="E31" s="324">
        <v>396</v>
      </c>
      <c r="F31" s="22"/>
      <c r="G31" s="22"/>
      <c r="H31" s="22"/>
      <c r="I31" s="22"/>
      <c r="J31" s="22"/>
      <c r="K31" s="22"/>
      <c r="L31" s="22"/>
    </row>
    <row r="32" spans="1:13" x14ac:dyDescent="0.25">
      <c r="A32" s="509" t="s">
        <v>202</v>
      </c>
      <c r="B32" s="73">
        <f>SUM(B11:B31)</f>
        <v>3695793.6607945999</v>
      </c>
      <c r="C32" s="73">
        <f t="shared" ref="C32:D32" si="2">SUM(C11:C31)</f>
        <v>1960383</v>
      </c>
      <c r="D32" s="73">
        <f t="shared" si="2"/>
        <v>291791</v>
      </c>
      <c r="E32" s="73">
        <f>SUM(E11:E31)</f>
        <v>1443619.6607945999</v>
      </c>
      <c r="F32" s="22"/>
      <c r="G32" s="22"/>
      <c r="H32" s="22"/>
      <c r="I32" s="22"/>
      <c r="J32" s="22"/>
      <c r="K32" s="22"/>
      <c r="L32" s="22"/>
    </row>
    <row r="33" spans="1:143" x14ac:dyDescent="0.25">
      <c r="A33" s="509"/>
      <c r="B33" s="73"/>
      <c r="C33" s="73"/>
      <c r="D33" s="73"/>
      <c r="E33" s="73"/>
      <c r="F33" s="22"/>
      <c r="G33" s="22"/>
      <c r="H33" s="22"/>
      <c r="I33" s="22"/>
      <c r="J33" s="22"/>
      <c r="K33" s="22"/>
      <c r="L33" s="22"/>
    </row>
    <row r="34" spans="1:143" x14ac:dyDescent="0.25">
      <c r="A34" s="22"/>
      <c r="B34" s="37"/>
      <c r="C34" s="37"/>
      <c r="D34" s="37"/>
      <c r="E34" s="37"/>
      <c r="F34" s="22"/>
      <c r="G34" s="22"/>
      <c r="H34" s="37"/>
      <c r="I34" s="37"/>
      <c r="J34" s="37"/>
      <c r="K34" s="37"/>
      <c r="L34" s="37"/>
    </row>
    <row r="35" spans="1:143" ht="14.4" customHeight="1" x14ac:dyDescent="0.25">
      <c r="A35" s="653" t="s">
        <v>29</v>
      </c>
      <c r="B35" s="655"/>
      <c r="C35" s="655"/>
      <c r="D35" s="655"/>
      <c r="E35" s="656"/>
      <c r="F35" s="22"/>
      <c r="G35" s="22"/>
      <c r="H35" s="22"/>
      <c r="I35" s="22"/>
      <c r="J35" s="22"/>
      <c r="K35" s="22"/>
      <c r="L35" s="22"/>
    </row>
    <row r="36" spans="1:143" x14ac:dyDescent="0.25">
      <c r="A36" s="25" t="s">
        <v>0</v>
      </c>
      <c r="B36" s="26" t="s">
        <v>2</v>
      </c>
      <c r="C36" s="26" t="s">
        <v>19</v>
      </c>
      <c r="D36" s="26" t="s">
        <v>20</v>
      </c>
      <c r="E36" s="27" t="s">
        <v>18</v>
      </c>
      <c r="F36" s="22"/>
      <c r="G36" s="22"/>
      <c r="H36" s="22"/>
      <c r="I36" s="22"/>
      <c r="J36" s="22"/>
      <c r="K36" s="22"/>
      <c r="L36" s="22"/>
    </row>
    <row r="37" spans="1:143" x14ac:dyDescent="0.25">
      <c r="A37" s="325">
        <v>2000</v>
      </c>
      <c r="B37" s="326">
        <f t="shared" ref="B37:B56" si="3">SUM(C37:E37)</f>
        <v>399885</v>
      </c>
      <c r="C37" s="326">
        <v>286738</v>
      </c>
      <c r="D37" s="326">
        <v>37151</v>
      </c>
      <c r="E37" s="327">
        <v>75996</v>
      </c>
      <c r="F37" s="22"/>
      <c r="G37" s="22"/>
      <c r="H37" s="22"/>
      <c r="I37" s="22"/>
      <c r="J37" s="22"/>
      <c r="K37" s="22"/>
      <c r="L37" s="22"/>
    </row>
    <row r="38" spans="1:143" ht="14.4" customHeight="1" x14ac:dyDescent="0.25">
      <c r="A38" s="328">
        <v>2001</v>
      </c>
      <c r="B38" s="311">
        <f t="shared" si="3"/>
        <v>111000.41914</v>
      </c>
      <c r="C38" s="311">
        <v>63662</v>
      </c>
      <c r="D38" s="311">
        <v>10976</v>
      </c>
      <c r="E38" s="323">
        <v>36362.419139999998</v>
      </c>
      <c r="F38" s="22"/>
      <c r="G38" s="22"/>
      <c r="H38" s="22"/>
      <c r="I38" s="22"/>
      <c r="J38" s="22"/>
      <c r="K38" s="22"/>
      <c r="L38" s="22"/>
    </row>
    <row r="39" spans="1:143" x14ac:dyDescent="0.25">
      <c r="A39" s="329">
        <v>2002</v>
      </c>
      <c r="B39" s="311">
        <f t="shared" si="3"/>
        <v>143954</v>
      </c>
      <c r="C39" s="311">
        <v>122096</v>
      </c>
      <c r="D39" s="311">
        <v>7926</v>
      </c>
      <c r="E39" s="323">
        <v>13932</v>
      </c>
      <c r="F39" s="22"/>
      <c r="G39" s="22"/>
      <c r="H39" s="22"/>
      <c r="I39" s="22"/>
      <c r="J39" s="22"/>
      <c r="K39" s="22"/>
      <c r="L39" s="22"/>
    </row>
    <row r="40" spans="1:143" x14ac:dyDescent="0.25">
      <c r="A40" s="329">
        <v>2003</v>
      </c>
      <c r="B40" s="311">
        <f t="shared" si="3"/>
        <v>139785</v>
      </c>
      <c r="C40" s="311">
        <v>105883</v>
      </c>
      <c r="D40" s="311">
        <v>9466</v>
      </c>
      <c r="E40" s="323">
        <v>24436</v>
      </c>
      <c r="F40" s="28"/>
      <c r="G40" s="28"/>
      <c r="H40" s="28"/>
      <c r="I40" s="28"/>
      <c r="J40" s="28"/>
      <c r="K40" s="28"/>
      <c r="L40" s="28"/>
      <c r="M40" s="35"/>
    </row>
    <row r="41" spans="1:143" ht="14.4" customHeight="1" x14ac:dyDescent="0.25">
      <c r="A41" s="329">
        <v>2004</v>
      </c>
      <c r="B41" s="311">
        <f t="shared" si="3"/>
        <v>165799</v>
      </c>
      <c r="C41" s="311">
        <v>140051</v>
      </c>
      <c r="D41" s="311">
        <v>8863</v>
      </c>
      <c r="E41" s="323">
        <v>16885</v>
      </c>
      <c r="F41" s="22"/>
      <c r="G41" s="22"/>
      <c r="H41" s="22"/>
      <c r="I41" s="22"/>
      <c r="J41" s="22"/>
      <c r="K41" s="22"/>
      <c r="L41" s="22"/>
    </row>
    <row r="42" spans="1:143" x14ac:dyDescent="0.25">
      <c r="A42" s="328">
        <v>2005</v>
      </c>
      <c r="B42" s="311">
        <f t="shared" si="3"/>
        <v>123393</v>
      </c>
      <c r="C42" s="311">
        <v>79030</v>
      </c>
      <c r="D42" s="311">
        <v>8009</v>
      </c>
      <c r="E42" s="323">
        <v>36354</v>
      </c>
      <c r="F42" s="22"/>
      <c r="G42" s="22"/>
      <c r="H42" s="22"/>
      <c r="I42" s="22"/>
      <c r="J42" s="22"/>
      <c r="K42" s="22"/>
      <c r="L42" s="22"/>
    </row>
    <row r="43" spans="1:143" x14ac:dyDescent="0.25">
      <c r="A43" s="328">
        <v>2006</v>
      </c>
      <c r="B43" s="311">
        <f t="shared" si="3"/>
        <v>149124</v>
      </c>
      <c r="C43" s="311">
        <v>95570</v>
      </c>
      <c r="D43" s="311">
        <v>5278</v>
      </c>
      <c r="E43" s="323">
        <v>48276</v>
      </c>
      <c r="F43" s="22"/>
      <c r="G43" s="22"/>
      <c r="H43" s="22"/>
      <c r="I43" s="22"/>
      <c r="J43" s="22"/>
      <c r="K43" s="22"/>
      <c r="L43" s="22"/>
    </row>
    <row r="44" spans="1:143" x14ac:dyDescent="0.25">
      <c r="A44" s="328">
        <v>2007</v>
      </c>
      <c r="B44" s="311">
        <f t="shared" si="3"/>
        <v>147372</v>
      </c>
      <c r="C44" s="311">
        <v>89517</v>
      </c>
      <c r="D44" s="311">
        <v>5699</v>
      </c>
      <c r="E44" s="323">
        <v>52156</v>
      </c>
      <c r="F44" s="22"/>
      <c r="G44" s="22"/>
      <c r="H44" s="22"/>
      <c r="I44" s="22"/>
      <c r="J44" s="22"/>
      <c r="K44" s="22"/>
      <c r="L44" s="22"/>
    </row>
    <row r="45" spans="1:143" x14ac:dyDescent="0.25">
      <c r="A45" s="328">
        <v>2008</v>
      </c>
      <c r="B45" s="311">
        <f t="shared" si="3"/>
        <v>146987</v>
      </c>
      <c r="C45" s="311">
        <v>94855</v>
      </c>
      <c r="D45" s="311">
        <v>5222</v>
      </c>
      <c r="E45" s="323">
        <v>46910</v>
      </c>
      <c r="F45" s="22"/>
      <c r="G45" s="22"/>
      <c r="H45" s="22"/>
      <c r="I45" s="22"/>
      <c r="J45" s="22"/>
      <c r="K45" s="22"/>
      <c r="L45" s="22"/>
    </row>
    <row r="46" spans="1:143" x14ac:dyDescent="0.25">
      <c r="A46" s="328">
        <v>2009</v>
      </c>
      <c r="B46" s="311">
        <f t="shared" si="3"/>
        <v>113403</v>
      </c>
      <c r="C46" s="311">
        <v>72708</v>
      </c>
      <c r="D46" s="311">
        <v>9972</v>
      </c>
      <c r="E46" s="323">
        <v>30723</v>
      </c>
      <c r="F46" s="22"/>
      <c r="G46" s="22"/>
      <c r="H46" s="22"/>
      <c r="I46" s="22"/>
      <c r="J46" s="22"/>
      <c r="K46" s="22"/>
      <c r="L46" s="22"/>
    </row>
    <row r="47" spans="1:143" x14ac:dyDescent="0.25">
      <c r="A47" s="328">
        <v>2010</v>
      </c>
      <c r="B47" s="311">
        <f t="shared" si="3"/>
        <v>145801</v>
      </c>
      <c r="C47" s="311">
        <v>102507</v>
      </c>
      <c r="D47" s="311">
        <v>8204</v>
      </c>
      <c r="E47" s="323">
        <v>35090</v>
      </c>
      <c r="F47" s="22"/>
      <c r="G47" s="22"/>
      <c r="H47" s="22"/>
      <c r="I47" s="22"/>
      <c r="J47" s="22"/>
      <c r="K47" s="22"/>
      <c r="L47" s="22"/>
    </row>
    <row r="48" spans="1:143" s="102" customFormat="1" x14ac:dyDescent="0.25">
      <c r="A48" s="310">
        <v>2011</v>
      </c>
      <c r="B48" s="330">
        <f t="shared" si="3"/>
        <v>139767</v>
      </c>
      <c r="C48" s="330">
        <v>75813</v>
      </c>
      <c r="D48" s="330">
        <v>11746</v>
      </c>
      <c r="E48" s="331">
        <v>52208</v>
      </c>
      <c r="F48" s="22"/>
      <c r="G48" s="22"/>
      <c r="H48" s="22"/>
      <c r="I48" s="22"/>
      <c r="J48" s="22"/>
      <c r="K48" s="22"/>
      <c r="L48" s="22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</row>
    <row r="49" spans="1:19" x14ac:dyDescent="0.25">
      <c r="A49" s="310">
        <v>2012</v>
      </c>
      <c r="B49" s="311">
        <f t="shared" si="3"/>
        <v>150728</v>
      </c>
      <c r="C49" s="311">
        <v>100092</v>
      </c>
      <c r="D49" s="311">
        <v>10907</v>
      </c>
      <c r="E49" s="323">
        <v>39729</v>
      </c>
      <c r="F49" s="22"/>
      <c r="G49" s="22"/>
      <c r="H49" s="22"/>
      <c r="I49" s="22"/>
      <c r="J49" s="22"/>
      <c r="K49" s="22"/>
      <c r="L49" s="22"/>
    </row>
    <row r="50" spans="1:19" x14ac:dyDescent="0.25">
      <c r="A50" s="310">
        <v>2013</v>
      </c>
      <c r="B50" s="311">
        <f t="shared" si="3"/>
        <v>150789</v>
      </c>
      <c r="C50" s="311">
        <v>101044</v>
      </c>
      <c r="D50" s="311">
        <v>13173</v>
      </c>
      <c r="E50" s="323">
        <v>36572</v>
      </c>
      <c r="F50" s="22"/>
      <c r="G50" s="22"/>
      <c r="H50" s="22"/>
      <c r="I50" s="22"/>
      <c r="J50" s="22"/>
      <c r="K50" s="22"/>
      <c r="L50" s="22"/>
    </row>
    <row r="51" spans="1:19" x14ac:dyDescent="0.25">
      <c r="A51" s="310">
        <v>2014</v>
      </c>
      <c r="B51" s="311">
        <f t="shared" si="3"/>
        <v>161873</v>
      </c>
      <c r="C51" s="311">
        <v>123477</v>
      </c>
      <c r="D51" s="311">
        <v>10826</v>
      </c>
      <c r="E51" s="323">
        <v>27570</v>
      </c>
      <c r="F51" s="22"/>
      <c r="G51" s="22"/>
      <c r="H51" s="22"/>
      <c r="I51" s="22"/>
      <c r="J51" s="22"/>
      <c r="K51" s="22"/>
      <c r="L51" s="22"/>
    </row>
    <row r="52" spans="1:19" x14ac:dyDescent="0.25">
      <c r="A52" s="310">
        <v>2015</v>
      </c>
      <c r="B52" s="311">
        <f t="shared" si="3"/>
        <v>191704</v>
      </c>
      <c r="C52" s="311">
        <v>157684</v>
      </c>
      <c r="D52" s="311">
        <v>15451</v>
      </c>
      <c r="E52" s="323">
        <v>18569</v>
      </c>
      <c r="F52" s="22"/>
      <c r="G52" s="22"/>
      <c r="H52" s="22"/>
      <c r="I52" s="22"/>
      <c r="J52" s="22"/>
      <c r="K52" s="22"/>
      <c r="L52" s="22"/>
    </row>
    <row r="53" spans="1:19" x14ac:dyDescent="0.25">
      <c r="A53" s="310">
        <v>2016</v>
      </c>
      <c r="B53" s="311">
        <f t="shared" si="3"/>
        <v>191436</v>
      </c>
      <c r="C53" s="311">
        <v>146739</v>
      </c>
      <c r="D53" s="311">
        <v>21072</v>
      </c>
      <c r="E53" s="323">
        <v>23625</v>
      </c>
      <c r="F53" s="22"/>
      <c r="G53" s="22"/>
      <c r="H53" s="22"/>
      <c r="I53" s="22"/>
      <c r="J53" s="22"/>
      <c r="K53" s="22"/>
      <c r="L53" s="22"/>
    </row>
    <row r="54" spans="1:19" x14ac:dyDescent="0.25">
      <c r="A54" s="310">
        <v>2017</v>
      </c>
      <c r="B54" s="311">
        <f t="shared" si="3"/>
        <v>192356</v>
      </c>
      <c r="C54" s="311">
        <v>159307</v>
      </c>
      <c r="D54" s="311">
        <v>20319</v>
      </c>
      <c r="E54" s="323">
        <v>12730</v>
      </c>
      <c r="F54" s="22"/>
      <c r="G54" s="22"/>
      <c r="H54" s="22"/>
      <c r="I54" s="22"/>
      <c r="J54" s="22"/>
      <c r="K54" s="22"/>
      <c r="L54" s="22"/>
    </row>
    <row r="55" spans="1:19" x14ac:dyDescent="0.25">
      <c r="A55" s="310">
        <v>2018</v>
      </c>
      <c r="B55" s="311">
        <f t="shared" si="3"/>
        <v>191882</v>
      </c>
      <c r="C55" s="311">
        <v>167223</v>
      </c>
      <c r="D55" s="311">
        <v>13751</v>
      </c>
      <c r="E55" s="323">
        <v>10908</v>
      </c>
      <c r="F55" s="22"/>
      <c r="G55" s="22"/>
      <c r="H55" s="22"/>
      <c r="I55" s="22"/>
      <c r="J55" s="22"/>
      <c r="K55" s="22"/>
      <c r="L55" s="22"/>
    </row>
    <row r="56" spans="1:19" x14ac:dyDescent="0.25">
      <c r="A56" s="310">
        <v>2019</v>
      </c>
      <c r="B56" s="311">
        <f t="shared" si="3"/>
        <v>192366</v>
      </c>
      <c r="C56" s="311">
        <v>167762</v>
      </c>
      <c r="D56" s="311">
        <v>13304</v>
      </c>
      <c r="E56" s="323">
        <v>11300</v>
      </c>
      <c r="F56" s="22"/>
      <c r="G56" s="22"/>
      <c r="H56" s="22"/>
      <c r="I56" s="22"/>
      <c r="J56" s="22"/>
      <c r="K56" s="22"/>
      <c r="L56" s="22"/>
    </row>
    <row r="57" spans="1:19" x14ac:dyDescent="0.25">
      <c r="A57" s="47">
        <v>2020</v>
      </c>
      <c r="B57" s="42">
        <f t="shared" ref="B57" si="4">SUM(C57:E57)</f>
        <v>50980</v>
      </c>
      <c r="C57" s="42">
        <v>43116</v>
      </c>
      <c r="D57" s="42">
        <v>3032</v>
      </c>
      <c r="E57" s="324">
        <v>4832</v>
      </c>
      <c r="F57" s="22"/>
      <c r="G57" s="22"/>
      <c r="H57" s="22"/>
      <c r="I57" s="22"/>
      <c r="J57" s="22"/>
      <c r="K57" s="22"/>
      <c r="L57" s="22"/>
    </row>
    <row r="58" spans="1:19" x14ac:dyDescent="0.25">
      <c r="A58" s="509" t="s">
        <v>202</v>
      </c>
      <c r="B58" s="73">
        <f>SUM(B37:B57)</f>
        <v>3400384.4191399999</v>
      </c>
      <c r="C58" s="73">
        <f>SUM(C37:C57)</f>
        <v>2494874</v>
      </c>
      <c r="D58" s="73">
        <f>SUM(D37:D57)</f>
        <v>250347</v>
      </c>
      <c r="E58" s="73">
        <f>SUM(E37:E57)</f>
        <v>655163.41914000001</v>
      </c>
      <c r="F58" s="22"/>
      <c r="G58" s="22"/>
      <c r="H58" s="22"/>
      <c r="I58" s="22"/>
      <c r="J58" s="22"/>
      <c r="K58" s="22"/>
      <c r="L58" s="22"/>
      <c r="M58" s="22"/>
      <c r="N58" s="22"/>
      <c r="O58" s="657"/>
      <c r="P58" s="657"/>
      <c r="Q58" s="657"/>
      <c r="R58" s="657"/>
      <c r="S58" s="657"/>
    </row>
    <row r="59" spans="1:19" x14ac:dyDescent="0.25">
      <c r="A59" s="509"/>
      <c r="B59" s="73"/>
      <c r="C59" s="73"/>
      <c r="D59" s="73"/>
      <c r="E59" s="73"/>
      <c r="F59" s="22"/>
      <c r="G59" s="22"/>
      <c r="H59" s="22"/>
      <c r="I59" s="22"/>
      <c r="J59" s="22"/>
      <c r="K59" s="22"/>
      <c r="L59" s="22"/>
      <c r="M59" s="22"/>
      <c r="N59" s="22"/>
      <c r="O59" s="509"/>
      <c r="P59" s="509"/>
      <c r="Q59" s="509"/>
      <c r="R59" s="509"/>
      <c r="S59" s="509"/>
    </row>
    <row r="60" spans="1:19" x14ac:dyDescent="0.25">
      <c r="A60" s="509"/>
      <c r="B60" s="73"/>
      <c r="C60" s="73"/>
      <c r="D60" s="73"/>
      <c r="E60" s="73"/>
      <c r="F60" s="22"/>
      <c r="G60" s="22"/>
      <c r="H60" s="22"/>
      <c r="I60" s="22"/>
      <c r="J60" s="22"/>
      <c r="K60" s="22"/>
      <c r="L60" s="22"/>
      <c r="M60" s="22"/>
      <c r="N60" s="657" t="s">
        <v>148</v>
      </c>
      <c r="O60" s="657"/>
      <c r="P60" s="657"/>
      <c r="Q60" s="657"/>
      <c r="R60" s="657"/>
      <c r="S60" s="657"/>
    </row>
    <row r="61" spans="1:19" ht="14.4" customHeight="1" x14ac:dyDescent="0.25">
      <c r="A61" s="22"/>
      <c r="B61" s="37"/>
      <c r="C61" s="37"/>
      <c r="D61" s="37"/>
      <c r="E61" s="37"/>
      <c r="F61" s="22"/>
      <c r="G61" s="661" t="s">
        <v>205</v>
      </c>
      <c r="H61" s="661"/>
      <c r="I61" s="661"/>
      <c r="J61" s="661"/>
      <c r="K61" s="661"/>
      <c r="L61" s="662"/>
      <c r="M61" s="103"/>
      <c r="N61" s="661" t="s">
        <v>205</v>
      </c>
      <c r="O61" s="661"/>
      <c r="P61" s="661"/>
      <c r="Q61" s="661"/>
      <c r="R61" s="661"/>
      <c r="S61" s="662"/>
    </row>
    <row r="62" spans="1:19" ht="13.95" customHeight="1" x14ac:dyDescent="0.25">
      <c r="A62" s="653" t="s">
        <v>30</v>
      </c>
      <c r="B62" s="655"/>
      <c r="C62" s="655"/>
      <c r="D62" s="655"/>
      <c r="E62" s="656"/>
      <c r="F62" s="22"/>
      <c r="G62" s="646"/>
      <c r="H62" s="104" t="s">
        <v>23</v>
      </c>
      <c r="I62" s="82" t="s">
        <v>2</v>
      </c>
      <c r="J62" s="82" t="s">
        <v>19</v>
      </c>
      <c r="K62" s="82" t="s">
        <v>20</v>
      </c>
      <c r="L62" s="82" t="s">
        <v>18</v>
      </c>
      <c r="M62" s="105"/>
      <c r="N62" s="646"/>
      <c r="O62" s="104" t="s">
        <v>23</v>
      </c>
      <c r="P62" s="82" t="s">
        <v>2</v>
      </c>
      <c r="Q62" s="82" t="s">
        <v>19</v>
      </c>
      <c r="R62" s="82" t="s">
        <v>20</v>
      </c>
      <c r="S62" s="82" t="s">
        <v>18</v>
      </c>
    </row>
    <row r="63" spans="1:19" x14ac:dyDescent="0.25">
      <c r="A63" s="25" t="s">
        <v>0</v>
      </c>
      <c r="B63" s="26" t="s">
        <v>2</v>
      </c>
      <c r="C63" s="26" t="s">
        <v>19</v>
      </c>
      <c r="D63" s="26" t="s">
        <v>20</v>
      </c>
      <c r="E63" s="27" t="s">
        <v>18</v>
      </c>
      <c r="F63" s="22"/>
      <c r="G63" s="33" t="s">
        <v>10</v>
      </c>
      <c r="H63" s="509" t="s">
        <v>202</v>
      </c>
      <c r="I63" s="83">
        <f>SUM(J63:L63)</f>
        <v>3695793.6607945999</v>
      </c>
      <c r="J63" s="83">
        <f>C32</f>
        <v>1960383</v>
      </c>
      <c r="K63" s="83">
        <f>D32</f>
        <v>291791</v>
      </c>
      <c r="L63" s="83">
        <f>E32</f>
        <v>1443619.6607945999</v>
      </c>
      <c r="M63" s="21"/>
      <c r="N63" s="33" t="s">
        <v>10</v>
      </c>
      <c r="O63" s="509" t="s">
        <v>202</v>
      </c>
      <c r="P63" s="36">
        <f>SUM(Q63:S63)</f>
        <v>1</v>
      </c>
      <c r="Q63" s="36">
        <f>J63/$I$63</f>
        <v>0.53043626888480444</v>
      </c>
      <c r="R63" s="36">
        <f>K63/$I$63</f>
        <v>7.8952189104968748E-2</v>
      </c>
      <c r="S63" s="36">
        <f>L63/$I$63</f>
        <v>0.39061154201022685</v>
      </c>
    </row>
    <row r="64" spans="1:19" x14ac:dyDescent="0.25">
      <c r="A64" s="325">
        <v>2000</v>
      </c>
      <c r="B64" s="332">
        <f t="shared" ref="B64:B83" si="5">SUM(C64:E64)</f>
        <v>703485</v>
      </c>
      <c r="C64" s="326">
        <f t="shared" ref="C64:E84" si="6">C11+C37</f>
        <v>523271</v>
      </c>
      <c r="D64" s="326">
        <f t="shared" si="6"/>
        <v>49347</v>
      </c>
      <c r="E64" s="327">
        <f t="shared" si="6"/>
        <v>130867</v>
      </c>
      <c r="F64" s="22"/>
      <c r="G64" s="33" t="s">
        <v>11</v>
      </c>
      <c r="H64" s="509" t="s">
        <v>202</v>
      </c>
      <c r="I64" s="83">
        <f>SUM(J64:L64)</f>
        <v>3400384.4191399999</v>
      </c>
      <c r="J64" s="83">
        <f>C58</f>
        <v>2494874</v>
      </c>
      <c r="K64" s="83">
        <f>D58</f>
        <v>250347</v>
      </c>
      <c r="L64" s="83">
        <f>E58</f>
        <v>655163.41914000001</v>
      </c>
      <c r="M64" s="21"/>
      <c r="N64" s="33" t="s">
        <v>11</v>
      </c>
      <c r="O64" s="509" t="s">
        <v>202</v>
      </c>
      <c r="P64" s="36">
        <f>SUM(Q64:S64)</f>
        <v>1</v>
      </c>
      <c r="Q64" s="36">
        <f>J64/$I$64</f>
        <v>0.73370351480171325</v>
      </c>
      <c r="R64" s="36">
        <f>K64/$I$64</f>
        <v>7.3623146427460665E-2</v>
      </c>
      <c r="S64" s="36">
        <f>L64/$I$64</f>
        <v>0.19267333877082612</v>
      </c>
    </row>
    <row r="65" spans="1:74" x14ac:dyDescent="0.25">
      <c r="A65" s="328">
        <v>2001</v>
      </c>
      <c r="B65" s="330">
        <f t="shared" si="5"/>
        <v>340891.07993459998</v>
      </c>
      <c r="C65" s="311">
        <f t="shared" si="6"/>
        <v>233086</v>
      </c>
      <c r="D65" s="311">
        <f t="shared" si="6"/>
        <v>24224</v>
      </c>
      <c r="E65" s="323">
        <f t="shared" si="6"/>
        <v>83581.079934599999</v>
      </c>
      <c r="F65" s="22"/>
      <c r="G65" s="33" t="s">
        <v>2</v>
      </c>
      <c r="H65" s="509" t="s">
        <v>202</v>
      </c>
      <c r="I65" s="84">
        <f>SUM(J65:L65)</f>
        <v>7096178.0799345998</v>
      </c>
      <c r="J65" s="84">
        <f>SUM(J63:J64)</f>
        <v>4455257</v>
      </c>
      <c r="K65" s="84">
        <f t="shared" ref="K65:L65" si="7">SUM(K63:K64)</f>
        <v>542138</v>
      </c>
      <c r="L65" s="84">
        <f t="shared" si="7"/>
        <v>2098783.0799345998</v>
      </c>
      <c r="M65" s="24"/>
      <c r="N65" s="33" t="s">
        <v>2</v>
      </c>
      <c r="O65" s="509" t="s">
        <v>202</v>
      </c>
      <c r="P65" s="36">
        <f>SUM(Q65:S65)</f>
        <v>1</v>
      </c>
      <c r="Q65" s="36">
        <f>J65/$I$65</f>
        <v>0.6278389507441815</v>
      </c>
      <c r="R65" s="36">
        <f>K65/$I$65</f>
        <v>7.6398590042852543E-2</v>
      </c>
      <c r="S65" s="36">
        <f>L65/$I$65</f>
        <v>0.2957624592129659</v>
      </c>
    </row>
    <row r="66" spans="1:74" x14ac:dyDescent="0.25">
      <c r="A66" s="328">
        <v>2002</v>
      </c>
      <c r="B66" s="330">
        <f t="shared" si="5"/>
        <v>344189</v>
      </c>
      <c r="C66" s="311">
        <f t="shared" si="6"/>
        <v>291374</v>
      </c>
      <c r="D66" s="311">
        <f t="shared" si="6"/>
        <v>20628</v>
      </c>
      <c r="E66" s="323">
        <f t="shared" si="6"/>
        <v>32187</v>
      </c>
      <c r="F66" s="22"/>
      <c r="G66" s="22"/>
      <c r="H66" s="22"/>
      <c r="I66" s="24"/>
      <c r="J66" s="21"/>
      <c r="K66" s="21"/>
      <c r="L66" s="21"/>
      <c r="M66" s="21"/>
      <c r="N66" s="22"/>
      <c r="O66" s="22"/>
      <c r="P66" s="22"/>
      <c r="Q66" s="86"/>
      <c r="R66" s="86"/>
      <c r="S66" s="86"/>
    </row>
    <row r="67" spans="1:74" x14ac:dyDescent="0.25">
      <c r="A67" s="329">
        <v>2003</v>
      </c>
      <c r="B67" s="330">
        <f t="shared" si="5"/>
        <v>370531</v>
      </c>
      <c r="C67" s="311">
        <f t="shared" si="6"/>
        <v>265178</v>
      </c>
      <c r="D67" s="311">
        <f t="shared" si="6"/>
        <v>28703</v>
      </c>
      <c r="E67" s="323">
        <f t="shared" si="6"/>
        <v>76650</v>
      </c>
      <c r="F67" s="54"/>
      <c r="G67" s="33" t="s">
        <v>10</v>
      </c>
      <c r="H67" s="509" t="s">
        <v>12</v>
      </c>
      <c r="I67" s="36">
        <f>I63/I65</f>
        <v>0.52081467223109223</v>
      </c>
      <c r="J67" s="36">
        <f t="shared" ref="J67:L67" si="8">J63/J65</f>
        <v>0.44001569381968314</v>
      </c>
      <c r="K67" s="36">
        <f t="shared" si="8"/>
        <v>0.53822274033548656</v>
      </c>
      <c r="L67" s="36">
        <f t="shared" si="8"/>
        <v>0.68783652517323735</v>
      </c>
      <c r="M67" s="29"/>
      <c r="N67" s="22"/>
      <c r="O67" s="22"/>
      <c r="P67" s="22"/>
      <c r="Q67" s="22"/>
      <c r="R67" s="22"/>
      <c r="S67" s="22"/>
    </row>
    <row r="68" spans="1:74" x14ac:dyDescent="0.25">
      <c r="A68" s="328">
        <v>2004</v>
      </c>
      <c r="B68" s="330">
        <f t="shared" si="5"/>
        <v>477396</v>
      </c>
      <c r="C68" s="311">
        <f t="shared" si="6"/>
        <v>405057</v>
      </c>
      <c r="D68" s="311">
        <f t="shared" si="6"/>
        <v>29813</v>
      </c>
      <c r="E68" s="323">
        <f t="shared" si="6"/>
        <v>42526</v>
      </c>
      <c r="F68" s="22"/>
      <c r="G68" s="33" t="s">
        <v>11</v>
      </c>
      <c r="H68" s="509" t="s">
        <v>12</v>
      </c>
      <c r="I68" s="36">
        <f>I64/I65</f>
        <v>0.47918532776890777</v>
      </c>
      <c r="J68" s="36">
        <f t="shared" ref="J68:L68" si="9">J64/J65</f>
        <v>0.55998430618031692</v>
      </c>
      <c r="K68" s="36">
        <f t="shared" si="9"/>
        <v>0.46177725966451344</v>
      </c>
      <c r="L68" s="36">
        <f t="shared" si="9"/>
        <v>0.31216347482676271</v>
      </c>
      <c r="M68" s="36"/>
      <c r="N68" s="22"/>
      <c r="O68" s="22"/>
      <c r="P68" s="22"/>
      <c r="Q68" s="22"/>
      <c r="R68" s="22"/>
      <c r="S68" s="22"/>
    </row>
    <row r="69" spans="1:74" ht="14.4" customHeight="1" x14ac:dyDescent="0.25">
      <c r="A69" s="328">
        <v>2005</v>
      </c>
      <c r="B69" s="330">
        <f t="shared" si="5"/>
        <v>435952</v>
      </c>
      <c r="C69" s="311">
        <f t="shared" si="6"/>
        <v>326995</v>
      </c>
      <c r="D69" s="311">
        <f t="shared" si="6"/>
        <v>21214</v>
      </c>
      <c r="E69" s="323">
        <f t="shared" si="6"/>
        <v>87743</v>
      </c>
      <c r="F69" s="22"/>
      <c r="G69" s="22"/>
      <c r="H69" s="22"/>
      <c r="I69" s="36"/>
      <c r="J69" s="36"/>
      <c r="K69" s="36"/>
      <c r="L69" s="36"/>
      <c r="M69" s="43"/>
      <c r="N69" s="22"/>
      <c r="O69" s="22"/>
      <c r="P69" s="22"/>
      <c r="Q69" s="22"/>
      <c r="R69" s="22"/>
      <c r="S69" s="22"/>
    </row>
    <row r="70" spans="1:74" x14ac:dyDescent="0.25">
      <c r="A70" s="328">
        <v>2006</v>
      </c>
      <c r="B70" s="330">
        <f t="shared" si="5"/>
        <v>440089</v>
      </c>
      <c r="C70" s="311">
        <f t="shared" si="6"/>
        <v>322280</v>
      </c>
      <c r="D70" s="311">
        <f t="shared" si="6"/>
        <v>15618</v>
      </c>
      <c r="E70" s="323">
        <f t="shared" si="6"/>
        <v>102191</v>
      </c>
      <c r="F70" s="22"/>
      <c r="G70" s="33"/>
      <c r="H70" s="509"/>
      <c r="I70" s="314"/>
      <c r="J70" s="314"/>
      <c r="K70" s="314"/>
      <c r="L70" s="314"/>
      <c r="M70" s="36"/>
      <c r="N70" s="22"/>
      <c r="O70" s="22"/>
      <c r="P70" s="22"/>
      <c r="Q70" s="22"/>
      <c r="R70" s="22"/>
      <c r="S70" s="22"/>
    </row>
    <row r="71" spans="1:74" x14ac:dyDescent="0.25">
      <c r="A71" s="328">
        <v>2007</v>
      </c>
      <c r="B71" s="330">
        <f t="shared" si="5"/>
        <v>420313</v>
      </c>
      <c r="C71" s="311">
        <f t="shared" si="6"/>
        <v>289805</v>
      </c>
      <c r="D71" s="311">
        <f t="shared" si="6"/>
        <v>16651</v>
      </c>
      <c r="E71" s="323">
        <f t="shared" si="6"/>
        <v>113857</v>
      </c>
      <c r="F71" s="22"/>
      <c r="G71" s="33"/>
      <c r="H71" s="509"/>
      <c r="I71" s="314"/>
      <c r="J71" s="314"/>
      <c r="K71" s="314"/>
      <c r="L71" s="314"/>
      <c r="M71" s="36"/>
      <c r="N71" s="22"/>
      <c r="O71" s="22"/>
      <c r="P71" s="22"/>
      <c r="Q71" s="22"/>
      <c r="R71" s="22"/>
      <c r="S71" s="22"/>
    </row>
    <row r="72" spans="1:74" ht="14.4" customHeight="1" x14ac:dyDescent="0.25">
      <c r="A72" s="328">
        <v>2008</v>
      </c>
      <c r="B72" s="330">
        <f t="shared" si="5"/>
        <v>312898</v>
      </c>
      <c r="C72" s="311">
        <f t="shared" si="6"/>
        <v>184477</v>
      </c>
      <c r="D72" s="311">
        <f t="shared" si="6"/>
        <v>13384</v>
      </c>
      <c r="E72" s="323">
        <f t="shared" si="6"/>
        <v>115037</v>
      </c>
      <c r="F72" s="22"/>
      <c r="G72" s="33"/>
      <c r="H72" s="509"/>
      <c r="I72" s="314"/>
      <c r="J72" s="314"/>
      <c r="K72" s="314"/>
      <c r="L72" s="314"/>
      <c r="M72" s="36"/>
      <c r="N72" s="22"/>
      <c r="O72" s="22"/>
      <c r="P72" s="22"/>
      <c r="Q72" s="22"/>
      <c r="R72" s="22"/>
      <c r="S72" s="22"/>
    </row>
    <row r="73" spans="1:74" x14ac:dyDescent="0.25">
      <c r="A73" s="328">
        <v>2009</v>
      </c>
      <c r="B73" s="330">
        <f t="shared" si="5"/>
        <v>231182</v>
      </c>
      <c r="C73" s="311">
        <f t="shared" si="6"/>
        <v>102861</v>
      </c>
      <c r="D73" s="311">
        <f t="shared" si="6"/>
        <v>18646</v>
      </c>
      <c r="E73" s="323">
        <f t="shared" si="6"/>
        <v>109675</v>
      </c>
      <c r="F73" s="22"/>
      <c r="G73" s="33"/>
      <c r="H73" s="509"/>
      <c r="I73" s="314"/>
      <c r="J73" s="314"/>
      <c r="K73" s="314"/>
      <c r="L73" s="314"/>
    </row>
    <row r="74" spans="1:74" ht="13.95" customHeight="1" x14ac:dyDescent="0.25">
      <c r="A74" s="328">
        <v>2010</v>
      </c>
      <c r="B74" s="330">
        <f t="shared" si="5"/>
        <v>283428</v>
      </c>
      <c r="C74" s="311">
        <f t="shared" si="6"/>
        <v>132730</v>
      </c>
      <c r="D74" s="311">
        <f t="shared" si="6"/>
        <v>21147</v>
      </c>
      <c r="E74" s="323">
        <f t="shared" si="6"/>
        <v>129551</v>
      </c>
      <c r="F74" s="22"/>
      <c r="G74" s="33"/>
      <c r="H74" s="509"/>
      <c r="I74" s="314"/>
      <c r="J74" s="314"/>
      <c r="K74" s="314"/>
      <c r="L74" s="314"/>
    </row>
    <row r="75" spans="1:74" x14ac:dyDescent="0.25">
      <c r="A75" s="328">
        <v>2011</v>
      </c>
      <c r="B75" s="330">
        <f t="shared" si="5"/>
        <v>275314</v>
      </c>
      <c r="C75" s="311">
        <f t="shared" si="6"/>
        <v>107981</v>
      </c>
      <c r="D75" s="311">
        <f t="shared" si="6"/>
        <v>23679</v>
      </c>
      <c r="E75" s="323">
        <f t="shared" si="6"/>
        <v>143654</v>
      </c>
      <c r="F75" s="22"/>
      <c r="G75" s="33"/>
      <c r="H75" s="509"/>
      <c r="I75" s="314"/>
      <c r="J75" s="314"/>
      <c r="K75" s="314"/>
      <c r="L75" s="314"/>
    </row>
    <row r="76" spans="1:74" x14ac:dyDescent="0.25">
      <c r="A76" s="310">
        <v>2012</v>
      </c>
      <c r="B76" s="330">
        <f t="shared" si="5"/>
        <v>259797</v>
      </c>
      <c r="C76" s="311">
        <f t="shared" si="6"/>
        <v>114965</v>
      </c>
      <c r="D76" s="311">
        <f t="shared" si="6"/>
        <v>31046</v>
      </c>
      <c r="E76" s="323">
        <f t="shared" si="6"/>
        <v>113786</v>
      </c>
      <c r="F76" s="22"/>
      <c r="G76" s="33"/>
      <c r="H76" s="509"/>
      <c r="I76" s="314"/>
      <c r="J76" s="314"/>
      <c r="K76" s="314"/>
      <c r="L76" s="314"/>
    </row>
    <row r="77" spans="1:74" x14ac:dyDescent="0.25">
      <c r="A77" s="310">
        <v>2013</v>
      </c>
      <c r="B77" s="330">
        <f t="shared" si="5"/>
        <v>257664</v>
      </c>
      <c r="C77" s="311">
        <f t="shared" si="6"/>
        <v>113504</v>
      </c>
      <c r="D77" s="311">
        <f t="shared" si="6"/>
        <v>25405</v>
      </c>
      <c r="E77" s="323">
        <f t="shared" si="6"/>
        <v>118755</v>
      </c>
      <c r="F77" s="22"/>
      <c r="G77" s="33"/>
      <c r="H77" s="509"/>
      <c r="I77" s="314"/>
      <c r="J77" s="314"/>
      <c r="K77" s="314"/>
      <c r="L77" s="314"/>
    </row>
    <row r="78" spans="1:74" x14ac:dyDescent="0.25">
      <c r="A78" s="310">
        <v>2014</v>
      </c>
      <c r="B78" s="330">
        <f t="shared" si="5"/>
        <v>287678</v>
      </c>
      <c r="C78" s="311">
        <f t="shared" si="6"/>
        <v>139899</v>
      </c>
      <c r="D78" s="311">
        <f t="shared" si="6"/>
        <v>26753</v>
      </c>
      <c r="E78" s="323">
        <f t="shared" si="6"/>
        <v>121026</v>
      </c>
      <c r="F78" s="22"/>
      <c r="G78" s="33"/>
      <c r="H78" s="509"/>
      <c r="I78" s="314"/>
      <c r="J78" s="314"/>
      <c r="K78" s="314"/>
      <c r="L78" s="314"/>
    </row>
    <row r="79" spans="1:74" s="106" customFormat="1" x14ac:dyDescent="0.25">
      <c r="A79" s="310">
        <v>2015</v>
      </c>
      <c r="B79" s="330">
        <f t="shared" si="5"/>
        <v>317197</v>
      </c>
      <c r="C79" s="330">
        <f t="shared" si="6"/>
        <v>173829</v>
      </c>
      <c r="D79" s="330">
        <f t="shared" si="6"/>
        <v>27734</v>
      </c>
      <c r="E79" s="331">
        <f t="shared" si="6"/>
        <v>115634</v>
      </c>
      <c r="F79" s="22"/>
      <c r="G79" s="33"/>
      <c r="H79" s="509"/>
      <c r="I79" s="314"/>
      <c r="J79" s="314"/>
      <c r="K79" s="314"/>
      <c r="L79" s="314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</row>
    <row r="80" spans="1:74" x14ac:dyDescent="0.25">
      <c r="A80" s="310">
        <v>2016</v>
      </c>
      <c r="B80" s="330">
        <f t="shared" si="5"/>
        <v>310932</v>
      </c>
      <c r="C80" s="311">
        <f t="shared" si="6"/>
        <v>154983</v>
      </c>
      <c r="D80" s="311">
        <f t="shared" si="6"/>
        <v>30335</v>
      </c>
      <c r="E80" s="323">
        <f t="shared" si="6"/>
        <v>125614</v>
      </c>
      <c r="F80" s="22"/>
      <c r="G80" s="33"/>
      <c r="H80" s="509"/>
      <c r="I80" s="314"/>
      <c r="J80" s="314"/>
      <c r="K80" s="314"/>
      <c r="L80" s="314"/>
    </row>
    <row r="81" spans="1:12" x14ac:dyDescent="0.25">
      <c r="A81" s="310">
        <v>2017</v>
      </c>
      <c r="B81" s="330">
        <f t="shared" si="5"/>
        <v>304166</v>
      </c>
      <c r="C81" s="311">
        <f t="shared" si="6"/>
        <v>171049</v>
      </c>
      <c r="D81" s="311">
        <f t="shared" si="6"/>
        <v>24486</v>
      </c>
      <c r="E81" s="323">
        <f t="shared" si="6"/>
        <v>108631</v>
      </c>
      <c r="F81" s="22"/>
      <c r="G81" s="33"/>
      <c r="H81" s="509"/>
      <c r="I81" s="314"/>
      <c r="J81" s="314"/>
      <c r="K81" s="314"/>
      <c r="L81" s="314"/>
    </row>
    <row r="82" spans="1:12" x14ac:dyDescent="0.25">
      <c r="A82" s="310">
        <v>2018</v>
      </c>
      <c r="B82" s="330">
        <f t="shared" si="5"/>
        <v>292865</v>
      </c>
      <c r="C82" s="311">
        <f t="shared" si="6"/>
        <v>176044</v>
      </c>
      <c r="D82" s="311">
        <f t="shared" si="6"/>
        <v>15724</v>
      </c>
      <c r="E82" s="323">
        <f t="shared" si="6"/>
        <v>101097</v>
      </c>
      <c r="F82" s="22"/>
      <c r="G82" s="33"/>
      <c r="H82" s="509"/>
      <c r="I82" s="314"/>
      <c r="J82" s="314"/>
      <c r="K82" s="314"/>
      <c r="L82" s="314"/>
    </row>
    <row r="83" spans="1:12" x14ac:dyDescent="0.25">
      <c r="A83" s="310">
        <v>2019</v>
      </c>
      <c r="B83" s="330">
        <f t="shared" si="5"/>
        <v>315190</v>
      </c>
      <c r="C83" s="311">
        <f t="shared" si="6"/>
        <v>178428</v>
      </c>
      <c r="D83" s="311">
        <f t="shared" si="6"/>
        <v>15269</v>
      </c>
      <c r="E83" s="323">
        <f t="shared" si="6"/>
        <v>121493</v>
      </c>
      <c r="F83" s="22"/>
      <c r="G83" s="33"/>
      <c r="H83" s="509"/>
      <c r="I83" s="314"/>
      <c r="J83" s="314"/>
      <c r="K83" s="314"/>
      <c r="L83" s="314"/>
    </row>
    <row r="84" spans="1:12" x14ac:dyDescent="0.25">
      <c r="A84" s="47">
        <v>2020</v>
      </c>
      <c r="B84" s="333">
        <f t="shared" ref="B84" si="10">SUM(C84:E84)</f>
        <v>115021</v>
      </c>
      <c r="C84" s="42">
        <f t="shared" si="6"/>
        <v>47461</v>
      </c>
      <c r="D84" s="42">
        <f t="shared" si="6"/>
        <v>62332</v>
      </c>
      <c r="E84" s="324">
        <f t="shared" si="6"/>
        <v>5228</v>
      </c>
      <c r="F84" s="22"/>
      <c r="G84" s="33"/>
      <c r="H84" s="509"/>
      <c r="I84" s="314"/>
      <c r="J84" s="314"/>
      <c r="K84" s="314"/>
      <c r="L84" s="314"/>
    </row>
    <row r="85" spans="1:12" x14ac:dyDescent="0.25">
      <c r="A85" s="509" t="s">
        <v>202</v>
      </c>
      <c r="B85" s="88">
        <f>SUM(B64:B84)</f>
        <v>7096178.0799345998</v>
      </c>
      <c r="C85" s="88">
        <f t="shared" ref="C85:E85" si="11">SUM(C64:C84)</f>
        <v>4455257</v>
      </c>
      <c r="D85" s="88">
        <f t="shared" si="11"/>
        <v>542138</v>
      </c>
      <c r="E85" s="88">
        <f t="shared" si="11"/>
        <v>2098783.0799345998</v>
      </c>
      <c r="F85" s="22"/>
      <c r="G85" s="33"/>
      <c r="H85" s="509"/>
      <c r="I85" s="314"/>
      <c r="J85" s="314"/>
      <c r="K85" s="314"/>
      <c r="L85" s="314"/>
    </row>
    <row r="86" spans="1:12" x14ac:dyDescent="0.25">
      <c r="A86" s="22"/>
      <c r="B86" s="37"/>
      <c r="C86" s="37"/>
      <c r="D86" s="37"/>
      <c r="E86" s="37"/>
      <c r="F86" s="37"/>
      <c r="G86" s="33"/>
      <c r="H86" s="509"/>
      <c r="I86" s="314"/>
      <c r="J86" s="314"/>
      <c r="K86" s="314"/>
      <c r="L86" s="314"/>
    </row>
    <row r="87" spans="1:12" x14ac:dyDescent="0.25">
      <c r="A87" s="22"/>
      <c r="B87" s="37"/>
      <c r="C87" s="37"/>
      <c r="D87" s="37"/>
      <c r="E87" s="37"/>
      <c r="F87" s="22"/>
      <c r="G87" s="33"/>
      <c r="H87" s="509"/>
      <c r="I87" s="314"/>
      <c r="J87" s="314"/>
      <c r="K87" s="314"/>
      <c r="L87" s="314"/>
    </row>
    <row r="88" spans="1:12" x14ac:dyDescent="0.25">
      <c r="A88" s="665" t="s">
        <v>203</v>
      </c>
      <c r="B88" s="665"/>
      <c r="C88" s="665"/>
      <c r="D88" s="665"/>
      <c r="E88" s="665"/>
      <c r="F88" s="22"/>
      <c r="G88" s="33"/>
      <c r="H88" s="509"/>
      <c r="I88" s="314"/>
      <c r="J88" s="314"/>
      <c r="K88" s="314"/>
      <c r="L88" s="314"/>
    </row>
    <row r="89" spans="1:12" x14ac:dyDescent="0.25">
      <c r="A89" s="59" t="s">
        <v>0</v>
      </c>
      <c r="B89" s="60" t="s">
        <v>2</v>
      </c>
      <c r="C89" s="60" t="s">
        <v>19</v>
      </c>
      <c r="D89" s="60" t="s">
        <v>20</v>
      </c>
      <c r="E89" s="61" t="s">
        <v>18</v>
      </c>
      <c r="F89" s="22"/>
      <c r="G89" s="33"/>
      <c r="H89" s="509"/>
      <c r="I89" s="314"/>
      <c r="J89" s="314"/>
      <c r="K89" s="314"/>
      <c r="L89" s="314"/>
    </row>
    <row r="90" spans="1:12" ht="60" customHeight="1" x14ac:dyDescent="0.25">
      <c r="A90" s="107" t="s">
        <v>15</v>
      </c>
      <c r="B90" s="63">
        <f>SUM(C90:E90)</f>
        <v>3695793.6607945999</v>
      </c>
      <c r="C90" s="64">
        <f>SUM(C11:C31)</f>
        <v>1960383</v>
      </c>
      <c r="D90" s="64">
        <f>SUM(D11:D31)</f>
        <v>291791</v>
      </c>
      <c r="E90" s="92">
        <f>SUM(E11:E31)</f>
        <v>1443619.6607945999</v>
      </c>
      <c r="F90" s="22"/>
      <c r="G90" s="33"/>
      <c r="H90" s="509"/>
      <c r="I90" s="314"/>
      <c r="J90" s="314"/>
      <c r="K90" s="314"/>
      <c r="L90" s="314"/>
    </row>
    <row r="91" spans="1:12" ht="60" customHeight="1" x14ac:dyDescent="0.25">
      <c r="A91" s="107" t="s">
        <v>16</v>
      </c>
      <c r="B91" s="63">
        <f>SUM(C91:E91)</f>
        <v>3400384.4191399999</v>
      </c>
      <c r="C91" s="64">
        <f>SUM(C37:C57)</f>
        <v>2494874</v>
      </c>
      <c r="D91" s="64">
        <f>SUM(D37:D57)</f>
        <v>250347</v>
      </c>
      <c r="E91" s="92">
        <f>SUM(E37:E57)</f>
        <v>655163.41914000001</v>
      </c>
      <c r="F91" s="22"/>
      <c r="G91" s="33"/>
      <c r="H91" s="509"/>
      <c r="I91" s="314"/>
      <c r="J91" s="314"/>
      <c r="K91" s="314"/>
      <c r="L91" s="314"/>
    </row>
    <row r="92" spans="1:12" ht="60" customHeight="1" x14ac:dyDescent="0.25">
      <c r="A92" s="108" t="s">
        <v>17</v>
      </c>
      <c r="B92" s="66">
        <f>SUM(B90:B91)</f>
        <v>7096178.0799345998</v>
      </c>
      <c r="C92" s="67">
        <f>C90+C91</f>
        <v>4455257</v>
      </c>
      <c r="D92" s="67">
        <f t="shared" ref="D92:E92" si="12">D90+D91</f>
        <v>542138</v>
      </c>
      <c r="E92" s="68">
        <f t="shared" si="12"/>
        <v>2098783.0799345998</v>
      </c>
      <c r="F92" s="22"/>
      <c r="G92" s="33"/>
      <c r="H92" s="509"/>
      <c r="I92" s="314"/>
      <c r="J92" s="314"/>
      <c r="K92" s="314"/>
      <c r="L92" s="314"/>
    </row>
    <row r="93" spans="1:12" x14ac:dyDescent="0.25">
      <c r="B93" s="77"/>
      <c r="C93" s="77"/>
      <c r="D93" s="77"/>
      <c r="E93" s="77"/>
      <c r="G93" s="33"/>
      <c r="H93" s="322"/>
      <c r="I93" s="314"/>
      <c r="J93" s="314"/>
      <c r="K93" s="314"/>
      <c r="L93" s="314"/>
    </row>
    <row r="94" spans="1:12" x14ac:dyDescent="0.25">
      <c r="G94" s="33"/>
      <c r="H94" s="322"/>
      <c r="I94" s="314"/>
      <c r="J94" s="314"/>
      <c r="K94" s="314"/>
      <c r="L94" s="314"/>
    </row>
    <row r="95" spans="1:12" x14ac:dyDescent="0.25">
      <c r="G95" s="33"/>
      <c r="H95" s="322"/>
      <c r="I95" s="314"/>
      <c r="J95" s="314"/>
      <c r="K95" s="314"/>
      <c r="L95" s="314"/>
    </row>
    <row r="96" spans="1:12" x14ac:dyDescent="0.25">
      <c r="A96" s="94"/>
      <c r="B96" s="95"/>
      <c r="C96" s="95"/>
      <c r="D96" s="95"/>
      <c r="E96" s="95"/>
      <c r="F96" s="95"/>
      <c r="G96" s="33"/>
      <c r="H96" s="322"/>
      <c r="I96" s="314"/>
      <c r="J96" s="314"/>
      <c r="K96" s="314"/>
      <c r="L96" s="314"/>
    </row>
    <row r="97" spans="2:12" x14ac:dyDescent="0.25">
      <c r="B97" s="95"/>
      <c r="C97" s="95"/>
      <c r="D97" s="95"/>
      <c r="E97" s="95"/>
      <c r="F97" s="95"/>
      <c r="G97" s="33"/>
      <c r="H97" s="322"/>
      <c r="I97" s="314"/>
      <c r="J97" s="314"/>
      <c r="K97" s="314"/>
      <c r="L97" s="314"/>
    </row>
    <row r="98" spans="2:12" x14ac:dyDescent="0.25">
      <c r="B98" s="95"/>
      <c r="C98" s="95"/>
      <c r="D98" s="95"/>
      <c r="E98" s="95"/>
      <c r="F98" s="95"/>
      <c r="G98" s="33"/>
      <c r="H98" s="322"/>
      <c r="I98" s="314"/>
      <c r="J98" s="314"/>
      <c r="K98" s="314"/>
      <c r="L98" s="314"/>
    </row>
    <row r="99" spans="2:12" x14ac:dyDescent="0.25">
      <c r="B99" s="95"/>
      <c r="C99" s="95"/>
      <c r="D99" s="95"/>
      <c r="E99" s="95"/>
      <c r="F99" s="95"/>
      <c r="G99" s="33"/>
      <c r="H99" s="322"/>
      <c r="I99" s="314"/>
      <c r="J99" s="314"/>
      <c r="K99" s="314"/>
      <c r="L99" s="314"/>
    </row>
    <row r="100" spans="2:12" x14ac:dyDescent="0.25">
      <c r="B100" s="95"/>
      <c r="C100" s="95"/>
      <c r="D100" s="95"/>
      <c r="E100" s="95"/>
      <c r="F100" s="95"/>
      <c r="G100" s="95"/>
    </row>
    <row r="101" spans="2:12" x14ac:dyDescent="0.25">
      <c r="B101" s="95"/>
      <c r="C101" s="95"/>
      <c r="D101" s="95"/>
      <c r="E101" s="95"/>
      <c r="F101" s="95"/>
      <c r="G101" s="95"/>
    </row>
    <row r="102" spans="2:12" x14ac:dyDescent="0.25">
      <c r="B102" s="95"/>
      <c r="C102" s="95"/>
      <c r="D102" s="95"/>
      <c r="E102" s="95"/>
      <c r="F102" s="95"/>
      <c r="G102" s="95"/>
    </row>
  </sheetData>
  <mergeCells count="8">
    <mergeCell ref="A88:E88"/>
    <mergeCell ref="A9:E9"/>
    <mergeCell ref="A35:E35"/>
    <mergeCell ref="A62:E62"/>
    <mergeCell ref="O58:S58"/>
    <mergeCell ref="G61:L61"/>
    <mergeCell ref="N61:S61"/>
    <mergeCell ref="N60:S60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I75"/>
  <sheetViews>
    <sheetView showGridLines="0" zoomScaleNormal="100" workbookViewId="0">
      <selection activeCell="A81" sqref="A81"/>
    </sheetView>
  </sheetViews>
  <sheetFormatPr defaultColWidth="8.88671875" defaultRowHeight="10.199999999999999" x14ac:dyDescent="0.2"/>
  <cols>
    <col min="1" max="1" width="32" style="22" customWidth="1"/>
    <col min="2" max="23" width="10.6640625" style="22" customWidth="1"/>
    <col min="24" max="16384" width="8.88671875" style="22"/>
  </cols>
  <sheetData>
    <row r="2" spans="1:25" x14ac:dyDescent="0.2">
      <c r="M2" s="358"/>
    </row>
    <row r="3" spans="1:25" x14ac:dyDescent="0.2">
      <c r="M3" s="358"/>
    </row>
    <row r="4" spans="1:25" x14ac:dyDescent="0.2">
      <c r="M4" s="358"/>
    </row>
    <row r="5" spans="1:25" x14ac:dyDescent="0.2">
      <c r="M5" s="358"/>
    </row>
    <row r="6" spans="1:25" x14ac:dyDescent="0.2">
      <c r="M6" s="358"/>
    </row>
    <row r="8" spans="1:25" s="99" customFormat="1" ht="11.4" x14ac:dyDescent="0.2">
      <c r="A8" s="100" t="s">
        <v>128</v>
      </c>
    </row>
    <row r="9" spans="1:25" s="99" customFormat="1" ht="11.4" x14ac:dyDescent="0.2">
      <c r="A9" s="100"/>
    </row>
    <row r="10" spans="1:25" s="99" customFormat="1" ht="11.4" x14ac:dyDescent="0.2">
      <c r="A10" s="113" t="s">
        <v>31</v>
      </c>
      <c r="B10" s="113" t="s">
        <v>32</v>
      </c>
      <c r="C10" s="114" t="s">
        <v>33</v>
      </c>
      <c r="D10" s="114" t="s">
        <v>34</v>
      </c>
      <c r="E10" s="115">
        <v>2002</v>
      </c>
      <c r="F10" s="115">
        <v>2003</v>
      </c>
      <c r="G10" s="115">
        <v>2004</v>
      </c>
      <c r="H10" s="115">
        <v>2005</v>
      </c>
      <c r="I10" s="115">
        <v>2006</v>
      </c>
      <c r="J10" s="115">
        <v>2007</v>
      </c>
      <c r="K10" s="115">
        <v>2008</v>
      </c>
      <c r="L10" s="115">
        <v>2009</v>
      </c>
      <c r="M10" s="115">
        <v>2010</v>
      </c>
      <c r="N10" s="115">
        <v>2011</v>
      </c>
      <c r="O10" s="115">
        <v>2012</v>
      </c>
      <c r="P10" s="115">
        <v>2013</v>
      </c>
      <c r="Q10" s="115">
        <v>2014</v>
      </c>
      <c r="R10" s="115">
        <v>2015</v>
      </c>
      <c r="S10" s="115">
        <v>2016</v>
      </c>
      <c r="T10" s="115">
        <v>2017</v>
      </c>
      <c r="U10" s="115">
        <v>2018</v>
      </c>
      <c r="V10" s="115">
        <v>2019</v>
      </c>
      <c r="W10" s="115">
        <v>2020</v>
      </c>
      <c r="X10" s="22"/>
      <c r="Y10" s="22"/>
    </row>
    <row r="11" spans="1:25" s="99" customFormat="1" ht="12" x14ac:dyDescent="0.2">
      <c r="A11" s="116" t="s">
        <v>35</v>
      </c>
      <c r="B11" s="117" t="s">
        <v>193</v>
      </c>
      <c r="C11" s="118">
        <v>160083</v>
      </c>
      <c r="D11" s="119">
        <v>160856</v>
      </c>
      <c r="E11" s="120">
        <v>160058</v>
      </c>
      <c r="F11" s="120">
        <v>150690</v>
      </c>
      <c r="G11" s="120">
        <v>152568</v>
      </c>
      <c r="H11" s="120">
        <v>151175</v>
      </c>
      <c r="I11" s="120">
        <v>154635</v>
      </c>
      <c r="J11" s="120">
        <v>156712</v>
      </c>
      <c r="K11" s="120">
        <v>158455</v>
      </c>
      <c r="L11" s="120">
        <v>153794</v>
      </c>
      <c r="M11" s="120">
        <v>153010</v>
      </c>
      <c r="N11" s="120">
        <v>149060</v>
      </c>
      <c r="O11" s="121">
        <v>132212</v>
      </c>
      <c r="P11" s="121">
        <v>126079</v>
      </c>
      <c r="Q11" s="121">
        <v>128295</v>
      </c>
      <c r="R11" s="122">
        <v>130421</v>
      </c>
      <c r="S11" s="121">
        <f>SUM(S12:S14)</f>
        <v>133890</v>
      </c>
      <c r="T11" s="121">
        <v>141876.21460902499</v>
      </c>
      <c r="U11" s="121">
        <v>147407.85425009701</v>
      </c>
      <c r="V11" s="121">
        <v>175332.97</v>
      </c>
      <c r="W11" s="121">
        <v>102223.62671174525</v>
      </c>
      <c r="X11" s="123"/>
      <c r="Y11" s="22"/>
    </row>
    <row r="12" spans="1:25" s="99" customFormat="1" ht="12" x14ac:dyDescent="0.2">
      <c r="A12" s="124" t="s">
        <v>36</v>
      </c>
      <c r="B12" s="125" t="s">
        <v>193</v>
      </c>
      <c r="C12" s="126">
        <v>140413</v>
      </c>
      <c r="D12" s="127">
        <v>143883</v>
      </c>
      <c r="E12" s="128">
        <v>143057</v>
      </c>
      <c r="F12" s="128">
        <v>134035</v>
      </c>
      <c r="G12" s="128">
        <v>135683</v>
      </c>
      <c r="H12" s="128">
        <v>134650</v>
      </c>
      <c r="I12" s="128">
        <v>137720</v>
      </c>
      <c r="J12" s="128">
        <v>139215</v>
      </c>
      <c r="K12" s="128">
        <v>140454</v>
      </c>
      <c r="L12" s="128">
        <v>136316</v>
      </c>
      <c r="M12" s="128">
        <v>136074</v>
      </c>
      <c r="N12" s="128">
        <v>133292</v>
      </c>
      <c r="O12" s="129">
        <v>118025</v>
      </c>
      <c r="P12" s="129">
        <v>112037</v>
      </c>
      <c r="Q12" s="129">
        <v>113470</v>
      </c>
      <c r="R12" s="130">
        <v>115232</v>
      </c>
      <c r="S12" s="131">
        <v>118074</v>
      </c>
      <c r="T12" s="131">
        <v>125320.10160913601</v>
      </c>
      <c r="U12" s="131">
        <v>131222.63699999999</v>
      </c>
      <c r="V12" s="131">
        <v>158294.71400000001</v>
      </c>
      <c r="W12" s="131">
        <v>93460.2946595291</v>
      </c>
      <c r="X12" s="123"/>
      <c r="Y12" s="22"/>
    </row>
    <row r="13" spans="1:25" s="99" customFormat="1" ht="12" x14ac:dyDescent="0.2">
      <c r="A13" s="124" t="s">
        <v>37</v>
      </c>
      <c r="B13" s="125" t="s">
        <v>194</v>
      </c>
      <c r="C13" s="126">
        <v>19334</v>
      </c>
      <c r="D13" s="127">
        <v>16577</v>
      </c>
      <c r="E13" s="128">
        <v>16651</v>
      </c>
      <c r="F13" s="128">
        <v>16409</v>
      </c>
      <c r="G13" s="128">
        <v>16667</v>
      </c>
      <c r="H13" s="128">
        <v>16316</v>
      </c>
      <c r="I13" s="128">
        <v>16714</v>
      </c>
      <c r="J13" s="128">
        <v>17296</v>
      </c>
      <c r="K13" s="128">
        <v>17846</v>
      </c>
      <c r="L13" s="128">
        <v>17342</v>
      </c>
      <c r="M13" s="128">
        <v>16809</v>
      </c>
      <c r="N13" s="128">
        <v>15639</v>
      </c>
      <c r="O13" s="129">
        <v>14057</v>
      </c>
      <c r="P13" s="129">
        <v>13908</v>
      </c>
      <c r="Q13" s="129">
        <v>14669</v>
      </c>
      <c r="R13" s="130">
        <v>14962</v>
      </c>
      <c r="S13" s="131">
        <v>15582</v>
      </c>
      <c r="T13" s="131">
        <v>16305.0629998886</v>
      </c>
      <c r="U13" s="131">
        <v>15957.217250097399</v>
      </c>
      <c r="V13" s="131">
        <v>16808.132000000001</v>
      </c>
      <c r="W13" s="131">
        <v>8730.1330522161516</v>
      </c>
      <c r="X13" s="123"/>
      <c r="Y13" s="22"/>
    </row>
    <row r="14" spans="1:25" s="99" customFormat="1" ht="12" x14ac:dyDescent="0.2">
      <c r="A14" s="124" t="s">
        <v>38</v>
      </c>
      <c r="B14" s="125" t="s">
        <v>193</v>
      </c>
      <c r="C14" s="126">
        <v>336</v>
      </c>
      <c r="D14" s="127">
        <v>396</v>
      </c>
      <c r="E14" s="128">
        <v>350</v>
      </c>
      <c r="F14" s="128">
        <v>246</v>
      </c>
      <c r="G14" s="128">
        <v>218</v>
      </c>
      <c r="H14" s="128">
        <v>209</v>
      </c>
      <c r="I14" s="128">
        <v>201</v>
      </c>
      <c r="J14" s="128">
        <v>201</v>
      </c>
      <c r="K14" s="128">
        <v>155</v>
      </c>
      <c r="L14" s="128">
        <v>136</v>
      </c>
      <c r="M14" s="128">
        <v>140</v>
      </c>
      <c r="N14" s="128">
        <v>129</v>
      </c>
      <c r="O14" s="129">
        <v>130</v>
      </c>
      <c r="P14" s="129">
        <v>134</v>
      </c>
      <c r="Q14" s="129">
        <v>156</v>
      </c>
      <c r="R14" s="130">
        <v>227</v>
      </c>
      <c r="S14" s="131">
        <v>234</v>
      </c>
      <c r="T14" s="131">
        <v>251.04999999999998</v>
      </c>
      <c r="U14" s="131">
        <v>228</v>
      </c>
      <c r="V14" s="131">
        <v>230.124</v>
      </c>
      <c r="W14" s="131">
        <v>33.198999999999998</v>
      </c>
      <c r="X14" s="123"/>
      <c r="Y14" s="22"/>
    </row>
    <row r="15" spans="1:25" s="99" customFormat="1" ht="11.4" x14ac:dyDescent="0.2">
      <c r="A15" s="132"/>
      <c r="B15" s="13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22"/>
    </row>
    <row r="16" spans="1:25" s="99" customFormat="1" ht="11.4" x14ac:dyDescent="0.2">
      <c r="A16" s="134" t="s">
        <v>129</v>
      </c>
      <c r="B16" s="13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22"/>
    </row>
    <row r="17" spans="1:25" s="99" customFormat="1" ht="11.4" x14ac:dyDescent="0.2">
      <c r="A17" s="136" t="s">
        <v>31</v>
      </c>
      <c r="B17" s="136" t="s">
        <v>32</v>
      </c>
      <c r="C17" s="114" t="s">
        <v>33</v>
      </c>
      <c r="D17" s="114" t="s">
        <v>34</v>
      </c>
      <c r="E17" s="115">
        <v>2002</v>
      </c>
      <c r="F17" s="115">
        <v>2003</v>
      </c>
      <c r="G17" s="115">
        <v>2004</v>
      </c>
      <c r="H17" s="115">
        <v>2005</v>
      </c>
      <c r="I17" s="115">
        <v>2006</v>
      </c>
      <c r="J17" s="115">
        <v>2007</v>
      </c>
      <c r="K17" s="115">
        <v>2008</v>
      </c>
      <c r="L17" s="115">
        <v>2009</v>
      </c>
      <c r="M17" s="115">
        <v>2010</v>
      </c>
      <c r="N17" s="115">
        <v>2011</v>
      </c>
      <c r="O17" s="115">
        <v>2012</v>
      </c>
      <c r="P17" s="115">
        <v>2013</v>
      </c>
      <c r="Q17" s="115">
        <v>2014</v>
      </c>
      <c r="R17" s="115">
        <v>2015</v>
      </c>
      <c r="S17" s="115">
        <v>2016</v>
      </c>
      <c r="T17" s="115">
        <v>2017</v>
      </c>
      <c r="U17" s="115">
        <v>2018</v>
      </c>
      <c r="V17" s="115">
        <v>2019</v>
      </c>
      <c r="W17" s="115">
        <v>2020</v>
      </c>
      <c r="X17" s="123"/>
      <c r="Y17" s="22"/>
    </row>
    <row r="18" spans="1:25" s="99" customFormat="1" ht="11.4" x14ac:dyDescent="0.2">
      <c r="A18" s="137" t="s">
        <v>185</v>
      </c>
      <c r="B18" s="138" t="s">
        <v>39</v>
      </c>
      <c r="C18" s="139">
        <v>23.952362212102472</v>
      </c>
      <c r="D18" s="139">
        <v>24.23651588998856</v>
      </c>
      <c r="E18" s="140">
        <v>24.530039110822326</v>
      </c>
      <c r="F18" s="140">
        <v>23.790795673236445</v>
      </c>
      <c r="G18" s="140">
        <v>24.202958680719416</v>
      </c>
      <c r="H18" s="140">
        <v>24.822298660492805</v>
      </c>
      <c r="I18" s="140">
        <v>25.065399165777475</v>
      </c>
      <c r="J18" s="140">
        <v>25.4</v>
      </c>
      <c r="K18" s="140">
        <v>26.6</v>
      </c>
      <c r="L18" s="140">
        <v>26.995916615732732</v>
      </c>
      <c r="M18" s="140">
        <v>26.867949807202145</v>
      </c>
      <c r="N18" s="140">
        <v>27.796578558969543</v>
      </c>
      <c r="O18" s="141">
        <v>28.761806795147187</v>
      </c>
      <c r="P18" s="141">
        <v>28.945224819359289</v>
      </c>
      <c r="Q18" s="141">
        <v>30</v>
      </c>
      <c r="R18" s="142">
        <v>30.339055826899042</v>
      </c>
      <c r="S18" s="346">
        <v>30.96662185376055</v>
      </c>
      <c r="T18" s="141">
        <v>30.952418400896693</v>
      </c>
      <c r="U18" s="141">
        <v>30.437665881681035</v>
      </c>
      <c r="V18" s="141">
        <v>28.311928411297647</v>
      </c>
      <c r="W18" s="141">
        <v>24.964103316015379</v>
      </c>
      <c r="X18" s="123"/>
      <c r="Y18" s="22"/>
    </row>
    <row r="19" spans="1:25" s="99" customFormat="1" ht="11.4" x14ac:dyDescent="0.2">
      <c r="A19" s="124" t="s">
        <v>36</v>
      </c>
      <c r="B19" s="143" t="s">
        <v>39</v>
      </c>
      <c r="C19" s="144">
        <v>15.048414320611339</v>
      </c>
      <c r="D19" s="144">
        <v>14.907855688302302</v>
      </c>
      <c r="E19" s="145">
        <v>15.279119511802987</v>
      </c>
      <c r="F19" s="145">
        <v>14.422509046144663</v>
      </c>
      <c r="G19" s="145">
        <v>14.873477148942756</v>
      </c>
      <c r="H19" s="145">
        <v>15.517994801336799</v>
      </c>
      <c r="I19" s="145">
        <v>16.002033110659308</v>
      </c>
      <c r="J19" s="145">
        <v>16.2</v>
      </c>
      <c r="K19" s="145">
        <v>16.399999999999999</v>
      </c>
      <c r="L19" s="145">
        <v>16.557381378561576</v>
      </c>
      <c r="M19" s="145">
        <v>16.584936168336259</v>
      </c>
      <c r="N19" s="145">
        <v>18.198031389730815</v>
      </c>
      <c r="O19" s="146">
        <v>18.625308197415801</v>
      </c>
      <c r="P19" s="146">
        <v>18.311138284673813</v>
      </c>
      <c r="Q19" s="146">
        <v>18.399999999999999</v>
      </c>
      <c r="R19" s="147">
        <v>18.365176339905581</v>
      </c>
      <c r="S19" s="148">
        <v>18.411115063434796</v>
      </c>
      <c r="T19" s="149">
        <v>18.299696074562505</v>
      </c>
      <c r="U19" s="149">
        <v>18.26235983963651</v>
      </c>
      <c r="V19" s="149">
        <v>17.622819630149262</v>
      </c>
      <c r="W19" s="149">
        <v>17.929872037605485</v>
      </c>
      <c r="X19" s="123"/>
      <c r="Y19" s="22"/>
    </row>
    <row r="20" spans="1:25" s="99" customFormat="1" ht="11.4" x14ac:dyDescent="0.2">
      <c r="A20" s="124" t="s">
        <v>37</v>
      </c>
      <c r="B20" s="143" t="s">
        <v>39</v>
      </c>
      <c r="C20" s="144">
        <v>83.502999896555295</v>
      </c>
      <c r="D20" s="144">
        <v>97.034204017614769</v>
      </c>
      <c r="E20" s="145">
        <v>99.086661461774071</v>
      </c>
      <c r="F20" s="145">
        <v>96.578036443415201</v>
      </c>
      <c r="G20" s="145">
        <v>96.884322313553724</v>
      </c>
      <c r="H20" s="145">
        <v>98.438465310125025</v>
      </c>
      <c r="I20" s="145">
        <v>96.775697020461891</v>
      </c>
      <c r="J20" s="145">
        <v>96.6</v>
      </c>
      <c r="K20" s="145">
        <v>100.1</v>
      </c>
      <c r="L20" s="145">
        <v>103.33652404566948</v>
      </c>
      <c r="M20" s="145">
        <v>104.18579332500447</v>
      </c>
      <c r="N20" s="145">
        <v>103.84660144510518</v>
      </c>
      <c r="O20" s="146">
        <v>107.75264992530411</v>
      </c>
      <c r="P20" s="146">
        <v>107.57700603968939</v>
      </c>
      <c r="Q20" s="146">
        <v>113</v>
      </c>
      <c r="R20" s="147">
        <v>115.02299157866595</v>
      </c>
      <c r="S20" s="148">
        <v>118.87228853805674</v>
      </c>
      <c r="T20" s="149">
        <v>121.0478823342139</v>
      </c>
      <c r="U20" s="149">
        <v>123.79909159837641</v>
      </c>
      <c r="V20" s="149">
        <v>122.38454003408208</v>
      </c>
      <c r="W20" s="149">
        <v>98.619312019532472</v>
      </c>
      <c r="X20" s="123"/>
      <c r="Y20" s="22"/>
    </row>
    <row r="21" spans="1:25" s="99" customFormat="1" ht="11.4" x14ac:dyDescent="0.2">
      <c r="A21" s="124" t="s">
        <v>38</v>
      </c>
      <c r="B21" s="143" t="s">
        <v>39</v>
      </c>
      <c r="C21" s="144">
        <v>318.23214285714283</v>
      </c>
      <c r="D21" s="144">
        <v>366.32828282828285</v>
      </c>
      <c r="E21" s="145">
        <v>258.72000000000003</v>
      </c>
      <c r="F21" s="145">
        <v>273.02845528455282</v>
      </c>
      <c r="G21" s="145">
        <v>274.07339449541286</v>
      </c>
      <c r="H21" s="145">
        <v>272.20574162679424</v>
      </c>
      <c r="I21" s="145">
        <v>272.03482587064678</v>
      </c>
      <c r="J21" s="145">
        <v>272.03482587064678</v>
      </c>
      <c r="K21" s="145">
        <v>771.7</v>
      </c>
      <c r="L21" s="145">
        <v>755.23529411764707</v>
      </c>
      <c r="M21" s="145">
        <v>737.45</v>
      </c>
      <c r="N21" s="145">
        <v>725.96124031007753</v>
      </c>
      <c r="O21" s="146">
        <v>690.19230769230774</v>
      </c>
      <c r="P21" s="146">
        <v>758.79850746268653</v>
      </c>
      <c r="Q21" s="146">
        <v>711.7</v>
      </c>
      <c r="R21" s="147">
        <v>526.96035242290748</v>
      </c>
      <c r="S21" s="148">
        <v>512.73076923076928</v>
      </c>
      <c r="T21" s="149">
        <v>495.51418749651469</v>
      </c>
      <c r="U21" s="149">
        <v>503.62719298245617</v>
      </c>
      <c r="V21" s="149">
        <v>509.98504241191711</v>
      </c>
      <c r="W21" s="149">
        <v>458.75897704750145</v>
      </c>
      <c r="X21" s="123"/>
      <c r="Y21" s="22"/>
    </row>
    <row r="22" spans="1:25" s="99" customFormat="1" ht="11.4" x14ac:dyDescent="0.2">
      <c r="A22" s="639"/>
      <c r="B22" s="640"/>
      <c r="C22" s="641"/>
      <c r="D22" s="641"/>
      <c r="E22" s="642"/>
      <c r="F22" s="642"/>
      <c r="G22" s="642"/>
      <c r="H22" s="642"/>
      <c r="I22" s="642"/>
      <c r="J22" s="642"/>
      <c r="K22" s="642"/>
      <c r="L22" s="642"/>
      <c r="M22" s="642"/>
      <c r="N22" s="642"/>
      <c r="O22" s="643"/>
      <c r="P22" s="643"/>
      <c r="Q22" s="643"/>
      <c r="R22" s="644"/>
      <c r="S22" s="645"/>
      <c r="T22" s="645"/>
      <c r="U22" s="645"/>
      <c r="V22" s="645"/>
      <c r="W22" s="645"/>
      <c r="X22" s="123"/>
      <c r="Y22" s="22"/>
    </row>
    <row r="23" spans="1:25" s="99" customFormat="1" ht="11.4" x14ac:dyDescent="0.2">
      <c r="A23" s="639"/>
      <c r="B23" s="640"/>
      <c r="C23" s="641"/>
      <c r="D23" s="641"/>
      <c r="E23" s="642"/>
      <c r="F23" s="642"/>
      <c r="G23" s="642"/>
      <c r="H23" s="642"/>
      <c r="I23" s="642"/>
      <c r="J23" s="642"/>
      <c r="K23" s="642"/>
      <c r="L23" s="642"/>
      <c r="M23" s="642"/>
      <c r="N23" s="642"/>
      <c r="O23" s="643"/>
      <c r="P23" s="643"/>
      <c r="Q23" s="643"/>
      <c r="R23" s="644"/>
      <c r="S23" s="645"/>
      <c r="T23" s="645"/>
      <c r="U23" s="645"/>
      <c r="V23" s="645"/>
      <c r="W23" s="645"/>
      <c r="X23" s="123"/>
      <c r="Y23" s="22"/>
    </row>
    <row r="24" spans="1:25" s="99" customFormat="1" ht="11.4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s="99" customFormat="1" ht="11.4" x14ac:dyDescent="0.2">
      <c r="A25" s="100" t="s">
        <v>130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s="99" customFormat="1" ht="11.4" x14ac:dyDescent="0.2">
      <c r="A26" s="666" t="s">
        <v>53</v>
      </c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22"/>
      <c r="Q26" s="22"/>
      <c r="R26" s="22"/>
      <c r="S26" s="150"/>
      <c r="T26" s="22"/>
      <c r="U26" s="22"/>
      <c r="V26" s="22"/>
      <c r="W26" s="22"/>
      <c r="X26" s="150"/>
      <c r="Y26" s="22"/>
    </row>
    <row r="27" spans="1:25" s="99" customFormat="1" ht="11.4" x14ac:dyDescent="0.2">
      <c r="A27" s="657" t="s">
        <v>149</v>
      </c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  <c r="N27" s="657"/>
      <c r="O27" s="657"/>
      <c r="P27" s="510"/>
      <c r="Q27" s="510"/>
      <c r="R27" s="22"/>
      <c r="S27" s="510" t="s">
        <v>54</v>
      </c>
      <c r="T27" s="22"/>
      <c r="U27" s="22"/>
      <c r="V27" s="22"/>
      <c r="W27" s="22"/>
      <c r="X27" s="150"/>
      <c r="Y27" s="22"/>
    </row>
    <row r="28" spans="1:25" s="99" customFormat="1" ht="10.95" customHeight="1" x14ac:dyDescent="0.2">
      <c r="A28" s="152" t="s">
        <v>40</v>
      </c>
      <c r="B28" s="153">
        <v>2004</v>
      </c>
      <c r="C28" s="153">
        <v>2005</v>
      </c>
      <c r="D28" s="153">
        <v>2006</v>
      </c>
      <c r="E28" s="153">
        <v>2007</v>
      </c>
      <c r="F28" s="153">
        <v>2008</v>
      </c>
      <c r="G28" s="153">
        <v>2009</v>
      </c>
      <c r="H28" s="153">
        <v>2010</v>
      </c>
      <c r="I28" s="153">
        <v>2011</v>
      </c>
      <c r="J28" s="153">
        <v>2012</v>
      </c>
      <c r="K28" s="153">
        <v>2013</v>
      </c>
      <c r="L28" s="153">
        <v>2014</v>
      </c>
      <c r="M28" s="153">
        <v>2015</v>
      </c>
      <c r="N28" s="153">
        <v>2016</v>
      </c>
      <c r="O28" s="153">
        <v>2017</v>
      </c>
      <c r="P28" s="153">
        <v>2018</v>
      </c>
      <c r="Q28" s="153">
        <v>2019</v>
      </c>
      <c r="R28" s="153">
        <v>2020</v>
      </c>
      <c r="S28" s="154" t="s">
        <v>2</v>
      </c>
      <c r="T28" s="22"/>
      <c r="U28" s="22"/>
      <c r="V28" s="22"/>
      <c r="W28" s="22"/>
      <c r="X28" s="150"/>
      <c r="Y28" s="22"/>
    </row>
    <row r="29" spans="1:25" s="99" customFormat="1" ht="10.95" customHeight="1" x14ac:dyDescent="0.2">
      <c r="A29" s="155" t="s">
        <v>41</v>
      </c>
      <c r="B29" s="156">
        <v>12</v>
      </c>
      <c r="C29" s="156">
        <v>13</v>
      </c>
      <c r="D29" s="156">
        <v>11</v>
      </c>
      <c r="E29" s="156">
        <v>11</v>
      </c>
      <c r="F29" s="156">
        <v>9</v>
      </c>
      <c r="G29" s="156">
        <v>7</v>
      </c>
      <c r="H29" s="156">
        <v>7</v>
      </c>
      <c r="I29" s="156">
        <v>7</v>
      </c>
      <c r="J29" s="156">
        <v>6</v>
      </c>
      <c r="K29" s="156">
        <v>7</v>
      </c>
      <c r="L29" s="156">
        <v>11</v>
      </c>
      <c r="M29" s="156">
        <v>12</v>
      </c>
      <c r="N29" s="156">
        <v>14</v>
      </c>
      <c r="O29" s="157">
        <v>15</v>
      </c>
      <c r="P29" s="157">
        <v>16</v>
      </c>
      <c r="Q29" s="157">
        <v>11</v>
      </c>
      <c r="R29" s="157">
        <v>14</v>
      </c>
      <c r="S29" s="542">
        <f>SUM(B29:R29)</f>
        <v>183</v>
      </c>
      <c r="T29" s="22"/>
      <c r="U29" s="22"/>
      <c r="V29" s="22"/>
      <c r="W29" s="22"/>
      <c r="X29" s="150"/>
      <c r="Y29" s="22"/>
    </row>
    <row r="30" spans="1:25" s="99" customFormat="1" ht="10.95" customHeight="1" x14ac:dyDescent="0.2">
      <c r="A30" s="155" t="s">
        <v>42</v>
      </c>
      <c r="B30" s="156">
        <v>11</v>
      </c>
      <c r="C30" s="156">
        <v>11</v>
      </c>
      <c r="D30" s="156">
        <v>10</v>
      </c>
      <c r="E30" s="156">
        <v>11</v>
      </c>
      <c r="F30" s="156">
        <v>9</v>
      </c>
      <c r="G30" s="156">
        <v>7</v>
      </c>
      <c r="H30" s="156">
        <v>7</v>
      </c>
      <c r="I30" s="156">
        <v>7</v>
      </c>
      <c r="J30" s="156">
        <v>8</v>
      </c>
      <c r="K30" s="156">
        <v>8</v>
      </c>
      <c r="L30" s="156">
        <v>12</v>
      </c>
      <c r="M30" s="156">
        <v>13</v>
      </c>
      <c r="N30" s="156">
        <v>16</v>
      </c>
      <c r="O30" s="157">
        <v>15</v>
      </c>
      <c r="P30" s="157">
        <v>15</v>
      </c>
      <c r="Q30" s="157">
        <v>15</v>
      </c>
      <c r="R30" s="157">
        <v>14</v>
      </c>
      <c r="S30" s="542">
        <f t="shared" ref="S30:S39" si="0">SUM(B30:R30)</f>
        <v>189</v>
      </c>
      <c r="T30" s="22"/>
      <c r="U30" s="22"/>
      <c r="V30" s="22"/>
      <c r="W30" s="22"/>
      <c r="X30" s="150"/>
      <c r="Y30" s="22"/>
    </row>
    <row r="31" spans="1:25" s="99" customFormat="1" ht="10.95" customHeight="1" x14ac:dyDescent="0.2">
      <c r="A31" s="155" t="s">
        <v>43</v>
      </c>
      <c r="B31" s="156">
        <v>12</v>
      </c>
      <c r="C31" s="156">
        <v>14</v>
      </c>
      <c r="D31" s="156">
        <v>13</v>
      </c>
      <c r="E31" s="156">
        <v>13</v>
      </c>
      <c r="F31" s="156">
        <v>11</v>
      </c>
      <c r="G31" s="156">
        <v>10</v>
      </c>
      <c r="H31" s="156">
        <v>11</v>
      </c>
      <c r="I31" s="156">
        <v>9</v>
      </c>
      <c r="J31" s="156">
        <v>9</v>
      </c>
      <c r="K31" s="156">
        <v>10</v>
      </c>
      <c r="L31" s="156">
        <v>15</v>
      </c>
      <c r="M31" s="156">
        <v>17</v>
      </c>
      <c r="N31" s="156">
        <v>17</v>
      </c>
      <c r="O31" s="157">
        <v>19</v>
      </c>
      <c r="P31" s="157">
        <v>17</v>
      </c>
      <c r="Q31" s="157">
        <v>16</v>
      </c>
      <c r="R31" s="157">
        <v>0</v>
      </c>
      <c r="S31" s="542">
        <f t="shared" si="0"/>
        <v>213</v>
      </c>
      <c r="T31" s="22"/>
      <c r="U31" s="22"/>
      <c r="V31" s="22"/>
      <c r="W31" s="22"/>
      <c r="X31" s="150"/>
      <c r="Y31" s="22"/>
    </row>
    <row r="32" spans="1:25" s="99" customFormat="1" ht="10.95" customHeight="1" x14ac:dyDescent="0.2">
      <c r="A32" s="155" t="s">
        <v>44</v>
      </c>
      <c r="B32" s="156">
        <v>13</v>
      </c>
      <c r="C32" s="156">
        <v>13</v>
      </c>
      <c r="D32" s="156">
        <v>13</v>
      </c>
      <c r="E32" s="156">
        <v>13</v>
      </c>
      <c r="F32" s="156">
        <v>10</v>
      </c>
      <c r="G32" s="156">
        <v>10</v>
      </c>
      <c r="H32" s="156">
        <v>13</v>
      </c>
      <c r="I32" s="156">
        <v>10</v>
      </c>
      <c r="J32" s="156">
        <v>18</v>
      </c>
      <c r="K32" s="156">
        <v>10</v>
      </c>
      <c r="L32" s="156">
        <v>14</v>
      </c>
      <c r="M32" s="156">
        <v>15</v>
      </c>
      <c r="N32" s="156">
        <v>16</v>
      </c>
      <c r="O32" s="157">
        <v>18</v>
      </c>
      <c r="P32" s="157">
        <v>19</v>
      </c>
      <c r="Q32" s="157">
        <v>16</v>
      </c>
      <c r="R32" s="157">
        <v>0</v>
      </c>
      <c r="S32" s="542">
        <f t="shared" si="0"/>
        <v>221</v>
      </c>
      <c r="T32" s="22"/>
      <c r="U32" s="22"/>
      <c r="V32" s="22"/>
      <c r="W32" s="22"/>
      <c r="X32" s="150"/>
      <c r="Y32" s="22"/>
    </row>
    <row r="33" spans="1:35" s="99" customFormat="1" ht="10.95" customHeight="1" x14ac:dyDescent="0.2">
      <c r="A33" s="155" t="s">
        <v>45</v>
      </c>
      <c r="B33" s="156">
        <v>16</v>
      </c>
      <c r="C33" s="156">
        <v>16</v>
      </c>
      <c r="D33" s="156">
        <v>14</v>
      </c>
      <c r="E33" s="156">
        <v>14</v>
      </c>
      <c r="F33" s="156">
        <v>11</v>
      </c>
      <c r="G33" s="156">
        <v>10</v>
      </c>
      <c r="H33" s="156">
        <v>14</v>
      </c>
      <c r="I33" s="156">
        <v>11</v>
      </c>
      <c r="J33" s="156">
        <v>14</v>
      </c>
      <c r="K33" s="156">
        <v>12</v>
      </c>
      <c r="L33" s="156">
        <v>19</v>
      </c>
      <c r="M33" s="156">
        <v>19</v>
      </c>
      <c r="N33" s="156">
        <v>25</v>
      </c>
      <c r="O33" s="157">
        <v>26</v>
      </c>
      <c r="P33" s="157">
        <v>22</v>
      </c>
      <c r="Q33" s="157">
        <v>26</v>
      </c>
      <c r="R33" s="157">
        <v>0</v>
      </c>
      <c r="S33" s="542">
        <f t="shared" si="0"/>
        <v>269</v>
      </c>
      <c r="T33" s="22"/>
      <c r="U33" s="22"/>
      <c r="V33" s="22"/>
      <c r="W33" s="22"/>
      <c r="X33" s="150"/>
      <c r="Y33" s="22"/>
    </row>
    <row r="34" spans="1:35" s="99" customFormat="1" ht="10.95" customHeight="1" x14ac:dyDescent="0.2">
      <c r="A34" s="155" t="s">
        <v>46</v>
      </c>
      <c r="B34" s="156">
        <v>27</v>
      </c>
      <c r="C34" s="156">
        <v>22</v>
      </c>
      <c r="D34" s="156">
        <v>22</v>
      </c>
      <c r="E34" s="156">
        <v>22</v>
      </c>
      <c r="F34" s="156">
        <v>16</v>
      </c>
      <c r="G34" s="156">
        <v>18</v>
      </c>
      <c r="H34" s="156">
        <v>15</v>
      </c>
      <c r="I34" s="156">
        <v>15</v>
      </c>
      <c r="J34" s="156">
        <v>10</v>
      </c>
      <c r="K34" s="156">
        <v>16</v>
      </c>
      <c r="L34" s="156">
        <v>23</v>
      </c>
      <c r="M34" s="156">
        <v>28</v>
      </c>
      <c r="N34" s="156">
        <v>25</v>
      </c>
      <c r="O34" s="157">
        <v>29</v>
      </c>
      <c r="P34" s="157">
        <v>23</v>
      </c>
      <c r="Q34" s="157">
        <v>26</v>
      </c>
      <c r="R34" s="157">
        <v>0</v>
      </c>
      <c r="S34" s="542">
        <f t="shared" si="0"/>
        <v>337</v>
      </c>
      <c r="T34" s="22"/>
      <c r="U34" s="22"/>
      <c r="V34" s="22"/>
      <c r="W34" s="22"/>
      <c r="X34" s="150"/>
      <c r="Y34" s="22"/>
    </row>
    <row r="35" spans="1:35" s="99" customFormat="1" ht="10.95" customHeight="1" x14ac:dyDescent="0.2">
      <c r="A35" s="155" t="s">
        <v>47</v>
      </c>
      <c r="B35" s="156">
        <v>33</v>
      </c>
      <c r="C35" s="156">
        <v>32</v>
      </c>
      <c r="D35" s="156">
        <v>32</v>
      </c>
      <c r="E35" s="156">
        <v>32</v>
      </c>
      <c r="F35" s="156">
        <v>25</v>
      </c>
      <c r="G35" s="156">
        <v>24</v>
      </c>
      <c r="H35" s="156">
        <v>21</v>
      </c>
      <c r="I35" s="156">
        <v>21</v>
      </c>
      <c r="J35" s="156">
        <v>18</v>
      </c>
      <c r="K35" s="156">
        <v>18</v>
      </c>
      <c r="L35" s="156">
        <v>30</v>
      </c>
      <c r="M35" s="156">
        <v>29</v>
      </c>
      <c r="N35" s="156">
        <v>28</v>
      </c>
      <c r="O35" s="157">
        <v>32</v>
      </c>
      <c r="P35" s="157">
        <v>28</v>
      </c>
      <c r="Q35" s="157">
        <v>28</v>
      </c>
      <c r="R35" s="157">
        <v>0</v>
      </c>
      <c r="S35" s="542">
        <f t="shared" si="0"/>
        <v>431</v>
      </c>
      <c r="T35" s="22"/>
      <c r="U35" s="22"/>
      <c r="V35" s="22"/>
      <c r="W35" s="22"/>
      <c r="X35" s="150"/>
      <c r="Y35" s="22"/>
    </row>
    <row r="36" spans="1:35" s="99" customFormat="1" ht="10.95" customHeight="1" x14ac:dyDescent="0.2">
      <c r="A36" s="155" t="s">
        <v>48</v>
      </c>
      <c r="B36" s="156">
        <v>34</v>
      </c>
      <c r="C36" s="156">
        <v>31</v>
      </c>
      <c r="D36" s="156">
        <v>32</v>
      </c>
      <c r="E36" s="156">
        <v>32</v>
      </c>
      <c r="F36" s="156">
        <v>23</v>
      </c>
      <c r="G36" s="156">
        <v>20</v>
      </c>
      <c r="H36" s="156">
        <v>19</v>
      </c>
      <c r="I36" s="156">
        <v>16</v>
      </c>
      <c r="J36" s="156">
        <v>14</v>
      </c>
      <c r="K36" s="156">
        <v>13</v>
      </c>
      <c r="L36" s="156">
        <v>26</v>
      </c>
      <c r="M36" s="156">
        <v>23</v>
      </c>
      <c r="N36" s="156">
        <v>25</v>
      </c>
      <c r="O36" s="157">
        <v>27</v>
      </c>
      <c r="P36" s="157">
        <v>25</v>
      </c>
      <c r="Q36" s="157">
        <v>25</v>
      </c>
      <c r="R36" s="157">
        <v>1</v>
      </c>
      <c r="S36" s="542">
        <f t="shared" si="0"/>
        <v>386</v>
      </c>
      <c r="T36" s="22"/>
      <c r="U36" s="22"/>
      <c r="V36" s="22"/>
      <c r="W36" s="22"/>
      <c r="X36" s="150"/>
      <c r="Y36" s="22"/>
    </row>
    <row r="37" spans="1:35" s="99" customFormat="1" ht="10.95" customHeight="1" x14ac:dyDescent="0.2">
      <c r="A37" s="155" t="s">
        <v>49</v>
      </c>
      <c r="B37" s="156">
        <v>19</v>
      </c>
      <c r="C37" s="156">
        <v>18</v>
      </c>
      <c r="D37" s="156">
        <v>17</v>
      </c>
      <c r="E37" s="156">
        <v>17</v>
      </c>
      <c r="F37" s="156">
        <v>13</v>
      </c>
      <c r="G37" s="156">
        <v>11</v>
      </c>
      <c r="H37" s="156">
        <v>11</v>
      </c>
      <c r="I37" s="156">
        <v>11</v>
      </c>
      <c r="J37" s="156">
        <v>10</v>
      </c>
      <c r="K37" s="156">
        <v>11</v>
      </c>
      <c r="L37" s="156">
        <v>21</v>
      </c>
      <c r="M37" s="156">
        <v>23</v>
      </c>
      <c r="N37" s="156">
        <v>20</v>
      </c>
      <c r="O37" s="157">
        <v>21</v>
      </c>
      <c r="P37" s="157">
        <v>21</v>
      </c>
      <c r="Q37" s="157">
        <v>20</v>
      </c>
      <c r="R37" s="157">
        <v>1</v>
      </c>
      <c r="S37" s="542">
        <f t="shared" si="0"/>
        <v>265</v>
      </c>
      <c r="T37" s="22"/>
      <c r="U37" s="22"/>
      <c r="V37" s="22"/>
      <c r="W37" s="22"/>
      <c r="X37" s="150"/>
      <c r="Y37" s="22"/>
    </row>
    <row r="38" spans="1:35" s="99" customFormat="1" ht="10.95" customHeight="1" x14ac:dyDescent="0.2">
      <c r="A38" s="155" t="s">
        <v>50</v>
      </c>
      <c r="B38" s="156">
        <v>15</v>
      </c>
      <c r="C38" s="156">
        <v>14</v>
      </c>
      <c r="D38" s="156">
        <v>14</v>
      </c>
      <c r="E38" s="156">
        <v>14</v>
      </c>
      <c r="F38" s="156">
        <v>10</v>
      </c>
      <c r="G38" s="156">
        <v>9</v>
      </c>
      <c r="H38" s="156">
        <v>9</v>
      </c>
      <c r="I38" s="156">
        <v>9</v>
      </c>
      <c r="J38" s="156">
        <v>9</v>
      </c>
      <c r="K38" s="156">
        <v>11</v>
      </c>
      <c r="L38" s="156">
        <v>16</v>
      </c>
      <c r="M38" s="156">
        <v>18</v>
      </c>
      <c r="N38" s="156">
        <v>19</v>
      </c>
      <c r="O38" s="157">
        <v>18</v>
      </c>
      <c r="P38" s="157">
        <v>16</v>
      </c>
      <c r="Q38" s="157">
        <v>17</v>
      </c>
      <c r="R38" s="157">
        <v>1</v>
      </c>
      <c r="S38" s="542">
        <f t="shared" si="0"/>
        <v>219</v>
      </c>
      <c r="T38" s="22"/>
      <c r="U38" s="22"/>
      <c r="V38" s="22"/>
      <c r="W38" s="22"/>
      <c r="X38" s="150"/>
      <c r="Y38" s="22"/>
    </row>
    <row r="39" spans="1:35" s="99" customFormat="1" ht="10.95" customHeight="1" x14ac:dyDescent="0.2">
      <c r="A39" s="155" t="s">
        <v>51</v>
      </c>
      <c r="B39" s="156">
        <v>12</v>
      </c>
      <c r="C39" s="156">
        <v>13</v>
      </c>
      <c r="D39" s="156">
        <v>12</v>
      </c>
      <c r="E39" s="156">
        <v>12</v>
      </c>
      <c r="F39" s="156">
        <v>8</v>
      </c>
      <c r="G39" s="156">
        <v>7</v>
      </c>
      <c r="H39" s="156">
        <v>8</v>
      </c>
      <c r="I39" s="156">
        <v>7</v>
      </c>
      <c r="J39" s="156">
        <v>7</v>
      </c>
      <c r="K39" s="156">
        <v>9</v>
      </c>
      <c r="L39" s="156">
        <v>15</v>
      </c>
      <c r="M39" s="156">
        <v>16</v>
      </c>
      <c r="N39" s="156">
        <v>16</v>
      </c>
      <c r="O39" s="157">
        <v>17</v>
      </c>
      <c r="P39" s="157">
        <v>15</v>
      </c>
      <c r="Q39" s="157">
        <v>16</v>
      </c>
      <c r="R39" s="157">
        <v>1</v>
      </c>
      <c r="S39" s="542">
        <f t="shared" si="0"/>
        <v>191</v>
      </c>
      <c r="T39" s="22"/>
      <c r="U39" s="22"/>
      <c r="V39" s="22"/>
      <c r="W39" s="22"/>
      <c r="X39" s="150"/>
      <c r="Y39" s="22"/>
    </row>
    <row r="40" spans="1:35" s="99" customFormat="1" ht="10.95" customHeight="1" x14ac:dyDescent="0.2">
      <c r="A40" s="155" t="s">
        <v>52</v>
      </c>
      <c r="B40" s="156">
        <v>13</v>
      </c>
      <c r="C40" s="156">
        <v>13</v>
      </c>
      <c r="D40" s="156">
        <v>12</v>
      </c>
      <c r="E40" s="156">
        <v>12</v>
      </c>
      <c r="F40" s="156">
        <v>10</v>
      </c>
      <c r="G40" s="158">
        <v>0</v>
      </c>
      <c r="H40" s="156">
        <v>9</v>
      </c>
      <c r="I40" s="156">
        <v>7</v>
      </c>
      <c r="J40" s="156">
        <v>7</v>
      </c>
      <c r="K40" s="156">
        <v>8</v>
      </c>
      <c r="L40" s="156">
        <v>13</v>
      </c>
      <c r="M40" s="156">
        <v>13</v>
      </c>
      <c r="N40" s="156">
        <v>14</v>
      </c>
      <c r="O40" s="157">
        <v>14</v>
      </c>
      <c r="P40" s="157">
        <v>12</v>
      </c>
      <c r="Q40" s="157">
        <v>12</v>
      </c>
      <c r="R40" s="157">
        <v>1</v>
      </c>
      <c r="S40" s="542">
        <f>SUM(B40:R40)</f>
        <v>170</v>
      </c>
      <c r="T40" s="22"/>
      <c r="U40" s="22"/>
      <c r="V40" s="22"/>
      <c r="W40" s="22"/>
      <c r="X40" s="150"/>
      <c r="Y40" s="22"/>
    </row>
    <row r="41" spans="1:35" s="99" customFormat="1" ht="10.95" customHeight="1" x14ac:dyDescent="0.2">
      <c r="A41" s="159" t="s">
        <v>2</v>
      </c>
      <c r="B41" s="160">
        <f>SUM(B29:B40)</f>
        <v>217</v>
      </c>
      <c r="C41" s="160">
        <f>SUM(C29:C40)</f>
        <v>210</v>
      </c>
      <c r="D41" s="160">
        <f t="shared" ref="D41:O41" si="1">SUM(D29:D40)</f>
        <v>202</v>
      </c>
      <c r="E41" s="160">
        <f>SUM(E29:E40)</f>
        <v>203</v>
      </c>
      <c r="F41" s="160">
        <f t="shared" si="1"/>
        <v>155</v>
      </c>
      <c r="G41" s="160">
        <f t="shared" si="1"/>
        <v>133</v>
      </c>
      <c r="H41" s="160">
        <f t="shared" si="1"/>
        <v>144</v>
      </c>
      <c r="I41" s="160">
        <f t="shared" si="1"/>
        <v>130</v>
      </c>
      <c r="J41" s="160">
        <f t="shared" si="1"/>
        <v>130</v>
      </c>
      <c r="K41" s="160">
        <f t="shared" si="1"/>
        <v>133</v>
      </c>
      <c r="L41" s="160">
        <f t="shared" si="1"/>
        <v>215</v>
      </c>
      <c r="M41" s="160">
        <f t="shared" si="1"/>
        <v>226</v>
      </c>
      <c r="N41" s="160">
        <f t="shared" si="1"/>
        <v>235</v>
      </c>
      <c r="O41" s="160">
        <f t="shared" si="1"/>
        <v>251</v>
      </c>
      <c r="P41" s="160">
        <f t="shared" ref="P41" si="2">SUM(P29:P40)</f>
        <v>229</v>
      </c>
      <c r="Q41" s="160">
        <f>SUM(Q29:Q40)</f>
        <v>228</v>
      </c>
      <c r="R41" s="160">
        <f>SUM(R29:R40)</f>
        <v>33</v>
      </c>
      <c r="S41" s="543">
        <f>SUM(B41:R41)</f>
        <v>3074</v>
      </c>
      <c r="T41" s="22"/>
      <c r="U41" s="22"/>
      <c r="V41" s="22"/>
      <c r="W41" s="22"/>
      <c r="X41" s="150"/>
      <c r="Y41" s="22"/>
    </row>
    <row r="42" spans="1:35" s="99" customFormat="1" ht="11.4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161"/>
      <c r="S42" s="22"/>
      <c r="T42" s="22"/>
      <c r="U42" s="22"/>
      <c r="V42" s="22"/>
      <c r="W42" s="22"/>
      <c r="X42" s="150"/>
      <c r="Y42" s="22"/>
    </row>
    <row r="43" spans="1:35" s="99" customFormat="1" ht="11.4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0"/>
      <c r="M43" s="20"/>
      <c r="N43" s="20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35" s="99" customFormat="1" ht="11.4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0"/>
      <c r="M44" s="20"/>
      <c r="N44" s="20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35" s="99" customFormat="1" ht="11.4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0"/>
      <c r="M45" s="20"/>
      <c r="N45" s="20"/>
      <c r="O45" s="22"/>
      <c r="P45" s="22"/>
      <c r="Q45" s="22"/>
      <c r="R45" s="22"/>
      <c r="S45" s="162"/>
      <c r="T45" s="163"/>
      <c r="U45" s="164"/>
      <c r="V45" s="150"/>
      <c r="W45" s="150"/>
      <c r="X45" s="22"/>
      <c r="Y45" s="22"/>
    </row>
    <row r="46" spans="1:35" s="99" customFormat="1" ht="11.4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0"/>
      <c r="M46" s="20"/>
      <c r="N46" s="20"/>
      <c r="O46" s="22"/>
      <c r="P46" s="22"/>
      <c r="Q46" s="22"/>
      <c r="R46" s="22"/>
      <c r="S46" s="162"/>
      <c r="T46" s="163"/>
      <c r="U46" s="164"/>
      <c r="V46" s="150"/>
      <c r="W46" s="150"/>
      <c r="X46" s="22"/>
      <c r="Y46" s="22"/>
    </row>
    <row r="47" spans="1:35" s="99" customFormat="1" ht="11.4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0"/>
      <c r="M47" s="20"/>
      <c r="N47" s="20"/>
      <c r="O47" s="22"/>
      <c r="P47" s="22"/>
      <c r="Q47" s="22"/>
      <c r="R47" s="22"/>
      <c r="S47" s="165"/>
      <c r="T47" s="166"/>
      <c r="U47" s="167"/>
      <c r="V47" s="150"/>
      <c r="W47" s="150"/>
      <c r="X47" s="22"/>
      <c r="Y47" s="22"/>
    </row>
    <row r="48" spans="1:35" s="99" customFormat="1" ht="11.4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0"/>
      <c r="M48" s="20"/>
      <c r="N48" s="20"/>
      <c r="O48" s="22"/>
      <c r="P48" s="22"/>
      <c r="Q48" s="22"/>
      <c r="R48" s="22"/>
      <c r="S48" s="168"/>
      <c r="T48" s="168"/>
      <c r="U48" s="168"/>
      <c r="V48" s="168"/>
      <c r="W48" s="168"/>
      <c r="X48" s="168"/>
      <c r="Y48" s="168"/>
      <c r="Z48" s="515"/>
      <c r="AA48" s="515"/>
      <c r="AB48" s="515"/>
      <c r="AC48" s="515"/>
      <c r="AD48" s="515"/>
      <c r="AE48" s="515"/>
      <c r="AF48" s="515"/>
      <c r="AG48" s="515"/>
      <c r="AH48" s="515"/>
      <c r="AI48" s="515"/>
    </row>
    <row r="49" spans="1:35" s="99" customFormat="1" ht="10.199999999999999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0"/>
      <c r="M49" s="20"/>
      <c r="N49" s="20"/>
      <c r="O49" s="22"/>
      <c r="P49" s="22"/>
      <c r="Q49" s="22"/>
      <c r="R49" s="22"/>
      <c r="S49" s="168"/>
      <c r="T49" s="168"/>
      <c r="U49" s="168"/>
      <c r="V49" s="168"/>
      <c r="W49" s="168"/>
      <c r="X49" s="168"/>
      <c r="Y49" s="168"/>
      <c r="Z49" s="515"/>
      <c r="AA49" s="515"/>
      <c r="AB49" s="515"/>
      <c r="AC49" s="515"/>
      <c r="AD49" s="515"/>
      <c r="AE49" s="515"/>
      <c r="AF49" s="515"/>
      <c r="AG49" s="515"/>
      <c r="AH49" s="515"/>
      <c r="AI49" s="515"/>
    </row>
    <row r="50" spans="1:35" s="99" customFormat="1" ht="10.199999999999999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0"/>
      <c r="M50" s="20"/>
      <c r="N50" s="20"/>
      <c r="O50" s="22"/>
      <c r="P50" s="22"/>
      <c r="Q50" s="22"/>
      <c r="R50" s="22"/>
      <c r="S50" s="168"/>
      <c r="T50" s="168"/>
      <c r="U50" s="168"/>
      <c r="V50" s="168"/>
      <c r="W50" s="168"/>
      <c r="X50" s="168"/>
      <c r="Y50" s="168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</row>
    <row r="51" spans="1:35" s="99" customFormat="1" ht="10.199999999999999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0"/>
      <c r="M51" s="20"/>
      <c r="N51" s="20"/>
      <c r="O51" s="22"/>
      <c r="P51" s="22"/>
      <c r="Q51" s="22"/>
      <c r="R51" s="22"/>
      <c r="S51" s="168"/>
      <c r="T51" s="168"/>
      <c r="U51" s="168"/>
      <c r="V51" s="168"/>
      <c r="W51" s="168"/>
      <c r="X51" s="168"/>
      <c r="Y51" s="168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</row>
    <row r="52" spans="1:35" s="99" customFormat="1" ht="10.199999999999999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0"/>
      <c r="M52" s="20"/>
      <c r="N52" s="20"/>
      <c r="O52" s="22"/>
      <c r="P52" s="22"/>
      <c r="Q52" s="22"/>
      <c r="R52" s="22"/>
      <c r="S52" s="168"/>
      <c r="T52" s="168"/>
      <c r="U52" s="168"/>
      <c r="V52" s="168"/>
      <c r="W52" s="168"/>
      <c r="X52" s="168"/>
      <c r="Y52" s="168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</row>
    <row r="53" spans="1:35" s="99" customFormat="1" ht="10.199999999999999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0"/>
      <c r="M53" s="20"/>
      <c r="N53" s="20"/>
      <c r="O53" s="22"/>
      <c r="P53" s="22"/>
      <c r="Q53" s="22"/>
      <c r="R53" s="22"/>
      <c r="S53" s="150"/>
      <c r="T53" s="150"/>
      <c r="U53" s="150"/>
      <c r="V53" s="150"/>
      <c r="W53" s="150"/>
      <c r="X53" s="22"/>
      <c r="Y53" s="22"/>
    </row>
    <row r="54" spans="1:35" s="99" customFormat="1" ht="10.199999999999999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0"/>
      <c r="M54" s="20"/>
      <c r="N54" s="20"/>
      <c r="O54" s="22"/>
      <c r="P54" s="22"/>
      <c r="Q54" s="22"/>
      <c r="R54" s="22"/>
      <c r="S54" s="150"/>
      <c r="T54" s="150"/>
      <c r="U54" s="150"/>
      <c r="V54" s="150"/>
      <c r="W54" s="150"/>
      <c r="X54" s="22"/>
      <c r="Y54" s="22"/>
    </row>
    <row r="55" spans="1:35" s="99" customFormat="1" ht="10.199999999999999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0"/>
      <c r="M55" s="20"/>
      <c r="N55" s="20"/>
      <c r="O55" s="22"/>
      <c r="P55" s="22"/>
      <c r="Q55" s="22"/>
      <c r="R55" s="22"/>
      <c r="S55" s="150"/>
      <c r="T55" s="150"/>
      <c r="U55" s="150"/>
      <c r="V55" s="150"/>
      <c r="W55" s="150"/>
      <c r="X55" s="22"/>
      <c r="Y55" s="22"/>
    </row>
    <row r="56" spans="1:35" s="99" customFormat="1" ht="10.199999999999999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0"/>
      <c r="M56" s="20"/>
      <c r="N56" s="20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35" s="99" customFormat="1" ht="10.199999999999999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0"/>
      <c r="M57" s="20"/>
      <c r="N57" s="20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35" s="99" customFormat="1" ht="10.199999999999999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0"/>
      <c r="M58" s="20"/>
      <c r="N58" s="20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35" s="99" customFormat="1" ht="10.199999999999999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0"/>
      <c r="M59" s="20"/>
      <c r="N59" s="20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35" s="99" customFormat="1" ht="10.199999999999999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0"/>
      <c r="M60" s="20"/>
      <c r="N60" s="20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35" s="99" customFormat="1" ht="10.199999999999999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0"/>
      <c r="M61" s="20"/>
      <c r="N61" s="20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35" s="99" customFormat="1" ht="10.199999999999999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0"/>
      <c r="M62" s="20"/>
      <c r="N62" s="20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35" s="99" customFormat="1" ht="10.199999999999999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0"/>
      <c r="M63" s="20"/>
      <c r="N63" s="20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35" s="99" customFormat="1" ht="10.199999999999999" customHeight="1" x14ac:dyDescent="0.2">
      <c r="A64" s="22"/>
      <c r="B64" s="22"/>
      <c r="C64" s="169"/>
      <c r="D64" s="22"/>
      <c r="E64" s="22"/>
      <c r="F64" s="22"/>
      <c r="G64" s="22"/>
      <c r="H64" s="22"/>
      <c r="I64" s="22"/>
      <c r="J64" s="22"/>
      <c r="K64" s="22"/>
      <c r="L64" s="20"/>
      <c r="M64" s="20"/>
      <c r="N64" s="20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s="99" customFormat="1" ht="10.199999999999999" customHeight="1" x14ac:dyDescent="0.2">
      <c r="A65" s="111"/>
      <c r="B65" s="112"/>
      <c r="C65" s="93"/>
      <c r="D65" s="93"/>
      <c r="E65" s="93"/>
      <c r="F65" s="93"/>
      <c r="G65" s="93"/>
      <c r="H65" s="93"/>
      <c r="I65" s="93"/>
      <c r="J65" s="22"/>
      <c r="K65" s="22"/>
      <c r="L65" s="20"/>
      <c r="M65" s="20"/>
      <c r="N65" s="20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s="99" customFormat="1" ht="10.199999999999999" customHeight="1" x14ac:dyDescent="0.2">
      <c r="A66" s="22"/>
      <c r="B66" s="69"/>
      <c r="C66" s="93"/>
      <c r="D66" s="93"/>
      <c r="E66" s="93"/>
      <c r="F66" s="93"/>
      <c r="G66" s="93"/>
      <c r="H66" s="93"/>
      <c r="I66" s="93"/>
      <c r="J66" s="22"/>
      <c r="K66" s="22"/>
      <c r="L66" s="20"/>
      <c r="M66" s="20"/>
      <c r="N66" s="20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s="99" customFormat="1" ht="10.199999999999999" customHeight="1" x14ac:dyDescent="0.2">
      <c r="A67" s="22"/>
      <c r="B67" s="22"/>
      <c r="C67" s="93"/>
      <c r="D67" s="93"/>
      <c r="E67" s="93"/>
      <c r="F67" s="93"/>
      <c r="G67" s="93"/>
      <c r="H67" s="93"/>
      <c r="I67" s="93"/>
      <c r="J67" s="22"/>
      <c r="K67" s="22"/>
      <c r="L67" s="20"/>
      <c r="M67" s="20"/>
      <c r="N67" s="20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s="99" customFormat="1" ht="10.199999999999999" customHeight="1" x14ac:dyDescent="0.2">
      <c r="A68" s="22"/>
      <c r="B68" s="22"/>
      <c r="C68" s="93"/>
      <c r="D68" s="93"/>
      <c r="E68" s="93"/>
      <c r="F68" s="93"/>
      <c r="G68" s="93"/>
      <c r="H68" s="93"/>
      <c r="I68" s="93"/>
      <c r="J68" s="22"/>
      <c r="K68" s="22"/>
      <c r="L68" s="20"/>
      <c r="M68" s="20"/>
      <c r="N68" s="20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s="99" customFormat="1" ht="10.199999999999999" customHeight="1" x14ac:dyDescent="0.2">
      <c r="A69" s="22"/>
      <c r="B69" s="22"/>
      <c r="C69" s="93"/>
      <c r="D69" s="93"/>
      <c r="E69" s="93"/>
      <c r="F69" s="93"/>
      <c r="G69" s="93"/>
      <c r="H69" s="93"/>
      <c r="I69" s="93"/>
      <c r="J69" s="22"/>
      <c r="K69" s="22"/>
      <c r="L69" s="20"/>
      <c r="M69" s="20"/>
      <c r="N69" s="20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s="99" customFormat="1" ht="10.199999999999999" customHeight="1" x14ac:dyDescent="0.2">
      <c r="A70" s="22"/>
      <c r="B70" s="22"/>
      <c r="C70" s="93"/>
      <c r="D70" s="93"/>
      <c r="E70" s="93"/>
      <c r="F70" s="93"/>
      <c r="G70" s="93"/>
      <c r="H70" s="93"/>
      <c r="I70" s="93"/>
      <c r="J70" s="22"/>
      <c r="K70" s="22"/>
      <c r="L70" s="20"/>
      <c r="M70" s="20"/>
      <c r="N70" s="20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s="99" customFormat="1" ht="10.199999999999999" customHeight="1" x14ac:dyDescent="0.2">
      <c r="A71" s="22"/>
      <c r="B71" s="22"/>
      <c r="C71" s="93"/>
      <c r="D71" s="93"/>
      <c r="E71" s="93"/>
      <c r="F71" s="93"/>
      <c r="G71" s="93"/>
      <c r="H71" s="93"/>
      <c r="I71" s="93"/>
      <c r="J71" s="22"/>
      <c r="K71" s="22"/>
      <c r="L71" s="20"/>
      <c r="M71" s="20"/>
      <c r="N71" s="20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s="99" customFormat="1" ht="10.199999999999999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0"/>
      <c r="M72" s="20"/>
      <c r="N72" s="20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s="99" customFormat="1" ht="10.199999999999999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0"/>
      <c r="M73" s="20"/>
      <c r="N73" s="20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s="99" customFormat="1" ht="10.199999999999999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0"/>
      <c r="M74" s="20"/>
      <c r="N74" s="20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s="99" customFormat="1" ht="11.4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</sheetData>
  <mergeCells count="2">
    <mergeCell ref="A26:O26"/>
    <mergeCell ref="A27:O27"/>
  </mergeCells>
  <pageMargins left="0.7" right="0.7" top="0.75" bottom="0.75" header="0.3" footer="0.3"/>
  <pageSetup paperSize="9" orientation="portrait" r:id="rId1"/>
  <ignoredErrors>
    <ignoredError sqref="C10:D10 C17:D17" numberStoredAsText="1"/>
    <ignoredError sqref="B41:C41 D41:O4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V126"/>
  <sheetViews>
    <sheetView showGridLines="0" zoomScale="84" zoomScaleNormal="84" workbookViewId="0">
      <selection activeCell="A33" sqref="A33"/>
    </sheetView>
  </sheetViews>
  <sheetFormatPr defaultColWidth="8.88671875" defaultRowHeight="11.4" x14ac:dyDescent="0.2"/>
  <cols>
    <col min="1" max="1" width="15.6640625" style="99" customWidth="1"/>
    <col min="2" max="47" width="16.6640625" style="99" customWidth="1"/>
    <col min="48" max="49" width="10.6640625" style="99" customWidth="1"/>
    <col min="50" max="16384" width="8.88671875" style="99"/>
  </cols>
  <sheetData>
    <row r="2" spans="1:48" x14ac:dyDescent="0.2">
      <c r="AK2" s="172"/>
      <c r="AL2" s="172"/>
      <c r="AM2" s="172"/>
      <c r="AN2" s="172"/>
      <c r="AO2" s="172"/>
    </row>
    <row r="3" spans="1:48" x14ac:dyDescent="0.2">
      <c r="AK3" s="172"/>
      <c r="AL3" s="172"/>
      <c r="AM3" s="172"/>
      <c r="AN3" s="172"/>
      <c r="AO3" s="172"/>
    </row>
    <row r="4" spans="1:48" x14ac:dyDescent="0.2">
      <c r="AK4" s="172"/>
      <c r="AL4" s="172"/>
      <c r="AM4" s="172"/>
      <c r="AN4" s="172"/>
      <c r="AO4" s="172"/>
    </row>
    <row r="5" spans="1:48" x14ac:dyDescent="0.2">
      <c r="AK5" s="172"/>
      <c r="AL5" s="172"/>
      <c r="AM5" s="172"/>
      <c r="AN5" s="172"/>
      <c r="AO5" s="172"/>
    </row>
    <row r="6" spans="1:48" x14ac:dyDescent="0.2">
      <c r="AK6" s="172"/>
      <c r="AL6" s="172"/>
      <c r="AM6" s="172"/>
      <c r="AN6" s="172"/>
      <c r="AO6" s="172"/>
    </row>
    <row r="7" spans="1:48" ht="19.2" customHeight="1" x14ac:dyDescent="0.2">
      <c r="A7" s="170" t="s">
        <v>132</v>
      </c>
      <c r="B7" s="170"/>
      <c r="C7" s="170"/>
      <c r="D7" s="170"/>
      <c r="E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K7" s="172"/>
      <c r="AL7" s="172"/>
      <c r="AM7" s="172"/>
      <c r="AN7" s="172"/>
      <c r="AO7" s="172"/>
    </row>
    <row r="8" spans="1:48" x14ac:dyDescent="0.2"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</row>
    <row r="9" spans="1:48" x14ac:dyDescent="0.2">
      <c r="A9" s="674" t="s">
        <v>201</v>
      </c>
      <c r="B9" s="667">
        <v>2020</v>
      </c>
      <c r="C9" s="667"/>
      <c r="D9" s="667"/>
      <c r="E9" s="667"/>
      <c r="F9" s="667">
        <v>2019</v>
      </c>
      <c r="G9" s="667"/>
      <c r="H9" s="667"/>
      <c r="I9" s="667"/>
      <c r="J9" s="667">
        <v>2018</v>
      </c>
      <c r="K9" s="667"/>
      <c r="L9" s="667"/>
      <c r="M9" s="667"/>
      <c r="N9" s="667">
        <v>2017</v>
      </c>
      <c r="O9" s="667"/>
      <c r="P9" s="667"/>
      <c r="Q9" s="667"/>
      <c r="R9" s="667">
        <v>2016</v>
      </c>
      <c r="S9" s="667"/>
      <c r="T9" s="667"/>
      <c r="U9" s="667"/>
      <c r="V9" s="667">
        <v>2015</v>
      </c>
      <c r="W9" s="667"/>
      <c r="X9" s="667"/>
      <c r="Y9" s="667"/>
      <c r="Z9" s="667">
        <v>2014</v>
      </c>
      <c r="AA9" s="667"/>
      <c r="AB9" s="667"/>
      <c r="AC9" s="667"/>
      <c r="AD9" s="667">
        <v>2013</v>
      </c>
      <c r="AE9" s="667"/>
      <c r="AF9" s="667"/>
      <c r="AG9" s="667"/>
      <c r="AH9" s="667">
        <v>2012</v>
      </c>
      <c r="AI9" s="667"/>
      <c r="AJ9" s="667"/>
      <c r="AK9" s="667"/>
      <c r="AL9" s="667" t="s">
        <v>2</v>
      </c>
      <c r="AM9" s="667"/>
      <c r="AN9" s="667"/>
      <c r="AO9" s="679"/>
      <c r="AP9" s="22"/>
      <c r="AQ9" s="22"/>
      <c r="AR9" s="22"/>
      <c r="AS9" s="22"/>
      <c r="AT9" s="22"/>
      <c r="AU9" s="22"/>
      <c r="AV9" s="22"/>
    </row>
    <row r="10" spans="1:48" ht="85.95" customHeight="1" x14ac:dyDescent="0.2">
      <c r="A10" s="675"/>
      <c r="B10" s="544" t="s">
        <v>2</v>
      </c>
      <c r="C10" s="544" t="s">
        <v>56</v>
      </c>
      <c r="D10" s="544" t="s">
        <v>57</v>
      </c>
      <c r="E10" s="544" t="s">
        <v>59</v>
      </c>
      <c r="F10" s="544" t="s">
        <v>2</v>
      </c>
      <c r="G10" s="544" t="s">
        <v>56</v>
      </c>
      <c r="H10" s="544" t="s">
        <v>57</v>
      </c>
      <c r="I10" s="544" t="s">
        <v>59</v>
      </c>
      <c r="J10" s="544" t="s">
        <v>2</v>
      </c>
      <c r="K10" s="544" t="s">
        <v>56</v>
      </c>
      <c r="L10" s="544" t="s">
        <v>57</v>
      </c>
      <c r="M10" s="544" t="s">
        <v>59</v>
      </c>
      <c r="N10" s="544" t="s">
        <v>2</v>
      </c>
      <c r="O10" s="544" t="s">
        <v>56</v>
      </c>
      <c r="P10" s="544" t="s">
        <v>57</v>
      </c>
      <c r="Q10" s="544" t="s">
        <v>59</v>
      </c>
      <c r="R10" s="544" t="s">
        <v>2</v>
      </c>
      <c r="S10" s="544" t="s">
        <v>56</v>
      </c>
      <c r="T10" s="544" t="s">
        <v>57</v>
      </c>
      <c r="U10" s="544" t="s">
        <v>59</v>
      </c>
      <c r="V10" s="544" t="s">
        <v>2</v>
      </c>
      <c r="W10" s="544" t="s">
        <v>56</v>
      </c>
      <c r="X10" s="544" t="s">
        <v>57</v>
      </c>
      <c r="Y10" s="544" t="s">
        <v>59</v>
      </c>
      <c r="Z10" s="544" t="s">
        <v>2</v>
      </c>
      <c r="AA10" s="544" t="s">
        <v>56</v>
      </c>
      <c r="AB10" s="544" t="s">
        <v>57</v>
      </c>
      <c r="AC10" s="544" t="s">
        <v>58</v>
      </c>
      <c r="AD10" s="544" t="s">
        <v>2</v>
      </c>
      <c r="AE10" s="544" t="s">
        <v>56</v>
      </c>
      <c r="AF10" s="544" t="s">
        <v>57</v>
      </c>
      <c r="AG10" s="544" t="s">
        <v>58</v>
      </c>
      <c r="AH10" s="544" t="s">
        <v>2</v>
      </c>
      <c r="AI10" s="544" t="s">
        <v>56</v>
      </c>
      <c r="AJ10" s="544" t="s">
        <v>57</v>
      </c>
      <c r="AK10" s="544" t="s">
        <v>58</v>
      </c>
      <c r="AL10" s="544" t="s">
        <v>2</v>
      </c>
      <c r="AM10" s="544" t="s">
        <v>56</v>
      </c>
      <c r="AN10" s="544" t="s">
        <v>57</v>
      </c>
      <c r="AO10" s="545" t="s">
        <v>59</v>
      </c>
      <c r="AP10" s="546"/>
      <c r="AQ10" s="20"/>
      <c r="AR10" s="20"/>
      <c r="AS10" s="20"/>
      <c r="AT10" s="20"/>
      <c r="AU10" s="22"/>
      <c r="AV10" s="22"/>
    </row>
    <row r="11" spans="1:48" s="268" customFormat="1" ht="19.95" customHeight="1" x14ac:dyDescent="0.3">
      <c r="A11" s="547" t="s">
        <v>2</v>
      </c>
      <c r="B11" s="548">
        <f>C11+D11+E11</f>
        <v>224089</v>
      </c>
      <c r="C11" s="549">
        <f t="shared" ref="C11:E11" si="0">C12+C13+C14</f>
        <v>5205</v>
      </c>
      <c r="D11" s="549">
        <f t="shared" si="0"/>
        <v>5978</v>
      </c>
      <c r="E11" s="550">
        <f t="shared" si="0"/>
        <v>212906</v>
      </c>
      <c r="F11" s="548">
        <f>G11+H11+I11</f>
        <v>1404179</v>
      </c>
      <c r="G11" s="549">
        <f t="shared" ref="G11:I11" si="1">G12+G13+G14</f>
        <v>42306</v>
      </c>
      <c r="H11" s="549">
        <f t="shared" si="1"/>
        <v>41788</v>
      </c>
      <c r="I11" s="550">
        <f t="shared" si="1"/>
        <v>1320085</v>
      </c>
      <c r="J11" s="548">
        <f>K11+L11+M11</f>
        <v>1405772</v>
      </c>
      <c r="K11" s="549">
        <f t="shared" ref="K11:M11" si="2">K12+K13+K14</f>
        <v>34842</v>
      </c>
      <c r="L11" s="549">
        <f t="shared" si="2"/>
        <v>35723</v>
      </c>
      <c r="M11" s="550">
        <f t="shared" si="2"/>
        <v>1335207</v>
      </c>
      <c r="N11" s="548">
        <f>O11+P11+Q11</f>
        <v>1296370</v>
      </c>
      <c r="O11" s="549">
        <f t="shared" ref="O11:Q11" si="3">O12+O13+O14</f>
        <v>33322</v>
      </c>
      <c r="P11" s="549">
        <f t="shared" si="3"/>
        <v>32067</v>
      </c>
      <c r="Q11" s="550">
        <f t="shared" si="3"/>
        <v>1230981</v>
      </c>
      <c r="R11" s="549">
        <f>S11+T11+U11</f>
        <v>1220332</v>
      </c>
      <c r="S11" s="549">
        <f t="shared" ref="S11:AK11" si="4">S12+S13+S14</f>
        <v>25665</v>
      </c>
      <c r="T11" s="549">
        <f t="shared" si="4"/>
        <v>26178</v>
      </c>
      <c r="U11" s="549">
        <f t="shared" si="4"/>
        <v>1168489</v>
      </c>
      <c r="V11" s="549">
        <f t="shared" si="4"/>
        <v>1278052</v>
      </c>
      <c r="W11" s="549">
        <f t="shared" si="4"/>
        <v>24032</v>
      </c>
      <c r="X11" s="549">
        <f t="shared" si="4"/>
        <v>24803</v>
      </c>
      <c r="Y11" s="549">
        <f t="shared" si="4"/>
        <v>1229217</v>
      </c>
      <c r="Z11" s="549">
        <f t="shared" si="4"/>
        <v>1126199</v>
      </c>
      <c r="AA11" s="549">
        <f t="shared" si="4"/>
        <v>24169</v>
      </c>
      <c r="AB11" s="549">
        <f t="shared" si="4"/>
        <v>23278</v>
      </c>
      <c r="AC11" s="549">
        <f t="shared" si="4"/>
        <v>1078752</v>
      </c>
      <c r="AD11" s="549">
        <f t="shared" si="4"/>
        <v>1189465</v>
      </c>
      <c r="AE11" s="549">
        <f t="shared" si="4"/>
        <v>27573</v>
      </c>
      <c r="AF11" s="549">
        <f t="shared" si="4"/>
        <v>29649</v>
      </c>
      <c r="AG11" s="549">
        <f t="shared" si="4"/>
        <v>1132243</v>
      </c>
      <c r="AH11" s="549">
        <f t="shared" si="4"/>
        <v>1312754</v>
      </c>
      <c r="AI11" s="549">
        <f t="shared" si="4"/>
        <v>30269</v>
      </c>
      <c r="AJ11" s="549">
        <f t="shared" si="4"/>
        <v>28240</v>
      </c>
      <c r="AK11" s="549">
        <f t="shared" si="4"/>
        <v>1254245</v>
      </c>
      <c r="AL11" s="548">
        <f>AL12+AL13+AL14</f>
        <v>10457212</v>
      </c>
      <c r="AM11" s="548">
        <f>AM12+AM13+AM14</f>
        <v>247383</v>
      </c>
      <c r="AN11" s="548">
        <f t="shared" ref="AN11" si="5">AN12+AN13+AN14</f>
        <v>247704</v>
      </c>
      <c r="AO11" s="551">
        <f>AO12+AO13+AO14</f>
        <v>9962125</v>
      </c>
      <c r="AP11" s="299"/>
      <c r="AQ11" s="259"/>
      <c r="AR11" s="259"/>
      <c r="AS11" s="259"/>
      <c r="AT11" s="259"/>
      <c r="AU11" s="259"/>
      <c r="AV11" s="259"/>
    </row>
    <row r="12" spans="1:48" s="268" customFormat="1" ht="19.95" customHeight="1" x14ac:dyDescent="0.3">
      <c r="A12" s="552" t="s">
        <v>19</v>
      </c>
      <c r="B12" s="549">
        <f>SUM(C12:E12)</f>
        <v>58250</v>
      </c>
      <c r="C12" s="553">
        <v>152</v>
      </c>
      <c r="D12" s="553">
        <v>1641</v>
      </c>
      <c r="E12" s="553">
        <v>56457</v>
      </c>
      <c r="F12" s="549">
        <f>SUM(G12:I12)</f>
        <v>686725</v>
      </c>
      <c r="G12" s="553">
        <v>38258</v>
      </c>
      <c r="H12" s="553">
        <v>37742</v>
      </c>
      <c r="I12" s="553">
        <v>610725</v>
      </c>
      <c r="J12" s="549">
        <f>SUM(K12:M12)</f>
        <v>730917</v>
      </c>
      <c r="K12" s="553">
        <v>31896</v>
      </c>
      <c r="L12" s="553">
        <v>32693</v>
      </c>
      <c r="M12" s="553">
        <v>666328</v>
      </c>
      <c r="N12" s="549">
        <f>SUM(O12:Q12)</f>
        <v>646518</v>
      </c>
      <c r="O12" s="553">
        <v>31177</v>
      </c>
      <c r="P12" s="553">
        <v>29600</v>
      </c>
      <c r="Q12" s="553">
        <v>585741</v>
      </c>
      <c r="R12" s="549">
        <f>SUM(S12:U12)</f>
        <v>598177</v>
      </c>
      <c r="S12" s="554">
        <v>24224</v>
      </c>
      <c r="T12" s="554">
        <v>23662</v>
      </c>
      <c r="U12" s="554">
        <v>550291</v>
      </c>
      <c r="V12" s="549">
        <f>SUM(W12:Y12)</f>
        <v>578110</v>
      </c>
      <c r="W12" s="554">
        <v>21222</v>
      </c>
      <c r="X12" s="554">
        <v>22082</v>
      </c>
      <c r="Y12" s="554">
        <v>534806</v>
      </c>
      <c r="Z12" s="549">
        <f t="shared" ref="Z12:Z14" si="6">SUM(AA12:AC12)</f>
        <v>565501</v>
      </c>
      <c r="AA12" s="555">
        <v>21872</v>
      </c>
      <c r="AB12" s="555">
        <v>21348</v>
      </c>
      <c r="AC12" s="555">
        <v>522281</v>
      </c>
      <c r="AD12" s="549">
        <f>SUM(AE12:AG12)</f>
        <v>625374</v>
      </c>
      <c r="AE12" s="555">
        <v>25267</v>
      </c>
      <c r="AF12" s="555">
        <v>27190</v>
      </c>
      <c r="AG12" s="555">
        <v>572917</v>
      </c>
      <c r="AH12" s="549">
        <f>SUM(AI12:AK12)</f>
        <v>616323</v>
      </c>
      <c r="AI12" s="555">
        <v>23656</v>
      </c>
      <c r="AJ12" s="555">
        <v>21477</v>
      </c>
      <c r="AK12" s="555">
        <v>571190</v>
      </c>
      <c r="AL12" s="548">
        <f>AM12+AN12+AO12</f>
        <v>5105895</v>
      </c>
      <c r="AM12" s="548">
        <f>G12+K12+O12+S12+W12+AA12+AE12+AI12+C12</f>
        <v>217724</v>
      </c>
      <c r="AN12" s="548">
        <f>H12+L12+P12+T12+X12+AB12+AF12+AJ12+D12</f>
        <v>217435</v>
      </c>
      <c r="AO12" s="551">
        <f>I12+M12+Q12+U12+Y12+AC12+AG12+AK12+E12</f>
        <v>4670736</v>
      </c>
      <c r="AP12" s="259"/>
      <c r="AQ12" s="259"/>
      <c r="AR12" s="259"/>
      <c r="AS12" s="259"/>
      <c r="AT12" s="259"/>
      <c r="AU12" s="259"/>
      <c r="AV12" s="259"/>
    </row>
    <row r="13" spans="1:48" s="268" customFormat="1" ht="19.95" customHeight="1" x14ac:dyDescent="0.3">
      <c r="A13" s="556" t="s">
        <v>151</v>
      </c>
      <c r="B13" s="549">
        <f>SUM(C13:E13)</f>
        <v>13391</v>
      </c>
      <c r="C13" s="553">
        <v>46</v>
      </c>
      <c r="D13" s="553">
        <v>55</v>
      </c>
      <c r="E13" s="553">
        <v>13290</v>
      </c>
      <c r="F13" s="549">
        <f>SUM(G13:I13)</f>
        <v>122480</v>
      </c>
      <c r="G13" s="553">
        <v>988</v>
      </c>
      <c r="H13" s="553">
        <v>1057</v>
      </c>
      <c r="I13" s="553">
        <v>120435</v>
      </c>
      <c r="J13" s="549">
        <f>SUM(K13:M13)</f>
        <v>133388</v>
      </c>
      <c r="K13" s="553">
        <v>694</v>
      </c>
      <c r="L13" s="553">
        <v>689</v>
      </c>
      <c r="M13" s="553">
        <v>132005</v>
      </c>
      <c r="N13" s="549">
        <f>SUM(O13:Q13)</f>
        <v>109264</v>
      </c>
      <c r="O13" s="553">
        <v>784</v>
      </c>
      <c r="P13" s="553">
        <v>772</v>
      </c>
      <c r="Q13" s="553">
        <v>107708</v>
      </c>
      <c r="R13" s="549">
        <f>SUM(S13:U13)</f>
        <v>99680</v>
      </c>
      <c r="S13" s="557">
        <v>617</v>
      </c>
      <c r="T13" s="557">
        <v>565</v>
      </c>
      <c r="U13" s="557">
        <v>98498</v>
      </c>
      <c r="V13" s="549">
        <f>SUM(W13:Y13)</f>
        <v>119594</v>
      </c>
      <c r="W13" s="554">
        <v>996</v>
      </c>
      <c r="X13" s="554">
        <v>814</v>
      </c>
      <c r="Y13" s="554">
        <v>117784</v>
      </c>
      <c r="Z13" s="549">
        <f t="shared" si="6"/>
        <v>84074</v>
      </c>
      <c r="AA13" s="555">
        <v>636</v>
      </c>
      <c r="AB13" s="555">
        <v>170</v>
      </c>
      <c r="AC13" s="555">
        <v>83268</v>
      </c>
      <c r="AD13" s="549">
        <f t="shared" ref="AD13:AD14" si="7">SUM(AE13:AG13)</f>
        <v>87437</v>
      </c>
      <c r="AE13" s="555">
        <v>243</v>
      </c>
      <c r="AF13" s="555">
        <v>230</v>
      </c>
      <c r="AG13" s="555">
        <v>86964</v>
      </c>
      <c r="AH13" s="549">
        <f t="shared" ref="AH13:AH14" si="8">SUM(AI13:AK13)</f>
        <v>102881</v>
      </c>
      <c r="AI13" s="555">
        <v>790</v>
      </c>
      <c r="AJ13" s="555">
        <v>697</v>
      </c>
      <c r="AK13" s="555">
        <v>101394</v>
      </c>
      <c r="AL13" s="548">
        <f t="shared" ref="AL13:AL14" si="9">AM13+AN13+AO13</f>
        <v>872189</v>
      </c>
      <c r="AM13" s="548">
        <f t="shared" ref="AM13:AM14" si="10">G13+K13+O13+S13+W13+AA13+AE13+AI13+C13</f>
        <v>5794</v>
      </c>
      <c r="AN13" s="548">
        <f t="shared" ref="AN13:AN14" si="11">H13+L13+P13+T13+X13+AB13+AF13+AJ13+D13</f>
        <v>5049</v>
      </c>
      <c r="AO13" s="551">
        <f t="shared" ref="AO13:AO14" si="12">I13+M13+Q13+U13+Y13+AC13+AG13+AK13+E13</f>
        <v>861346</v>
      </c>
      <c r="AP13" s="259"/>
      <c r="AQ13" s="259"/>
      <c r="AR13" s="259"/>
      <c r="AS13" s="259"/>
      <c r="AT13" s="259"/>
      <c r="AU13" s="259"/>
      <c r="AV13" s="259"/>
    </row>
    <row r="14" spans="1:48" s="268" customFormat="1" ht="19.95" customHeight="1" x14ac:dyDescent="0.3">
      <c r="A14" s="558" t="s">
        <v>150</v>
      </c>
      <c r="B14" s="559">
        <f>SUM(C14:E14)</f>
        <v>152448</v>
      </c>
      <c r="C14" s="560">
        <v>5007</v>
      </c>
      <c r="D14" s="560">
        <v>4282</v>
      </c>
      <c r="E14" s="560">
        <v>143159</v>
      </c>
      <c r="F14" s="559">
        <f>SUM(G14:I14)</f>
        <v>594974</v>
      </c>
      <c r="G14" s="560">
        <v>3060</v>
      </c>
      <c r="H14" s="560">
        <v>2989</v>
      </c>
      <c r="I14" s="560">
        <v>588925</v>
      </c>
      <c r="J14" s="559">
        <f>SUM(K14:M14)</f>
        <v>541467</v>
      </c>
      <c r="K14" s="560">
        <v>2252</v>
      </c>
      <c r="L14" s="560">
        <v>2341</v>
      </c>
      <c r="M14" s="560">
        <v>536874</v>
      </c>
      <c r="N14" s="559">
        <f>SUM(O14:Q14)</f>
        <v>540588</v>
      </c>
      <c r="O14" s="560">
        <v>1361</v>
      </c>
      <c r="P14" s="560">
        <v>1695</v>
      </c>
      <c r="Q14" s="560">
        <v>537532</v>
      </c>
      <c r="R14" s="559">
        <f>SUM(S14:U14)</f>
        <v>522475</v>
      </c>
      <c r="S14" s="561">
        <v>824</v>
      </c>
      <c r="T14" s="561">
        <v>1951</v>
      </c>
      <c r="U14" s="561">
        <v>519700</v>
      </c>
      <c r="V14" s="559">
        <f>SUM(W14:Y14)</f>
        <v>580348</v>
      </c>
      <c r="W14" s="562">
        <v>1814</v>
      </c>
      <c r="X14" s="562">
        <v>1907</v>
      </c>
      <c r="Y14" s="562">
        <v>576627</v>
      </c>
      <c r="Z14" s="559">
        <f t="shared" si="6"/>
        <v>476624</v>
      </c>
      <c r="AA14" s="563">
        <v>1661</v>
      </c>
      <c r="AB14" s="563">
        <v>1760</v>
      </c>
      <c r="AC14" s="563">
        <v>473203</v>
      </c>
      <c r="AD14" s="559">
        <f t="shared" si="7"/>
        <v>476654</v>
      </c>
      <c r="AE14" s="563">
        <v>2063</v>
      </c>
      <c r="AF14" s="563">
        <v>2229</v>
      </c>
      <c r="AG14" s="563">
        <v>472362</v>
      </c>
      <c r="AH14" s="559">
        <f t="shared" si="8"/>
        <v>593550</v>
      </c>
      <c r="AI14" s="563">
        <v>5823</v>
      </c>
      <c r="AJ14" s="563">
        <v>6066</v>
      </c>
      <c r="AK14" s="563">
        <v>581661</v>
      </c>
      <c r="AL14" s="564">
        <f t="shared" si="9"/>
        <v>4479128</v>
      </c>
      <c r="AM14" s="564">
        <f t="shared" si="10"/>
        <v>23865</v>
      </c>
      <c r="AN14" s="564">
        <f t="shared" si="11"/>
        <v>25220</v>
      </c>
      <c r="AO14" s="565">
        <f t="shared" si="12"/>
        <v>4430043</v>
      </c>
      <c r="AP14" s="259"/>
      <c r="AQ14" s="259"/>
      <c r="AR14" s="259"/>
      <c r="AS14" s="259"/>
      <c r="AT14" s="259"/>
      <c r="AU14" s="259"/>
      <c r="AV14" s="259"/>
    </row>
    <row r="15" spans="1:48" ht="11.4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541"/>
      <c r="AM15" s="537"/>
      <c r="AN15" s="537"/>
      <c r="AO15" s="537"/>
      <c r="AP15" s="537"/>
      <c r="AQ15" s="537"/>
      <c r="AR15" s="537"/>
      <c r="AS15" s="537"/>
      <c r="AT15" s="22"/>
      <c r="AU15" s="537"/>
      <c r="AV15" s="22"/>
    </row>
    <row r="16" spans="1:48" ht="11.4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2"/>
      <c r="AK16" s="22"/>
      <c r="AL16" s="537"/>
      <c r="AM16" s="537"/>
      <c r="AN16" s="537"/>
      <c r="AO16" s="537"/>
      <c r="AP16" s="537"/>
      <c r="AQ16" s="537"/>
      <c r="AR16" s="537"/>
      <c r="AS16" s="537"/>
      <c r="AT16" s="22"/>
      <c r="AU16" s="537"/>
      <c r="AV16" s="22"/>
    </row>
    <row r="17" spans="1:48" ht="11.4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2"/>
      <c r="AK17" s="22"/>
      <c r="AL17" s="37"/>
      <c r="AM17" s="37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ht="25.2" customHeight="1" x14ac:dyDescent="0.2">
      <c r="A18" s="671" t="s">
        <v>56</v>
      </c>
      <c r="B18" s="672"/>
      <c r="C18" s="672"/>
      <c r="D18" s="672"/>
      <c r="E18" s="672"/>
      <c r="F18" s="672"/>
      <c r="G18" s="672"/>
      <c r="H18" s="672"/>
      <c r="I18" s="672"/>
      <c r="J18" s="672"/>
      <c r="K18" s="673"/>
      <c r="L18" s="20"/>
      <c r="M18" s="668" t="s">
        <v>57</v>
      </c>
      <c r="N18" s="669"/>
      <c r="O18" s="669"/>
      <c r="P18" s="669"/>
      <c r="Q18" s="669"/>
      <c r="R18" s="669"/>
      <c r="S18" s="669"/>
      <c r="T18" s="669"/>
      <c r="U18" s="669"/>
      <c r="V18" s="669"/>
      <c r="W18" s="670"/>
      <c r="X18" s="20"/>
      <c r="Y18" s="676" t="s">
        <v>58</v>
      </c>
      <c r="Z18" s="677"/>
      <c r="AA18" s="677"/>
      <c r="AB18" s="677"/>
      <c r="AC18" s="677"/>
      <c r="AD18" s="677"/>
      <c r="AE18" s="677"/>
      <c r="AF18" s="677"/>
      <c r="AG18" s="677"/>
      <c r="AH18" s="677"/>
      <c r="AI18" s="678"/>
      <c r="AJ18" s="22"/>
      <c r="AK18" s="671" t="s">
        <v>2</v>
      </c>
      <c r="AL18" s="672"/>
      <c r="AM18" s="672"/>
      <c r="AN18" s="672"/>
      <c r="AO18" s="672"/>
      <c r="AP18" s="672"/>
      <c r="AQ18" s="672"/>
      <c r="AR18" s="672"/>
      <c r="AS18" s="672"/>
      <c r="AT18" s="672"/>
      <c r="AU18" s="673"/>
      <c r="AV18" s="22"/>
    </row>
    <row r="19" spans="1:48" x14ac:dyDescent="0.2">
      <c r="A19" s="566" t="s">
        <v>201</v>
      </c>
      <c r="B19" s="567">
        <v>2012</v>
      </c>
      <c r="C19" s="567">
        <v>2013</v>
      </c>
      <c r="D19" s="567">
        <v>2014</v>
      </c>
      <c r="E19" s="567">
        <v>2015</v>
      </c>
      <c r="F19" s="567">
        <v>2016</v>
      </c>
      <c r="G19" s="567">
        <v>2017</v>
      </c>
      <c r="H19" s="567">
        <v>2018</v>
      </c>
      <c r="I19" s="567">
        <v>2019</v>
      </c>
      <c r="J19" s="567">
        <v>2020</v>
      </c>
      <c r="K19" s="568" t="s">
        <v>2</v>
      </c>
      <c r="L19" s="20"/>
      <c r="M19" s="569" t="s">
        <v>201</v>
      </c>
      <c r="N19" s="570">
        <v>2012</v>
      </c>
      <c r="O19" s="570">
        <v>2013</v>
      </c>
      <c r="P19" s="570">
        <v>2014</v>
      </c>
      <c r="Q19" s="570">
        <v>2015</v>
      </c>
      <c r="R19" s="570">
        <v>2016</v>
      </c>
      <c r="S19" s="570">
        <v>2017</v>
      </c>
      <c r="T19" s="570">
        <v>2018</v>
      </c>
      <c r="U19" s="570">
        <v>2019</v>
      </c>
      <c r="V19" s="570">
        <v>2020</v>
      </c>
      <c r="W19" s="571" t="s">
        <v>2</v>
      </c>
      <c r="X19" s="20"/>
      <c r="Y19" s="572" t="s">
        <v>201</v>
      </c>
      <c r="Z19" s="573">
        <v>2012</v>
      </c>
      <c r="AA19" s="573">
        <v>2013</v>
      </c>
      <c r="AB19" s="573">
        <v>2014</v>
      </c>
      <c r="AC19" s="573">
        <v>2015</v>
      </c>
      <c r="AD19" s="573">
        <v>2016</v>
      </c>
      <c r="AE19" s="573">
        <v>2017</v>
      </c>
      <c r="AF19" s="573">
        <v>2018</v>
      </c>
      <c r="AG19" s="573">
        <v>2019</v>
      </c>
      <c r="AH19" s="573">
        <v>2020</v>
      </c>
      <c r="AI19" s="574" t="s">
        <v>2</v>
      </c>
      <c r="AJ19" s="22"/>
      <c r="AK19" s="575" t="s">
        <v>55</v>
      </c>
      <c r="AL19" s="570">
        <v>2012</v>
      </c>
      <c r="AM19" s="570">
        <v>2013</v>
      </c>
      <c r="AN19" s="570">
        <v>2014</v>
      </c>
      <c r="AO19" s="570">
        <v>2015</v>
      </c>
      <c r="AP19" s="570">
        <v>2016</v>
      </c>
      <c r="AQ19" s="570">
        <v>2017</v>
      </c>
      <c r="AR19" s="570">
        <v>2018</v>
      </c>
      <c r="AS19" s="570">
        <v>2019</v>
      </c>
      <c r="AT19" s="570">
        <v>2020</v>
      </c>
      <c r="AU19" s="576" t="s">
        <v>2</v>
      </c>
      <c r="AV19" s="22"/>
    </row>
    <row r="20" spans="1:48" ht="19.95" customHeight="1" x14ac:dyDescent="0.2">
      <c r="A20" s="577" t="s">
        <v>2</v>
      </c>
      <c r="B20" s="578">
        <f>B21+B22+B23</f>
        <v>30269</v>
      </c>
      <c r="C20" s="578">
        <f>C21+C22+C23</f>
        <v>27573</v>
      </c>
      <c r="D20" s="578">
        <f t="shared" ref="D20:F20" si="13">D21+D22+D23</f>
        <v>24169</v>
      </c>
      <c r="E20" s="578">
        <f t="shared" si="13"/>
        <v>24032</v>
      </c>
      <c r="F20" s="578">
        <f t="shared" si="13"/>
        <v>25665</v>
      </c>
      <c r="G20" s="578">
        <f>G21+G22+G23</f>
        <v>33322</v>
      </c>
      <c r="H20" s="578">
        <f>H21+H22+H23</f>
        <v>34842</v>
      </c>
      <c r="I20" s="578">
        <f>I21+I22+I23</f>
        <v>42306</v>
      </c>
      <c r="J20" s="578">
        <f>J21+J22+J23</f>
        <v>5205</v>
      </c>
      <c r="K20" s="579">
        <f>SUM(B20:J20)</f>
        <v>247383</v>
      </c>
      <c r="L20" s="20"/>
      <c r="M20" s="580" t="s">
        <v>2</v>
      </c>
      <c r="N20" s="581">
        <f>N21+N22+N23</f>
        <v>28240</v>
      </c>
      <c r="O20" s="581">
        <f t="shared" ref="O20:S20" si="14">O21+O22+O23</f>
        <v>29649</v>
      </c>
      <c r="P20" s="581">
        <f t="shared" si="14"/>
        <v>23278</v>
      </c>
      <c r="Q20" s="581">
        <f t="shared" si="14"/>
        <v>24803</v>
      </c>
      <c r="R20" s="581">
        <f t="shared" si="14"/>
        <v>26178</v>
      </c>
      <c r="S20" s="581">
        <f t="shared" si="14"/>
        <v>32067</v>
      </c>
      <c r="T20" s="581">
        <f>T21+T22+T23</f>
        <v>35723</v>
      </c>
      <c r="U20" s="581">
        <f>U21+U22+U23</f>
        <v>41788</v>
      </c>
      <c r="V20" s="581">
        <f t="shared" ref="V20" si="15">V21+V22+V23</f>
        <v>5978</v>
      </c>
      <c r="W20" s="582">
        <f>SUM(N20:V20)</f>
        <v>247704</v>
      </c>
      <c r="X20" s="20"/>
      <c r="Y20" s="577" t="s">
        <v>2</v>
      </c>
      <c r="Z20" s="583">
        <f>Z21+Z22+Z23</f>
        <v>1254245</v>
      </c>
      <c r="AA20" s="583">
        <f t="shared" ref="AA20:AH20" si="16">AA21+AA22+AA23</f>
        <v>1132243</v>
      </c>
      <c r="AB20" s="583">
        <f t="shared" si="16"/>
        <v>1078752</v>
      </c>
      <c r="AC20" s="583">
        <f t="shared" si="16"/>
        <v>1229217</v>
      </c>
      <c r="AD20" s="583">
        <f t="shared" si="16"/>
        <v>1168489</v>
      </c>
      <c r="AE20" s="583">
        <f t="shared" si="16"/>
        <v>1230981</v>
      </c>
      <c r="AF20" s="583">
        <f t="shared" si="16"/>
        <v>1335207</v>
      </c>
      <c r="AG20" s="583">
        <f t="shared" si="16"/>
        <v>1320085</v>
      </c>
      <c r="AH20" s="583">
        <f t="shared" si="16"/>
        <v>212906</v>
      </c>
      <c r="AI20" s="584">
        <f>SUM(Z20:AH20)</f>
        <v>9962125</v>
      </c>
      <c r="AJ20" s="22"/>
      <c r="AK20" s="585" t="s">
        <v>2</v>
      </c>
      <c r="AL20" s="586">
        <f>AL21+AL22+AL23</f>
        <v>1312754</v>
      </c>
      <c r="AM20" s="586">
        <f t="shared" ref="AM20:AR20" si="17">AM21+AM22+AM23</f>
        <v>1189465</v>
      </c>
      <c r="AN20" s="586">
        <f t="shared" si="17"/>
        <v>1126199</v>
      </c>
      <c r="AO20" s="586">
        <f t="shared" si="17"/>
        <v>1278052</v>
      </c>
      <c r="AP20" s="586">
        <f t="shared" si="17"/>
        <v>1220332</v>
      </c>
      <c r="AQ20" s="586">
        <f t="shared" si="17"/>
        <v>1296370</v>
      </c>
      <c r="AR20" s="586">
        <f t="shared" si="17"/>
        <v>1405772</v>
      </c>
      <c r="AS20" s="586">
        <f>AS21+AS22+AS23</f>
        <v>1404179</v>
      </c>
      <c r="AT20" s="586">
        <f>AT21+AT22+AT23</f>
        <v>224089</v>
      </c>
      <c r="AU20" s="587">
        <f>SUM(AL20:AT20)</f>
        <v>10457212</v>
      </c>
      <c r="AV20" s="22"/>
    </row>
    <row r="21" spans="1:48" ht="19.95" customHeight="1" x14ac:dyDescent="0.2">
      <c r="A21" s="588" t="s">
        <v>19</v>
      </c>
      <c r="B21" s="589">
        <v>23656</v>
      </c>
      <c r="C21" s="589">
        <v>25267</v>
      </c>
      <c r="D21" s="589">
        <v>21872</v>
      </c>
      <c r="E21" s="590">
        <v>21222</v>
      </c>
      <c r="F21" s="590">
        <v>24224</v>
      </c>
      <c r="G21" s="591">
        <v>31177</v>
      </c>
      <c r="H21" s="591">
        <v>31896</v>
      </c>
      <c r="I21" s="591">
        <v>38258</v>
      </c>
      <c r="J21" s="591">
        <v>152</v>
      </c>
      <c r="K21" s="592">
        <f>SUM(B21:J21)</f>
        <v>217724</v>
      </c>
      <c r="L21" s="20"/>
      <c r="M21" s="593" t="s">
        <v>19</v>
      </c>
      <c r="N21" s="594">
        <v>21477</v>
      </c>
      <c r="O21" s="594">
        <v>27190</v>
      </c>
      <c r="P21" s="594">
        <v>21348</v>
      </c>
      <c r="Q21" s="595">
        <v>22082</v>
      </c>
      <c r="R21" s="595">
        <v>23662</v>
      </c>
      <c r="S21" s="596">
        <v>29600</v>
      </c>
      <c r="T21" s="596">
        <v>32693</v>
      </c>
      <c r="U21" s="596">
        <v>37742</v>
      </c>
      <c r="V21" s="596">
        <v>1641</v>
      </c>
      <c r="W21" s="597">
        <f>SUM(N21:V21)</f>
        <v>217435</v>
      </c>
      <c r="X21" s="20"/>
      <c r="Y21" s="588" t="s">
        <v>19</v>
      </c>
      <c r="Z21" s="598">
        <v>571190</v>
      </c>
      <c r="AA21" s="598">
        <v>572917</v>
      </c>
      <c r="AB21" s="598">
        <v>522281</v>
      </c>
      <c r="AC21" s="599">
        <v>534806</v>
      </c>
      <c r="AD21" s="599">
        <v>550291</v>
      </c>
      <c r="AE21" s="600">
        <v>585741</v>
      </c>
      <c r="AF21" s="600">
        <v>666328</v>
      </c>
      <c r="AG21" s="600">
        <v>610725</v>
      </c>
      <c r="AH21" s="600">
        <v>56457</v>
      </c>
      <c r="AI21" s="601">
        <f>SUM(Z21:AH21)</f>
        <v>4670736</v>
      </c>
      <c r="AJ21" s="22"/>
      <c r="AK21" s="602" t="s">
        <v>19</v>
      </c>
      <c r="AL21" s="603">
        <f>Z21+N21+B21</f>
        <v>616323</v>
      </c>
      <c r="AM21" s="603">
        <f>AA21+O21+C21</f>
        <v>625374</v>
      </c>
      <c r="AN21" s="603">
        <f t="shared" ref="AN21:AT21" si="18">AB21+P21+D21</f>
        <v>565501</v>
      </c>
      <c r="AO21" s="603">
        <f t="shared" si="18"/>
        <v>578110</v>
      </c>
      <c r="AP21" s="603">
        <f t="shared" si="18"/>
        <v>598177</v>
      </c>
      <c r="AQ21" s="603">
        <f t="shared" si="18"/>
        <v>646518</v>
      </c>
      <c r="AR21" s="603">
        <f t="shared" si="18"/>
        <v>730917</v>
      </c>
      <c r="AS21" s="603">
        <f t="shared" si="18"/>
        <v>686725</v>
      </c>
      <c r="AT21" s="603">
        <f t="shared" si="18"/>
        <v>58250</v>
      </c>
      <c r="AU21" s="604">
        <f>SUM(AL21:AT21)</f>
        <v>5105895</v>
      </c>
      <c r="AV21" s="22"/>
    </row>
    <row r="22" spans="1:48" ht="19.95" customHeight="1" x14ac:dyDescent="0.2">
      <c r="A22" s="605" t="s">
        <v>151</v>
      </c>
      <c r="B22" s="589">
        <v>790</v>
      </c>
      <c r="C22" s="589">
        <v>243</v>
      </c>
      <c r="D22" s="589">
        <v>636</v>
      </c>
      <c r="E22" s="590">
        <v>996</v>
      </c>
      <c r="F22" s="606">
        <v>617</v>
      </c>
      <c r="G22" s="591">
        <v>784</v>
      </c>
      <c r="H22" s="591">
        <v>694</v>
      </c>
      <c r="I22" s="591">
        <v>988</v>
      </c>
      <c r="J22" s="591">
        <v>46</v>
      </c>
      <c r="K22" s="592">
        <f>SUM(B22:J22)</f>
        <v>5794</v>
      </c>
      <c r="L22" s="20"/>
      <c r="M22" s="607" t="s">
        <v>151</v>
      </c>
      <c r="N22" s="594">
        <v>697</v>
      </c>
      <c r="O22" s="594">
        <v>230</v>
      </c>
      <c r="P22" s="594">
        <v>170</v>
      </c>
      <c r="Q22" s="595">
        <v>814</v>
      </c>
      <c r="R22" s="608">
        <v>565</v>
      </c>
      <c r="S22" s="596">
        <v>772</v>
      </c>
      <c r="T22" s="596">
        <v>689</v>
      </c>
      <c r="U22" s="596">
        <v>1057</v>
      </c>
      <c r="V22" s="596">
        <v>55</v>
      </c>
      <c r="W22" s="597">
        <f>SUM(N22:V22)</f>
        <v>5049</v>
      </c>
      <c r="X22" s="20"/>
      <c r="Y22" s="605" t="s">
        <v>151</v>
      </c>
      <c r="Z22" s="598">
        <v>101394</v>
      </c>
      <c r="AA22" s="598">
        <v>86964</v>
      </c>
      <c r="AB22" s="598">
        <v>83268</v>
      </c>
      <c r="AC22" s="599">
        <v>117784</v>
      </c>
      <c r="AD22" s="609">
        <v>98498</v>
      </c>
      <c r="AE22" s="600">
        <v>107708</v>
      </c>
      <c r="AF22" s="600">
        <v>132005</v>
      </c>
      <c r="AG22" s="600">
        <v>120435</v>
      </c>
      <c r="AH22" s="600">
        <v>13290</v>
      </c>
      <c r="AI22" s="601">
        <f t="shared" ref="AI22:AI23" si="19">SUM(Z22:AH22)</f>
        <v>861346</v>
      </c>
      <c r="AJ22" s="22"/>
      <c r="AK22" s="610" t="s">
        <v>151</v>
      </c>
      <c r="AL22" s="603">
        <f t="shared" ref="AL22:AL23" si="20">Z22+N22+B22</f>
        <v>102881</v>
      </c>
      <c r="AM22" s="603">
        <f t="shared" ref="AM22:AM23" si="21">AA22+O22+C22</f>
        <v>87437</v>
      </c>
      <c r="AN22" s="603">
        <f t="shared" ref="AN22:AN23" si="22">AB22+P22+D22</f>
        <v>84074</v>
      </c>
      <c r="AO22" s="603">
        <f t="shared" ref="AO22:AO23" si="23">AC22+Q22+E22</f>
        <v>119594</v>
      </c>
      <c r="AP22" s="603">
        <f t="shared" ref="AP22:AP23" si="24">AD22+R22+F22</f>
        <v>99680</v>
      </c>
      <c r="AQ22" s="603">
        <f t="shared" ref="AQ22:AQ23" si="25">AE22+S22+G22</f>
        <v>109264</v>
      </c>
      <c r="AR22" s="603">
        <f t="shared" ref="AR22:AR23" si="26">AF22+T22+H22</f>
        <v>133388</v>
      </c>
      <c r="AS22" s="603">
        <f t="shared" ref="AS22:AS23" si="27">AG22+U22+I22</f>
        <v>122480</v>
      </c>
      <c r="AT22" s="603">
        <f t="shared" ref="AT22:AT23" si="28">AH22+V22+J22</f>
        <v>13391</v>
      </c>
      <c r="AU22" s="604">
        <f>SUM(AL22:AT22)</f>
        <v>872189</v>
      </c>
      <c r="AV22" s="22"/>
    </row>
    <row r="23" spans="1:48" ht="19.95" customHeight="1" x14ac:dyDescent="0.2">
      <c r="A23" s="611" t="s">
        <v>150</v>
      </c>
      <c r="B23" s="612">
        <v>5823</v>
      </c>
      <c r="C23" s="612">
        <v>2063</v>
      </c>
      <c r="D23" s="612">
        <v>1661</v>
      </c>
      <c r="E23" s="613">
        <v>1814</v>
      </c>
      <c r="F23" s="614">
        <v>824</v>
      </c>
      <c r="G23" s="615">
        <v>1361</v>
      </c>
      <c r="H23" s="615">
        <v>2252</v>
      </c>
      <c r="I23" s="615">
        <v>3060</v>
      </c>
      <c r="J23" s="615">
        <v>5007</v>
      </c>
      <c r="K23" s="616">
        <f>SUM(B23:J23)</f>
        <v>23865</v>
      </c>
      <c r="L23" s="20"/>
      <c r="M23" s="617" t="s">
        <v>150</v>
      </c>
      <c r="N23" s="618">
        <v>6066</v>
      </c>
      <c r="O23" s="618">
        <v>2229</v>
      </c>
      <c r="P23" s="618">
        <v>1760</v>
      </c>
      <c r="Q23" s="619">
        <v>1907</v>
      </c>
      <c r="R23" s="620">
        <v>1951</v>
      </c>
      <c r="S23" s="621">
        <v>1695</v>
      </c>
      <c r="T23" s="621">
        <v>2341</v>
      </c>
      <c r="U23" s="621">
        <v>2989</v>
      </c>
      <c r="V23" s="621">
        <v>4282</v>
      </c>
      <c r="W23" s="622">
        <f>SUM(N23:V23)</f>
        <v>25220</v>
      </c>
      <c r="X23" s="20"/>
      <c r="Y23" s="623" t="s">
        <v>150</v>
      </c>
      <c r="Z23" s="624">
        <v>581661</v>
      </c>
      <c r="AA23" s="624">
        <v>472362</v>
      </c>
      <c r="AB23" s="624">
        <v>473203</v>
      </c>
      <c r="AC23" s="625">
        <v>576627</v>
      </c>
      <c r="AD23" s="626">
        <v>519700</v>
      </c>
      <c r="AE23" s="627">
        <v>537532</v>
      </c>
      <c r="AF23" s="627">
        <v>536874</v>
      </c>
      <c r="AG23" s="627">
        <v>588925</v>
      </c>
      <c r="AH23" s="627">
        <v>143159</v>
      </c>
      <c r="AI23" s="628">
        <f t="shared" si="19"/>
        <v>4430043</v>
      </c>
      <c r="AJ23" s="22"/>
      <c r="AK23" s="629" t="s">
        <v>150</v>
      </c>
      <c r="AL23" s="630">
        <f t="shared" si="20"/>
        <v>593550</v>
      </c>
      <c r="AM23" s="630">
        <f t="shared" si="21"/>
        <v>476654</v>
      </c>
      <c r="AN23" s="630">
        <f t="shared" si="22"/>
        <v>476624</v>
      </c>
      <c r="AO23" s="630">
        <f t="shared" si="23"/>
        <v>580348</v>
      </c>
      <c r="AP23" s="630">
        <f t="shared" si="24"/>
        <v>522475</v>
      </c>
      <c r="AQ23" s="630">
        <f t="shared" si="25"/>
        <v>540588</v>
      </c>
      <c r="AR23" s="630">
        <f t="shared" si="26"/>
        <v>541467</v>
      </c>
      <c r="AS23" s="630">
        <f t="shared" si="27"/>
        <v>594974</v>
      </c>
      <c r="AT23" s="630">
        <f t="shared" si="28"/>
        <v>152448</v>
      </c>
      <c r="AU23" s="631">
        <f>SUM(AL23:AT23)</f>
        <v>4479128</v>
      </c>
      <c r="AV23" s="22"/>
    </row>
    <row r="24" spans="1:48" x14ac:dyDescent="0.2">
      <c r="A24" s="22"/>
      <c r="B24" s="22"/>
      <c r="C24" s="22"/>
      <c r="D24" s="22"/>
      <c r="E24" s="22"/>
      <c r="F24" s="22"/>
      <c r="G24" s="22"/>
      <c r="H24" s="22"/>
      <c r="I24" s="22"/>
      <c r="J24" s="74"/>
      <c r="K24" s="74"/>
      <c r="L24" s="20"/>
      <c r="M24" s="20"/>
      <c r="N24" s="20"/>
      <c r="O24" s="74"/>
      <c r="P24" s="74"/>
      <c r="Q24" s="74"/>
      <c r="R24" s="74"/>
      <c r="S24" s="22"/>
      <c r="T24" s="22"/>
      <c r="U24" s="22"/>
      <c r="V24" s="22"/>
      <c r="W24" s="20"/>
      <c r="X24" s="20"/>
      <c r="Y24" s="20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537"/>
      <c r="AN24" s="537"/>
      <c r="AO24" s="537"/>
      <c r="AP24" s="537"/>
      <c r="AQ24" s="537"/>
      <c r="AR24" s="537"/>
      <c r="AS24" s="22"/>
      <c r="AT24" s="22"/>
      <c r="AU24" s="22"/>
      <c r="AV24" s="22"/>
    </row>
    <row r="25" spans="1:48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1:48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1:48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1:48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1:48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1:48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1:48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1:48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1:48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1:48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1:48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1:48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1:48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</row>
    <row r="55" spans="1:48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</row>
    <row r="56" spans="1:48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</row>
    <row r="57" spans="1:48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</row>
    <row r="58" spans="1:48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</row>
    <row r="59" spans="1:48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</row>
    <row r="60" spans="1:48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</row>
    <row r="61" spans="1:48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</row>
    <row r="62" spans="1:48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1:48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1:48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</row>
    <row r="65" spans="1:48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</row>
    <row r="66" spans="1:48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1:48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1:48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1:48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</row>
    <row r="71" spans="1:48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</row>
    <row r="72" spans="1:48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</row>
    <row r="73" spans="1:48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</row>
    <row r="74" spans="1:48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</row>
    <row r="75" spans="1:48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</row>
    <row r="76" spans="1:48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</row>
    <row r="77" spans="1:48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</row>
    <row r="78" spans="1:48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</row>
    <row r="79" spans="1:48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</row>
    <row r="80" spans="1:48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</row>
    <row r="81" spans="1:48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</row>
    <row r="82" spans="1:48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</row>
    <row r="83" spans="1:48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</row>
    <row r="85" spans="1:48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</row>
    <row r="86" spans="1:48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</row>
    <row r="87" spans="1:48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</row>
    <row r="88" spans="1:48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</row>
    <row r="89" spans="1:48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</row>
    <row r="90" spans="1:48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</row>
    <row r="91" spans="1:48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</row>
    <row r="92" spans="1:48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</row>
    <row r="93" spans="1:48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</row>
    <row r="94" spans="1:48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</row>
    <row r="95" spans="1:48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</row>
    <row r="96" spans="1:48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</row>
    <row r="97" spans="1:48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</row>
    <row r="98" spans="1:48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</row>
    <row r="99" spans="1:48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</row>
    <row r="100" spans="1:4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</row>
    <row r="101" spans="1:4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</row>
    <row r="102" spans="1:4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</row>
    <row r="103" spans="1:4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</row>
    <row r="104" spans="1:4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</row>
    <row r="105" spans="1:48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</row>
    <row r="106" spans="1:48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</row>
    <row r="107" spans="1:48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</row>
    <row r="108" spans="1:48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</row>
    <row r="109" spans="1:48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</row>
    <row r="110" spans="1:48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</row>
    <row r="111" spans="1:48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</row>
    <row r="112" spans="1:48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</row>
    <row r="113" spans="1:48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</row>
    <row r="114" spans="1:48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</row>
    <row r="115" spans="1:48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</row>
    <row r="116" spans="1:48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</row>
    <row r="117" spans="1:48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</row>
    <row r="118" spans="1:48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</row>
    <row r="119" spans="1:48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</row>
    <row r="120" spans="1:48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</row>
    <row r="121" spans="1:48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</row>
    <row r="122" spans="1:48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</row>
    <row r="123" spans="1:48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</row>
    <row r="124" spans="1:48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48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48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</row>
  </sheetData>
  <mergeCells count="15">
    <mergeCell ref="Y18:AI18"/>
    <mergeCell ref="AK18:AU18"/>
    <mergeCell ref="AD9:AG9"/>
    <mergeCell ref="AH9:AK9"/>
    <mergeCell ref="AL9:AO9"/>
    <mergeCell ref="V9:Y9"/>
    <mergeCell ref="Z9:AC9"/>
    <mergeCell ref="R9:U9"/>
    <mergeCell ref="B9:E9"/>
    <mergeCell ref="M18:W18"/>
    <mergeCell ref="A18:K18"/>
    <mergeCell ref="A9:A10"/>
    <mergeCell ref="F9:I9"/>
    <mergeCell ref="J9:M9"/>
    <mergeCell ref="N9:Q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AE157"/>
  <sheetViews>
    <sheetView showGridLines="0" zoomScale="90" zoomScaleNormal="90" workbookViewId="0">
      <selection activeCell="A88" sqref="A88"/>
    </sheetView>
  </sheetViews>
  <sheetFormatPr defaultColWidth="9.109375" defaultRowHeight="10.199999999999999" x14ac:dyDescent="0.2"/>
  <cols>
    <col min="1" max="15" width="10.6640625" style="22" customWidth="1"/>
    <col min="16" max="16" width="13.88671875" style="22" customWidth="1"/>
    <col min="17" max="25" width="10.6640625" style="22" customWidth="1"/>
    <col min="26" max="26" width="9.109375" style="22" customWidth="1"/>
    <col min="27" max="27" width="9.109375" style="22"/>
    <col min="28" max="28" width="10.6640625" style="22" customWidth="1"/>
    <col min="29" max="16384" width="9.109375" style="22"/>
  </cols>
  <sheetData>
    <row r="8" spans="1:31" ht="11.4" x14ac:dyDescent="0.2">
      <c r="A8" s="517" t="s">
        <v>133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99"/>
      <c r="Y8" s="99"/>
    </row>
    <row r="9" spans="1:31" ht="11.4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31" ht="22.5" customHeight="1" x14ac:dyDescent="0.2">
      <c r="A10" s="174" t="s">
        <v>0</v>
      </c>
      <c r="B10" s="685">
        <v>2010</v>
      </c>
      <c r="C10" s="685"/>
      <c r="D10" s="685">
        <v>2011</v>
      </c>
      <c r="E10" s="685"/>
      <c r="F10" s="686">
        <v>2012</v>
      </c>
      <c r="G10" s="686"/>
      <c r="H10" s="686">
        <v>2013</v>
      </c>
      <c r="I10" s="686"/>
      <c r="J10" s="686">
        <v>2014</v>
      </c>
      <c r="K10" s="686"/>
      <c r="L10" s="680">
        <v>2015</v>
      </c>
      <c r="M10" s="680"/>
      <c r="N10" s="680">
        <v>2016</v>
      </c>
      <c r="O10" s="680"/>
      <c r="P10" s="680">
        <v>2017</v>
      </c>
      <c r="Q10" s="680"/>
      <c r="R10" s="680">
        <v>2018</v>
      </c>
      <c r="S10" s="680"/>
      <c r="T10" s="680">
        <v>2019</v>
      </c>
      <c r="U10" s="680"/>
      <c r="V10" s="680">
        <v>2020</v>
      </c>
      <c r="W10" s="680"/>
      <c r="X10" s="680" t="s">
        <v>2</v>
      </c>
      <c r="Y10" s="681"/>
    </row>
    <row r="11" spans="1:31" ht="30.6" customHeight="1" x14ac:dyDescent="0.2">
      <c r="A11" s="513" t="s">
        <v>60</v>
      </c>
      <c r="B11" s="175" t="s">
        <v>61</v>
      </c>
      <c r="C11" s="175" t="s">
        <v>62</v>
      </c>
      <c r="D11" s="175" t="s">
        <v>61</v>
      </c>
      <c r="E11" s="175" t="s">
        <v>62</v>
      </c>
      <c r="F11" s="176" t="s">
        <v>61</v>
      </c>
      <c r="G11" s="176" t="s">
        <v>62</v>
      </c>
      <c r="H11" s="176" t="s">
        <v>61</v>
      </c>
      <c r="I11" s="176" t="s">
        <v>62</v>
      </c>
      <c r="J11" s="176" t="s">
        <v>61</v>
      </c>
      <c r="K11" s="176" t="s">
        <v>62</v>
      </c>
      <c r="L11" s="177" t="s">
        <v>61</v>
      </c>
      <c r="M11" s="177" t="s">
        <v>62</v>
      </c>
      <c r="N11" s="177" t="s">
        <v>61</v>
      </c>
      <c r="O11" s="177" t="s">
        <v>62</v>
      </c>
      <c r="P11" s="177" t="s">
        <v>61</v>
      </c>
      <c r="Q11" s="177" t="s">
        <v>62</v>
      </c>
      <c r="R11" s="177" t="s">
        <v>61</v>
      </c>
      <c r="S11" s="177" t="s">
        <v>62</v>
      </c>
      <c r="T11" s="177" t="s">
        <v>61</v>
      </c>
      <c r="U11" s="177" t="s">
        <v>62</v>
      </c>
      <c r="V11" s="177" t="s">
        <v>61</v>
      </c>
      <c r="W11" s="177" t="s">
        <v>62</v>
      </c>
      <c r="X11" s="177" t="s">
        <v>61</v>
      </c>
      <c r="Y11" s="178" t="s">
        <v>62</v>
      </c>
    </row>
    <row r="12" spans="1:31" s="259" customFormat="1" ht="19.95" customHeight="1" x14ac:dyDescent="0.3">
      <c r="A12" s="185" t="s">
        <v>63</v>
      </c>
      <c r="B12" s="186">
        <v>4625</v>
      </c>
      <c r="C12" s="186">
        <v>3357</v>
      </c>
      <c r="D12" s="186">
        <v>4322</v>
      </c>
      <c r="E12" s="186">
        <v>3044</v>
      </c>
      <c r="F12" s="187">
        <v>5105</v>
      </c>
      <c r="G12" s="187">
        <v>3306</v>
      </c>
      <c r="H12" s="187">
        <v>3146</v>
      </c>
      <c r="I12" s="187">
        <v>1316</v>
      </c>
      <c r="J12" s="187">
        <v>3288</v>
      </c>
      <c r="K12" s="187">
        <v>917</v>
      </c>
      <c r="L12" s="188">
        <v>3381</v>
      </c>
      <c r="M12" s="187"/>
      <c r="N12" s="188">
        <v>4126</v>
      </c>
      <c r="O12" s="188">
        <v>480</v>
      </c>
      <c r="P12" s="188">
        <v>3903</v>
      </c>
      <c r="Q12" s="189">
        <v>3227</v>
      </c>
      <c r="R12" s="189">
        <v>0</v>
      </c>
      <c r="S12" s="189">
        <v>1993</v>
      </c>
      <c r="T12" s="188">
        <v>4731</v>
      </c>
      <c r="U12" s="190">
        <v>1696</v>
      </c>
      <c r="V12" s="335">
        <v>4299</v>
      </c>
      <c r="W12" s="335">
        <v>1048</v>
      </c>
      <c r="X12" s="188">
        <f>B12+D12+F12+H12+J12+L12+N12+P12+R12+T12+V12</f>
        <v>40926</v>
      </c>
      <c r="Y12" s="190">
        <f>C12+E12+G12+I12+K12+M12+O12+Q12+S12+U12+W12</f>
        <v>20384</v>
      </c>
      <c r="AD12" s="300"/>
      <c r="AE12" s="300"/>
    </row>
    <row r="13" spans="1:31" s="259" customFormat="1" ht="19.95" customHeight="1" x14ac:dyDescent="0.3">
      <c r="A13" s="185" t="s">
        <v>64</v>
      </c>
      <c r="B13" s="186">
        <v>6359</v>
      </c>
      <c r="C13" s="186">
        <v>3208</v>
      </c>
      <c r="D13" s="186">
        <v>6518</v>
      </c>
      <c r="E13" s="186">
        <v>2915</v>
      </c>
      <c r="F13" s="187">
        <v>7704</v>
      </c>
      <c r="G13" s="187">
        <v>3211</v>
      </c>
      <c r="H13" s="187">
        <v>5230</v>
      </c>
      <c r="I13" s="187">
        <v>1874</v>
      </c>
      <c r="J13" s="187">
        <v>6387</v>
      </c>
      <c r="K13" s="187">
        <v>794</v>
      </c>
      <c r="L13" s="188">
        <v>4059</v>
      </c>
      <c r="M13" s="187"/>
      <c r="N13" s="188">
        <v>5102</v>
      </c>
      <c r="O13" s="188">
        <v>3055</v>
      </c>
      <c r="P13" s="188">
        <v>5328</v>
      </c>
      <c r="Q13" s="189">
        <v>3260</v>
      </c>
      <c r="R13" s="189">
        <v>5337</v>
      </c>
      <c r="S13" s="189">
        <v>2955</v>
      </c>
      <c r="T13" s="188">
        <v>5958</v>
      </c>
      <c r="U13" s="190">
        <v>2234</v>
      </c>
      <c r="V13" s="335">
        <v>6977</v>
      </c>
      <c r="W13" s="335">
        <v>0</v>
      </c>
      <c r="X13" s="188">
        <f t="shared" ref="X13:X23" si="0">B13+D13+F13+H13+J13+L13+N13+P13+R13+T13+V13</f>
        <v>64959</v>
      </c>
      <c r="Y13" s="190">
        <f t="shared" ref="Y13:Y23" si="1">C13+E13+G13+I13+K13+M13+O13+Q13+S13+U13+W13</f>
        <v>23506</v>
      </c>
      <c r="AD13" s="300"/>
      <c r="AE13" s="300"/>
    </row>
    <row r="14" spans="1:31" s="259" customFormat="1" ht="19.95" customHeight="1" x14ac:dyDescent="0.3">
      <c r="A14" s="185" t="s">
        <v>65</v>
      </c>
      <c r="B14" s="186">
        <v>8593</v>
      </c>
      <c r="C14" s="186">
        <v>1919</v>
      </c>
      <c r="D14" s="186">
        <v>7076</v>
      </c>
      <c r="E14" s="186">
        <v>4765</v>
      </c>
      <c r="F14" s="187">
        <v>8239</v>
      </c>
      <c r="G14" s="187">
        <v>3952</v>
      </c>
      <c r="H14" s="187">
        <v>7000</v>
      </c>
      <c r="I14" s="187">
        <v>2925</v>
      </c>
      <c r="J14" s="187">
        <v>4166</v>
      </c>
      <c r="K14" s="187">
        <v>836</v>
      </c>
      <c r="L14" s="188">
        <v>6132</v>
      </c>
      <c r="M14" s="187"/>
      <c r="N14" s="188">
        <v>8845</v>
      </c>
      <c r="O14" s="188">
        <v>5741</v>
      </c>
      <c r="P14" s="188">
        <v>7152</v>
      </c>
      <c r="Q14" s="189">
        <v>127</v>
      </c>
      <c r="R14" s="189">
        <v>0</v>
      </c>
      <c r="S14" s="189">
        <v>4505</v>
      </c>
      <c r="T14" s="188">
        <v>8455</v>
      </c>
      <c r="U14" s="190">
        <v>5272</v>
      </c>
      <c r="V14" s="335">
        <v>3147</v>
      </c>
      <c r="W14" s="335">
        <v>0</v>
      </c>
      <c r="X14" s="188">
        <f t="shared" si="0"/>
        <v>68805</v>
      </c>
      <c r="Y14" s="190">
        <f t="shared" si="1"/>
        <v>30042</v>
      </c>
      <c r="AD14" s="300"/>
      <c r="AE14" s="300"/>
    </row>
    <row r="15" spans="1:31" s="259" customFormat="1" ht="19.95" customHeight="1" x14ac:dyDescent="0.3">
      <c r="A15" s="185" t="s">
        <v>66</v>
      </c>
      <c r="B15" s="186">
        <v>9412</v>
      </c>
      <c r="C15" s="186">
        <v>8642</v>
      </c>
      <c r="D15" s="186">
        <v>9674</v>
      </c>
      <c r="E15" s="186">
        <v>7468</v>
      </c>
      <c r="F15" s="187">
        <v>9397</v>
      </c>
      <c r="G15" s="187">
        <v>6341</v>
      </c>
      <c r="H15" s="187">
        <v>7369</v>
      </c>
      <c r="I15" s="187">
        <v>2869</v>
      </c>
      <c r="J15" s="187">
        <v>9288</v>
      </c>
      <c r="K15" s="505"/>
      <c r="L15" s="188">
        <v>8334</v>
      </c>
      <c r="M15" s="187"/>
      <c r="N15" s="188">
        <v>7495</v>
      </c>
      <c r="O15" s="188">
        <v>4123</v>
      </c>
      <c r="P15" s="188">
        <v>10483</v>
      </c>
      <c r="Q15" s="189">
        <v>11023</v>
      </c>
      <c r="R15" s="189">
        <v>8669</v>
      </c>
      <c r="S15" s="189">
        <v>5806</v>
      </c>
      <c r="T15" s="188">
        <v>9924</v>
      </c>
      <c r="U15" s="190">
        <v>3980</v>
      </c>
      <c r="V15" s="335">
        <v>0</v>
      </c>
      <c r="W15" s="335">
        <v>0</v>
      </c>
      <c r="X15" s="188">
        <f t="shared" si="0"/>
        <v>90045</v>
      </c>
      <c r="Y15" s="190">
        <f t="shared" si="1"/>
        <v>50252</v>
      </c>
      <c r="AD15" s="300"/>
      <c r="AE15" s="300"/>
    </row>
    <row r="16" spans="1:31" s="259" customFormat="1" ht="19.95" customHeight="1" x14ac:dyDescent="0.3">
      <c r="A16" s="185" t="s">
        <v>67</v>
      </c>
      <c r="B16" s="186">
        <v>9469</v>
      </c>
      <c r="C16" s="186">
        <v>7427</v>
      </c>
      <c r="D16" s="186">
        <v>8235</v>
      </c>
      <c r="E16" s="186">
        <v>5225</v>
      </c>
      <c r="F16" s="187">
        <v>7529</v>
      </c>
      <c r="G16" s="187">
        <v>4488</v>
      </c>
      <c r="H16" s="187">
        <v>7964</v>
      </c>
      <c r="I16" s="187">
        <v>2802</v>
      </c>
      <c r="J16" s="187">
        <v>7221</v>
      </c>
      <c r="K16" s="506"/>
      <c r="L16" s="188">
        <v>8252</v>
      </c>
      <c r="M16" s="187"/>
      <c r="N16" s="188">
        <v>8393</v>
      </c>
      <c r="O16" s="188">
        <v>4035</v>
      </c>
      <c r="P16" s="188">
        <v>10066</v>
      </c>
      <c r="Q16" s="189">
        <v>7168</v>
      </c>
      <c r="R16" s="189">
        <v>10557</v>
      </c>
      <c r="S16" s="189">
        <v>6988</v>
      </c>
      <c r="T16" s="188">
        <v>9817</v>
      </c>
      <c r="U16" s="190">
        <v>7478</v>
      </c>
      <c r="V16" s="335">
        <v>0</v>
      </c>
      <c r="W16" s="335">
        <v>0</v>
      </c>
      <c r="X16" s="188">
        <f t="shared" si="0"/>
        <v>87503</v>
      </c>
      <c r="Y16" s="190">
        <f t="shared" si="1"/>
        <v>45611</v>
      </c>
      <c r="AD16" s="300"/>
      <c r="AE16" s="300"/>
    </row>
    <row r="17" spans="1:31" s="259" customFormat="1" ht="19.95" customHeight="1" x14ac:dyDescent="0.3">
      <c r="A17" s="185" t="s">
        <v>68</v>
      </c>
      <c r="B17" s="186">
        <v>10270</v>
      </c>
      <c r="C17" s="186">
        <v>7417</v>
      </c>
      <c r="D17" s="186">
        <v>8583</v>
      </c>
      <c r="E17" s="186">
        <v>7050</v>
      </c>
      <c r="F17" s="187">
        <v>8906</v>
      </c>
      <c r="G17" s="187">
        <v>1379</v>
      </c>
      <c r="H17" s="187">
        <v>8622</v>
      </c>
      <c r="I17" s="187">
        <v>3586</v>
      </c>
      <c r="J17" s="187">
        <v>9374</v>
      </c>
      <c r="K17" s="506"/>
      <c r="L17" s="188">
        <v>9458</v>
      </c>
      <c r="M17" s="187"/>
      <c r="N17" s="188">
        <v>10873</v>
      </c>
      <c r="O17" s="188">
        <v>7601</v>
      </c>
      <c r="P17" s="188">
        <v>10716</v>
      </c>
      <c r="Q17" s="189">
        <v>9329</v>
      </c>
      <c r="R17" s="189">
        <v>11411</v>
      </c>
      <c r="S17" s="189">
        <v>6662</v>
      </c>
      <c r="T17" s="188">
        <v>10840</v>
      </c>
      <c r="U17" s="190">
        <v>8872</v>
      </c>
      <c r="V17" s="335">
        <v>0</v>
      </c>
      <c r="W17" s="335">
        <v>0</v>
      </c>
      <c r="X17" s="188">
        <f t="shared" si="0"/>
        <v>99053</v>
      </c>
      <c r="Y17" s="190">
        <f t="shared" si="1"/>
        <v>51896</v>
      </c>
      <c r="AD17" s="300"/>
      <c r="AE17" s="300"/>
    </row>
    <row r="18" spans="1:31" s="259" customFormat="1" ht="19.95" customHeight="1" x14ac:dyDescent="0.3">
      <c r="A18" s="185" t="s">
        <v>69</v>
      </c>
      <c r="B18" s="192">
        <v>17009</v>
      </c>
      <c r="C18" s="186">
        <v>17613</v>
      </c>
      <c r="D18" s="192">
        <v>17637</v>
      </c>
      <c r="E18" s="186">
        <v>15160</v>
      </c>
      <c r="F18" s="193">
        <v>17859</v>
      </c>
      <c r="G18" s="187">
        <v>13201</v>
      </c>
      <c r="H18" s="193">
        <v>16881</v>
      </c>
      <c r="I18" s="187">
        <v>8536</v>
      </c>
      <c r="J18" s="193">
        <v>17791</v>
      </c>
      <c r="K18" s="506"/>
      <c r="L18" s="194">
        <v>17255</v>
      </c>
      <c r="M18" s="188">
        <v>22532</v>
      </c>
      <c r="N18" s="194">
        <v>18363</v>
      </c>
      <c r="O18" s="188">
        <v>17394</v>
      </c>
      <c r="P18" s="188">
        <v>20306</v>
      </c>
      <c r="Q18" s="189">
        <v>22556</v>
      </c>
      <c r="R18" s="189">
        <v>20292</v>
      </c>
      <c r="S18" s="189">
        <v>15063</v>
      </c>
      <c r="T18" s="188">
        <v>20268</v>
      </c>
      <c r="U18" s="190">
        <v>4764</v>
      </c>
      <c r="V18" s="335">
        <v>4574</v>
      </c>
      <c r="W18" s="335">
        <v>6689</v>
      </c>
      <c r="X18" s="188">
        <f t="shared" si="0"/>
        <v>188235</v>
      </c>
      <c r="Y18" s="190">
        <f t="shared" si="1"/>
        <v>143508</v>
      </c>
      <c r="AD18" s="300"/>
      <c r="AE18" s="300"/>
    </row>
    <row r="19" spans="1:31" s="259" customFormat="1" ht="19.95" customHeight="1" x14ac:dyDescent="0.3">
      <c r="A19" s="185" t="s">
        <v>70</v>
      </c>
      <c r="B19" s="192">
        <v>26176</v>
      </c>
      <c r="C19" s="186">
        <v>36884</v>
      </c>
      <c r="D19" s="192">
        <v>25953</v>
      </c>
      <c r="E19" s="186">
        <v>24329</v>
      </c>
      <c r="F19" s="193">
        <v>24544</v>
      </c>
      <c r="G19" s="187">
        <v>24286</v>
      </c>
      <c r="H19" s="193">
        <v>23953</v>
      </c>
      <c r="I19" s="187">
        <v>17087</v>
      </c>
      <c r="J19" s="193">
        <v>24724</v>
      </c>
      <c r="K19" s="506"/>
      <c r="L19" s="194">
        <v>29080</v>
      </c>
      <c r="M19" s="188">
        <v>44242</v>
      </c>
      <c r="N19" s="194">
        <v>25255</v>
      </c>
      <c r="O19" s="188">
        <v>24295</v>
      </c>
      <c r="P19" s="188">
        <v>26756</v>
      </c>
      <c r="Q19" s="189">
        <v>36831</v>
      </c>
      <c r="R19" s="189">
        <v>26524</v>
      </c>
      <c r="S19" s="189">
        <v>25029</v>
      </c>
      <c r="T19" s="188">
        <v>27569</v>
      </c>
      <c r="U19" s="190">
        <v>22637</v>
      </c>
      <c r="V19" s="335">
        <v>10429</v>
      </c>
      <c r="W19" s="335">
        <v>11907</v>
      </c>
      <c r="X19" s="188">
        <f t="shared" si="0"/>
        <v>270963</v>
      </c>
      <c r="Y19" s="190">
        <f t="shared" si="1"/>
        <v>267527</v>
      </c>
      <c r="AD19" s="300"/>
      <c r="AE19" s="300"/>
    </row>
    <row r="20" spans="1:31" s="259" customFormat="1" ht="19.95" customHeight="1" x14ac:dyDescent="0.3">
      <c r="A20" s="185" t="s">
        <v>71</v>
      </c>
      <c r="B20" s="192">
        <v>15402</v>
      </c>
      <c r="C20" s="192">
        <v>11664</v>
      </c>
      <c r="D20" s="192">
        <v>14111</v>
      </c>
      <c r="E20" s="192">
        <v>8058</v>
      </c>
      <c r="F20" s="193">
        <v>14255</v>
      </c>
      <c r="G20" s="193">
        <v>7815</v>
      </c>
      <c r="H20" s="193">
        <v>13535</v>
      </c>
      <c r="I20" s="193">
        <v>5220</v>
      </c>
      <c r="J20" s="193">
        <v>17924</v>
      </c>
      <c r="K20" s="506"/>
      <c r="L20" s="194">
        <v>16732</v>
      </c>
      <c r="M20" s="194">
        <v>13477</v>
      </c>
      <c r="N20" s="194">
        <v>16160</v>
      </c>
      <c r="O20" s="194">
        <v>12791</v>
      </c>
      <c r="P20" s="194">
        <v>17422</v>
      </c>
      <c r="Q20" s="195">
        <v>13903</v>
      </c>
      <c r="R20" s="195">
        <v>16809</v>
      </c>
      <c r="S20" s="195">
        <v>10971</v>
      </c>
      <c r="T20" s="188">
        <v>16283</v>
      </c>
      <c r="U20" s="190">
        <v>10544</v>
      </c>
      <c r="V20" s="335">
        <v>5338</v>
      </c>
      <c r="W20" s="335">
        <v>4448</v>
      </c>
      <c r="X20" s="188">
        <f t="shared" si="0"/>
        <v>163971</v>
      </c>
      <c r="Y20" s="190">
        <f t="shared" si="1"/>
        <v>98891</v>
      </c>
      <c r="AD20" s="300"/>
      <c r="AE20" s="300"/>
    </row>
    <row r="21" spans="1:31" s="259" customFormat="1" ht="19.95" customHeight="1" x14ac:dyDescent="0.3">
      <c r="A21" s="185" t="s">
        <v>72</v>
      </c>
      <c r="B21" s="192">
        <v>16786</v>
      </c>
      <c r="C21" s="192">
        <v>4115</v>
      </c>
      <c r="D21" s="192">
        <v>15109</v>
      </c>
      <c r="E21" s="192">
        <v>4065</v>
      </c>
      <c r="F21" s="193">
        <v>14251</v>
      </c>
      <c r="G21" s="193">
        <v>3285</v>
      </c>
      <c r="H21" s="193">
        <v>13425</v>
      </c>
      <c r="I21" s="193">
        <v>2429</v>
      </c>
      <c r="J21" s="193">
        <v>11807</v>
      </c>
      <c r="K21" s="506"/>
      <c r="L21" s="194">
        <v>13704</v>
      </c>
      <c r="M21" s="194">
        <v>5707</v>
      </c>
      <c r="N21" s="194">
        <v>14016</v>
      </c>
      <c r="O21" s="194">
        <v>8185</v>
      </c>
      <c r="P21" s="194">
        <v>17589</v>
      </c>
      <c r="Q21" s="195">
        <v>11562</v>
      </c>
      <c r="R21" s="195">
        <v>17534</v>
      </c>
      <c r="S21" s="195">
        <v>6682</v>
      </c>
      <c r="T21" s="188">
        <v>17703</v>
      </c>
      <c r="U21" s="190">
        <v>4600</v>
      </c>
      <c r="V21" s="335">
        <v>3036</v>
      </c>
      <c r="W21" s="335">
        <v>1564</v>
      </c>
      <c r="X21" s="188">
        <f t="shared" si="0"/>
        <v>154960</v>
      </c>
      <c r="Y21" s="190">
        <f t="shared" si="1"/>
        <v>52194</v>
      </c>
      <c r="AD21" s="300"/>
      <c r="AE21" s="300"/>
    </row>
    <row r="22" spans="1:31" s="259" customFormat="1" ht="19.95" customHeight="1" x14ac:dyDescent="0.3">
      <c r="A22" s="185" t="s">
        <v>73</v>
      </c>
      <c r="B22" s="192">
        <v>6451</v>
      </c>
      <c r="C22" s="192">
        <v>3347</v>
      </c>
      <c r="D22" s="192">
        <v>5569</v>
      </c>
      <c r="E22" s="179"/>
      <c r="F22" s="193">
        <v>3834</v>
      </c>
      <c r="G22" s="180">
        <v>1903</v>
      </c>
      <c r="H22" s="193">
        <v>6003</v>
      </c>
      <c r="I22" s="180">
        <v>1458</v>
      </c>
      <c r="J22" s="193">
        <v>4606</v>
      </c>
      <c r="K22" s="506"/>
      <c r="L22" s="194">
        <v>4704</v>
      </c>
      <c r="M22" s="194">
        <v>3762</v>
      </c>
      <c r="N22" s="194">
        <v>6083</v>
      </c>
      <c r="O22" s="194">
        <v>3280</v>
      </c>
      <c r="P22" s="194">
        <v>5942</v>
      </c>
      <c r="Q22" s="195">
        <v>3991</v>
      </c>
      <c r="R22" s="195">
        <v>7302</v>
      </c>
      <c r="S22" s="195">
        <v>1157</v>
      </c>
      <c r="T22" s="188">
        <v>6266</v>
      </c>
      <c r="U22" s="190">
        <v>1566</v>
      </c>
      <c r="V22" s="335">
        <v>0</v>
      </c>
      <c r="W22" s="335">
        <v>303</v>
      </c>
      <c r="X22" s="188">
        <f t="shared" si="0"/>
        <v>56760</v>
      </c>
      <c r="Y22" s="190">
        <f t="shared" si="1"/>
        <v>20767</v>
      </c>
      <c r="AD22" s="300"/>
      <c r="AE22" s="300"/>
    </row>
    <row r="23" spans="1:31" s="259" customFormat="1" ht="19.95" customHeight="1" x14ac:dyDescent="0.3">
      <c r="A23" s="185" t="s">
        <v>74</v>
      </c>
      <c r="B23" s="192">
        <v>3751</v>
      </c>
      <c r="C23" s="192">
        <v>4166</v>
      </c>
      <c r="D23" s="192">
        <v>5065</v>
      </c>
      <c r="E23" s="192">
        <v>1644</v>
      </c>
      <c r="F23" s="193">
        <v>3812</v>
      </c>
      <c r="G23" s="193">
        <v>2304</v>
      </c>
      <c r="H23" s="193">
        <v>4137</v>
      </c>
      <c r="I23" s="193">
        <v>1298</v>
      </c>
      <c r="J23" s="193">
        <v>3872</v>
      </c>
      <c r="K23" s="506"/>
      <c r="L23" s="194">
        <v>4383</v>
      </c>
      <c r="M23" s="194">
        <v>3504</v>
      </c>
      <c r="N23" s="194">
        <v>4705</v>
      </c>
      <c r="O23" s="194">
        <v>4374</v>
      </c>
      <c r="P23" s="194">
        <v>4866</v>
      </c>
      <c r="Q23" s="195">
        <v>2468</v>
      </c>
      <c r="R23" s="195">
        <v>5517</v>
      </c>
      <c r="S23" s="195">
        <v>1969</v>
      </c>
      <c r="T23" s="188">
        <v>5809</v>
      </c>
      <c r="U23" s="190">
        <v>1962</v>
      </c>
      <c r="V23" s="335">
        <v>0</v>
      </c>
      <c r="W23" s="335">
        <v>303</v>
      </c>
      <c r="X23" s="188">
        <f t="shared" si="0"/>
        <v>45917</v>
      </c>
      <c r="Y23" s="190">
        <f t="shared" si="1"/>
        <v>23992</v>
      </c>
      <c r="AD23" s="300"/>
      <c r="AE23" s="300"/>
    </row>
    <row r="24" spans="1:31" s="259" customFormat="1" ht="19.95" customHeight="1" x14ac:dyDescent="0.3">
      <c r="A24" s="181" t="s">
        <v>2</v>
      </c>
      <c r="B24" s="196">
        <f>SUM(B12:B23)</f>
        <v>134303</v>
      </c>
      <c r="C24" s="196">
        <f t="shared" ref="C24:W24" si="2">SUM(C12:C23)</f>
        <v>109759</v>
      </c>
      <c r="D24" s="196">
        <f t="shared" si="2"/>
        <v>127852</v>
      </c>
      <c r="E24" s="196">
        <f t="shared" si="2"/>
        <v>83723</v>
      </c>
      <c r="F24" s="196">
        <f t="shared" si="2"/>
        <v>125435</v>
      </c>
      <c r="G24" s="196">
        <f t="shared" si="2"/>
        <v>75471</v>
      </c>
      <c r="H24" s="196">
        <f t="shared" si="2"/>
        <v>117265</v>
      </c>
      <c r="I24" s="196">
        <f t="shared" si="2"/>
        <v>51400</v>
      </c>
      <c r="J24" s="196">
        <f t="shared" si="2"/>
        <v>120448</v>
      </c>
      <c r="K24" s="196">
        <f t="shared" si="2"/>
        <v>2547</v>
      </c>
      <c r="L24" s="196">
        <f t="shared" si="2"/>
        <v>125474</v>
      </c>
      <c r="M24" s="196">
        <f t="shared" si="2"/>
        <v>93224</v>
      </c>
      <c r="N24" s="196">
        <f t="shared" si="2"/>
        <v>129416</v>
      </c>
      <c r="O24" s="196">
        <f t="shared" si="2"/>
        <v>95354</v>
      </c>
      <c r="P24" s="196">
        <f t="shared" si="2"/>
        <v>140529</v>
      </c>
      <c r="Q24" s="196">
        <f t="shared" si="2"/>
        <v>125445</v>
      </c>
      <c r="R24" s="196">
        <f t="shared" si="2"/>
        <v>129952</v>
      </c>
      <c r="S24" s="196">
        <f t="shared" si="2"/>
        <v>89780</v>
      </c>
      <c r="T24" s="196">
        <f t="shared" si="2"/>
        <v>143623</v>
      </c>
      <c r="U24" s="196">
        <f t="shared" si="2"/>
        <v>75605</v>
      </c>
      <c r="V24" s="196">
        <f t="shared" si="2"/>
        <v>37800</v>
      </c>
      <c r="W24" s="196">
        <f t="shared" si="2"/>
        <v>26262</v>
      </c>
      <c r="X24" s="196">
        <f>SUM(X12:X23)</f>
        <v>1332097</v>
      </c>
      <c r="Y24" s="197">
        <f>SUM(Y12:Y23)</f>
        <v>828570</v>
      </c>
      <c r="AD24" s="300"/>
      <c r="AE24" s="300"/>
    </row>
    <row r="26" spans="1:31" x14ac:dyDescent="0.2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</row>
    <row r="27" spans="1:31" ht="21.6" customHeight="1" x14ac:dyDescent="0.2">
      <c r="A27" s="174" t="s">
        <v>0</v>
      </c>
      <c r="B27" s="511" t="s">
        <v>60</v>
      </c>
      <c r="C27" s="182" t="s">
        <v>63</v>
      </c>
      <c r="D27" s="182" t="s">
        <v>64</v>
      </c>
      <c r="E27" s="182" t="s">
        <v>65</v>
      </c>
      <c r="F27" s="182" t="s">
        <v>66</v>
      </c>
      <c r="G27" s="182" t="s">
        <v>67</v>
      </c>
      <c r="H27" s="182" t="s">
        <v>68</v>
      </c>
      <c r="I27" s="182" t="s">
        <v>69</v>
      </c>
      <c r="J27" s="182" t="s">
        <v>70</v>
      </c>
      <c r="K27" s="182" t="s">
        <v>71</v>
      </c>
      <c r="L27" s="182" t="s">
        <v>72</v>
      </c>
      <c r="M27" s="182" t="s">
        <v>73</v>
      </c>
      <c r="N27" s="182" t="s">
        <v>74</v>
      </c>
      <c r="O27" s="512" t="s">
        <v>2</v>
      </c>
      <c r="P27" s="183"/>
    </row>
    <row r="28" spans="1:31" s="259" customFormat="1" ht="22.2" customHeight="1" x14ac:dyDescent="0.3">
      <c r="A28" s="690">
        <v>2010</v>
      </c>
      <c r="B28" s="175" t="s">
        <v>61</v>
      </c>
      <c r="C28" s="186">
        <v>4625</v>
      </c>
      <c r="D28" s="186">
        <v>6359</v>
      </c>
      <c r="E28" s="186">
        <v>8593</v>
      </c>
      <c r="F28" s="186">
        <v>9412</v>
      </c>
      <c r="G28" s="186">
        <v>9469</v>
      </c>
      <c r="H28" s="186">
        <v>10270</v>
      </c>
      <c r="I28" s="192">
        <v>17009</v>
      </c>
      <c r="J28" s="192">
        <v>26176</v>
      </c>
      <c r="K28" s="192">
        <v>15402</v>
      </c>
      <c r="L28" s="192">
        <v>16786</v>
      </c>
      <c r="M28" s="192">
        <v>6451</v>
      </c>
      <c r="N28" s="192">
        <v>3751</v>
      </c>
      <c r="O28" s="198">
        <f>SUM(C28:N28)</f>
        <v>134303</v>
      </c>
      <c r="P28" s="507"/>
      <c r="Q28" s="508"/>
    </row>
    <row r="29" spans="1:31" s="259" customFormat="1" ht="22.2" customHeight="1" x14ac:dyDescent="0.3">
      <c r="A29" s="690"/>
      <c r="B29" s="175" t="s">
        <v>62</v>
      </c>
      <c r="C29" s="186">
        <v>3357</v>
      </c>
      <c r="D29" s="186">
        <v>3208</v>
      </c>
      <c r="E29" s="186">
        <v>1919</v>
      </c>
      <c r="F29" s="186">
        <v>8642</v>
      </c>
      <c r="G29" s="186">
        <v>7427</v>
      </c>
      <c r="H29" s="186">
        <v>7417</v>
      </c>
      <c r="I29" s="186">
        <v>17613</v>
      </c>
      <c r="J29" s="186">
        <v>36884</v>
      </c>
      <c r="K29" s="192">
        <v>11664</v>
      </c>
      <c r="L29" s="192">
        <v>4115</v>
      </c>
      <c r="M29" s="192">
        <v>3347</v>
      </c>
      <c r="N29" s="192">
        <v>4166</v>
      </c>
      <c r="O29" s="198">
        <f t="shared" ref="O29:O41" si="3">SUM(C29:N29)</f>
        <v>109759</v>
      </c>
      <c r="P29" s="507"/>
    </row>
    <row r="30" spans="1:31" s="259" customFormat="1" ht="22.2" customHeight="1" x14ac:dyDescent="0.3">
      <c r="A30" s="690">
        <v>2011</v>
      </c>
      <c r="B30" s="175" t="s">
        <v>61</v>
      </c>
      <c r="C30" s="186">
        <v>4322</v>
      </c>
      <c r="D30" s="186">
        <v>6518</v>
      </c>
      <c r="E30" s="186">
        <v>7076</v>
      </c>
      <c r="F30" s="186">
        <v>9674</v>
      </c>
      <c r="G30" s="186">
        <v>8235</v>
      </c>
      <c r="H30" s="186">
        <v>8583</v>
      </c>
      <c r="I30" s="192">
        <v>17637</v>
      </c>
      <c r="J30" s="192">
        <v>25953</v>
      </c>
      <c r="K30" s="192">
        <v>14111</v>
      </c>
      <c r="L30" s="192">
        <v>15109</v>
      </c>
      <c r="M30" s="192">
        <v>5569</v>
      </c>
      <c r="N30" s="192">
        <v>5065</v>
      </c>
      <c r="O30" s="198">
        <f t="shared" si="3"/>
        <v>127852</v>
      </c>
      <c r="P30" s="507"/>
    </row>
    <row r="31" spans="1:31" s="259" customFormat="1" ht="22.2" customHeight="1" x14ac:dyDescent="0.3">
      <c r="A31" s="690"/>
      <c r="B31" s="175" t="s">
        <v>62</v>
      </c>
      <c r="C31" s="186">
        <v>3044</v>
      </c>
      <c r="D31" s="186">
        <v>2915</v>
      </c>
      <c r="E31" s="186">
        <v>4765</v>
      </c>
      <c r="F31" s="186">
        <v>7468</v>
      </c>
      <c r="G31" s="186">
        <v>5225</v>
      </c>
      <c r="H31" s="186">
        <v>7050</v>
      </c>
      <c r="I31" s="186">
        <v>15160</v>
      </c>
      <c r="J31" s="186">
        <v>24329</v>
      </c>
      <c r="K31" s="192">
        <v>8058</v>
      </c>
      <c r="L31" s="192">
        <v>4065</v>
      </c>
      <c r="M31" s="179">
        <v>0</v>
      </c>
      <c r="N31" s="192">
        <v>1644</v>
      </c>
      <c r="O31" s="198">
        <f t="shared" si="3"/>
        <v>83723</v>
      </c>
      <c r="P31" s="507"/>
    </row>
    <row r="32" spans="1:31" s="259" customFormat="1" ht="22.2" customHeight="1" x14ac:dyDescent="0.3">
      <c r="A32" s="687">
        <v>2012</v>
      </c>
      <c r="B32" s="176" t="s">
        <v>61</v>
      </c>
      <c r="C32" s="187">
        <v>5105</v>
      </c>
      <c r="D32" s="187">
        <v>7704</v>
      </c>
      <c r="E32" s="187">
        <v>8239</v>
      </c>
      <c r="F32" s="187">
        <v>9397</v>
      </c>
      <c r="G32" s="187">
        <v>7529</v>
      </c>
      <c r="H32" s="187">
        <v>8906</v>
      </c>
      <c r="I32" s="193">
        <v>17859</v>
      </c>
      <c r="J32" s="193">
        <v>24544</v>
      </c>
      <c r="K32" s="193">
        <v>14255</v>
      </c>
      <c r="L32" s="193">
        <v>14251</v>
      </c>
      <c r="M32" s="193">
        <v>3834</v>
      </c>
      <c r="N32" s="193">
        <v>3812</v>
      </c>
      <c r="O32" s="198">
        <f t="shared" si="3"/>
        <v>125435</v>
      </c>
      <c r="P32" s="507"/>
    </row>
    <row r="33" spans="1:18" s="259" customFormat="1" ht="22.2" customHeight="1" x14ac:dyDescent="0.3">
      <c r="A33" s="687"/>
      <c r="B33" s="176" t="s">
        <v>62</v>
      </c>
      <c r="C33" s="187">
        <v>3306</v>
      </c>
      <c r="D33" s="187">
        <v>3211</v>
      </c>
      <c r="E33" s="187">
        <v>3952</v>
      </c>
      <c r="F33" s="187">
        <v>6341</v>
      </c>
      <c r="G33" s="187">
        <v>4488</v>
      </c>
      <c r="H33" s="187">
        <v>1379</v>
      </c>
      <c r="I33" s="187">
        <v>13201</v>
      </c>
      <c r="J33" s="187">
        <v>24286</v>
      </c>
      <c r="K33" s="193">
        <v>7815</v>
      </c>
      <c r="L33" s="193">
        <v>3285</v>
      </c>
      <c r="M33" s="180">
        <v>1903</v>
      </c>
      <c r="N33" s="193">
        <v>2304</v>
      </c>
      <c r="O33" s="198">
        <f t="shared" si="3"/>
        <v>75471</v>
      </c>
      <c r="P33" s="507"/>
    </row>
    <row r="34" spans="1:18" s="259" customFormat="1" ht="22.2" customHeight="1" x14ac:dyDescent="0.3">
      <c r="A34" s="687">
        <v>2013</v>
      </c>
      <c r="B34" s="176" t="s">
        <v>61</v>
      </c>
      <c r="C34" s="187">
        <v>3146</v>
      </c>
      <c r="D34" s="187">
        <v>5230</v>
      </c>
      <c r="E34" s="187">
        <v>7000</v>
      </c>
      <c r="F34" s="187">
        <v>7369</v>
      </c>
      <c r="G34" s="187">
        <v>7964</v>
      </c>
      <c r="H34" s="187">
        <v>8622</v>
      </c>
      <c r="I34" s="193">
        <v>16881</v>
      </c>
      <c r="J34" s="193">
        <v>23953</v>
      </c>
      <c r="K34" s="193">
        <v>13535</v>
      </c>
      <c r="L34" s="193">
        <v>13425</v>
      </c>
      <c r="M34" s="193">
        <v>6003</v>
      </c>
      <c r="N34" s="193">
        <v>4137</v>
      </c>
      <c r="O34" s="198">
        <f t="shared" si="3"/>
        <v>117265</v>
      </c>
      <c r="P34" s="507"/>
    </row>
    <row r="35" spans="1:18" s="259" customFormat="1" ht="22.2" customHeight="1" x14ac:dyDescent="0.3">
      <c r="A35" s="687"/>
      <c r="B35" s="176" t="s">
        <v>62</v>
      </c>
      <c r="C35" s="187">
        <v>1316</v>
      </c>
      <c r="D35" s="187">
        <v>1874</v>
      </c>
      <c r="E35" s="187">
        <v>2925</v>
      </c>
      <c r="F35" s="187">
        <v>2869</v>
      </c>
      <c r="G35" s="187">
        <v>2802</v>
      </c>
      <c r="H35" s="187">
        <v>3586</v>
      </c>
      <c r="I35" s="187">
        <v>8536</v>
      </c>
      <c r="J35" s="187">
        <v>17087</v>
      </c>
      <c r="K35" s="193">
        <v>5220</v>
      </c>
      <c r="L35" s="193">
        <v>2429</v>
      </c>
      <c r="M35" s="180">
        <v>1458</v>
      </c>
      <c r="N35" s="193">
        <v>1298</v>
      </c>
      <c r="O35" s="198">
        <f t="shared" si="3"/>
        <v>51400</v>
      </c>
      <c r="P35" s="507"/>
    </row>
    <row r="36" spans="1:18" s="259" customFormat="1" ht="22.2" customHeight="1" x14ac:dyDescent="0.3">
      <c r="A36" s="687">
        <v>2014</v>
      </c>
      <c r="B36" s="176" t="s">
        <v>61</v>
      </c>
      <c r="C36" s="187">
        <v>3288</v>
      </c>
      <c r="D36" s="187">
        <v>6387</v>
      </c>
      <c r="E36" s="187">
        <v>4166</v>
      </c>
      <c r="F36" s="187">
        <v>9288</v>
      </c>
      <c r="G36" s="187">
        <v>7221</v>
      </c>
      <c r="H36" s="187">
        <v>9374</v>
      </c>
      <c r="I36" s="193">
        <v>17791</v>
      </c>
      <c r="J36" s="193">
        <v>24724</v>
      </c>
      <c r="K36" s="193">
        <v>17924</v>
      </c>
      <c r="L36" s="193">
        <v>11807</v>
      </c>
      <c r="M36" s="193">
        <v>4606</v>
      </c>
      <c r="N36" s="193">
        <v>3872</v>
      </c>
      <c r="O36" s="198">
        <f t="shared" si="3"/>
        <v>120448</v>
      </c>
      <c r="P36" s="507"/>
    </row>
    <row r="37" spans="1:18" s="259" customFormat="1" ht="22.2" customHeight="1" x14ac:dyDescent="0.3">
      <c r="A37" s="687"/>
      <c r="B37" s="176" t="s">
        <v>62</v>
      </c>
      <c r="C37" s="187">
        <v>917</v>
      </c>
      <c r="D37" s="187">
        <v>794</v>
      </c>
      <c r="E37" s="187">
        <v>836</v>
      </c>
      <c r="F37" s="187" t="s">
        <v>183</v>
      </c>
      <c r="G37" s="187" t="s">
        <v>183</v>
      </c>
      <c r="H37" s="187" t="s">
        <v>183</v>
      </c>
      <c r="I37" s="187" t="s">
        <v>183</v>
      </c>
      <c r="J37" s="187" t="s">
        <v>183</v>
      </c>
      <c r="K37" s="187" t="s">
        <v>183</v>
      </c>
      <c r="L37" s="187" t="s">
        <v>183</v>
      </c>
      <c r="M37" s="187" t="s">
        <v>183</v>
      </c>
      <c r="N37" s="187" t="s">
        <v>183</v>
      </c>
      <c r="O37" s="198">
        <f t="shared" si="3"/>
        <v>2547</v>
      </c>
      <c r="P37" s="507"/>
    </row>
    <row r="38" spans="1:18" s="259" customFormat="1" ht="22.2" customHeight="1" x14ac:dyDescent="0.3">
      <c r="A38" s="684">
        <v>2015</v>
      </c>
      <c r="B38" s="177" t="s">
        <v>61</v>
      </c>
      <c r="C38" s="188">
        <v>3381</v>
      </c>
      <c r="D38" s="188">
        <v>4059</v>
      </c>
      <c r="E38" s="188">
        <v>6132</v>
      </c>
      <c r="F38" s="188">
        <v>8334</v>
      </c>
      <c r="G38" s="188">
        <v>8252</v>
      </c>
      <c r="H38" s="188">
        <v>9458</v>
      </c>
      <c r="I38" s="194">
        <v>17255</v>
      </c>
      <c r="J38" s="194">
        <v>29080</v>
      </c>
      <c r="K38" s="194">
        <v>16732</v>
      </c>
      <c r="L38" s="194">
        <v>13704</v>
      </c>
      <c r="M38" s="194">
        <v>4704</v>
      </c>
      <c r="N38" s="194">
        <v>4383</v>
      </c>
      <c r="O38" s="198">
        <f t="shared" si="3"/>
        <v>125474</v>
      </c>
      <c r="P38" s="507"/>
    </row>
    <row r="39" spans="1:18" s="259" customFormat="1" ht="22.2" customHeight="1" x14ac:dyDescent="0.3">
      <c r="A39" s="684"/>
      <c r="B39" s="177" t="s">
        <v>62</v>
      </c>
      <c r="C39" s="187" t="s">
        <v>183</v>
      </c>
      <c r="D39" s="187" t="s">
        <v>183</v>
      </c>
      <c r="E39" s="187" t="s">
        <v>183</v>
      </c>
      <c r="F39" s="187" t="s">
        <v>183</v>
      </c>
      <c r="G39" s="187" t="s">
        <v>183</v>
      </c>
      <c r="H39" s="187" t="s">
        <v>183</v>
      </c>
      <c r="I39" s="188">
        <v>22532</v>
      </c>
      <c r="J39" s="188">
        <v>44242</v>
      </c>
      <c r="K39" s="194">
        <v>13477</v>
      </c>
      <c r="L39" s="194">
        <v>5707</v>
      </c>
      <c r="M39" s="194">
        <v>3762</v>
      </c>
      <c r="N39" s="194">
        <v>3504</v>
      </c>
      <c r="O39" s="198">
        <f t="shared" si="3"/>
        <v>93224</v>
      </c>
      <c r="P39" s="199"/>
    </row>
    <row r="40" spans="1:18" s="259" customFormat="1" ht="22.2" customHeight="1" x14ac:dyDescent="0.3">
      <c r="A40" s="684">
        <v>2016</v>
      </c>
      <c r="B40" s="177" t="s">
        <v>61</v>
      </c>
      <c r="C40" s="188">
        <v>4126</v>
      </c>
      <c r="D40" s="188">
        <v>5102</v>
      </c>
      <c r="E40" s="188">
        <v>8845</v>
      </c>
      <c r="F40" s="188">
        <v>7495</v>
      </c>
      <c r="G40" s="188">
        <v>8393</v>
      </c>
      <c r="H40" s="188">
        <v>10873</v>
      </c>
      <c r="I40" s="194">
        <v>18363</v>
      </c>
      <c r="J40" s="194">
        <v>25255</v>
      </c>
      <c r="K40" s="194">
        <v>16160</v>
      </c>
      <c r="L40" s="194">
        <v>14016</v>
      </c>
      <c r="M40" s="194">
        <v>6083</v>
      </c>
      <c r="N40" s="194">
        <v>4705</v>
      </c>
      <c r="O40" s="198">
        <f t="shared" si="3"/>
        <v>129416</v>
      </c>
      <c r="P40" s="199"/>
    </row>
    <row r="41" spans="1:18" s="259" customFormat="1" ht="22.2" customHeight="1" x14ac:dyDescent="0.3">
      <c r="A41" s="684"/>
      <c r="B41" s="177" t="s">
        <v>62</v>
      </c>
      <c r="C41" s="188">
        <v>480</v>
      </c>
      <c r="D41" s="188">
        <v>3055</v>
      </c>
      <c r="E41" s="188">
        <v>5741</v>
      </c>
      <c r="F41" s="188">
        <v>4123</v>
      </c>
      <c r="G41" s="188">
        <v>4035</v>
      </c>
      <c r="H41" s="188">
        <v>7601</v>
      </c>
      <c r="I41" s="188">
        <v>17394</v>
      </c>
      <c r="J41" s="188">
        <v>24295</v>
      </c>
      <c r="K41" s="194">
        <v>12791</v>
      </c>
      <c r="L41" s="194">
        <v>8185</v>
      </c>
      <c r="M41" s="194">
        <v>3280</v>
      </c>
      <c r="N41" s="194">
        <v>4374</v>
      </c>
      <c r="O41" s="198">
        <f t="shared" si="3"/>
        <v>95354</v>
      </c>
      <c r="P41" s="199"/>
    </row>
    <row r="42" spans="1:18" s="259" customFormat="1" ht="22.2" customHeight="1" x14ac:dyDescent="0.3">
      <c r="A42" s="684">
        <v>2017</v>
      </c>
      <c r="B42" s="177" t="s">
        <v>61</v>
      </c>
      <c r="C42" s="189">
        <v>3903</v>
      </c>
      <c r="D42" s="189">
        <v>5328</v>
      </c>
      <c r="E42" s="189">
        <v>7152</v>
      </c>
      <c r="F42" s="189">
        <v>10483</v>
      </c>
      <c r="G42" s="189">
        <v>10066</v>
      </c>
      <c r="H42" s="189">
        <v>10716</v>
      </c>
      <c r="I42" s="195">
        <v>20306</v>
      </c>
      <c r="J42" s="195">
        <v>26756</v>
      </c>
      <c r="K42" s="195">
        <v>17422</v>
      </c>
      <c r="L42" s="195">
        <v>17589</v>
      </c>
      <c r="M42" s="195">
        <v>5942</v>
      </c>
      <c r="N42" s="195">
        <v>4866</v>
      </c>
      <c r="O42" s="198">
        <f t="shared" ref="O42:O47" si="4">SUM(C42:N42)</f>
        <v>140529</v>
      </c>
      <c r="P42" s="199"/>
      <c r="Q42" s="199"/>
      <c r="R42" s="199"/>
    </row>
    <row r="43" spans="1:18" s="259" customFormat="1" ht="22.2" customHeight="1" x14ac:dyDescent="0.3">
      <c r="A43" s="684"/>
      <c r="B43" s="177" t="s">
        <v>62</v>
      </c>
      <c r="C43" s="189">
        <v>3227</v>
      </c>
      <c r="D43" s="189">
        <v>3260</v>
      </c>
      <c r="E43" s="189">
        <v>127</v>
      </c>
      <c r="F43" s="189">
        <v>11023</v>
      </c>
      <c r="G43" s="189">
        <v>7168</v>
      </c>
      <c r="H43" s="189">
        <v>9329</v>
      </c>
      <c r="I43" s="189">
        <v>22556</v>
      </c>
      <c r="J43" s="189">
        <v>36831</v>
      </c>
      <c r="K43" s="195">
        <v>13903</v>
      </c>
      <c r="L43" s="195">
        <v>11562</v>
      </c>
      <c r="M43" s="195">
        <v>3991</v>
      </c>
      <c r="N43" s="195">
        <v>2468</v>
      </c>
      <c r="O43" s="198">
        <f t="shared" si="4"/>
        <v>125445</v>
      </c>
      <c r="P43" s="199"/>
      <c r="Q43" s="199"/>
      <c r="R43" s="199"/>
    </row>
    <row r="44" spans="1:18" s="259" customFormat="1" ht="22.2" customHeight="1" x14ac:dyDescent="0.3">
      <c r="A44" s="684">
        <v>2018</v>
      </c>
      <c r="B44" s="177" t="s">
        <v>61</v>
      </c>
      <c r="C44" s="189">
        <v>0</v>
      </c>
      <c r="D44" s="189">
        <v>5337</v>
      </c>
      <c r="E44" s="189">
        <v>0</v>
      </c>
      <c r="F44" s="189">
        <v>8669</v>
      </c>
      <c r="G44" s="189">
        <v>10557</v>
      </c>
      <c r="H44" s="189">
        <v>11411</v>
      </c>
      <c r="I44" s="195">
        <v>20292</v>
      </c>
      <c r="J44" s="195">
        <v>26524</v>
      </c>
      <c r="K44" s="195">
        <v>16809</v>
      </c>
      <c r="L44" s="195">
        <v>17534</v>
      </c>
      <c r="M44" s="195">
        <v>7302</v>
      </c>
      <c r="N44" s="195">
        <v>5517</v>
      </c>
      <c r="O44" s="198">
        <f t="shared" si="4"/>
        <v>129952</v>
      </c>
      <c r="P44" s="199"/>
      <c r="Q44" s="199"/>
      <c r="R44" s="199"/>
    </row>
    <row r="45" spans="1:18" s="259" customFormat="1" ht="22.2" customHeight="1" x14ac:dyDescent="0.3">
      <c r="A45" s="684"/>
      <c r="B45" s="177" t="s">
        <v>62</v>
      </c>
      <c r="C45" s="189">
        <v>1993</v>
      </c>
      <c r="D45" s="189">
        <v>2955</v>
      </c>
      <c r="E45" s="189">
        <v>4505</v>
      </c>
      <c r="F45" s="189">
        <v>5806</v>
      </c>
      <c r="G45" s="189">
        <v>6988</v>
      </c>
      <c r="H45" s="189">
        <v>6662</v>
      </c>
      <c r="I45" s="189">
        <v>15063</v>
      </c>
      <c r="J45" s="189">
        <v>25029</v>
      </c>
      <c r="K45" s="195">
        <v>10971</v>
      </c>
      <c r="L45" s="195">
        <v>6682</v>
      </c>
      <c r="M45" s="195">
        <v>1157</v>
      </c>
      <c r="N45" s="195">
        <v>1969</v>
      </c>
      <c r="O45" s="198">
        <f t="shared" si="4"/>
        <v>89780</v>
      </c>
      <c r="P45" s="199"/>
      <c r="Q45" s="199"/>
      <c r="R45" s="199"/>
    </row>
    <row r="46" spans="1:18" s="259" customFormat="1" ht="22.2" customHeight="1" x14ac:dyDescent="0.3">
      <c r="A46" s="682">
        <v>2019</v>
      </c>
      <c r="B46" s="338" t="s">
        <v>61</v>
      </c>
      <c r="C46" s="339">
        <v>4731</v>
      </c>
      <c r="D46" s="339">
        <v>5958</v>
      </c>
      <c r="E46" s="339">
        <v>8455</v>
      </c>
      <c r="F46" s="339">
        <v>9924</v>
      </c>
      <c r="G46" s="339">
        <v>9817</v>
      </c>
      <c r="H46" s="339">
        <v>10840</v>
      </c>
      <c r="I46" s="340">
        <v>20268</v>
      </c>
      <c r="J46" s="340">
        <v>27569</v>
      </c>
      <c r="K46" s="340">
        <v>16283</v>
      </c>
      <c r="L46" s="340">
        <v>17703</v>
      </c>
      <c r="M46" s="340">
        <v>6266</v>
      </c>
      <c r="N46" s="340">
        <v>5809</v>
      </c>
      <c r="O46" s="341">
        <f t="shared" si="4"/>
        <v>143623</v>
      </c>
      <c r="P46" s="199"/>
      <c r="Q46" s="199"/>
      <c r="R46" s="199"/>
    </row>
    <row r="47" spans="1:18" s="259" customFormat="1" ht="22.2" customHeight="1" x14ac:dyDescent="0.3">
      <c r="A47" s="683"/>
      <c r="B47" s="342" t="s">
        <v>62</v>
      </c>
      <c r="C47" s="343">
        <v>1696</v>
      </c>
      <c r="D47" s="343">
        <v>2234</v>
      </c>
      <c r="E47" s="343">
        <v>5272</v>
      </c>
      <c r="F47" s="343">
        <v>3980</v>
      </c>
      <c r="G47" s="343">
        <v>7478</v>
      </c>
      <c r="H47" s="343">
        <v>8872</v>
      </c>
      <c r="I47" s="343">
        <v>4764</v>
      </c>
      <c r="J47" s="343">
        <v>22637</v>
      </c>
      <c r="K47" s="344">
        <v>10544</v>
      </c>
      <c r="L47" s="344">
        <v>4600</v>
      </c>
      <c r="M47" s="344">
        <v>1566</v>
      </c>
      <c r="N47" s="344">
        <v>1962</v>
      </c>
      <c r="O47" s="345">
        <f t="shared" si="4"/>
        <v>75605</v>
      </c>
      <c r="P47" s="199"/>
      <c r="Q47" s="199"/>
      <c r="R47" s="199"/>
    </row>
    <row r="48" spans="1:18" s="259" customFormat="1" ht="22.2" customHeight="1" x14ac:dyDescent="0.3">
      <c r="A48" s="688">
        <v>2020</v>
      </c>
      <c r="B48" s="336" t="s">
        <v>61</v>
      </c>
      <c r="C48" s="335">
        <v>4299</v>
      </c>
      <c r="D48" s="335">
        <v>6977</v>
      </c>
      <c r="E48" s="335">
        <v>3147</v>
      </c>
      <c r="F48" s="335">
        <v>0</v>
      </c>
      <c r="G48" s="335">
        <v>0</v>
      </c>
      <c r="H48" s="335">
        <v>0</v>
      </c>
      <c r="I48" s="335">
        <v>4574</v>
      </c>
      <c r="J48" s="335">
        <v>10429</v>
      </c>
      <c r="K48" s="335">
        <v>5338</v>
      </c>
      <c r="L48" s="335">
        <v>3036</v>
      </c>
      <c r="M48" s="335">
        <v>0</v>
      </c>
      <c r="N48" s="335">
        <v>0</v>
      </c>
      <c r="O48" s="337">
        <f t="shared" ref="O48:O49" si="5">SUM(C48:N48)</f>
        <v>37800</v>
      </c>
      <c r="P48" s="199"/>
      <c r="Q48" s="199"/>
      <c r="R48" s="199"/>
    </row>
    <row r="49" spans="1:18" s="259" customFormat="1" ht="22.2" customHeight="1" x14ac:dyDescent="0.3">
      <c r="A49" s="689"/>
      <c r="B49" s="184" t="s">
        <v>62</v>
      </c>
      <c r="C49" s="335">
        <v>1048</v>
      </c>
      <c r="D49" s="335">
        <v>0</v>
      </c>
      <c r="E49" s="335">
        <v>0</v>
      </c>
      <c r="F49" s="335">
        <v>0</v>
      </c>
      <c r="G49" s="335">
        <v>0</v>
      </c>
      <c r="H49" s="335">
        <v>0</v>
      </c>
      <c r="I49" s="335">
        <v>6689</v>
      </c>
      <c r="J49" s="335">
        <v>11907</v>
      </c>
      <c r="K49" s="335">
        <v>4448</v>
      </c>
      <c r="L49" s="335">
        <v>1564</v>
      </c>
      <c r="M49" s="335">
        <v>303</v>
      </c>
      <c r="N49" s="335">
        <v>303</v>
      </c>
      <c r="O49" s="200">
        <f t="shared" si="5"/>
        <v>26262</v>
      </c>
      <c r="P49" s="199"/>
      <c r="Q49" s="199"/>
      <c r="R49" s="199"/>
    </row>
    <row r="50" spans="1:18" x14ac:dyDescent="0.2">
      <c r="A50" s="22" t="s">
        <v>184</v>
      </c>
      <c r="O50" s="123"/>
      <c r="P50" s="347"/>
      <c r="Q50" s="150"/>
      <c r="R50" s="150"/>
    </row>
    <row r="51" spans="1:18" x14ac:dyDescent="0.2">
      <c r="O51" s="123"/>
      <c r="P51" s="347"/>
      <c r="Q51" s="150"/>
      <c r="R51" s="150"/>
    </row>
    <row r="85" spans="1:25" ht="11.4" x14ac:dyDescent="0.2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</row>
    <row r="86" spans="1:25" ht="11.4" x14ac:dyDescent="0.2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</row>
    <row r="87" spans="1:25" ht="11.4" x14ac:dyDescent="0.2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</row>
    <row r="88" spans="1:25" ht="11.4" x14ac:dyDescent="0.2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</row>
    <row r="89" spans="1:25" ht="11.4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</row>
    <row r="90" spans="1:25" ht="11.4" x14ac:dyDescent="0.2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</row>
    <row r="91" spans="1:25" ht="11.4" x14ac:dyDescent="0.2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</row>
    <row r="92" spans="1:25" ht="11.4" x14ac:dyDescent="0.2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</row>
    <row r="93" spans="1:25" ht="11.4" x14ac:dyDescent="0.2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</row>
    <row r="94" spans="1:25" ht="11.4" x14ac:dyDescent="0.2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</row>
    <row r="95" spans="1:25" ht="11.4" x14ac:dyDescent="0.2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</row>
    <row r="96" spans="1:25" ht="11.4" x14ac:dyDescent="0.2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</row>
    <row r="97" spans="1:25" ht="11.4" x14ac:dyDescent="0.2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</row>
    <row r="98" spans="1:25" ht="11.4" x14ac:dyDescent="0.2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</row>
    <row r="99" spans="1:25" ht="11.4" x14ac:dyDescent="0.2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</row>
    <row r="100" spans="1:25" ht="11.4" x14ac:dyDescent="0.2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</row>
    <row r="101" spans="1:25" ht="11.4" x14ac:dyDescent="0.2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</row>
    <row r="102" spans="1:25" ht="11.4" x14ac:dyDescent="0.2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</row>
    <row r="103" spans="1:25" ht="11.4" x14ac:dyDescent="0.2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</row>
    <row r="104" spans="1:25" ht="11.4" x14ac:dyDescent="0.2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</row>
    <row r="105" spans="1:25" ht="11.4" x14ac:dyDescent="0.2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</row>
    <row r="106" spans="1:25" ht="11.4" x14ac:dyDescent="0.2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</row>
    <row r="107" spans="1:25" ht="11.4" x14ac:dyDescent="0.2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</row>
    <row r="108" spans="1:25" ht="11.4" x14ac:dyDescent="0.2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</row>
    <row r="109" spans="1:25" ht="11.4" x14ac:dyDescent="0.2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25" ht="11.4" x14ac:dyDescent="0.2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</row>
    <row r="111" spans="1:25" ht="11.4" x14ac:dyDescent="0.2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</row>
    <row r="112" spans="1:25" ht="11.4" x14ac:dyDescent="0.2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</row>
    <row r="113" spans="1:25" ht="11.4" x14ac:dyDescent="0.2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1:25" ht="11.4" x14ac:dyDescent="0.2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1:25" ht="11.4" x14ac:dyDescent="0.2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1:25" ht="11.4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  <row r="117" spans="1:25" ht="11.4" x14ac:dyDescent="0.2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</row>
    <row r="118" spans="1:25" ht="11.4" x14ac:dyDescent="0.2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</row>
    <row r="119" spans="1:25" ht="11.4" x14ac:dyDescent="0.2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</row>
    <row r="120" spans="1:25" ht="11.4" x14ac:dyDescent="0.2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</row>
    <row r="121" spans="1:25" ht="11.4" x14ac:dyDescent="0.2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</row>
    <row r="122" spans="1:25" ht="11.4" x14ac:dyDescent="0.2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</row>
    <row r="123" spans="1:25" ht="11.4" x14ac:dyDescent="0.2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</row>
    <row r="124" spans="1:25" ht="11.4" x14ac:dyDescent="0.2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</row>
    <row r="125" spans="1:25" ht="11.4" x14ac:dyDescent="0.2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</row>
    <row r="126" spans="1:25" ht="11.4" x14ac:dyDescent="0.2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27" spans="1:25" ht="11.4" x14ac:dyDescent="0.2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</row>
    <row r="128" spans="1:25" ht="11.4" x14ac:dyDescent="0.2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</row>
    <row r="129" spans="1:25" ht="11.4" x14ac:dyDescent="0.2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1:25" ht="11.4" x14ac:dyDescent="0.2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</row>
    <row r="131" spans="1:25" ht="11.4" x14ac:dyDescent="0.2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</row>
    <row r="132" spans="1:25" ht="11.4" x14ac:dyDescent="0.2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</row>
    <row r="133" spans="1:25" ht="11.4" x14ac:dyDescent="0.2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</row>
    <row r="134" spans="1:25" ht="11.4" x14ac:dyDescent="0.2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1.4" x14ac:dyDescent="0.2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</row>
    <row r="136" spans="1:25" ht="11.4" x14ac:dyDescent="0.2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</row>
    <row r="137" spans="1:25" ht="11.4" x14ac:dyDescent="0.2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</row>
    <row r="138" spans="1:25" ht="11.4" x14ac:dyDescent="0.2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</row>
    <row r="139" spans="1:25" ht="11.4" x14ac:dyDescent="0.2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</row>
    <row r="140" spans="1:25" ht="11.4" x14ac:dyDescent="0.2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</row>
    <row r="141" spans="1:25" ht="11.4" x14ac:dyDescent="0.2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</row>
    <row r="142" spans="1:25" ht="11.4" x14ac:dyDescent="0.2">
      <c r="A142" s="99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</row>
    <row r="143" spans="1:25" ht="11.4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</row>
    <row r="144" spans="1:25" ht="11.4" x14ac:dyDescent="0.2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</row>
    <row r="145" spans="1:25" ht="11.4" x14ac:dyDescent="0.2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</row>
    <row r="146" spans="1:25" ht="11.4" x14ac:dyDescent="0.2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</row>
    <row r="147" spans="1:25" ht="11.4" x14ac:dyDescent="0.2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</row>
    <row r="148" spans="1:25" ht="11.4" x14ac:dyDescent="0.2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</row>
    <row r="149" spans="1:25" ht="11.4" x14ac:dyDescent="0.2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</row>
    <row r="150" spans="1:25" ht="11.4" x14ac:dyDescent="0.2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</row>
    <row r="151" spans="1:25" ht="11.4" x14ac:dyDescent="0.2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</row>
    <row r="152" spans="1:25" ht="11.4" x14ac:dyDescent="0.2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</row>
    <row r="153" spans="1:25" ht="11.4" x14ac:dyDescent="0.2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</row>
    <row r="154" spans="1:25" ht="11.4" x14ac:dyDescent="0.2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</row>
    <row r="155" spans="1:25" ht="11.4" x14ac:dyDescent="0.2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</row>
    <row r="156" spans="1:25" ht="11.4" x14ac:dyDescent="0.2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</row>
    <row r="157" spans="1:25" ht="11.4" x14ac:dyDescent="0.2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</row>
  </sheetData>
  <mergeCells count="23">
    <mergeCell ref="V10:W10"/>
    <mergeCell ref="A48:A49"/>
    <mergeCell ref="A38:A39"/>
    <mergeCell ref="A28:A29"/>
    <mergeCell ref="A30:A31"/>
    <mergeCell ref="A32:A33"/>
    <mergeCell ref="A34:A35"/>
    <mergeCell ref="X10:Y10"/>
    <mergeCell ref="A46:A47"/>
    <mergeCell ref="A44:A45"/>
    <mergeCell ref="T10:U10"/>
    <mergeCell ref="B10:C10"/>
    <mergeCell ref="D10:E10"/>
    <mergeCell ref="F10:G10"/>
    <mergeCell ref="H10:I10"/>
    <mergeCell ref="J10:K10"/>
    <mergeCell ref="L10:M10"/>
    <mergeCell ref="N10:O10"/>
    <mergeCell ref="R10:S10"/>
    <mergeCell ref="A42:A43"/>
    <mergeCell ref="P10:Q10"/>
    <mergeCell ref="A40:A41"/>
    <mergeCell ref="A36:A3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100"/>
  <sheetViews>
    <sheetView showGridLines="0" zoomScaleNormal="100" workbookViewId="0">
      <selection activeCell="A71" sqref="A71:H71"/>
    </sheetView>
  </sheetViews>
  <sheetFormatPr defaultRowHeight="12.6" x14ac:dyDescent="0.2"/>
  <cols>
    <col min="1" max="8" width="12.6640625" style="202" customWidth="1"/>
    <col min="9" max="9" width="8.88671875" style="201"/>
    <col min="10" max="10" width="9.109375" style="201" customWidth="1"/>
    <col min="11" max="156" width="8.88671875" style="202"/>
    <col min="157" max="157" width="5.109375" style="202" customWidth="1"/>
    <col min="158" max="160" width="8.88671875" style="202"/>
    <col min="161" max="161" width="10.109375" style="202" customWidth="1"/>
    <col min="162" max="162" width="10.44140625" style="202" customWidth="1"/>
    <col min="163" max="163" width="9.44140625" style="202" customWidth="1"/>
    <col min="164" max="412" width="8.88671875" style="202"/>
    <col min="413" max="413" width="5.109375" style="202" customWidth="1"/>
    <col min="414" max="416" width="8.88671875" style="202"/>
    <col min="417" max="417" width="10.109375" style="202" customWidth="1"/>
    <col min="418" max="418" width="10.44140625" style="202" customWidth="1"/>
    <col min="419" max="419" width="9.44140625" style="202" customWidth="1"/>
    <col min="420" max="668" width="8.88671875" style="202"/>
    <col min="669" max="669" width="5.109375" style="202" customWidth="1"/>
    <col min="670" max="672" width="8.88671875" style="202"/>
    <col min="673" max="673" width="10.109375" style="202" customWidth="1"/>
    <col min="674" max="674" width="10.44140625" style="202" customWidth="1"/>
    <col min="675" max="675" width="9.44140625" style="202" customWidth="1"/>
    <col min="676" max="924" width="8.88671875" style="202"/>
    <col min="925" max="925" width="5.109375" style="202" customWidth="1"/>
    <col min="926" max="928" width="8.88671875" style="202"/>
    <col min="929" max="929" width="10.109375" style="202" customWidth="1"/>
    <col min="930" max="930" width="10.44140625" style="202" customWidth="1"/>
    <col min="931" max="931" width="9.44140625" style="202" customWidth="1"/>
    <col min="932" max="1180" width="8.88671875" style="202"/>
    <col min="1181" max="1181" width="5.109375" style="202" customWidth="1"/>
    <col min="1182" max="1184" width="8.88671875" style="202"/>
    <col min="1185" max="1185" width="10.109375" style="202" customWidth="1"/>
    <col min="1186" max="1186" width="10.44140625" style="202" customWidth="1"/>
    <col min="1187" max="1187" width="9.44140625" style="202" customWidth="1"/>
    <col min="1188" max="1436" width="8.88671875" style="202"/>
    <col min="1437" max="1437" width="5.109375" style="202" customWidth="1"/>
    <col min="1438" max="1440" width="8.88671875" style="202"/>
    <col min="1441" max="1441" width="10.109375" style="202" customWidth="1"/>
    <col min="1442" max="1442" width="10.44140625" style="202" customWidth="1"/>
    <col min="1443" max="1443" width="9.44140625" style="202" customWidth="1"/>
    <col min="1444" max="1692" width="8.88671875" style="202"/>
    <col min="1693" max="1693" width="5.109375" style="202" customWidth="1"/>
    <col min="1694" max="1696" width="8.88671875" style="202"/>
    <col min="1697" max="1697" width="10.109375" style="202" customWidth="1"/>
    <col min="1698" max="1698" width="10.44140625" style="202" customWidth="1"/>
    <col min="1699" max="1699" width="9.44140625" style="202" customWidth="1"/>
    <col min="1700" max="1948" width="8.88671875" style="202"/>
    <col min="1949" max="1949" width="5.109375" style="202" customWidth="1"/>
    <col min="1950" max="1952" width="8.88671875" style="202"/>
    <col min="1953" max="1953" width="10.109375" style="202" customWidth="1"/>
    <col min="1954" max="1954" width="10.44140625" style="202" customWidth="1"/>
    <col min="1955" max="1955" width="9.44140625" style="202" customWidth="1"/>
    <col min="1956" max="2204" width="8.88671875" style="202"/>
    <col min="2205" max="2205" width="5.109375" style="202" customWidth="1"/>
    <col min="2206" max="2208" width="8.88671875" style="202"/>
    <col min="2209" max="2209" width="10.109375" style="202" customWidth="1"/>
    <col min="2210" max="2210" width="10.44140625" style="202" customWidth="1"/>
    <col min="2211" max="2211" width="9.44140625" style="202" customWidth="1"/>
    <col min="2212" max="2460" width="8.88671875" style="202"/>
    <col min="2461" max="2461" width="5.109375" style="202" customWidth="1"/>
    <col min="2462" max="2464" width="8.88671875" style="202"/>
    <col min="2465" max="2465" width="10.109375" style="202" customWidth="1"/>
    <col min="2466" max="2466" width="10.44140625" style="202" customWidth="1"/>
    <col min="2467" max="2467" width="9.44140625" style="202" customWidth="1"/>
    <col min="2468" max="2716" width="8.88671875" style="202"/>
    <col min="2717" max="2717" width="5.109375" style="202" customWidth="1"/>
    <col min="2718" max="2720" width="8.88671875" style="202"/>
    <col min="2721" max="2721" width="10.109375" style="202" customWidth="1"/>
    <col min="2722" max="2722" width="10.44140625" style="202" customWidth="1"/>
    <col min="2723" max="2723" width="9.44140625" style="202" customWidth="1"/>
    <col min="2724" max="2972" width="8.88671875" style="202"/>
    <col min="2973" max="2973" width="5.109375" style="202" customWidth="1"/>
    <col min="2974" max="2976" width="8.88671875" style="202"/>
    <col min="2977" max="2977" width="10.109375" style="202" customWidth="1"/>
    <col min="2978" max="2978" width="10.44140625" style="202" customWidth="1"/>
    <col min="2979" max="2979" width="9.44140625" style="202" customWidth="1"/>
    <col min="2980" max="3228" width="8.88671875" style="202"/>
    <col min="3229" max="3229" width="5.109375" style="202" customWidth="1"/>
    <col min="3230" max="3232" width="8.88671875" style="202"/>
    <col min="3233" max="3233" width="10.109375" style="202" customWidth="1"/>
    <col min="3234" max="3234" width="10.44140625" style="202" customWidth="1"/>
    <col min="3235" max="3235" width="9.44140625" style="202" customWidth="1"/>
    <col min="3236" max="3484" width="8.88671875" style="202"/>
    <col min="3485" max="3485" width="5.109375" style="202" customWidth="1"/>
    <col min="3486" max="3488" width="8.88671875" style="202"/>
    <col min="3489" max="3489" width="10.109375" style="202" customWidth="1"/>
    <col min="3490" max="3490" width="10.44140625" style="202" customWidth="1"/>
    <col min="3491" max="3491" width="9.44140625" style="202" customWidth="1"/>
    <col min="3492" max="3740" width="8.88671875" style="202"/>
    <col min="3741" max="3741" width="5.109375" style="202" customWidth="1"/>
    <col min="3742" max="3744" width="8.88671875" style="202"/>
    <col min="3745" max="3745" width="10.109375" style="202" customWidth="1"/>
    <col min="3746" max="3746" width="10.44140625" style="202" customWidth="1"/>
    <col min="3747" max="3747" width="9.44140625" style="202" customWidth="1"/>
    <col min="3748" max="3996" width="8.88671875" style="202"/>
    <col min="3997" max="3997" width="5.109375" style="202" customWidth="1"/>
    <col min="3998" max="4000" width="8.88671875" style="202"/>
    <col min="4001" max="4001" width="10.109375" style="202" customWidth="1"/>
    <col min="4002" max="4002" width="10.44140625" style="202" customWidth="1"/>
    <col min="4003" max="4003" width="9.44140625" style="202" customWidth="1"/>
    <col min="4004" max="4252" width="8.88671875" style="202"/>
    <col min="4253" max="4253" width="5.109375" style="202" customWidth="1"/>
    <col min="4254" max="4256" width="8.88671875" style="202"/>
    <col min="4257" max="4257" width="10.109375" style="202" customWidth="1"/>
    <col min="4258" max="4258" width="10.44140625" style="202" customWidth="1"/>
    <col min="4259" max="4259" width="9.44140625" style="202" customWidth="1"/>
    <col min="4260" max="4508" width="8.88671875" style="202"/>
    <col min="4509" max="4509" width="5.109375" style="202" customWidth="1"/>
    <col min="4510" max="4512" width="8.88671875" style="202"/>
    <col min="4513" max="4513" width="10.109375" style="202" customWidth="1"/>
    <col min="4514" max="4514" width="10.44140625" style="202" customWidth="1"/>
    <col min="4515" max="4515" width="9.44140625" style="202" customWidth="1"/>
    <col min="4516" max="4764" width="8.88671875" style="202"/>
    <col min="4765" max="4765" width="5.109375" style="202" customWidth="1"/>
    <col min="4766" max="4768" width="8.88671875" style="202"/>
    <col min="4769" max="4769" width="10.109375" style="202" customWidth="1"/>
    <col min="4770" max="4770" width="10.44140625" style="202" customWidth="1"/>
    <col min="4771" max="4771" width="9.44140625" style="202" customWidth="1"/>
    <col min="4772" max="5020" width="8.88671875" style="202"/>
    <col min="5021" max="5021" width="5.109375" style="202" customWidth="1"/>
    <col min="5022" max="5024" width="8.88671875" style="202"/>
    <col min="5025" max="5025" width="10.109375" style="202" customWidth="1"/>
    <col min="5026" max="5026" width="10.44140625" style="202" customWidth="1"/>
    <col min="5027" max="5027" width="9.44140625" style="202" customWidth="1"/>
    <col min="5028" max="5276" width="8.88671875" style="202"/>
    <col min="5277" max="5277" width="5.109375" style="202" customWidth="1"/>
    <col min="5278" max="5280" width="8.88671875" style="202"/>
    <col min="5281" max="5281" width="10.109375" style="202" customWidth="1"/>
    <col min="5282" max="5282" width="10.44140625" style="202" customWidth="1"/>
    <col min="5283" max="5283" width="9.44140625" style="202" customWidth="1"/>
    <col min="5284" max="5532" width="8.88671875" style="202"/>
    <col min="5533" max="5533" width="5.109375" style="202" customWidth="1"/>
    <col min="5534" max="5536" width="8.88671875" style="202"/>
    <col min="5537" max="5537" width="10.109375" style="202" customWidth="1"/>
    <col min="5538" max="5538" width="10.44140625" style="202" customWidth="1"/>
    <col min="5539" max="5539" width="9.44140625" style="202" customWidth="1"/>
    <col min="5540" max="5788" width="8.88671875" style="202"/>
    <col min="5789" max="5789" width="5.109375" style="202" customWidth="1"/>
    <col min="5790" max="5792" width="8.88671875" style="202"/>
    <col min="5793" max="5793" width="10.109375" style="202" customWidth="1"/>
    <col min="5794" max="5794" width="10.44140625" style="202" customWidth="1"/>
    <col min="5795" max="5795" width="9.44140625" style="202" customWidth="1"/>
    <col min="5796" max="6044" width="8.88671875" style="202"/>
    <col min="6045" max="6045" width="5.109375" style="202" customWidth="1"/>
    <col min="6046" max="6048" width="8.88671875" style="202"/>
    <col min="6049" max="6049" width="10.109375" style="202" customWidth="1"/>
    <col min="6050" max="6050" width="10.44140625" style="202" customWidth="1"/>
    <col min="6051" max="6051" width="9.44140625" style="202" customWidth="1"/>
    <col min="6052" max="6300" width="8.88671875" style="202"/>
    <col min="6301" max="6301" width="5.109375" style="202" customWidth="1"/>
    <col min="6302" max="6304" width="8.88671875" style="202"/>
    <col min="6305" max="6305" width="10.109375" style="202" customWidth="1"/>
    <col min="6306" max="6306" width="10.44140625" style="202" customWidth="1"/>
    <col min="6307" max="6307" width="9.44140625" style="202" customWidth="1"/>
    <col min="6308" max="6556" width="8.88671875" style="202"/>
    <col min="6557" max="6557" width="5.109375" style="202" customWidth="1"/>
    <col min="6558" max="6560" width="8.88671875" style="202"/>
    <col min="6561" max="6561" width="10.109375" style="202" customWidth="1"/>
    <col min="6562" max="6562" width="10.44140625" style="202" customWidth="1"/>
    <col min="6563" max="6563" width="9.44140625" style="202" customWidth="1"/>
    <col min="6564" max="6812" width="8.88671875" style="202"/>
    <col min="6813" max="6813" width="5.109375" style="202" customWidth="1"/>
    <col min="6814" max="6816" width="8.88671875" style="202"/>
    <col min="6817" max="6817" width="10.109375" style="202" customWidth="1"/>
    <col min="6818" max="6818" width="10.44140625" style="202" customWidth="1"/>
    <col min="6819" max="6819" width="9.44140625" style="202" customWidth="1"/>
    <col min="6820" max="7068" width="8.88671875" style="202"/>
    <col min="7069" max="7069" width="5.109375" style="202" customWidth="1"/>
    <col min="7070" max="7072" width="8.88671875" style="202"/>
    <col min="7073" max="7073" width="10.109375" style="202" customWidth="1"/>
    <col min="7074" max="7074" width="10.44140625" style="202" customWidth="1"/>
    <col min="7075" max="7075" width="9.44140625" style="202" customWidth="1"/>
    <col min="7076" max="7324" width="8.88671875" style="202"/>
    <col min="7325" max="7325" width="5.109375" style="202" customWidth="1"/>
    <col min="7326" max="7328" width="8.88671875" style="202"/>
    <col min="7329" max="7329" width="10.109375" style="202" customWidth="1"/>
    <col min="7330" max="7330" width="10.44140625" style="202" customWidth="1"/>
    <col min="7331" max="7331" width="9.44140625" style="202" customWidth="1"/>
    <col min="7332" max="7580" width="8.88671875" style="202"/>
    <col min="7581" max="7581" width="5.109375" style="202" customWidth="1"/>
    <col min="7582" max="7584" width="8.88671875" style="202"/>
    <col min="7585" max="7585" width="10.109375" style="202" customWidth="1"/>
    <col min="7586" max="7586" width="10.44140625" style="202" customWidth="1"/>
    <col min="7587" max="7587" width="9.44140625" style="202" customWidth="1"/>
    <col min="7588" max="7836" width="8.88671875" style="202"/>
    <col min="7837" max="7837" width="5.109375" style="202" customWidth="1"/>
    <col min="7838" max="7840" width="8.88671875" style="202"/>
    <col min="7841" max="7841" width="10.109375" style="202" customWidth="1"/>
    <col min="7842" max="7842" width="10.44140625" style="202" customWidth="1"/>
    <col min="7843" max="7843" width="9.44140625" style="202" customWidth="1"/>
    <col min="7844" max="8092" width="8.88671875" style="202"/>
    <col min="8093" max="8093" width="5.109375" style="202" customWidth="1"/>
    <col min="8094" max="8096" width="8.88671875" style="202"/>
    <col min="8097" max="8097" width="10.109375" style="202" customWidth="1"/>
    <col min="8098" max="8098" width="10.44140625" style="202" customWidth="1"/>
    <col min="8099" max="8099" width="9.44140625" style="202" customWidth="1"/>
    <col min="8100" max="8348" width="8.88671875" style="202"/>
    <col min="8349" max="8349" width="5.109375" style="202" customWidth="1"/>
    <col min="8350" max="8352" width="8.88671875" style="202"/>
    <col min="8353" max="8353" width="10.109375" style="202" customWidth="1"/>
    <col min="8354" max="8354" width="10.44140625" style="202" customWidth="1"/>
    <col min="8355" max="8355" width="9.44140625" style="202" customWidth="1"/>
    <col min="8356" max="8604" width="8.88671875" style="202"/>
    <col min="8605" max="8605" width="5.109375" style="202" customWidth="1"/>
    <col min="8606" max="8608" width="8.88671875" style="202"/>
    <col min="8609" max="8609" width="10.109375" style="202" customWidth="1"/>
    <col min="8610" max="8610" width="10.44140625" style="202" customWidth="1"/>
    <col min="8611" max="8611" width="9.44140625" style="202" customWidth="1"/>
    <col min="8612" max="8860" width="8.88671875" style="202"/>
    <col min="8861" max="8861" width="5.109375" style="202" customWidth="1"/>
    <col min="8862" max="8864" width="8.88671875" style="202"/>
    <col min="8865" max="8865" width="10.109375" style="202" customWidth="1"/>
    <col min="8866" max="8866" width="10.44140625" style="202" customWidth="1"/>
    <col min="8867" max="8867" width="9.44140625" style="202" customWidth="1"/>
    <col min="8868" max="9116" width="8.88671875" style="202"/>
    <col min="9117" max="9117" width="5.109375" style="202" customWidth="1"/>
    <col min="9118" max="9120" width="8.88671875" style="202"/>
    <col min="9121" max="9121" width="10.109375" style="202" customWidth="1"/>
    <col min="9122" max="9122" width="10.44140625" style="202" customWidth="1"/>
    <col min="9123" max="9123" width="9.44140625" style="202" customWidth="1"/>
    <col min="9124" max="9372" width="8.88671875" style="202"/>
    <col min="9373" max="9373" width="5.109375" style="202" customWidth="1"/>
    <col min="9374" max="9376" width="8.88671875" style="202"/>
    <col min="9377" max="9377" width="10.109375" style="202" customWidth="1"/>
    <col min="9378" max="9378" width="10.44140625" style="202" customWidth="1"/>
    <col min="9379" max="9379" width="9.44140625" style="202" customWidth="1"/>
    <col min="9380" max="9628" width="8.88671875" style="202"/>
    <col min="9629" max="9629" width="5.109375" style="202" customWidth="1"/>
    <col min="9630" max="9632" width="8.88671875" style="202"/>
    <col min="9633" max="9633" width="10.109375" style="202" customWidth="1"/>
    <col min="9634" max="9634" width="10.44140625" style="202" customWidth="1"/>
    <col min="9635" max="9635" width="9.44140625" style="202" customWidth="1"/>
    <col min="9636" max="9884" width="8.88671875" style="202"/>
    <col min="9885" max="9885" width="5.109375" style="202" customWidth="1"/>
    <col min="9886" max="9888" width="8.88671875" style="202"/>
    <col min="9889" max="9889" width="10.109375" style="202" customWidth="1"/>
    <col min="9890" max="9890" width="10.44140625" style="202" customWidth="1"/>
    <col min="9891" max="9891" width="9.44140625" style="202" customWidth="1"/>
    <col min="9892" max="10140" width="8.88671875" style="202"/>
    <col min="10141" max="10141" width="5.109375" style="202" customWidth="1"/>
    <col min="10142" max="10144" width="8.88671875" style="202"/>
    <col min="10145" max="10145" width="10.109375" style="202" customWidth="1"/>
    <col min="10146" max="10146" width="10.44140625" style="202" customWidth="1"/>
    <col min="10147" max="10147" width="9.44140625" style="202" customWidth="1"/>
    <col min="10148" max="10396" width="8.88671875" style="202"/>
    <col min="10397" max="10397" width="5.109375" style="202" customWidth="1"/>
    <col min="10398" max="10400" width="8.88671875" style="202"/>
    <col min="10401" max="10401" width="10.109375" style="202" customWidth="1"/>
    <col min="10402" max="10402" width="10.44140625" style="202" customWidth="1"/>
    <col min="10403" max="10403" width="9.44140625" style="202" customWidth="1"/>
    <col min="10404" max="10652" width="8.88671875" style="202"/>
    <col min="10653" max="10653" width="5.109375" style="202" customWidth="1"/>
    <col min="10654" max="10656" width="8.88671875" style="202"/>
    <col min="10657" max="10657" width="10.109375" style="202" customWidth="1"/>
    <col min="10658" max="10658" width="10.44140625" style="202" customWidth="1"/>
    <col min="10659" max="10659" width="9.44140625" style="202" customWidth="1"/>
    <col min="10660" max="10908" width="8.88671875" style="202"/>
    <col min="10909" max="10909" width="5.109375" style="202" customWidth="1"/>
    <col min="10910" max="10912" width="8.88671875" style="202"/>
    <col min="10913" max="10913" width="10.109375" style="202" customWidth="1"/>
    <col min="10914" max="10914" width="10.44140625" style="202" customWidth="1"/>
    <col min="10915" max="10915" width="9.44140625" style="202" customWidth="1"/>
    <col min="10916" max="11164" width="8.88671875" style="202"/>
    <col min="11165" max="11165" width="5.109375" style="202" customWidth="1"/>
    <col min="11166" max="11168" width="8.88671875" style="202"/>
    <col min="11169" max="11169" width="10.109375" style="202" customWidth="1"/>
    <col min="11170" max="11170" width="10.44140625" style="202" customWidth="1"/>
    <col min="11171" max="11171" width="9.44140625" style="202" customWidth="1"/>
    <col min="11172" max="11420" width="8.88671875" style="202"/>
    <col min="11421" max="11421" width="5.109375" style="202" customWidth="1"/>
    <col min="11422" max="11424" width="8.88671875" style="202"/>
    <col min="11425" max="11425" width="10.109375" style="202" customWidth="1"/>
    <col min="11426" max="11426" width="10.44140625" style="202" customWidth="1"/>
    <col min="11427" max="11427" width="9.44140625" style="202" customWidth="1"/>
    <col min="11428" max="11676" width="8.88671875" style="202"/>
    <col min="11677" max="11677" width="5.109375" style="202" customWidth="1"/>
    <col min="11678" max="11680" width="8.88671875" style="202"/>
    <col min="11681" max="11681" width="10.109375" style="202" customWidth="1"/>
    <col min="11682" max="11682" width="10.44140625" style="202" customWidth="1"/>
    <col min="11683" max="11683" width="9.44140625" style="202" customWidth="1"/>
    <col min="11684" max="11932" width="8.88671875" style="202"/>
    <col min="11933" max="11933" width="5.109375" style="202" customWidth="1"/>
    <col min="11934" max="11936" width="8.88671875" style="202"/>
    <col min="11937" max="11937" width="10.109375" style="202" customWidth="1"/>
    <col min="11938" max="11938" width="10.44140625" style="202" customWidth="1"/>
    <col min="11939" max="11939" width="9.44140625" style="202" customWidth="1"/>
    <col min="11940" max="12188" width="8.88671875" style="202"/>
    <col min="12189" max="12189" width="5.109375" style="202" customWidth="1"/>
    <col min="12190" max="12192" width="8.88671875" style="202"/>
    <col min="12193" max="12193" width="10.109375" style="202" customWidth="1"/>
    <col min="12194" max="12194" width="10.44140625" style="202" customWidth="1"/>
    <col min="12195" max="12195" width="9.44140625" style="202" customWidth="1"/>
    <col min="12196" max="12444" width="8.88671875" style="202"/>
    <col min="12445" max="12445" width="5.109375" style="202" customWidth="1"/>
    <col min="12446" max="12448" width="8.88671875" style="202"/>
    <col min="12449" max="12449" width="10.109375" style="202" customWidth="1"/>
    <col min="12450" max="12450" width="10.44140625" style="202" customWidth="1"/>
    <col min="12451" max="12451" width="9.44140625" style="202" customWidth="1"/>
    <col min="12452" max="12700" width="8.88671875" style="202"/>
    <col min="12701" max="12701" width="5.109375" style="202" customWidth="1"/>
    <col min="12702" max="12704" width="8.88671875" style="202"/>
    <col min="12705" max="12705" width="10.109375" style="202" customWidth="1"/>
    <col min="12706" max="12706" width="10.44140625" style="202" customWidth="1"/>
    <col min="12707" max="12707" width="9.44140625" style="202" customWidth="1"/>
    <col min="12708" max="12956" width="8.88671875" style="202"/>
    <col min="12957" max="12957" width="5.109375" style="202" customWidth="1"/>
    <col min="12958" max="12960" width="8.88671875" style="202"/>
    <col min="12961" max="12961" width="10.109375" style="202" customWidth="1"/>
    <col min="12962" max="12962" width="10.44140625" style="202" customWidth="1"/>
    <col min="12963" max="12963" width="9.44140625" style="202" customWidth="1"/>
    <col min="12964" max="13212" width="8.88671875" style="202"/>
    <col min="13213" max="13213" width="5.109375" style="202" customWidth="1"/>
    <col min="13214" max="13216" width="8.88671875" style="202"/>
    <col min="13217" max="13217" width="10.109375" style="202" customWidth="1"/>
    <col min="13218" max="13218" width="10.44140625" style="202" customWidth="1"/>
    <col min="13219" max="13219" width="9.44140625" style="202" customWidth="1"/>
    <col min="13220" max="13468" width="8.88671875" style="202"/>
    <col min="13469" max="13469" width="5.109375" style="202" customWidth="1"/>
    <col min="13470" max="13472" width="8.88671875" style="202"/>
    <col min="13473" max="13473" width="10.109375" style="202" customWidth="1"/>
    <col min="13474" max="13474" width="10.44140625" style="202" customWidth="1"/>
    <col min="13475" max="13475" width="9.44140625" style="202" customWidth="1"/>
    <col min="13476" max="13724" width="8.88671875" style="202"/>
    <col min="13725" max="13725" width="5.109375" style="202" customWidth="1"/>
    <col min="13726" max="13728" width="8.88671875" style="202"/>
    <col min="13729" max="13729" width="10.109375" style="202" customWidth="1"/>
    <col min="13730" max="13730" width="10.44140625" style="202" customWidth="1"/>
    <col min="13731" max="13731" width="9.44140625" style="202" customWidth="1"/>
    <col min="13732" max="13980" width="8.88671875" style="202"/>
    <col min="13981" max="13981" width="5.109375" style="202" customWidth="1"/>
    <col min="13982" max="13984" width="8.88671875" style="202"/>
    <col min="13985" max="13985" width="10.109375" style="202" customWidth="1"/>
    <col min="13986" max="13986" width="10.44140625" style="202" customWidth="1"/>
    <col min="13987" max="13987" width="9.44140625" style="202" customWidth="1"/>
    <col min="13988" max="14236" width="8.88671875" style="202"/>
    <col min="14237" max="14237" width="5.109375" style="202" customWidth="1"/>
    <col min="14238" max="14240" width="8.88671875" style="202"/>
    <col min="14241" max="14241" width="10.109375" style="202" customWidth="1"/>
    <col min="14242" max="14242" width="10.44140625" style="202" customWidth="1"/>
    <col min="14243" max="14243" width="9.44140625" style="202" customWidth="1"/>
    <col min="14244" max="14492" width="8.88671875" style="202"/>
    <col min="14493" max="14493" width="5.109375" style="202" customWidth="1"/>
    <col min="14494" max="14496" width="8.88671875" style="202"/>
    <col min="14497" max="14497" width="10.109375" style="202" customWidth="1"/>
    <col min="14498" max="14498" width="10.44140625" style="202" customWidth="1"/>
    <col min="14499" max="14499" width="9.44140625" style="202" customWidth="1"/>
    <col min="14500" max="14748" width="8.88671875" style="202"/>
    <col min="14749" max="14749" width="5.109375" style="202" customWidth="1"/>
    <col min="14750" max="14752" width="8.88671875" style="202"/>
    <col min="14753" max="14753" width="10.109375" style="202" customWidth="1"/>
    <col min="14754" max="14754" width="10.44140625" style="202" customWidth="1"/>
    <col min="14755" max="14755" width="9.44140625" style="202" customWidth="1"/>
    <col min="14756" max="15004" width="8.88671875" style="202"/>
    <col min="15005" max="15005" width="5.109375" style="202" customWidth="1"/>
    <col min="15006" max="15008" width="8.88671875" style="202"/>
    <col min="15009" max="15009" width="10.109375" style="202" customWidth="1"/>
    <col min="15010" max="15010" width="10.44140625" style="202" customWidth="1"/>
    <col min="15011" max="15011" width="9.44140625" style="202" customWidth="1"/>
    <col min="15012" max="15260" width="8.88671875" style="202"/>
    <col min="15261" max="15261" width="5.109375" style="202" customWidth="1"/>
    <col min="15262" max="15264" width="8.88671875" style="202"/>
    <col min="15265" max="15265" width="10.109375" style="202" customWidth="1"/>
    <col min="15266" max="15266" width="10.44140625" style="202" customWidth="1"/>
    <col min="15267" max="15267" width="9.44140625" style="202" customWidth="1"/>
    <col min="15268" max="15516" width="8.88671875" style="202"/>
    <col min="15517" max="15517" width="5.109375" style="202" customWidth="1"/>
    <col min="15518" max="15520" width="8.88671875" style="202"/>
    <col min="15521" max="15521" width="10.109375" style="202" customWidth="1"/>
    <col min="15522" max="15522" width="10.44140625" style="202" customWidth="1"/>
    <col min="15523" max="15523" width="9.44140625" style="202" customWidth="1"/>
    <col min="15524" max="15772" width="8.88671875" style="202"/>
    <col min="15773" max="15773" width="5.109375" style="202" customWidth="1"/>
    <col min="15774" max="15776" width="8.88671875" style="202"/>
    <col min="15777" max="15777" width="10.109375" style="202" customWidth="1"/>
    <col min="15778" max="15778" width="10.44140625" style="202" customWidth="1"/>
    <col min="15779" max="15779" width="9.44140625" style="202" customWidth="1"/>
    <col min="15780" max="16028" width="8.88671875" style="202"/>
    <col min="16029" max="16029" width="5.109375" style="202" customWidth="1"/>
    <col min="16030" max="16032" width="8.88671875" style="202"/>
    <col min="16033" max="16033" width="10.109375" style="202" customWidth="1"/>
    <col min="16034" max="16034" width="10.44140625" style="202" customWidth="1"/>
    <col min="16035" max="16035" width="9.44140625" style="202" customWidth="1"/>
    <col min="16036" max="16284" width="8.88671875" style="202"/>
    <col min="16285" max="16324" width="8.88671875" style="202" customWidth="1"/>
    <col min="16325" max="16358" width="8.88671875" style="202"/>
    <col min="16359" max="16384" width="8.88671875" style="202" customWidth="1"/>
  </cols>
  <sheetData>
    <row r="7" spans="1:10" ht="13.95" customHeight="1" x14ac:dyDescent="0.2">
      <c r="A7" s="694" t="s">
        <v>147</v>
      </c>
      <c r="B7" s="694"/>
      <c r="C7" s="694"/>
      <c r="D7" s="694"/>
      <c r="E7" s="694"/>
      <c r="F7" s="694"/>
      <c r="G7" s="694"/>
      <c r="H7" s="694"/>
    </row>
    <row r="8" spans="1:10" ht="12.6" customHeight="1" x14ac:dyDescent="0.2"/>
    <row r="9" spans="1:10" ht="13.2" customHeight="1" x14ac:dyDescent="0.2">
      <c r="A9" s="695" t="s">
        <v>207</v>
      </c>
      <c r="B9" s="695"/>
      <c r="C9" s="695"/>
      <c r="D9" s="695"/>
      <c r="E9" s="695"/>
      <c r="F9" s="695"/>
      <c r="G9" s="695"/>
      <c r="H9" s="695"/>
    </row>
    <row r="10" spans="1:10" ht="12.75" customHeight="1" x14ac:dyDescent="0.2">
      <c r="A10" s="203"/>
      <c r="B10" s="203"/>
      <c r="C10" s="203"/>
      <c r="D10" s="203"/>
      <c r="E10" s="203"/>
      <c r="F10" s="203"/>
      <c r="G10" s="692" t="s">
        <v>75</v>
      </c>
      <c r="H10" s="693"/>
    </row>
    <row r="11" spans="1:10" ht="12.6" customHeight="1" x14ac:dyDescent="0.2">
      <c r="A11" s="204" t="s">
        <v>0</v>
      </c>
      <c r="B11" s="205" t="s">
        <v>76</v>
      </c>
      <c r="C11" s="205" t="s">
        <v>77</v>
      </c>
      <c r="D11" s="205" t="s">
        <v>78</v>
      </c>
      <c r="E11" s="205" t="s">
        <v>79</v>
      </c>
      <c r="F11" s="205" t="s">
        <v>80</v>
      </c>
      <c r="G11" s="205" t="s">
        <v>7</v>
      </c>
      <c r="H11" s="205" t="s">
        <v>2</v>
      </c>
    </row>
    <row r="12" spans="1:10" s="315" customFormat="1" ht="14.4" customHeight="1" x14ac:dyDescent="0.2">
      <c r="A12" s="211">
        <v>2011</v>
      </c>
      <c r="B12" s="212">
        <v>241.7</v>
      </c>
      <c r="C12" s="212">
        <v>123.7</v>
      </c>
      <c r="D12" s="212">
        <v>70.099999999999994</v>
      </c>
      <c r="E12" s="212">
        <v>31.2</v>
      </c>
      <c r="F12" s="212">
        <v>28.7</v>
      </c>
      <c r="G12" s="212">
        <v>14.4</v>
      </c>
      <c r="H12" s="212">
        <v>509.79999999999995</v>
      </c>
      <c r="I12" s="201"/>
      <c r="J12" s="201"/>
    </row>
    <row r="13" spans="1:10" s="315" customFormat="1" ht="14.4" customHeight="1" x14ac:dyDescent="0.2">
      <c r="A13" s="211">
        <v>2012</v>
      </c>
      <c r="B13" s="212">
        <v>220.9</v>
      </c>
      <c r="C13" s="212">
        <v>155.9</v>
      </c>
      <c r="D13" s="212">
        <v>40.1</v>
      </c>
      <c r="E13" s="212">
        <v>15.9</v>
      </c>
      <c r="F13" s="212">
        <v>21</v>
      </c>
      <c r="G13" s="212">
        <v>12.1</v>
      </c>
      <c r="H13" s="212">
        <v>465.90000000000003</v>
      </c>
      <c r="I13" s="201"/>
      <c r="J13" s="201"/>
    </row>
    <row r="14" spans="1:10" s="315" customFormat="1" ht="14.4" customHeight="1" x14ac:dyDescent="0.2">
      <c r="A14" s="211">
        <v>2013</v>
      </c>
      <c r="B14" s="212">
        <v>245.9</v>
      </c>
      <c r="C14" s="212">
        <v>193.9</v>
      </c>
      <c r="D14" s="212">
        <v>37.200000000000003</v>
      </c>
      <c r="E14" s="212">
        <v>10</v>
      </c>
      <c r="F14" s="212">
        <v>19.899999999999999</v>
      </c>
      <c r="G14" s="212">
        <v>14.4</v>
      </c>
      <c r="H14" s="212">
        <v>521.29999999999995</v>
      </c>
      <c r="I14" s="201"/>
      <c r="J14" s="201"/>
    </row>
    <row r="15" spans="1:10" s="315" customFormat="1" ht="15" customHeight="1" x14ac:dyDescent="0.2">
      <c r="A15" s="211">
        <v>2014</v>
      </c>
      <c r="B15" s="212">
        <v>297.7</v>
      </c>
      <c r="C15" s="212">
        <v>203.2</v>
      </c>
      <c r="D15" s="212">
        <v>25.1</v>
      </c>
      <c r="E15" s="212">
        <v>5.6</v>
      </c>
      <c r="F15" s="212">
        <v>15.4</v>
      </c>
      <c r="G15" s="212">
        <v>11.9</v>
      </c>
      <c r="H15" s="212">
        <v>558.9</v>
      </c>
      <c r="I15" s="201"/>
      <c r="J15" s="201"/>
    </row>
    <row r="16" spans="1:10" s="315" customFormat="1" ht="15" customHeight="1" x14ac:dyDescent="0.2">
      <c r="A16" s="211">
        <v>2015</v>
      </c>
      <c r="B16" s="212">
        <v>243.4</v>
      </c>
      <c r="C16" s="212">
        <v>210.7</v>
      </c>
      <c r="D16" s="212">
        <v>31.7</v>
      </c>
      <c r="E16" s="212">
        <v>3.6</v>
      </c>
      <c r="F16" s="212">
        <v>11.7</v>
      </c>
      <c r="G16" s="212">
        <v>13.2</v>
      </c>
      <c r="H16" s="212">
        <v>514.30000000000007</v>
      </c>
      <c r="I16" s="201"/>
      <c r="J16" s="201"/>
    </row>
    <row r="17" spans="1:10" s="315" customFormat="1" ht="15" customHeight="1" x14ac:dyDescent="0.2">
      <c r="A17" s="211">
        <v>2016</v>
      </c>
      <c r="B17" s="212">
        <v>305.5</v>
      </c>
      <c r="C17" s="212">
        <v>215.2</v>
      </c>
      <c r="D17" s="212">
        <v>31.1</v>
      </c>
      <c r="E17" s="212">
        <v>4.3</v>
      </c>
      <c r="F17" s="212">
        <v>10.8</v>
      </c>
      <c r="G17" s="212">
        <v>33.299999999999997</v>
      </c>
      <c r="H17" s="212">
        <v>600.19999999999993</v>
      </c>
      <c r="I17" s="201"/>
      <c r="J17" s="201"/>
    </row>
    <row r="18" spans="1:10" s="315" customFormat="1" ht="15" customHeight="1" x14ac:dyDescent="0.2">
      <c r="A18" s="214">
        <v>2017</v>
      </c>
      <c r="B18" s="212">
        <v>352.7</v>
      </c>
      <c r="C18" s="212">
        <v>166.3</v>
      </c>
      <c r="D18" s="212">
        <v>27.7</v>
      </c>
      <c r="E18" s="212">
        <v>7.9</v>
      </c>
      <c r="F18" s="212">
        <v>11.3</v>
      </c>
      <c r="G18" s="212">
        <v>31.4</v>
      </c>
      <c r="H18" s="212">
        <v>597.29999999999995</v>
      </c>
      <c r="I18" s="201"/>
      <c r="J18" s="201"/>
    </row>
    <row r="19" spans="1:10" s="315" customFormat="1" ht="15" customHeight="1" x14ac:dyDescent="0.2">
      <c r="A19" s="214">
        <v>2018</v>
      </c>
      <c r="B19" s="212">
        <v>374.3</v>
      </c>
      <c r="C19" s="212">
        <v>151.19999999999999</v>
      </c>
      <c r="D19" s="212">
        <v>30.5</v>
      </c>
      <c r="E19" s="212">
        <v>4.4000000000000004</v>
      </c>
      <c r="F19" s="212">
        <v>11.1</v>
      </c>
      <c r="G19" s="212">
        <v>42.8</v>
      </c>
      <c r="H19" s="212">
        <v>614.29999999999995</v>
      </c>
      <c r="I19" s="201"/>
      <c r="J19" s="201"/>
    </row>
    <row r="20" spans="1:10" s="315" customFormat="1" ht="15" customHeight="1" x14ac:dyDescent="0.2">
      <c r="A20" s="214">
        <v>2019</v>
      </c>
      <c r="B20" s="212">
        <v>249</v>
      </c>
      <c r="C20" s="212">
        <v>169.3</v>
      </c>
      <c r="D20" s="212">
        <v>48.2</v>
      </c>
      <c r="E20" s="212">
        <v>1</v>
      </c>
      <c r="F20" s="212">
        <v>20</v>
      </c>
      <c r="G20" s="212">
        <v>44.3</v>
      </c>
      <c r="H20" s="212">
        <v>531.79999999999995</v>
      </c>
      <c r="I20" s="201"/>
      <c r="J20" s="201"/>
    </row>
    <row r="21" spans="1:10" ht="15" customHeight="1" x14ac:dyDescent="0.2">
      <c r="A21" s="214">
        <v>2020</v>
      </c>
      <c r="B21" s="212">
        <v>43.7</v>
      </c>
      <c r="C21" s="212">
        <v>32.799999999999997</v>
      </c>
      <c r="D21" s="212">
        <v>8.4</v>
      </c>
      <c r="E21" s="212">
        <v>0</v>
      </c>
      <c r="F21" s="212">
        <v>4.3</v>
      </c>
      <c r="G21" s="212">
        <v>5</v>
      </c>
      <c r="H21" s="212">
        <v>94.2</v>
      </c>
    </row>
    <row r="22" spans="1:10" ht="15" customHeight="1" x14ac:dyDescent="0.2">
      <c r="A22" s="206"/>
      <c r="B22" s="207"/>
      <c r="C22" s="207"/>
      <c r="D22" s="207"/>
      <c r="E22" s="207"/>
      <c r="F22" s="207"/>
      <c r="G22" s="207"/>
      <c r="H22" s="206"/>
    </row>
    <row r="23" spans="1:10" x14ac:dyDescent="0.2">
      <c r="A23" s="206"/>
      <c r="B23" s="207"/>
      <c r="C23" s="207"/>
      <c r="D23" s="207"/>
      <c r="E23" s="207"/>
      <c r="F23" s="207"/>
      <c r="G23" s="207"/>
      <c r="H23" s="206"/>
    </row>
    <row r="24" spans="1:10" x14ac:dyDescent="0.2">
      <c r="A24" s="206"/>
      <c r="B24" s="207"/>
      <c r="C24" s="207"/>
      <c r="D24" s="207"/>
      <c r="E24" s="207"/>
      <c r="F24" s="207"/>
      <c r="G24" s="207"/>
      <c r="H24" s="206"/>
    </row>
    <row r="25" spans="1:10" x14ac:dyDescent="0.2">
      <c r="A25" s="206"/>
      <c r="B25" s="207"/>
      <c r="C25" s="207"/>
      <c r="D25" s="207"/>
      <c r="E25" s="207"/>
      <c r="F25" s="207"/>
      <c r="G25" s="207"/>
      <c r="H25" s="206"/>
    </row>
    <row r="26" spans="1:10" x14ac:dyDescent="0.2">
      <c r="A26" s="206"/>
      <c r="B26" s="207"/>
      <c r="C26" s="207"/>
      <c r="D26" s="207"/>
      <c r="E26" s="207"/>
      <c r="F26" s="207"/>
      <c r="G26" s="207"/>
      <c r="H26" s="206"/>
    </row>
    <row r="27" spans="1:10" x14ac:dyDescent="0.2">
      <c r="A27" s="206"/>
      <c r="B27" s="207"/>
      <c r="C27" s="207"/>
      <c r="D27" s="207"/>
      <c r="E27" s="207"/>
      <c r="F27" s="207"/>
      <c r="G27" s="207"/>
      <c r="H27" s="206"/>
    </row>
    <row r="28" spans="1:10" x14ac:dyDescent="0.2">
      <c r="A28" s="206"/>
      <c r="B28" s="207"/>
      <c r="C28" s="207"/>
      <c r="D28" s="207"/>
      <c r="E28" s="207"/>
      <c r="F28" s="207"/>
      <c r="G28" s="207"/>
      <c r="H28" s="206"/>
    </row>
    <row r="29" spans="1:10" ht="15" customHeight="1" x14ac:dyDescent="0.2">
      <c r="A29" s="206"/>
      <c r="B29" s="207"/>
      <c r="C29" s="207"/>
      <c r="D29" s="207"/>
      <c r="E29" s="207"/>
      <c r="F29" s="207"/>
      <c r="G29" s="207"/>
      <c r="H29" s="206"/>
    </row>
    <row r="30" spans="1:10" ht="13.65" customHeight="1" x14ac:dyDescent="0.2">
      <c r="A30" s="206"/>
      <c r="B30" s="207"/>
      <c r="C30" s="207"/>
      <c r="D30" s="207"/>
      <c r="E30" s="207"/>
      <c r="F30" s="207"/>
      <c r="G30" s="207"/>
      <c r="H30" s="206"/>
    </row>
    <row r="31" spans="1:10" ht="13.65" customHeight="1" x14ac:dyDescent="0.2">
      <c r="A31" s="206"/>
      <c r="B31" s="207"/>
      <c r="C31" s="207"/>
      <c r="D31" s="207"/>
      <c r="E31" s="207"/>
      <c r="F31" s="207"/>
      <c r="G31" s="207"/>
      <c r="H31" s="206"/>
    </row>
    <row r="32" spans="1:10" ht="13.65" customHeight="1" x14ac:dyDescent="0.2">
      <c r="A32" s="206"/>
      <c r="B32" s="207"/>
      <c r="C32" s="207"/>
      <c r="D32" s="207"/>
      <c r="E32" s="207"/>
      <c r="F32" s="207"/>
      <c r="G32" s="207"/>
      <c r="H32" s="206"/>
    </row>
    <row r="33" spans="1:10" ht="13.65" customHeight="1" x14ac:dyDescent="0.2">
      <c r="A33" s="206"/>
      <c r="B33" s="207"/>
      <c r="C33" s="207"/>
      <c r="D33" s="207"/>
      <c r="E33" s="207"/>
      <c r="F33" s="207"/>
      <c r="G33" s="207"/>
      <c r="H33" s="206"/>
    </row>
    <row r="34" spans="1:10" ht="13.65" customHeight="1" x14ac:dyDescent="0.2">
      <c r="A34" s="208"/>
      <c r="B34" s="207"/>
      <c r="C34" s="207"/>
      <c r="D34" s="207"/>
      <c r="E34" s="207"/>
      <c r="F34" s="207"/>
      <c r="G34" s="207"/>
      <c r="H34" s="208"/>
    </row>
    <row r="35" spans="1:10" ht="13.65" customHeight="1" x14ac:dyDescent="0.2">
      <c r="A35" s="208"/>
      <c r="B35" s="208"/>
      <c r="C35" s="208"/>
      <c r="D35" s="208"/>
      <c r="E35" s="208"/>
      <c r="F35" s="208"/>
      <c r="G35" s="208"/>
      <c r="H35" s="208"/>
    </row>
    <row r="36" spans="1:10" ht="13.65" customHeight="1" x14ac:dyDescent="0.2">
      <c r="A36" s="208"/>
      <c r="B36" s="208"/>
      <c r="C36" s="208"/>
      <c r="D36" s="208"/>
      <c r="E36" s="208"/>
      <c r="F36" s="208"/>
      <c r="G36" s="208"/>
      <c r="H36" s="208"/>
    </row>
    <row r="37" spans="1:10" ht="13.65" customHeight="1" x14ac:dyDescent="0.2">
      <c r="A37" s="208"/>
      <c r="B37" s="208"/>
      <c r="C37" s="208"/>
      <c r="D37" s="208"/>
      <c r="E37" s="208"/>
      <c r="F37" s="208"/>
      <c r="G37" s="208"/>
      <c r="H37" s="208"/>
    </row>
    <row r="38" spans="1:10" ht="12.9" customHeight="1" x14ac:dyDescent="0.2">
      <c r="A38" s="209" t="s">
        <v>182</v>
      </c>
    </row>
    <row r="39" spans="1:10" ht="12.9" customHeight="1" x14ac:dyDescent="0.2"/>
    <row r="40" spans="1:10" x14ac:dyDescent="0.2">
      <c r="A40" s="696" t="s">
        <v>208</v>
      </c>
      <c r="B40" s="696"/>
      <c r="C40" s="696"/>
      <c r="D40" s="696"/>
      <c r="E40" s="696"/>
      <c r="F40" s="696"/>
      <c r="G40" s="696"/>
      <c r="H40" s="696"/>
    </row>
    <row r="41" spans="1:10" ht="12.75" customHeight="1" x14ac:dyDescent="0.2">
      <c r="A41" s="203"/>
      <c r="B41" s="210"/>
      <c r="C41" s="210"/>
      <c r="D41" s="210"/>
      <c r="E41" s="210"/>
      <c r="F41" s="210"/>
      <c r="G41" s="692" t="s">
        <v>75</v>
      </c>
      <c r="H41" s="693"/>
    </row>
    <row r="42" spans="1:10" ht="12.6" customHeight="1" x14ac:dyDescent="0.2">
      <c r="A42" s="204" t="s">
        <v>0</v>
      </c>
      <c r="B42" s="205" t="s">
        <v>76</v>
      </c>
      <c r="C42" s="205" t="s">
        <v>77</v>
      </c>
      <c r="D42" s="205" t="s">
        <v>78</v>
      </c>
      <c r="E42" s="205" t="s">
        <v>79</v>
      </c>
      <c r="F42" s="205" t="s">
        <v>80</v>
      </c>
      <c r="G42" s="205" t="s">
        <v>7</v>
      </c>
      <c r="H42" s="205" t="s">
        <v>2</v>
      </c>
    </row>
    <row r="43" spans="1:10" s="315" customFormat="1" x14ac:dyDescent="0.2">
      <c r="A43" s="211">
        <v>2011</v>
      </c>
      <c r="B43" s="212">
        <v>112.3</v>
      </c>
      <c r="C43" s="212">
        <v>95.8</v>
      </c>
      <c r="D43" s="212">
        <v>62.9</v>
      </c>
      <c r="E43" s="212">
        <v>21.6</v>
      </c>
      <c r="F43" s="212">
        <v>25.8</v>
      </c>
      <c r="G43" s="212">
        <v>12.5</v>
      </c>
      <c r="H43" s="212">
        <f>B43+C43+D43+E43+F43+G43</f>
        <v>330.90000000000003</v>
      </c>
      <c r="I43" s="201"/>
      <c r="J43" s="201"/>
    </row>
    <row r="44" spans="1:10" s="315" customFormat="1" x14ac:dyDescent="0.2">
      <c r="A44" s="211">
        <v>2012</v>
      </c>
      <c r="B44" s="212">
        <v>90.6</v>
      </c>
      <c r="C44" s="212">
        <v>123.6</v>
      </c>
      <c r="D44" s="212">
        <v>33.299999999999997</v>
      </c>
      <c r="E44" s="212">
        <v>13.6</v>
      </c>
      <c r="F44" s="212">
        <v>18.5</v>
      </c>
      <c r="G44" s="212">
        <v>8.6999999999999993</v>
      </c>
      <c r="H44" s="212">
        <f t="shared" ref="H44:H49" si="0">B44+C44+D44+E44+F44+G44</f>
        <v>288.3</v>
      </c>
      <c r="I44" s="201"/>
      <c r="J44" s="201"/>
    </row>
    <row r="45" spans="1:10" s="315" customFormat="1" x14ac:dyDescent="0.2">
      <c r="A45" s="211">
        <v>2013</v>
      </c>
      <c r="B45" s="212">
        <v>143.1</v>
      </c>
      <c r="C45" s="212">
        <v>163.69999999999999</v>
      </c>
      <c r="D45" s="212">
        <v>27.3</v>
      </c>
      <c r="E45" s="212">
        <v>9.4</v>
      </c>
      <c r="F45" s="212">
        <v>17.7</v>
      </c>
      <c r="G45" s="212">
        <v>10.7</v>
      </c>
      <c r="H45" s="212">
        <f t="shared" si="0"/>
        <v>371.89999999999992</v>
      </c>
      <c r="I45" s="201"/>
      <c r="J45" s="201"/>
    </row>
    <row r="46" spans="1:10" s="315" customFormat="1" x14ac:dyDescent="0.2">
      <c r="A46" s="211">
        <v>2014</v>
      </c>
      <c r="B46" s="212">
        <v>128.30000000000001</v>
      </c>
      <c r="C46" s="212">
        <v>183.1</v>
      </c>
      <c r="D46" s="212">
        <v>16</v>
      </c>
      <c r="E46" s="212">
        <v>5.3</v>
      </c>
      <c r="F46" s="212">
        <v>15.2</v>
      </c>
      <c r="G46" s="212">
        <v>8.6</v>
      </c>
      <c r="H46" s="212">
        <f t="shared" si="0"/>
        <v>356.5</v>
      </c>
      <c r="I46" s="201"/>
      <c r="J46" s="201"/>
    </row>
    <row r="47" spans="1:10" s="315" customFormat="1" x14ac:dyDescent="0.2">
      <c r="A47" s="211">
        <v>2015</v>
      </c>
      <c r="B47" s="212">
        <v>130.6</v>
      </c>
      <c r="C47" s="212">
        <v>185.4</v>
      </c>
      <c r="D47" s="212">
        <v>23</v>
      </c>
      <c r="E47" s="212">
        <v>3.4</v>
      </c>
      <c r="F47" s="212">
        <v>11.5</v>
      </c>
      <c r="G47" s="212">
        <v>9.8000000000000007</v>
      </c>
      <c r="H47" s="212">
        <f t="shared" si="0"/>
        <v>363.7</v>
      </c>
      <c r="I47" s="201"/>
      <c r="J47" s="201"/>
    </row>
    <row r="48" spans="1:10" s="315" customFormat="1" x14ac:dyDescent="0.2">
      <c r="A48" s="211">
        <v>2016</v>
      </c>
      <c r="B48" s="213">
        <v>157.6</v>
      </c>
      <c r="C48" s="213">
        <v>183.7</v>
      </c>
      <c r="D48" s="213">
        <v>22.2</v>
      </c>
      <c r="E48" s="213">
        <v>3.9</v>
      </c>
      <c r="F48" s="213">
        <v>10.8</v>
      </c>
      <c r="G48" s="213">
        <v>10</v>
      </c>
      <c r="H48" s="212">
        <f t="shared" si="0"/>
        <v>388.19999999999993</v>
      </c>
      <c r="I48" s="201"/>
      <c r="J48" s="201"/>
    </row>
    <row r="49" spans="1:10" s="315" customFormat="1" x14ac:dyDescent="0.2">
      <c r="A49" s="214">
        <v>2017</v>
      </c>
      <c r="B49" s="215">
        <v>174.2</v>
      </c>
      <c r="C49" s="215">
        <v>142.5</v>
      </c>
      <c r="D49" s="215">
        <v>17.600000000000001</v>
      </c>
      <c r="E49" s="215">
        <v>4.2</v>
      </c>
      <c r="F49" s="215">
        <v>11.2</v>
      </c>
      <c r="G49" s="215">
        <v>11</v>
      </c>
      <c r="H49" s="212">
        <f t="shared" si="0"/>
        <v>360.7</v>
      </c>
      <c r="I49" s="201"/>
      <c r="J49" s="201"/>
    </row>
    <row r="50" spans="1:10" s="315" customFormat="1" x14ac:dyDescent="0.2">
      <c r="A50" s="214">
        <v>2018</v>
      </c>
      <c r="B50" s="215">
        <v>171.3</v>
      </c>
      <c r="C50" s="215">
        <v>110.2</v>
      </c>
      <c r="D50" s="215">
        <v>16.5</v>
      </c>
      <c r="E50" s="215">
        <v>3.4</v>
      </c>
      <c r="F50" s="215">
        <v>11.1</v>
      </c>
      <c r="G50" s="215">
        <v>14.8</v>
      </c>
      <c r="H50" s="212">
        <f t="shared" ref="H50" si="1">B50+C50+D50+E50+F50+G50</f>
        <v>327.3</v>
      </c>
      <c r="I50" s="201"/>
      <c r="J50" s="201"/>
    </row>
    <row r="51" spans="1:10" s="315" customFormat="1" x14ac:dyDescent="0.2">
      <c r="A51" s="214">
        <v>2019</v>
      </c>
      <c r="B51" s="215">
        <v>78.2</v>
      </c>
      <c r="C51" s="215">
        <v>136.30000000000001</v>
      </c>
      <c r="D51" s="215">
        <v>31.8</v>
      </c>
      <c r="E51" s="215">
        <v>0</v>
      </c>
      <c r="F51" s="215">
        <v>19.5</v>
      </c>
      <c r="G51" s="215">
        <v>20.7</v>
      </c>
      <c r="H51" s="212">
        <f t="shared" ref="H51" si="2">B51+C51+D51+E51+F51+G51</f>
        <v>286.5</v>
      </c>
      <c r="I51" s="201"/>
      <c r="J51" s="201"/>
    </row>
    <row r="52" spans="1:10" x14ac:dyDescent="0.2">
      <c r="A52" s="214">
        <v>2020</v>
      </c>
      <c r="B52" s="215">
        <v>28.9</v>
      </c>
      <c r="C52" s="215">
        <v>25.4</v>
      </c>
      <c r="D52" s="215">
        <v>5.5</v>
      </c>
      <c r="E52" s="215">
        <v>0</v>
      </c>
      <c r="F52" s="215">
        <v>0</v>
      </c>
      <c r="G52" s="215">
        <v>3.8</v>
      </c>
      <c r="H52" s="212">
        <f t="shared" ref="H52" si="3">B52+C52+D52+E52+F52+G52</f>
        <v>63.599999999999994</v>
      </c>
    </row>
    <row r="53" spans="1:10" x14ac:dyDescent="0.2">
      <c r="A53" s="206"/>
      <c r="B53" s="206"/>
      <c r="C53" s="206"/>
      <c r="D53" s="206"/>
      <c r="E53" s="206"/>
      <c r="F53" s="206"/>
      <c r="G53" s="206"/>
      <c r="H53" s="206"/>
    </row>
    <row r="54" spans="1:10" x14ac:dyDescent="0.2">
      <c r="A54" s="206"/>
      <c r="B54" s="206"/>
      <c r="C54" s="206"/>
      <c r="D54" s="206"/>
      <c r="E54" s="206"/>
      <c r="F54" s="206"/>
      <c r="G54" s="206"/>
      <c r="H54" s="206"/>
    </row>
    <row r="55" spans="1:10" x14ac:dyDescent="0.2">
      <c r="A55" s="206"/>
      <c r="B55" s="206"/>
      <c r="C55" s="206"/>
      <c r="D55" s="206"/>
      <c r="E55" s="206"/>
      <c r="F55" s="206"/>
      <c r="G55" s="206"/>
      <c r="H55" s="206"/>
    </row>
    <row r="56" spans="1:10" x14ac:dyDescent="0.2">
      <c r="A56" s="206"/>
      <c r="B56" s="206"/>
      <c r="C56" s="206"/>
      <c r="D56" s="206"/>
      <c r="E56" s="206"/>
      <c r="F56" s="206"/>
      <c r="G56" s="206"/>
      <c r="H56" s="206"/>
    </row>
    <row r="57" spans="1:10" x14ac:dyDescent="0.2">
      <c r="A57" s="206"/>
      <c r="B57" s="206"/>
      <c r="C57" s="206"/>
      <c r="D57" s="206"/>
      <c r="E57" s="206"/>
      <c r="F57" s="206"/>
      <c r="G57" s="206"/>
      <c r="H57" s="206"/>
    </row>
    <row r="58" spans="1:10" x14ac:dyDescent="0.2">
      <c r="A58" s="206"/>
      <c r="B58" s="206"/>
      <c r="C58" s="206"/>
      <c r="D58" s="206"/>
      <c r="E58" s="206"/>
      <c r="F58" s="206"/>
      <c r="G58" s="206"/>
      <c r="H58" s="206"/>
    </row>
    <row r="59" spans="1:10" x14ac:dyDescent="0.2">
      <c r="A59" s="206"/>
      <c r="B59" s="206"/>
      <c r="C59" s="206"/>
      <c r="D59" s="206"/>
      <c r="E59" s="206"/>
      <c r="F59" s="206"/>
      <c r="G59" s="206"/>
      <c r="H59" s="206"/>
    </row>
    <row r="60" spans="1:10" x14ac:dyDescent="0.2">
      <c r="A60" s="206"/>
      <c r="B60" s="206"/>
      <c r="C60" s="206"/>
      <c r="D60" s="206"/>
      <c r="E60" s="206"/>
      <c r="F60" s="206"/>
      <c r="G60" s="206"/>
      <c r="H60" s="206"/>
    </row>
    <row r="61" spans="1:10" x14ac:dyDescent="0.2">
      <c r="A61" s="206"/>
      <c r="B61" s="206"/>
      <c r="C61" s="206"/>
      <c r="D61" s="206"/>
      <c r="E61" s="206"/>
      <c r="F61" s="206"/>
      <c r="G61" s="206"/>
      <c r="H61" s="206"/>
    </row>
    <row r="62" spans="1:10" x14ac:dyDescent="0.2">
      <c r="A62" s="206"/>
      <c r="B62" s="206"/>
      <c r="C62" s="206"/>
      <c r="D62" s="206"/>
      <c r="E62" s="206"/>
      <c r="F62" s="206"/>
      <c r="G62" s="206"/>
      <c r="H62" s="206"/>
    </row>
    <row r="63" spans="1:10" x14ac:dyDescent="0.2">
      <c r="A63" s="206"/>
      <c r="B63" s="206"/>
      <c r="C63" s="206"/>
      <c r="D63" s="206"/>
      <c r="E63" s="206"/>
      <c r="F63" s="206"/>
      <c r="G63" s="206"/>
      <c r="H63" s="206"/>
    </row>
    <row r="64" spans="1:10" x14ac:dyDescent="0.2">
      <c r="A64" s="206"/>
      <c r="B64" s="206"/>
      <c r="C64" s="206"/>
      <c r="D64" s="206"/>
      <c r="E64" s="206"/>
      <c r="F64" s="206"/>
      <c r="G64" s="206"/>
      <c r="H64" s="206"/>
    </row>
    <row r="65" spans="1:8" x14ac:dyDescent="0.2">
      <c r="A65" s="206"/>
      <c r="B65" s="206"/>
      <c r="C65" s="206"/>
      <c r="D65" s="206"/>
      <c r="E65" s="206"/>
      <c r="F65" s="206"/>
      <c r="G65" s="206"/>
      <c r="H65" s="206"/>
    </row>
    <row r="66" spans="1:8" x14ac:dyDescent="0.2">
      <c r="A66" s="206"/>
      <c r="B66" s="206"/>
      <c r="C66" s="206"/>
      <c r="D66" s="206"/>
      <c r="E66" s="206"/>
      <c r="F66" s="206"/>
      <c r="G66" s="206"/>
      <c r="H66" s="206"/>
    </row>
    <row r="67" spans="1:8" x14ac:dyDescent="0.2">
      <c r="A67" s="206"/>
      <c r="B67" s="206"/>
      <c r="C67" s="206"/>
      <c r="D67" s="206"/>
      <c r="E67" s="206"/>
      <c r="F67" s="206"/>
      <c r="G67" s="206"/>
      <c r="H67" s="206"/>
    </row>
    <row r="68" spans="1:8" x14ac:dyDescent="0.2">
      <c r="A68" s="206"/>
      <c r="B68" s="206"/>
      <c r="C68" s="206"/>
      <c r="D68" s="206"/>
      <c r="E68" s="206"/>
      <c r="F68" s="206"/>
      <c r="G68" s="206"/>
      <c r="H68" s="206"/>
    </row>
    <row r="69" spans="1:8" x14ac:dyDescent="0.2">
      <c r="A69" s="216" t="s">
        <v>181</v>
      </c>
      <c r="B69" s="217"/>
      <c r="C69" s="217"/>
      <c r="D69" s="217"/>
      <c r="E69" s="217"/>
      <c r="F69" s="217"/>
      <c r="G69" s="217"/>
      <c r="H69" s="217"/>
    </row>
    <row r="70" spans="1:8" ht="13.8" x14ac:dyDescent="0.2">
      <c r="A70" s="218"/>
      <c r="B70" s="217"/>
      <c r="C70" s="217"/>
      <c r="D70" s="217"/>
      <c r="E70" s="217"/>
      <c r="F70" s="217"/>
      <c r="G70" s="217"/>
      <c r="H70" s="217"/>
    </row>
    <row r="71" spans="1:8" ht="12.75" customHeight="1" x14ac:dyDescent="0.2">
      <c r="A71" s="691" t="s">
        <v>209</v>
      </c>
      <c r="B71" s="691"/>
      <c r="C71" s="691"/>
      <c r="D71" s="691"/>
      <c r="E71" s="691"/>
      <c r="F71" s="691"/>
      <c r="G71" s="691"/>
      <c r="H71" s="691"/>
    </row>
    <row r="72" spans="1:8" ht="12.75" customHeight="1" x14ac:dyDescent="0.2">
      <c r="A72" s="203"/>
      <c r="B72" s="210"/>
      <c r="C72" s="210"/>
      <c r="D72" s="210"/>
      <c r="E72" s="210"/>
      <c r="F72" s="210"/>
      <c r="G72" s="692" t="s">
        <v>75</v>
      </c>
      <c r="H72" s="693"/>
    </row>
    <row r="73" spans="1:8" ht="27.75" customHeight="1" x14ac:dyDescent="0.2">
      <c r="A73" s="204" t="s">
        <v>0</v>
      </c>
      <c r="B73" s="205" t="s">
        <v>76</v>
      </c>
      <c r="C73" s="205" t="s">
        <v>77</v>
      </c>
      <c r="D73" s="205" t="s">
        <v>78</v>
      </c>
      <c r="E73" s="205" t="s">
        <v>79</v>
      </c>
      <c r="F73" s="205" t="s">
        <v>80</v>
      </c>
      <c r="G73" s="205" t="s">
        <v>7</v>
      </c>
      <c r="H73" s="205" t="s">
        <v>2</v>
      </c>
    </row>
    <row r="74" spans="1:8" x14ac:dyDescent="0.2">
      <c r="A74" s="219">
        <v>2011</v>
      </c>
      <c r="B74" s="220">
        <v>129.4</v>
      </c>
      <c r="C74" s="220">
        <v>27.9</v>
      </c>
      <c r="D74" s="220">
        <v>7.2</v>
      </c>
      <c r="E74" s="220">
        <v>9.6999999999999993</v>
      </c>
      <c r="F74" s="220">
        <v>2.9</v>
      </c>
      <c r="G74" s="220">
        <v>1.9</v>
      </c>
      <c r="H74" s="212">
        <f>B74+C74+D74+E74+F74+G74</f>
        <v>179</v>
      </c>
    </row>
    <row r="75" spans="1:8" x14ac:dyDescent="0.2">
      <c r="A75" s="219">
        <v>2012</v>
      </c>
      <c r="B75" s="220">
        <v>130.30000000000001</v>
      </c>
      <c r="C75" s="220">
        <v>32.299999999999997</v>
      </c>
      <c r="D75" s="220">
        <v>6.8</v>
      </c>
      <c r="E75" s="220">
        <v>2.2999999999999998</v>
      </c>
      <c r="F75" s="220">
        <v>2.5</v>
      </c>
      <c r="G75" s="220">
        <v>3.4</v>
      </c>
      <c r="H75" s="212">
        <f t="shared" ref="H75:H80" si="4">B75+C75+D75+E75+F75+G75</f>
        <v>177.60000000000005</v>
      </c>
    </row>
    <row r="76" spans="1:8" x14ac:dyDescent="0.2">
      <c r="A76" s="219">
        <v>2013</v>
      </c>
      <c r="B76" s="220">
        <v>102.7</v>
      </c>
      <c r="C76" s="220">
        <v>30.2</v>
      </c>
      <c r="D76" s="220">
        <v>10</v>
      </c>
      <c r="E76" s="220">
        <v>0.6</v>
      </c>
      <c r="F76" s="220">
        <v>2.2000000000000002</v>
      </c>
      <c r="G76" s="220">
        <v>3.7</v>
      </c>
      <c r="H76" s="212">
        <f t="shared" si="4"/>
        <v>149.39999999999998</v>
      </c>
    </row>
    <row r="77" spans="1:8" x14ac:dyDescent="0.2">
      <c r="A77" s="219">
        <v>2014</v>
      </c>
      <c r="B77" s="220">
        <v>169.4</v>
      </c>
      <c r="C77" s="220">
        <v>20.100000000000001</v>
      </c>
      <c r="D77" s="220">
        <v>9.1</v>
      </c>
      <c r="E77" s="220">
        <v>0.4</v>
      </c>
      <c r="F77" s="220">
        <v>0.2</v>
      </c>
      <c r="G77" s="220">
        <v>3.2</v>
      </c>
      <c r="H77" s="212">
        <f t="shared" si="4"/>
        <v>202.39999999999998</v>
      </c>
    </row>
    <row r="78" spans="1:8" x14ac:dyDescent="0.2">
      <c r="A78" s="219">
        <v>2015</v>
      </c>
      <c r="B78" s="220">
        <v>112.8</v>
      </c>
      <c r="C78" s="220">
        <v>25.3</v>
      </c>
      <c r="D78" s="220">
        <v>8.8000000000000007</v>
      </c>
      <c r="E78" s="220">
        <v>0.2</v>
      </c>
      <c r="F78" s="220">
        <v>0.2</v>
      </c>
      <c r="G78" s="220">
        <v>3.4</v>
      </c>
      <c r="H78" s="212">
        <f t="shared" si="4"/>
        <v>150.69999999999999</v>
      </c>
    </row>
    <row r="79" spans="1:8" x14ac:dyDescent="0.2">
      <c r="A79" s="219">
        <v>2016</v>
      </c>
      <c r="B79" s="221">
        <v>147.9</v>
      </c>
      <c r="C79" s="221">
        <v>31.5</v>
      </c>
      <c r="D79" s="221">
        <v>8.9</v>
      </c>
      <c r="E79" s="221">
        <v>0.4</v>
      </c>
      <c r="F79" s="221">
        <v>0</v>
      </c>
      <c r="G79" s="221">
        <v>23.3</v>
      </c>
      <c r="H79" s="212">
        <f t="shared" si="4"/>
        <v>212.00000000000003</v>
      </c>
    </row>
    <row r="80" spans="1:8" x14ac:dyDescent="0.2">
      <c r="A80" s="222">
        <v>2017</v>
      </c>
      <c r="B80" s="215">
        <v>178.5</v>
      </c>
      <c r="C80" s="215">
        <v>23.8</v>
      </c>
      <c r="D80" s="215">
        <v>10.1</v>
      </c>
      <c r="E80" s="215">
        <v>3.6</v>
      </c>
      <c r="F80" s="215">
        <v>0</v>
      </c>
      <c r="G80" s="215">
        <v>20.3</v>
      </c>
      <c r="H80" s="212">
        <f t="shared" si="4"/>
        <v>236.3</v>
      </c>
    </row>
    <row r="81" spans="1:8" x14ac:dyDescent="0.2">
      <c r="A81" s="222">
        <v>2018</v>
      </c>
      <c r="B81" s="215">
        <v>202.7</v>
      </c>
      <c r="C81" s="215">
        <v>40.9</v>
      </c>
      <c r="D81" s="215">
        <v>13.7</v>
      </c>
      <c r="E81" s="215">
        <v>1.1000000000000001</v>
      </c>
      <c r="F81" s="215">
        <v>0.1</v>
      </c>
      <c r="G81" s="215">
        <v>28.2</v>
      </c>
      <c r="H81" s="212">
        <f t="shared" ref="H81" si="5">B81+C81+D81+E81+F81+G81</f>
        <v>286.70000000000005</v>
      </c>
    </row>
    <row r="82" spans="1:8" x14ac:dyDescent="0.2">
      <c r="A82" s="222">
        <v>2019</v>
      </c>
      <c r="B82" s="215">
        <v>170.8</v>
      </c>
      <c r="C82" s="215">
        <v>33</v>
      </c>
      <c r="D82" s="215">
        <v>16.399999999999999</v>
      </c>
      <c r="E82" s="215">
        <v>1</v>
      </c>
      <c r="F82" s="215">
        <v>0.5</v>
      </c>
      <c r="G82" s="215">
        <v>23.6</v>
      </c>
      <c r="H82" s="212">
        <f t="shared" ref="H82" si="6">B82+C82+D82+E82+F82+G82</f>
        <v>245.3</v>
      </c>
    </row>
    <row r="83" spans="1:8" x14ac:dyDescent="0.2">
      <c r="A83" s="222">
        <v>2020</v>
      </c>
      <c r="B83" s="215">
        <v>14.8</v>
      </c>
      <c r="C83" s="215">
        <v>7.4</v>
      </c>
      <c r="D83" s="215">
        <v>2.9</v>
      </c>
      <c r="E83" s="215">
        <v>0</v>
      </c>
      <c r="F83" s="215">
        <v>0</v>
      </c>
      <c r="G83" s="215">
        <v>1.2</v>
      </c>
      <c r="H83" s="212">
        <f t="shared" ref="H83" si="7">B83+C83+D83+E83+F83+G83</f>
        <v>26.3</v>
      </c>
    </row>
    <row r="84" spans="1:8" x14ac:dyDescent="0.2">
      <c r="A84" s="206"/>
      <c r="B84" s="206"/>
      <c r="C84" s="206"/>
      <c r="D84" s="206"/>
      <c r="E84" s="206"/>
      <c r="F84" s="206"/>
      <c r="G84" s="206"/>
      <c r="H84" s="206"/>
    </row>
    <row r="85" spans="1:8" x14ac:dyDescent="0.2">
      <c r="A85" s="206"/>
      <c r="B85" s="206"/>
      <c r="C85" s="206"/>
      <c r="D85" s="206"/>
      <c r="E85" s="206"/>
      <c r="F85" s="206"/>
      <c r="G85" s="206"/>
      <c r="H85" s="206"/>
    </row>
    <row r="86" spans="1:8" x14ac:dyDescent="0.2">
      <c r="A86" s="206"/>
      <c r="B86" s="206"/>
      <c r="C86" s="206"/>
      <c r="D86" s="206"/>
      <c r="E86" s="206"/>
      <c r="F86" s="206"/>
      <c r="G86" s="206"/>
      <c r="H86" s="206"/>
    </row>
    <row r="87" spans="1:8" x14ac:dyDescent="0.2">
      <c r="A87" s="206"/>
      <c r="B87" s="206"/>
      <c r="C87" s="206"/>
      <c r="D87" s="206"/>
      <c r="E87" s="206"/>
      <c r="F87" s="206"/>
      <c r="G87" s="206"/>
      <c r="H87" s="206"/>
    </row>
    <row r="88" spans="1:8" x14ac:dyDescent="0.2">
      <c r="A88" s="206"/>
      <c r="B88" s="206"/>
      <c r="C88" s="206"/>
      <c r="D88" s="206"/>
      <c r="E88" s="206"/>
      <c r="F88" s="206"/>
      <c r="G88" s="206"/>
      <c r="H88" s="206"/>
    </row>
    <row r="89" spans="1:8" x14ac:dyDescent="0.2">
      <c r="A89" s="206"/>
      <c r="B89" s="206"/>
      <c r="C89" s="206"/>
      <c r="D89" s="206"/>
      <c r="E89" s="206"/>
      <c r="F89" s="206"/>
      <c r="G89" s="206"/>
      <c r="H89" s="206"/>
    </row>
    <row r="90" spans="1:8" x14ac:dyDescent="0.2">
      <c r="A90" s="206"/>
      <c r="B90" s="206"/>
      <c r="C90" s="206"/>
      <c r="D90" s="206"/>
      <c r="E90" s="206"/>
      <c r="F90" s="206"/>
      <c r="G90" s="206"/>
      <c r="H90" s="206"/>
    </row>
    <row r="91" spans="1:8" x14ac:dyDescent="0.2">
      <c r="A91" s="206"/>
      <c r="B91" s="206"/>
      <c r="C91" s="206"/>
      <c r="D91" s="206"/>
      <c r="E91" s="206"/>
      <c r="F91" s="206"/>
      <c r="G91" s="206"/>
      <c r="H91" s="206"/>
    </row>
    <row r="92" spans="1:8" x14ac:dyDescent="0.2">
      <c r="A92" s="206"/>
      <c r="B92" s="206"/>
      <c r="C92" s="206"/>
      <c r="D92" s="206"/>
      <c r="E92" s="206"/>
      <c r="F92" s="206"/>
      <c r="G92" s="206"/>
      <c r="H92" s="206"/>
    </row>
    <row r="93" spans="1:8" x14ac:dyDescent="0.2">
      <c r="A93" s="206"/>
      <c r="B93" s="206"/>
      <c r="C93" s="206"/>
      <c r="D93" s="206"/>
      <c r="E93" s="206"/>
      <c r="F93" s="206"/>
      <c r="G93" s="206"/>
      <c r="H93" s="206"/>
    </row>
    <row r="94" spans="1:8" x14ac:dyDescent="0.2">
      <c r="A94" s="206"/>
      <c r="B94" s="206"/>
      <c r="C94" s="206"/>
      <c r="D94" s="206"/>
      <c r="E94" s="206"/>
      <c r="F94" s="206"/>
      <c r="G94" s="206"/>
      <c r="H94" s="206"/>
    </row>
    <row r="95" spans="1:8" x14ac:dyDescent="0.2">
      <c r="A95" s="206"/>
      <c r="B95" s="206"/>
      <c r="C95" s="206"/>
      <c r="D95" s="206"/>
      <c r="E95" s="206"/>
      <c r="F95" s="206"/>
      <c r="G95" s="206"/>
      <c r="H95" s="206"/>
    </row>
    <row r="96" spans="1:8" x14ac:dyDescent="0.2">
      <c r="A96" s="206"/>
      <c r="B96" s="206"/>
      <c r="C96" s="206"/>
      <c r="D96" s="206"/>
      <c r="E96" s="206"/>
      <c r="F96" s="206"/>
      <c r="G96" s="206"/>
      <c r="H96" s="206"/>
    </row>
    <row r="97" spans="1:8" x14ac:dyDescent="0.2">
      <c r="A97" s="206"/>
      <c r="B97" s="206"/>
      <c r="C97" s="206"/>
      <c r="D97" s="206"/>
      <c r="E97" s="206"/>
      <c r="F97" s="206"/>
      <c r="G97" s="206"/>
      <c r="H97" s="206"/>
    </row>
    <row r="98" spans="1:8" x14ac:dyDescent="0.2">
      <c r="A98" s="206"/>
      <c r="B98" s="206"/>
      <c r="C98" s="206"/>
      <c r="D98" s="206"/>
      <c r="E98" s="206"/>
      <c r="F98" s="206"/>
      <c r="G98" s="206"/>
      <c r="H98" s="206"/>
    </row>
    <row r="99" spans="1:8" x14ac:dyDescent="0.2">
      <c r="A99" s="206"/>
      <c r="B99" s="206"/>
      <c r="C99" s="206"/>
      <c r="D99" s="206"/>
      <c r="E99" s="206"/>
      <c r="F99" s="206"/>
      <c r="G99" s="206"/>
      <c r="H99" s="206"/>
    </row>
    <row r="100" spans="1:8" x14ac:dyDescent="0.2">
      <c r="A100" s="206"/>
      <c r="B100" s="206"/>
      <c r="C100" s="206"/>
      <c r="D100" s="206"/>
      <c r="E100" s="206"/>
      <c r="F100" s="206"/>
      <c r="G100" s="206"/>
      <c r="H100" s="206"/>
    </row>
  </sheetData>
  <sortState xmlns:xlrd2="http://schemas.microsoft.com/office/spreadsheetml/2017/richdata2" ref="C107:J114">
    <sortCondition descending="1" ref="D107:D114"/>
  </sortState>
  <mergeCells count="7">
    <mergeCell ref="A71:H71"/>
    <mergeCell ref="G72:H72"/>
    <mergeCell ref="A7:H7"/>
    <mergeCell ref="A9:H9"/>
    <mergeCell ref="G10:H10"/>
    <mergeCell ref="A40:H40"/>
    <mergeCell ref="G41:H4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15</vt:i4>
      </vt:variant>
    </vt:vector>
  </HeadingPairs>
  <TitlesOfParts>
    <vt:vector size="15" baseType="lpstr">
      <vt:lpstr>Capa</vt:lpstr>
      <vt:lpstr>Índice</vt:lpstr>
      <vt:lpstr>1.1.1.</vt:lpstr>
      <vt:lpstr>1.1.2.</vt:lpstr>
      <vt:lpstr>1.1.3.</vt:lpstr>
      <vt:lpstr>1.2.1. a 1.2.3.</vt:lpstr>
      <vt:lpstr>1.3.1.</vt:lpstr>
      <vt:lpstr>1.3.2.</vt:lpstr>
      <vt:lpstr>1.4.1. a 1.4.3.</vt:lpstr>
      <vt:lpstr>2.1.1 e 2.1.2.</vt:lpstr>
      <vt:lpstr>2.2.1. e 2.2.2.</vt:lpstr>
      <vt:lpstr>2.3.1. a 2.3.3.</vt:lpstr>
      <vt:lpstr>2.4.1. a 2.4.3.</vt:lpstr>
      <vt:lpstr>2.5.1 a 2.5.3.</vt:lpstr>
      <vt:lpstr>2.6.1. a 2.6.3.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Graça Sousa</dc:creator>
  <cp:lastModifiedBy>(GEE) Dulce Vaz</cp:lastModifiedBy>
  <cp:lastPrinted>2022-04-05T16:02:32Z</cp:lastPrinted>
  <dcterms:created xsi:type="dcterms:W3CDTF">2018-01-22T11:27:11Z</dcterms:created>
  <dcterms:modified xsi:type="dcterms:W3CDTF">2022-04-06T13:53:43Z</dcterms:modified>
</cp:coreProperties>
</file>