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2.xml" ContentType="application/vnd.openxmlformats-officedocument.themeOverride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3.xml" ContentType="application/vnd.openxmlformats-officedocument.themeOverride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drawings/drawing18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6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7.xml" ContentType="application/vnd.openxmlformats-officedocument.themeOverride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8.xml" ContentType="application/vnd.openxmlformats-officedocument.themeOverride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9.xml" ContentType="application/vnd.openxmlformats-officedocument.themeOverride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10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11.xml" ContentType="application/vnd.openxmlformats-officedocument.themeOverride+xml"/>
  <Override PartName="/xl/drawings/drawing26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12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13.xml" ContentType="application/vnd.openxmlformats-officedocument.themeOverrid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9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14.xml" ContentType="application/vnd.openxmlformats-officedocument.themeOverride+xml"/>
  <Override PartName="/xl/drawings/drawing30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15.xml" ContentType="application/vnd.openxmlformats-officedocument.themeOverride+xml"/>
  <Override PartName="/xl/drawings/drawing31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16.xml" ContentType="application/vnd.openxmlformats-officedocument.themeOverride+xml"/>
  <Override PartName="/xl/drawings/drawing33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17.xml" ContentType="application/vnd.openxmlformats-officedocument.themeOverride+xml"/>
  <Override PartName="/xl/drawings/drawing34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18.xml" ContentType="application/vnd.openxmlformats-officedocument.themeOverride+xml"/>
  <Override PartName="/xl/drawings/drawing35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36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37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19.xml" ContentType="application/vnd.openxmlformats-officedocument.themeOverride+xml"/>
  <Override PartName="/xl/drawings/drawing38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20.xml" ContentType="application/vnd.openxmlformats-officedocument.themeOverride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22c7cc5297cc2eb7/Área de Trabalho/Economia do Ambiente/"/>
    </mc:Choice>
  </mc:AlternateContent>
  <xr:revisionPtr revIDLastSave="2" documentId="13_ncr:1_{DBB13DDE-2B4C-42C9-BE07-FE2E43F14D3C}" xr6:coauthVersionLast="47" xr6:coauthVersionMax="47" xr10:uidLastSave="{9723860D-1AB6-4402-A67B-36CDE8F676EB}"/>
  <bookViews>
    <workbookView xWindow="-38520" yWindow="915" windowWidth="38640" windowHeight="21390" tabRatio="690" xr2:uid="{00000000-000D-0000-FFFF-FFFF00000000}"/>
  </bookViews>
  <sheets>
    <sheet name="Índice" sheetId="33" r:id="rId1"/>
    <sheet name="1.1." sheetId="90" r:id="rId2"/>
    <sheet name="1.2." sheetId="108" r:id="rId3"/>
    <sheet name="1.3." sheetId="110" r:id="rId4"/>
    <sheet name="2.1." sheetId="98" r:id="rId5"/>
    <sheet name="2.2." sheetId="38" r:id="rId6"/>
    <sheet name="2.3." sheetId="37" r:id="rId7"/>
    <sheet name="2.4." sheetId="88" r:id="rId8"/>
    <sheet name="3.1." sheetId="34" r:id="rId9"/>
    <sheet name="3.2." sheetId="35" r:id="rId10"/>
    <sheet name="3.3." sheetId="36" r:id="rId11"/>
    <sheet name="3.4." sheetId="20" r:id="rId12"/>
    <sheet name="4.1." sheetId="41" r:id="rId13"/>
    <sheet name="4.2." sheetId="99" r:id="rId14"/>
    <sheet name="4.3." sheetId="47" r:id="rId15"/>
    <sheet name="4.4." sheetId="46" r:id="rId16"/>
    <sheet name="4.5." sheetId="121" r:id="rId17"/>
    <sheet name="4.6." sheetId="50" r:id="rId18"/>
    <sheet name="5.1." sheetId="107" r:id="rId19"/>
    <sheet name="5.2." sheetId="68" r:id="rId20"/>
    <sheet name="6.1." sheetId="101" r:id="rId21"/>
    <sheet name="6.2." sheetId="45" r:id="rId22"/>
    <sheet name="6.3." sheetId="75" r:id="rId23"/>
    <sheet name="6.4." sheetId="78" r:id="rId24"/>
    <sheet name="7.1." sheetId="119" r:id="rId25"/>
    <sheet name="7.2." sheetId="61" r:id="rId26"/>
    <sheet name="8.1." sheetId="102" r:id="rId27"/>
    <sheet name="8.2." sheetId="52" r:id="rId28"/>
    <sheet name="9.1." sheetId="109" r:id="rId29"/>
    <sheet name="9.2." sheetId="72" r:id="rId30"/>
    <sheet name="9.3." sheetId="54" r:id="rId31"/>
    <sheet name="9.4." sheetId="96" r:id="rId32"/>
    <sheet name="10.1." sheetId="64" r:id="rId33"/>
    <sheet name="10.2." sheetId="104" r:id="rId34"/>
    <sheet name="10.3." sheetId="81" r:id="rId35"/>
    <sheet name="10.4." sheetId="120" r:id="rId36"/>
    <sheet name="10.5." sheetId="58" r:id="rId37"/>
    <sheet name="10.6." sheetId="91" r:id="rId38"/>
    <sheet name="Formatação" sheetId="51" state="hidden" r:id="rId39"/>
  </sheets>
  <definedNames>
    <definedName name="_2._Environmental_policy" localSheetId="1">#REF!</definedName>
    <definedName name="_2._Environmental_policy" localSheetId="15">#REF!</definedName>
    <definedName name="_2._Environmental_policy" localSheetId="21">#REF!</definedName>
    <definedName name="_2._Environmental_policy">#REF!</definedName>
    <definedName name="_xlnm._FilterDatabase" localSheetId="3" hidden="1">'1.3.'!$K$11:$K$38</definedName>
    <definedName name="arr_h" localSheetId="3">--[0]!rng</definedName>
    <definedName name="arr_h" localSheetId="4">--rng</definedName>
    <definedName name="arr_h" localSheetId="16">--'4.5.'!rng</definedName>
    <definedName name="arr_h" localSheetId="20">--rng</definedName>
    <definedName name="arr_h">--rng</definedName>
    <definedName name="arr_x" localSheetId="3">(COLUMN([0]!rng)-MIN(COLUMN([0]!rng))+1)*([0]!rng=[0]!rng)</definedName>
    <definedName name="arr_x" localSheetId="4">(COLUMN(rng)-MIN(COLUMN(rng))+1)*(rng=rng)</definedName>
    <definedName name="arr_x" localSheetId="16">(COLUMN('4.5.'!rng)-MIN(COLUMN('4.5.'!rng))+1)*('4.5.'!rng='4.5.'!rng)</definedName>
    <definedName name="arr_x" localSheetId="20">(COLUMN(rng)-MIN(COLUMN(rng))+1)*(rng=rng)</definedName>
    <definedName name="arr_x">(COLUMN(rng)-MIN(COLUMN(rng))+1)*(rng=rng)</definedName>
    <definedName name="arr_y" localSheetId="3">(ROW([0]!rng)-MIN(ROW([0]!rng))+1)*([0]!rng=[0]!rng)</definedName>
    <definedName name="arr_y" localSheetId="4">(ROW(rng)-MIN(ROW(rng))+1)*(rng=rng)</definedName>
    <definedName name="arr_y" localSheetId="16">(ROW('4.5.'!rng)-MIN(ROW('4.5.'!rng))+1)*('4.5.'!rng='4.5.'!rng)</definedName>
    <definedName name="arr_y" localSheetId="20">(ROW(rng)-MIN(ROW(rng))+1)*(rng=rng)</definedName>
    <definedName name="arr_y">(ROW(rng)-MIN(ROW(rng))+1)*(rng=rng)</definedName>
    <definedName name="asse_x_val_h" localSheetId="3">'1.3.'!asse_x_val_y+1</definedName>
    <definedName name="asse_x_val_h" localSheetId="4">'2.1.'!asse_x_val_y+1</definedName>
    <definedName name="asse_x_val_h" localSheetId="16">'4.5.'!asse_x_val_y+1</definedName>
    <definedName name="asse_x_val_h" localSheetId="20">'6.1.'!asse_x_val_y+1</definedName>
    <definedName name="asse_x_val_h">asse_x_val_y+1</definedName>
    <definedName name="asse_x_val_x" localSheetId="3">OFFSET([0]!rng,-1,,1)</definedName>
    <definedName name="asse_x_val_x" localSheetId="4">OFFSET(rng,-1,,1)</definedName>
    <definedName name="asse_x_val_x" localSheetId="16">OFFSET('4.5.'!rng,-1,,1)</definedName>
    <definedName name="asse_x_val_x" localSheetId="20">OFFSET(rng,-1,,1)</definedName>
    <definedName name="asse_x_val_x">OFFSET(rng,-1,,1)</definedName>
    <definedName name="asse_x_val_y" localSheetId="3">COLUMN([0]!rng)*0</definedName>
    <definedName name="asse_x_val_y" localSheetId="4">COLUMN(rng)*0</definedName>
    <definedName name="asse_x_val_y" localSheetId="16">COLUMN('4.5.'!rng)*0</definedName>
    <definedName name="asse_x_val_y" localSheetId="20">COLUMN(rng)*0</definedName>
    <definedName name="asse_x_val_y">COLUMN(rng)*0</definedName>
    <definedName name="asse_y_val_h" localSheetId="3">ROW([0]!rng)^0</definedName>
    <definedName name="asse_y_val_h" localSheetId="4">ROW(rng)^0</definedName>
    <definedName name="asse_y_val_h" localSheetId="16">ROW('4.5.'!rng)^0</definedName>
    <definedName name="asse_y_val_h" localSheetId="20">ROW(rng)^0</definedName>
    <definedName name="asse_y_val_h">ROW(rng)^0</definedName>
    <definedName name="asse_y_val_x" localSheetId="3">OFFSET([0]!rng,,-1,,1)</definedName>
    <definedName name="asse_y_val_x" localSheetId="4">OFFSET(rng,,-1,,1)</definedName>
    <definedName name="asse_y_val_x" localSheetId="16">OFFSET('4.5.'!rng,,-1,,1)</definedName>
    <definedName name="asse_y_val_x" localSheetId="20">OFFSET(rng,,-1,,1)</definedName>
    <definedName name="asse_y_val_x">OFFSET(rng,,-1,,1)</definedName>
    <definedName name="asse_y_val_y" localSheetId="3">ROWS([0]!rng)-INDEX('1.3.'!arr_y,,1)+1</definedName>
    <definedName name="asse_y_val_y" localSheetId="4">ROWS(rng)-INDEX('2.1.'!arr_y,,1)+1</definedName>
    <definedName name="asse_y_val_y" localSheetId="16">ROWS('4.5.'!rng)-INDEX('4.5.'!arr_y,,1)+1</definedName>
    <definedName name="asse_y_val_y" localSheetId="20">ROWS(rng)-INDEX('6.1.'!arr_y,,1)+1</definedName>
    <definedName name="asse_y_val_y">ROWS(rng)-INDEX(arr_y,,1)+1</definedName>
    <definedName name="countries_breakdown_actual_res_progress_10" localSheetId="16">'4.5.'!#REF!</definedName>
    <definedName name="rng" localSheetId="16">OFFSET(#REF!,,,COUNTA(OFFSET(#REF!,,,100)),COUNTA(OFFSET(#REF!,,,,100)))</definedName>
    <definedName name="rng">OFFSET(#REF!,,,COUNTA(OFFSET(#REF!,,,100)),COUNTA(OFFSET(#REF!,,,,100)))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3" i="34" l="1"/>
  <c r="F103" i="34" s="1"/>
  <c r="P103" i="34" s="1"/>
  <c r="AF103" i="34"/>
  <c r="AG103" i="34"/>
  <c r="AO103" i="34"/>
  <c r="AQ103" i="34"/>
  <c r="BD103" i="34"/>
  <c r="BE103" i="34"/>
  <c r="BL103" i="34"/>
  <c r="BM103" i="34"/>
  <c r="BW103" i="34"/>
  <c r="CB103" i="34"/>
  <c r="CE103" i="34"/>
  <c r="CJ103" i="34"/>
  <c r="CS103" i="34"/>
  <c r="CU103" i="34"/>
  <c r="DA103" i="34"/>
  <c r="DC103" i="34"/>
  <c r="DP103" i="34"/>
  <c r="DQ103" i="34"/>
  <c r="DX103" i="34"/>
  <c r="DY103" i="34"/>
  <c r="EI103" i="34"/>
  <c r="EN103" i="34"/>
  <c r="EQ103" i="34"/>
  <c r="EV103" i="34"/>
  <c r="FE103" i="34"/>
  <c r="FG103" i="34"/>
  <c r="FM103" i="34"/>
  <c r="FO103" i="34"/>
  <c r="FX103" i="34"/>
  <c r="GB103" i="34"/>
  <c r="GE103" i="34"/>
  <c r="GF103" i="34"/>
  <c r="GN103" i="34"/>
  <c r="GR103" i="34"/>
  <c r="GU103" i="34"/>
  <c r="GV103" i="34"/>
  <c r="HD103" i="34"/>
  <c r="HH103" i="34"/>
  <c r="HK103" i="34"/>
  <c r="HL103" i="34"/>
  <c r="HT103" i="34"/>
  <c r="HW103" i="34"/>
  <c r="HY103" i="34"/>
  <c r="IA103" i="34"/>
  <c r="IG103" i="34"/>
  <c r="II103" i="34"/>
  <c r="IM103" i="34"/>
  <c r="IN103" i="34"/>
  <c r="IU103" i="34"/>
  <c r="IV103" i="34"/>
  <c r="IY103" i="34"/>
  <c r="IZ103" i="34"/>
  <c r="JG103" i="34"/>
  <c r="JH103" i="34"/>
  <c r="JL103" i="34"/>
  <c r="JM103" i="34"/>
  <c r="JT103" i="34"/>
  <c r="JU103" i="34"/>
  <c r="JX103" i="34"/>
  <c r="KA103" i="34"/>
  <c r="KF103" i="34"/>
  <c r="KI103" i="34"/>
  <c r="KK103" i="34"/>
  <c r="KM103" i="34"/>
  <c r="KS103" i="34"/>
  <c r="KU103" i="34"/>
  <c r="KY103" i="34"/>
  <c r="KZ103" i="34"/>
  <c r="LG103" i="34"/>
  <c r="LH103" i="34"/>
  <c r="LK103" i="34"/>
  <c r="LL103" i="34"/>
  <c r="LS103" i="34"/>
  <c r="LT103" i="34"/>
  <c r="LX103" i="34"/>
  <c r="LY103" i="34"/>
  <c r="ME103" i="34"/>
  <c r="MF103" i="34"/>
  <c r="MG103" i="34"/>
  <c r="MJ103" i="34"/>
  <c r="MM103" i="34"/>
  <c r="MQ103" i="34"/>
  <c r="MR103" i="34"/>
  <c r="MU103" i="34"/>
  <c r="MW103" i="34"/>
  <c r="MY103" i="34"/>
  <c r="D104" i="34"/>
  <c r="F105" i="34" s="1"/>
  <c r="E106" i="34" s="1"/>
  <c r="E104" i="34"/>
  <c r="D105" i="34"/>
  <c r="D106" i="34"/>
  <c r="D107" i="34"/>
  <c r="D86" i="91"/>
  <c r="D85" i="91"/>
  <c r="C86" i="91"/>
  <c r="C85" i="91"/>
  <c r="D10" i="75"/>
  <c r="E10" i="75"/>
  <c r="F10" i="75"/>
  <c r="G10" i="75"/>
  <c r="H10" i="75"/>
  <c r="I10" i="75"/>
  <c r="J10" i="75"/>
  <c r="C10" i="75"/>
  <c r="F106" i="34" l="1"/>
  <c r="IS106" i="34" s="1"/>
  <c r="MV103" i="34"/>
  <c r="MI103" i="34"/>
  <c r="LW103" i="34"/>
  <c r="LI103" i="34"/>
  <c r="KV103" i="34"/>
  <c r="KJ103" i="34"/>
  <c r="JW103" i="34"/>
  <c r="JK103" i="34"/>
  <c r="IW103" i="34"/>
  <c r="IJ103" i="34"/>
  <c r="HX103" i="34"/>
  <c r="HI103" i="34"/>
  <c r="GS103" i="34"/>
  <c r="GC103" i="34"/>
  <c r="FL103" i="34"/>
  <c r="EO103" i="34"/>
  <c r="DS103" i="34"/>
  <c r="CZ103" i="34"/>
  <c r="CC103" i="34"/>
  <c r="BG103" i="34"/>
  <c r="AN103" i="34"/>
  <c r="LQ103" i="34"/>
  <c r="LD103" i="34"/>
  <c r="KR103" i="34"/>
  <c r="KE103" i="34"/>
  <c r="JS103" i="34"/>
  <c r="JE103" i="34"/>
  <c r="IR103" i="34"/>
  <c r="IF103" i="34"/>
  <c r="HS103" i="34"/>
  <c r="HC103" i="34"/>
  <c r="GM103" i="34"/>
  <c r="FW103" i="34"/>
  <c r="FD103" i="34"/>
  <c r="EG103" i="34"/>
  <c r="DK103" i="34"/>
  <c r="CR103" i="34"/>
  <c r="BU103" i="34"/>
  <c r="AY103" i="34"/>
  <c r="Y103" i="34"/>
  <c r="NC103" i="34"/>
  <c r="MO103" i="34"/>
  <c r="MB103" i="34"/>
  <c r="LP103" i="34"/>
  <c r="LC103" i="34"/>
  <c r="KQ103" i="34"/>
  <c r="KC103" i="34"/>
  <c r="JP103" i="34"/>
  <c r="JD103" i="34"/>
  <c r="IQ103" i="34"/>
  <c r="IE103" i="34"/>
  <c r="HQ103" i="34"/>
  <c r="HA103" i="34"/>
  <c r="GK103" i="34"/>
  <c r="FU103" i="34"/>
  <c r="EY103" i="34"/>
  <c r="EF103" i="34"/>
  <c r="DI103" i="34"/>
  <c r="CM103" i="34"/>
  <c r="BT103" i="34"/>
  <c r="AW103" i="34"/>
  <c r="X103" i="34"/>
  <c r="MZ103" i="34"/>
  <c r="MN103" i="34"/>
  <c r="MA103" i="34"/>
  <c r="LO103" i="34"/>
  <c r="LA103" i="34"/>
  <c r="KN103" i="34"/>
  <c r="KB103" i="34"/>
  <c r="JO103" i="34"/>
  <c r="JC103" i="34"/>
  <c r="IO103" i="34"/>
  <c r="IB103" i="34"/>
  <c r="HP103" i="34"/>
  <c r="GZ103" i="34"/>
  <c r="GJ103" i="34"/>
  <c r="FT103" i="34"/>
  <c r="EW103" i="34"/>
  <c r="EA103" i="34"/>
  <c r="DH103" i="34"/>
  <c r="CK103" i="34"/>
  <c r="BO103" i="34"/>
  <c r="AV103" i="34"/>
  <c r="Q103" i="34"/>
  <c r="MX106" i="34"/>
  <c r="MG106" i="34"/>
  <c r="JN106" i="34"/>
  <c r="JU104" i="34"/>
  <c r="DO104" i="34"/>
  <c r="BR106" i="34"/>
  <c r="KI106" i="34"/>
  <c r="LQ106" i="34"/>
  <c r="DA106" i="34"/>
  <c r="KX106" i="34"/>
  <c r="EE106" i="34"/>
  <c r="CM104" i="34"/>
  <c r="DM104" i="34"/>
  <c r="KI104" i="34"/>
  <c r="LI104" i="34"/>
  <c r="EM104" i="34"/>
  <c r="FM104" i="34"/>
  <c r="MK104" i="34"/>
  <c r="V104" i="34"/>
  <c r="GS104" i="34"/>
  <c r="HS104" i="34"/>
  <c r="BG104" i="34"/>
  <c r="CW104" i="34"/>
  <c r="W104" i="34"/>
  <c r="DC104" i="34"/>
  <c r="ES104" i="34"/>
  <c r="GH104" i="34"/>
  <c r="DS104" i="34"/>
  <c r="FI104" i="34"/>
  <c r="GE104" i="34"/>
  <c r="KC104" i="34"/>
  <c r="HW106" i="34"/>
  <c r="DI104" i="34"/>
  <c r="GY106" i="34"/>
  <c r="M103" i="34"/>
  <c r="T103" i="34"/>
  <c r="AB103" i="34"/>
  <c r="AJ103" i="34"/>
  <c r="AR103" i="34"/>
  <c r="AZ103" i="34"/>
  <c r="BH103" i="34"/>
  <c r="BP103" i="34"/>
  <c r="BX103" i="34"/>
  <c r="CF103" i="34"/>
  <c r="CN103" i="34"/>
  <c r="CV103" i="34"/>
  <c r="DD103" i="34"/>
  <c r="DL103" i="34"/>
  <c r="DT103" i="34"/>
  <c r="EB103" i="34"/>
  <c r="EJ103" i="34"/>
  <c r="ER103" i="34"/>
  <c r="EZ103" i="34"/>
  <c r="FH103" i="34"/>
  <c r="FP103" i="34"/>
  <c r="U103" i="34"/>
  <c r="AC103" i="34"/>
  <c r="AK103" i="34"/>
  <c r="AS103" i="34"/>
  <c r="BA103" i="34"/>
  <c r="BI103" i="34"/>
  <c r="BQ103" i="34"/>
  <c r="BY103" i="34"/>
  <c r="CG103" i="34"/>
  <c r="CO103" i="34"/>
  <c r="CW103" i="34"/>
  <c r="DE103" i="34"/>
  <c r="DM103" i="34"/>
  <c r="DU103" i="34"/>
  <c r="EC103" i="34"/>
  <c r="EK103" i="34"/>
  <c r="ES103" i="34"/>
  <c r="FA103" i="34"/>
  <c r="FI103" i="34"/>
  <c r="FQ103" i="34"/>
  <c r="FY103" i="34"/>
  <c r="GG103" i="34"/>
  <c r="GO103" i="34"/>
  <c r="GW103" i="34"/>
  <c r="HE103" i="34"/>
  <c r="HM103" i="34"/>
  <c r="HU103" i="34"/>
  <c r="IC103" i="34"/>
  <c r="IK103" i="34"/>
  <c r="IS103" i="34"/>
  <c r="JA103" i="34"/>
  <c r="JI103" i="34"/>
  <c r="JQ103" i="34"/>
  <c r="JY103" i="34"/>
  <c r="KG103" i="34"/>
  <c r="KO103" i="34"/>
  <c r="KW103" i="34"/>
  <c r="LE103" i="34"/>
  <c r="LM103" i="34"/>
  <c r="LU103" i="34"/>
  <c r="MC103" i="34"/>
  <c r="MK103" i="34"/>
  <c r="MS103" i="34"/>
  <c r="NA103" i="34"/>
  <c r="N103" i="34"/>
  <c r="V103" i="34"/>
  <c r="AD103" i="34"/>
  <c r="AL103" i="34"/>
  <c r="AT103" i="34"/>
  <c r="BB103" i="34"/>
  <c r="BJ103" i="34"/>
  <c r="BR103" i="34"/>
  <c r="BZ103" i="34"/>
  <c r="CH103" i="34"/>
  <c r="CP103" i="34"/>
  <c r="CX103" i="34"/>
  <c r="DF103" i="34"/>
  <c r="DN103" i="34"/>
  <c r="DV103" i="34"/>
  <c r="ED103" i="34"/>
  <c r="EL103" i="34"/>
  <c r="ET103" i="34"/>
  <c r="FB103" i="34"/>
  <c r="FJ103" i="34"/>
  <c r="FR103" i="34"/>
  <c r="FZ103" i="34"/>
  <c r="GH103" i="34"/>
  <c r="GP103" i="34"/>
  <c r="GX103" i="34"/>
  <c r="HF103" i="34"/>
  <c r="HN103" i="34"/>
  <c r="HV103" i="34"/>
  <c r="ID103" i="34"/>
  <c r="IL103" i="34"/>
  <c r="IT103" i="34"/>
  <c r="JB103" i="34"/>
  <c r="JJ103" i="34"/>
  <c r="JR103" i="34"/>
  <c r="JZ103" i="34"/>
  <c r="KH103" i="34"/>
  <c r="KP103" i="34"/>
  <c r="KX103" i="34"/>
  <c r="LF103" i="34"/>
  <c r="LN103" i="34"/>
  <c r="LV103" i="34"/>
  <c r="MD103" i="34"/>
  <c r="ML103" i="34"/>
  <c r="MT103" i="34"/>
  <c r="NB103" i="34"/>
  <c r="O103" i="34"/>
  <c r="W103" i="34"/>
  <c r="AE103" i="34"/>
  <c r="AM103" i="34"/>
  <c r="AU103" i="34"/>
  <c r="BC103" i="34"/>
  <c r="BK103" i="34"/>
  <c r="BS103" i="34"/>
  <c r="CA103" i="34"/>
  <c r="CI103" i="34"/>
  <c r="CQ103" i="34"/>
  <c r="CY103" i="34"/>
  <c r="DG103" i="34"/>
  <c r="DO103" i="34"/>
  <c r="DW103" i="34"/>
  <c r="EE103" i="34"/>
  <c r="EM103" i="34"/>
  <c r="EU103" i="34"/>
  <c r="FC103" i="34"/>
  <c r="FK103" i="34"/>
  <c r="FS103" i="34"/>
  <c r="GA103" i="34"/>
  <c r="GI103" i="34"/>
  <c r="GQ103" i="34"/>
  <c r="GY103" i="34"/>
  <c r="HG103" i="34"/>
  <c r="HO103" i="34"/>
  <c r="R103" i="34"/>
  <c r="Z103" i="34"/>
  <c r="AH103" i="34"/>
  <c r="AP103" i="34"/>
  <c r="AX103" i="34"/>
  <c r="BF103" i="34"/>
  <c r="BN103" i="34"/>
  <c r="BV103" i="34"/>
  <c r="CD103" i="34"/>
  <c r="CL103" i="34"/>
  <c r="CT103" i="34"/>
  <c r="DB103" i="34"/>
  <c r="DJ103" i="34"/>
  <c r="DR103" i="34"/>
  <c r="DZ103" i="34"/>
  <c r="EH103" i="34"/>
  <c r="EP103" i="34"/>
  <c r="EX103" i="34"/>
  <c r="FF103" i="34"/>
  <c r="FN103" i="34"/>
  <c r="FV103" i="34"/>
  <c r="GD103" i="34"/>
  <c r="GL103" i="34"/>
  <c r="GT103" i="34"/>
  <c r="HB103" i="34"/>
  <c r="HJ103" i="34"/>
  <c r="HR103" i="34"/>
  <c r="HZ103" i="34"/>
  <c r="IH103" i="34"/>
  <c r="IP103" i="34"/>
  <c r="IX103" i="34"/>
  <c r="JF103" i="34"/>
  <c r="JN103" i="34"/>
  <c r="JV103" i="34"/>
  <c r="KD103" i="34"/>
  <c r="KL103" i="34"/>
  <c r="KT103" i="34"/>
  <c r="LB103" i="34"/>
  <c r="LJ103" i="34"/>
  <c r="LR103" i="34"/>
  <c r="LZ103" i="34"/>
  <c r="MH103" i="34"/>
  <c r="MP103" i="34"/>
  <c r="MX103" i="34"/>
  <c r="S103" i="34"/>
  <c r="AA103" i="34"/>
  <c r="AI103" i="34"/>
  <c r="F104" i="34"/>
  <c r="AK104" i="34" s="1"/>
  <c r="Q106" i="34"/>
  <c r="AD106" i="34"/>
  <c r="AR106" i="34"/>
  <c r="BC106" i="34"/>
  <c r="BQ106" i="34"/>
  <c r="CC106" i="34"/>
  <c r="CP106" i="34"/>
  <c r="DD106" i="34"/>
  <c r="DO106" i="34"/>
  <c r="EC106" i="34"/>
  <c r="EO106" i="34"/>
  <c r="FB106" i="34"/>
  <c r="FP106" i="34"/>
  <c r="GA106" i="34"/>
  <c r="GO106" i="34"/>
  <c r="CI106" i="34"/>
  <c r="CW106" i="34"/>
  <c r="DV106" i="34"/>
  <c r="EU106" i="34"/>
  <c r="FU106" i="34"/>
  <c r="GV106" i="34"/>
  <c r="HT106" i="34"/>
  <c r="IO106" i="34"/>
  <c r="IZ106" i="34"/>
  <c r="JU106" i="34"/>
  <c r="BX106" i="34"/>
  <c r="DI106" i="34"/>
  <c r="EJ106" i="34"/>
  <c r="FI106" i="34"/>
  <c r="GH106" i="34"/>
  <c r="HG106" i="34"/>
  <c r="ID106" i="34"/>
  <c r="JJ106" i="34"/>
  <c r="KF106" i="34"/>
  <c r="MW106" i="34"/>
  <c r="MD106" i="34"/>
  <c r="LO106" i="34"/>
  <c r="KW106" i="34"/>
  <c r="KC106" i="34"/>
  <c r="JH106" i="34"/>
  <c r="IL106" i="34"/>
  <c r="HQ106" i="34"/>
  <c r="GQ106" i="34"/>
  <c r="FM106" i="34"/>
  <c r="ED106" i="34"/>
  <c r="CS106" i="34"/>
  <c r="BP106" i="34"/>
  <c r="AE106" i="34"/>
  <c r="MU106" i="34"/>
  <c r="MC106" i="34"/>
  <c r="LL106" i="34"/>
  <c r="KV106" i="34"/>
  <c r="KA106" i="34"/>
  <c r="JF106" i="34"/>
  <c r="IK106" i="34"/>
  <c r="HO106" i="34"/>
  <c r="GP106" i="34"/>
  <c r="FE106" i="34"/>
  <c r="EB106" i="34"/>
  <c r="CQ106" i="34"/>
  <c r="BH106" i="34"/>
  <c r="AC106" i="34"/>
  <c r="GN106" i="34"/>
  <c r="MR106" i="34"/>
  <c r="MB106" i="34"/>
  <c r="LI106" i="34"/>
  <c r="KT106" i="34"/>
  <c r="JZ106" i="34"/>
  <c r="JE106" i="34"/>
  <c r="IJ106" i="34"/>
  <c r="HN106" i="34"/>
  <c r="FC106" i="34"/>
  <c r="DT106" i="34"/>
  <c r="CO106" i="34"/>
  <c r="BE106" i="34"/>
  <c r="U106" i="34"/>
  <c r="E107" i="34"/>
  <c r="MO106" i="34"/>
  <c r="LZ106" i="34"/>
  <c r="LG106" i="34"/>
  <c r="KP106" i="34"/>
  <c r="JY106" i="34"/>
  <c r="JC106" i="34"/>
  <c r="IH106" i="34"/>
  <c r="HM106" i="34"/>
  <c r="GF106" i="34"/>
  <c r="FA106" i="34"/>
  <c r="DQ106" i="34"/>
  <c r="CG106" i="34"/>
  <c r="BB106" i="34"/>
  <c r="T106" i="34"/>
  <c r="F107" i="34"/>
  <c r="MM106" i="34"/>
  <c r="LV106" i="34"/>
  <c r="LF106" i="34"/>
  <c r="KN106" i="34"/>
  <c r="JR106" i="34"/>
  <c r="IW106" i="34"/>
  <c r="IB106" i="34"/>
  <c r="HE106" i="34"/>
  <c r="GC106" i="34"/>
  <c r="ES106" i="34"/>
  <c r="DN106" i="34"/>
  <c r="CF106" i="34"/>
  <c r="AT106" i="34"/>
  <c r="O106" i="34"/>
  <c r="NB106" i="34"/>
  <c r="ML106" i="34"/>
  <c r="LT106" i="34"/>
  <c r="LE106" i="34"/>
  <c r="KL106" i="34"/>
  <c r="JQ106" i="34"/>
  <c r="IU106" i="34"/>
  <c r="HZ106" i="34"/>
  <c r="HD106" i="34"/>
  <c r="FZ106" i="34"/>
  <c r="ER106" i="34"/>
  <c r="DF106" i="34"/>
  <c r="CA106" i="34"/>
  <c r="AS106" i="34"/>
  <c r="G106" i="34"/>
  <c r="MZ106" i="34"/>
  <c r="MK106" i="34"/>
  <c r="LR106" i="34"/>
  <c r="LA106" i="34"/>
  <c r="KK106" i="34"/>
  <c r="JP106" i="34"/>
  <c r="IT106" i="34"/>
  <c r="HY106" i="34"/>
  <c r="HA106" i="34"/>
  <c r="FR106" i="34"/>
  <c r="EM106" i="34"/>
  <c r="DE106" i="34"/>
  <c r="BS106" i="34"/>
  <c r="AO106" i="34"/>
  <c r="I106" i="34"/>
  <c r="MT106" i="34"/>
  <c r="MJ106" i="34"/>
  <c r="LY106" i="34"/>
  <c r="LN106" i="34"/>
  <c r="LD106" i="34"/>
  <c r="KS106" i="34"/>
  <c r="KH106" i="34"/>
  <c r="JX106" i="34"/>
  <c r="JM106" i="34"/>
  <c r="JB106" i="34"/>
  <c r="IR106" i="34"/>
  <c r="IG106" i="34"/>
  <c r="HV106" i="34"/>
  <c r="HL106" i="34"/>
  <c r="GX106" i="34"/>
  <c r="GK106" i="34"/>
  <c r="FY106" i="34"/>
  <c r="FK106" i="34"/>
  <c r="EZ106" i="34"/>
  <c r="EL106" i="34"/>
  <c r="DY106" i="34"/>
  <c r="DM106" i="34"/>
  <c r="CY106" i="34"/>
  <c r="CN106" i="34"/>
  <c r="BZ106" i="34"/>
  <c r="BM106" i="34"/>
  <c r="BA106" i="34"/>
  <c r="AM106" i="34"/>
  <c r="AB106" i="34"/>
  <c r="N106" i="34"/>
  <c r="NC106" i="34"/>
  <c r="MS106" i="34"/>
  <c r="MH106" i="34"/>
  <c r="LW106" i="34"/>
  <c r="LM106" i="34"/>
  <c r="LB106" i="34"/>
  <c r="KQ106" i="34"/>
  <c r="KG106" i="34"/>
  <c r="JV106" i="34"/>
  <c r="JK106" i="34"/>
  <c r="JA106" i="34"/>
  <c r="IP106" i="34"/>
  <c r="IE106" i="34"/>
  <c r="HU106" i="34"/>
  <c r="HI106" i="34"/>
  <c r="GW106" i="34"/>
  <c r="GI106" i="34"/>
  <c r="FX106" i="34"/>
  <c r="FJ106" i="34"/>
  <c r="EW106" i="34"/>
  <c r="EK106" i="34"/>
  <c r="DW106" i="34"/>
  <c r="DL106" i="34"/>
  <c r="CX106" i="34"/>
  <c r="CK106" i="34"/>
  <c r="BY106" i="34"/>
  <c r="BK106" i="34"/>
  <c r="AZ106" i="34"/>
  <c r="AL106" i="34"/>
  <c r="Y106" i="34"/>
  <c r="M106" i="34"/>
  <c r="W106" i="34"/>
  <c r="BJ106" i="34"/>
  <c r="AW106" i="34"/>
  <c r="AK106" i="34"/>
  <c r="L106" i="34"/>
  <c r="NA106" i="34"/>
  <c r="MP106" i="34"/>
  <c r="ME106" i="34"/>
  <c r="LU106" i="34"/>
  <c r="LJ106" i="34"/>
  <c r="KY106" i="34"/>
  <c r="KO106" i="34"/>
  <c r="KD106" i="34"/>
  <c r="JS106" i="34"/>
  <c r="JI106" i="34"/>
  <c r="IX106" i="34"/>
  <c r="IM106" i="34"/>
  <c r="IC106" i="34"/>
  <c r="HR106" i="34"/>
  <c r="HF106" i="34"/>
  <c r="GS106" i="34"/>
  <c r="GG106" i="34"/>
  <c r="FS106" i="34"/>
  <c r="FH106" i="34"/>
  <c r="ET106" i="34"/>
  <c r="EG106" i="34"/>
  <c r="DU106" i="34"/>
  <c r="DG106" i="34"/>
  <c r="CV106" i="34"/>
  <c r="CH106" i="34"/>
  <c r="BU106" i="34"/>
  <c r="BI106" i="34"/>
  <c r="AU106" i="34"/>
  <c r="AJ106" i="34"/>
  <c r="V106" i="34"/>
  <c r="H106" i="34"/>
  <c r="P106" i="34"/>
  <c r="X106" i="34"/>
  <c r="AF106" i="34"/>
  <c r="AN106" i="34"/>
  <c r="AV106" i="34"/>
  <c r="BD106" i="34"/>
  <c r="BL106" i="34"/>
  <c r="BT106" i="34"/>
  <c r="CB106" i="34"/>
  <c r="CJ106" i="34"/>
  <c r="CR106" i="34"/>
  <c r="CZ106" i="34"/>
  <c r="DH106" i="34"/>
  <c r="DP106" i="34"/>
  <c r="DX106" i="34"/>
  <c r="EF106" i="34"/>
  <c r="EN106" i="34"/>
  <c r="EV106" i="34"/>
  <c r="FD106" i="34"/>
  <c r="FL106" i="34"/>
  <c r="FT106" i="34"/>
  <c r="GB106" i="34"/>
  <c r="GJ106" i="34"/>
  <c r="GR106" i="34"/>
  <c r="GZ106" i="34"/>
  <c r="HH106" i="34"/>
  <c r="HP106" i="34"/>
  <c r="HX106" i="34"/>
  <c r="IF106" i="34"/>
  <c r="IN106" i="34"/>
  <c r="IV106" i="34"/>
  <c r="JD106" i="34"/>
  <c r="JL106" i="34"/>
  <c r="JT106" i="34"/>
  <c r="KB106" i="34"/>
  <c r="KJ106" i="34"/>
  <c r="KR106" i="34"/>
  <c r="KZ106" i="34"/>
  <c r="LH106" i="34"/>
  <c r="LP106" i="34"/>
  <c r="LX106" i="34"/>
  <c r="MF106" i="34"/>
  <c r="MN106" i="34"/>
  <c r="MV106" i="34"/>
  <c r="J106" i="34"/>
  <c r="R106" i="34"/>
  <c r="Z106" i="34"/>
  <c r="AH106" i="34"/>
  <c r="AP106" i="34"/>
  <c r="AX106" i="34"/>
  <c r="BF106" i="34"/>
  <c r="BN106" i="34"/>
  <c r="BV106" i="34"/>
  <c r="CD106" i="34"/>
  <c r="CL106" i="34"/>
  <c r="CT106" i="34"/>
  <c r="DB106" i="34"/>
  <c r="DJ106" i="34"/>
  <c r="DR106" i="34"/>
  <c r="DZ106" i="34"/>
  <c r="EH106" i="34"/>
  <c r="EP106" i="34"/>
  <c r="EX106" i="34"/>
  <c r="FF106" i="34"/>
  <c r="FN106" i="34"/>
  <c r="FV106" i="34"/>
  <c r="GD106" i="34"/>
  <c r="GL106" i="34"/>
  <c r="GT106" i="34"/>
  <c r="HB106" i="34"/>
  <c r="HJ106" i="34"/>
  <c r="K106" i="34"/>
  <c r="S106" i="34"/>
  <c r="AA106" i="34"/>
  <c r="AI106" i="34"/>
  <c r="AQ106" i="34"/>
  <c r="AY106" i="34"/>
  <c r="BG106" i="34"/>
  <c r="BO106" i="34"/>
  <c r="BW106" i="34"/>
  <c r="CE106" i="34"/>
  <c r="CM106" i="34"/>
  <c r="CU106" i="34"/>
  <c r="DC106" i="34"/>
  <c r="DK106" i="34"/>
  <c r="DS106" i="34"/>
  <c r="EA106" i="34"/>
  <c r="EI106" i="34"/>
  <c r="EQ106" i="34"/>
  <c r="EY106" i="34"/>
  <c r="FG106" i="34"/>
  <c r="FO106" i="34"/>
  <c r="FW106" i="34"/>
  <c r="GE106" i="34"/>
  <c r="GM106" i="34"/>
  <c r="GU106" i="34"/>
  <c r="HC106" i="34"/>
  <c r="HK106" i="34"/>
  <c r="HS106" i="34"/>
  <c r="IA106" i="34"/>
  <c r="II106" i="34"/>
  <c r="IQ106" i="34"/>
  <c r="IY106" i="34"/>
  <c r="JG106" i="34"/>
  <c r="JO106" i="34"/>
  <c r="JW106" i="34"/>
  <c r="KE106" i="34"/>
  <c r="KM106" i="34"/>
  <c r="KU106" i="34"/>
  <c r="LC106" i="34"/>
  <c r="LK106" i="34"/>
  <c r="LS106" i="34"/>
  <c r="MA106" i="34"/>
  <c r="MI106" i="34"/>
  <c r="MQ106" i="34"/>
  <c r="MY106" i="34"/>
  <c r="MV104" i="34"/>
  <c r="MN104" i="34"/>
  <c r="MF104" i="34"/>
  <c r="LX104" i="34"/>
  <c r="LP104" i="34"/>
  <c r="LH104" i="34"/>
  <c r="KZ104" i="34"/>
  <c r="KR104" i="34"/>
  <c r="KJ104" i="34"/>
  <c r="KB104" i="34"/>
  <c r="JT104" i="34"/>
  <c r="JL104" i="34"/>
  <c r="JD104" i="34"/>
  <c r="IV104" i="34"/>
  <c r="IN104" i="34"/>
  <c r="IF104" i="34"/>
  <c r="HX104" i="34"/>
  <c r="HP104" i="34"/>
  <c r="HH104" i="34"/>
  <c r="GZ104" i="34"/>
  <c r="GR104" i="34"/>
  <c r="GJ104" i="34"/>
  <c r="GB104" i="34"/>
  <c r="FT104" i="34"/>
  <c r="FL104" i="34"/>
  <c r="FD104" i="34"/>
  <c r="EV104" i="34"/>
  <c r="EN104" i="34"/>
  <c r="EF104" i="34"/>
  <c r="DX104" i="34"/>
  <c r="DP104" i="34"/>
  <c r="DH104" i="34"/>
  <c r="CZ104" i="34"/>
  <c r="CR104" i="34"/>
  <c r="CJ104" i="34"/>
  <c r="CB104" i="34"/>
  <c r="BT104" i="34"/>
  <c r="BL104" i="34"/>
  <c r="BD104" i="34"/>
  <c r="AV104" i="34"/>
  <c r="AN104" i="34"/>
  <c r="AF104" i="34"/>
  <c r="X104" i="34"/>
  <c r="P104" i="34"/>
  <c r="H104" i="34"/>
  <c r="L103" i="34"/>
  <c r="K103" i="34"/>
  <c r="J103" i="34"/>
  <c r="M104" i="34"/>
  <c r="I103" i="34"/>
  <c r="MR104" i="34"/>
  <c r="MJ104" i="34"/>
  <c r="MB104" i="34"/>
  <c r="LT104" i="34"/>
  <c r="LL104" i="34"/>
  <c r="LD104" i="34"/>
  <c r="KV104" i="34"/>
  <c r="KN104" i="34"/>
  <c r="KF104" i="34"/>
  <c r="JX104" i="34"/>
  <c r="JP104" i="34"/>
  <c r="JH104" i="34"/>
  <c r="IZ104" i="34"/>
  <c r="IR104" i="34"/>
  <c r="IJ104" i="34"/>
  <c r="IB104" i="34"/>
  <c r="HT104" i="34"/>
  <c r="HL104" i="34"/>
  <c r="HD104" i="34"/>
  <c r="GV104" i="34"/>
  <c r="GN104" i="34"/>
  <c r="GF104" i="34"/>
  <c r="FX104" i="34"/>
  <c r="FP104" i="34"/>
  <c r="FH104" i="34"/>
  <c r="EZ104" i="34"/>
  <c r="ER104" i="34"/>
  <c r="EJ104" i="34"/>
  <c r="EB104" i="34"/>
  <c r="DT104" i="34"/>
  <c r="DL104" i="34"/>
  <c r="DD104" i="34"/>
  <c r="CV104" i="34"/>
  <c r="CN104" i="34"/>
  <c r="CF104" i="34"/>
  <c r="BX104" i="34"/>
  <c r="BP104" i="34"/>
  <c r="BH104" i="34"/>
  <c r="AZ104" i="34"/>
  <c r="AR104" i="34"/>
  <c r="AJ104" i="34"/>
  <c r="AB104" i="34"/>
  <c r="T104" i="34"/>
  <c r="L104" i="34"/>
  <c r="H103" i="34"/>
  <c r="K104" i="34"/>
  <c r="G103" i="34"/>
  <c r="MH104" i="34"/>
  <c r="LZ104" i="34"/>
  <c r="LR104" i="34"/>
  <c r="LJ104" i="34"/>
  <c r="LB104" i="34"/>
  <c r="KT104" i="34"/>
  <c r="KL104" i="34"/>
  <c r="KD104" i="34"/>
  <c r="JV104" i="34"/>
  <c r="JN104" i="34"/>
  <c r="JF104" i="34"/>
  <c r="IX104" i="34"/>
  <c r="IP104" i="34"/>
  <c r="IH104" i="34"/>
  <c r="HZ104" i="34"/>
  <c r="HR104" i="34"/>
  <c r="HJ104" i="34"/>
  <c r="HB104" i="34"/>
  <c r="GT104" i="34"/>
  <c r="GL104" i="34"/>
  <c r="GD104" i="34"/>
  <c r="FV104" i="34"/>
  <c r="FN104" i="34"/>
  <c r="FF104" i="34"/>
  <c r="EX104" i="34"/>
  <c r="EP104" i="34"/>
  <c r="EH104" i="34"/>
  <c r="DZ104" i="34"/>
  <c r="DR104" i="34"/>
  <c r="DJ104" i="34"/>
  <c r="DB104" i="34"/>
  <c r="CT104" i="34"/>
  <c r="CL104" i="34"/>
  <c r="CD104" i="34"/>
  <c r="BV104" i="34"/>
  <c r="BN104" i="34"/>
  <c r="BF104" i="34"/>
  <c r="AX104" i="34"/>
  <c r="AP104" i="34"/>
  <c r="AH104" i="34"/>
  <c r="Z104" i="34"/>
  <c r="R104" i="34"/>
  <c r="Q11" i="37"/>
  <c r="P11" i="37"/>
  <c r="O11" i="37"/>
  <c r="R11" i="37"/>
  <c r="D152" i="37"/>
  <c r="E152" i="37"/>
  <c r="F152" i="37"/>
  <c r="G152" i="37"/>
  <c r="H152" i="37"/>
  <c r="I152" i="37"/>
  <c r="J152" i="37"/>
  <c r="K152" i="37"/>
  <c r="C152" i="37"/>
  <c r="D119" i="37"/>
  <c r="E119" i="37"/>
  <c r="F119" i="37"/>
  <c r="G119" i="37"/>
  <c r="H119" i="37"/>
  <c r="I119" i="37"/>
  <c r="J119" i="37"/>
  <c r="K119" i="37"/>
  <c r="C119" i="37"/>
  <c r="D87" i="37"/>
  <c r="E87" i="37"/>
  <c r="F87" i="37"/>
  <c r="G87" i="37"/>
  <c r="H87" i="37"/>
  <c r="I87" i="37"/>
  <c r="J87" i="37"/>
  <c r="K87" i="37"/>
  <c r="C87" i="37"/>
  <c r="K55" i="37"/>
  <c r="C55" i="37"/>
  <c r="D55" i="37"/>
  <c r="E55" i="37"/>
  <c r="F55" i="37"/>
  <c r="G55" i="37"/>
  <c r="H55" i="37"/>
  <c r="I55" i="37"/>
  <c r="J55" i="37"/>
  <c r="EW104" i="34" l="1"/>
  <c r="NB104" i="34"/>
  <c r="AQ104" i="34"/>
  <c r="BQ104" i="34"/>
  <c r="KS104" i="34"/>
  <c r="MQ104" i="34"/>
  <c r="ET104" i="34"/>
  <c r="KK104" i="34"/>
  <c r="CO104" i="34"/>
  <c r="IK104" i="34"/>
  <c r="AM104" i="34"/>
  <c r="LM104" i="34"/>
  <c r="AD104" i="34"/>
  <c r="GO104" i="34"/>
  <c r="ML104" i="34"/>
  <c r="U104" i="34"/>
  <c r="AT104" i="34"/>
  <c r="JZ104" i="34"/>
  <c r="MD104" i="34"/>
  <c r="EG104" i="34"/>
  <c r="JY104" i="34"/>
  <c r="CA104" i="34"/>
  <c r="HW104" i="34"/>
  <c r="AA104" i="34"/>
  <c r="BW104" i="34"/>
  <c r="MY104" i="34"/>
  <c r="GI104" i="34"/>
  <c r="JQ104" i="34"/>
  <c r="LO104" i="34"/>
  <c r="MO104" i="34"/>
  <c r="Y104" i="34"/>
  <c r="JC104" i="34"/>
  <c r="LQ104" i="34"/>
  <c r="DU104" i="34"/>
  <c r="JK104" i="34"/>
  <c r="BO104" i="34"/>
  <c r="HK104" i="34"/>
  <c r="N104" i="34"/>
  <c r="FB104" i="34"/>
  <c r="IA104" i="34"/>
  <c r="KA104" i="34"/>
  <c r="LA104" i="34"/>
  <c r="KY104" i="34"/>
  <c r="HO104" i="34"/>
  <c r="KQ104" i="34"/>
  <c r="CU104" i="34"/>
  <c r="IL104" i="34"/>
  <c r="AO104" i="34"/>
  <c r="GK104" i="34"/>
  <c r="LG104" i="34"/>
  <c r="AW104" i="34"/>
  <c r="FQ106" i="34"/>
  <c r="JO104" i="34"/>
  <c r="NC104" i="34"/>
  <c r="GW104" i="34"/>
  <c r="HV104" i="34"/>
  <c r="FJ104" i="34"/>
  <c r="EK104" i="34"/>
  <c r="IS104" i="34"/>
  <c r="AU104" i="34"/>
  <c r="GM104" i="34"/>
  <c r="MI104" i="34"/>
  <c r="EL104" i="34"/>
  <c r="MX104" i="34"/>
  <c r="AG106" i="34"/>
  <c r="MS104" i="34"/>
  <c r="LS104" i="34"/>
  <c r="GC104" i="34"/>
  <c r="HC104" i="34"/>
  <c r="DV104" i="34"/>
  <c r="DQ104" i="34"/>
  <c r="IE104" i="34"/>
  <c r="AI104" i="34"/>
  <c r="FZ104" i="34"/>
  <c r="LV104" i="34"/>
  <c r="DY104" i="34"/>
  <c r="MP104" i="34"/>
  <c r="E105" i="34"/>
  <c r="FQ104" i="34"/>
  <c r="KH104" i="34"/>
  <c r="CP104" i="34"/>
  <c r="IU104" i="34"/>
  <c r="JA104" i="34"/>
  <c r="BE104" i="34"/>
  <c r="KP104" i="34"/>
  <c r="CK104" i="34"/>
  <c r="G104" i="34"/>
  <c r="MA104" i="34"/>
  <c r="I104" i="34"/>
  <c r="EE104" i="34"/>
  <c r="KO104" i="34"/>
  <c r="Q104" i="34"/>
  <c r="FW104" i="34"/>
  <c r="EC104" i="34"/>
  <c r="HE104" i="34"/>
  <c r="IT104" i="34"/>
  <c r="LY104" i="34"/>
  <c r="AY104" i="34"/>
  <c r="ED104" i="34"/>
  <c r="FR104" i="34"/>
  <c r="KM104" i="34"/>
  <c r="BC104" i="34"/>
  <c r="FU104" i="34"/>
  <c r="MC104" i="34"/>
  <c r="CS104" i="34"/>
  <c r="HN104" i="34"/>
  <c r="ME104" i="34"/>
  <c r="HG104" i="34"/>
  <c r="CQ104" i="34"/>
  <c r="HI104" i="34"/>
  <c r="EI104" i="34"/>
  <c r="JB104" i="34"/>
  <c r="LC104" i="34"/>
  <c r="IC104" i="34"/>
  <c r="HU104" i="34"/>
  <c r="KU104" i="34"/>
  <c r="EO104" i="34"/>
  <c r="LU104" i="34"/>
  <c r="FO104" i="34"/>
  <c r="MM104" i="34"/>
  <c r="BK104" i="34"/>
  <c r="II104" i="34"/>
  <c r="CC104" i="34"/>
  <c r="LE104" i="34"/>
  <c r="HF104" i="34"/>
  <c r="DG104" i="34"/>
  <c r="MW104" i="34"/>
  <c r="IY104" i="34"/>
  <c r="FA104" i="34"/>
  <c r="BB104" i="34"/>
  <c r="KW104" i="34"/>
  <c r="GX104" i="34"/>
  <c r="CY104" i="34"/>
  <c r="J104" i="34"/>
  <c r="DK104" i="34"/>
  <c r="BY104" i="34"/>
  <c r="BR104" i="34"/>
  <c r="LF104" i="34"/>
  <c r="EQ104" i="34"/>
  <c r="JG104" i="34"/>
  <c r="CX104" i="34"/>
  <c r="KG104" i="34"/>
  <c r="DW104" i="34"/>
  <c r="JI104" i="34"/>
  <c r="MZ104" i="34"/>
  <c r="GU104" i="34"/>
  <c r="AL104" i="34"/>
  <c r="KE104" i="34"/>
  <c r="GG104" i="34"/>
  <c r="CH104" i="34"/>
  <c r="LW104" i="34"/>
  <c r="HY104" i="34"/>
  <c r="EA104" i="34"/>
  <c r="AC104" i="34"/>
  <c r="JW104" i="34"/>
  <c r="FY104" i="34"/>
  <c r="BZ104" i="34"/>
  <c r="GP104" i="34"/>
  <c r="FC104" i="34"/>
  <c r="DF104" i="34"/>
  <c r="AE104" i="34"/>
  <c r="MT104" i="34"/>
  <c r="CG104" i="34"/>
  <c r="IM104" i="34"/>
  <c r="CE104" i="34"/>
  <c r="JM104" i="34"/>
  <c r="DE104" i="34"/>
  <c r="IO104" i="34"/>
  <c r="MG104" i="34"/>
  <c r="GA104" i="34"/>
  <c r="S104" i="34"/>
  <c r="JR104" i="34"/>
  <c r="FS104" i="34"/>
  <c r="BU104" i="34"/>
  <c r="LK104" i="34"/>
  <c r="HM104" i="34"/>
  <c r="DN104" i="34"/>
  <c r="O104" i="34"/>
  <c r="JJ104" i="34"/>
  <c r="FK104" i="34"/>
  <c r="BM104" i="34"/>
  <c r="ID104" i="34"/>
  <c r="GQ104" i="34"/>
  <c r="EU104" i="34"/>
  <c r="BS104" i="34"/>
  <c r="AS104" i="34"/>
  <c r="HQ104" i="34"/>
  <c r="BJ104" i="34"/>
  <c r="IQ104" i="34"/>
  <c r="CI104" i="34"/>
  <c r="HA104" i="34"/>
  <c r="LN104" i="34"/>
  <c r="FE104" i="34"/>
  <c r="NA104" i="34"/>
  <c r="JE104" i="34"/>
  <c r="FG104" i="34"/>
  <c r="BI104" i="34"/>
  <c r="KX104" i="34"/>
  <c r="GY104" i="34"/>
  <c r="DA104" i="34"/>
  <c r="MU104" i="34"/>
  <c r="IW104" i="34"/>
  <c r="EY104" i="34"/>
  <c r="BA104" i="34"/>
  <c r="JS104" i="34"/>
  <c r="IG104" i="34"/>
  <c r="AG104" i="34"/>
  <c r="L107" i="34"/>
  <c r="T107" i="34"/>
  <c r="AB107" i="34"/>
  <c r="AJ107" i="34"/>
  <c r="AR107" i="34"/>
  <c r="AZ107" i="34"/>
  <c r="BH107" i="34"/>
  <c r="BP107" i="34"/>
  <c r="BX107" i="34"/>
  <c r="CF107" i="34"/>
  <c r="CN107" i="34"/>
  <c r="CV107" i="34"/>
  <c r="DD107" i="34"/>
  <c r="DL107" i="34"/>
  <c r="DT107" i="34"/>
  <c r="EB107" i="34"/>
  <c r="EJ107" i="34"/>
  <c r="ER107" i="34"/>
  <c r="EZ107" i="34"/>
  <c r="G107" i="34"/>
  <c r="O107" i="34"/>
  <c r="W107" i="34"/>
  <c r="AE107" i="34"/>
  <c r="AM107" i="34"/>
  <c r="AU107" i="34"/>
  <c r="BC107" i="34"/>
  <c r="BK107" i="34"/>
  <c r="BS107" i="34"/>
  <c r="CA107" i="34"/>
  <c r="CI107" i="34"/>
  <c r="CQ107" i="34"/>
  <c r="CY107" i="34"/>
  <c r="DG107" i="34"/>
  <c r="DO107" i="34"/>
  <c r="DW107" i="34"/>
  <c r="EE107" i="34"/>
  <c r="EM107" i="34"/>
  <c r="EU107" i="34"/>
  <c r="FC107" i="34"/>
  <c r="J107" i="34"/>
  <c r="U107" i="34"/>
  <c r="AF107" i="34"/>
  <c r="AP107" i="34"/>
  <c r="BA107" i="34"/>
  <c r="BL107" i="34"/>
  <c r="BV107" i="34"/>
  <c r="CG107" i="34"/>
  <c r="CR107" i="34"/>
  <c r="DB107" i="34"/>
  <c r="DM107" i="34"/>
  <c r="DX107" i="34"/>
  <c r="EH107" i="34"/>
  <c r="ES107" i="34"/>
  <c r="FD107" i="34"/>
  <c r="FL107" i="34"/>
  <c r="FT107" i="34"/>
  <c r="GB107" i="34"/>
  <c r="GJ107" i="34"/>
  <c r="GR107" i="34"/>
  <c r="GZ107" i="34"/>
  <c r="HH107" i="34"/>
  <c r="HP107" i="34"/>
  <c r="HX107" i="34"/>
  <c r="IF107" i="34"/>
  <c r="IN107" i="34"/>
  <c r="IV107" i="34"/>
  <c r="JD107" i="34"/>
  <c r="JL107" i="34"/>
  <c r="JT107" i="34"/>
  <c r="KB107" i="34"/>
  <c r="KJ107" i="34"/>
  <c r="KR107" i="34"/>
  <c r="KZ107" i="34"/>
  <c r="LH107" i="34"/>
  <c r="LP107" i="34"/>
  <c r="LX107" i="34"/>
  <c r="MF107" i="34"/>
  <c r="MN107" i="34"/>
  <c r="MV107" i="34"/>
  <c r="M107" i="34"/>
  <c r="X107" i="34"/>
  <c r="AH107" i="34"/>
  <c r="AS107" i="34"/>
  <c r="BD107" i="34"/>
  <c r="BN107" i="34"/>
  <c r="BY107" i="34"/>
  <c r="CJ107" i="34"/>
  <c r="CT107" i="34"/>
  <c r="DE107" i="34"/>
  <c r="DP107" i="34"/>
  <c r="DZ107" i="34"/>
  <c r="EK107" i="34"/>
  <c r="EV107" i="34"/>
  <c r="FF107" i="34"/>
  <c r="FN107" i="34"/>
  <c r="FV107" i="34"/>
  <c r="GD107" i="34"/>
  <c r="GL107" i="34"/>
  <c r="GT107" i="34"/>
  <c r="HB107" i="34"/>
  <c r="HJ107" i="34"/>
  <c r="HR107" i="34"/>
  <c r="HZ107" i="34"/>
  <c r="IH107" i="34"/>
  <c r="IP107" i="34"/>
  <c r="IX107" i="34"/>
  <c r="JF107" i="34"/>
  <c r="JN107" i="34"/>
  <c r="JV107" i="34"/>
  <c r="N107" i="34"/>
  <c r="Y107" i="34"/>
  <c r="AI107" i="34"/>
  <c r="AT107" i="34"/>
  <c r="BE107" i="34"/>
  <c r="BO107" i="34"/>
  <c r="BZ107" i="34"/>
  <c r="CK107" i="34"/>
  <c r="CU107" i="34"/>
  <c r="DF107" i="34"/>
  <c r="DQ107" i="34"/>
  <c r="EA107" i="34"/>
  <c r="EL107" i="34"/>
  <c r="EW107" i="34"/>
  <c r="FG107" i="34"/>
  <c r="FO107" i="34"/>
  <c r="FW107" i="34"/>
  <c r="GE107" i="34"/>
  <c r="GM107" i="34"/>
  <c r="GU107" i="34"/>
  <c r="HC107" i="34"/>
  <c r="HK107" i="34"/>
  <c r="HS107" i="34"/>
  <c r="IA107" i="34"/>
  <c r="II107" i="34"/>
  <c r="IQ107" i="34"/>
  <c r="IY107" i="34"/>
  <c r="JG107" i="34"/>
  <c r="JO107" i="34"/>
  <c r="JW107" i="34"/>
  <c r="KE107" i="34"/>
  <c r="KM107" i="34"/>
  <c r="KU107" i="34"/>
  <c r="LC107" i="34"/>
  <c r="LK107" i="34"/>
  <c r="LS107" i="34"/>
  <c r="MA107" i="34"/>
  <c r="MI107" i="34"/>
  <c r="MQ107" i="34"/>
  <c r="MY107" i="34"/>
  <c r="P107" i="34"/>
  <c r="AD107" i="34"/>
  <c r="AW107" i="34"/>
  <c r="BM107" i="34"/>
  <c r="CD107" i="34"/>
  <c r="CW107" i="34"/>
  <c r="DK107" i="34"/>
  <c r="ED107" i="34"/>
  <c r="ET107" i="34"/>
  <c r="FJ107" i="34"/>
  <c r="FX107" i="34"/>
  <c r="GI107" i="34"/>
  <c r="GW107" i="34"/>
  <c r="HI107" i="34"/>
  <c r="HV107" i="34"/>
  <c r="IJ107" i="34"/>
  <c r="IU107" i="34"/>
  <c r="JI107" i="34"/>
  <c r="JU107" i="34"/>
  <c r="KG107" i="34"/>
  <c r="KQ107" i="34"/>
  <c r="LB107" i="34"/>
  <c r="LM107" i="34"/>
  <c r="LW107" i="34"/>
  <c r="MH107" i="34"/>
  <c r="MS107" i="34"/>
  <c r="NC107" i="34"/>
  <c r="FU107" i="34"/>
  <c r="KF107" i="34"/>
  <c r="NB107" i="34"/>
  <c r="Q107" i="34"/>
  <c r="AG107" i="34"/>
  <c r="AX107" i="34"/>
  <c r="BQ107" i="34"/>
  <c r="CE107" i="34"/>
  <c r="CX107" i="34"/>
  <c r="DN107" i="34"/>
  <c r="EF107" i="34"/>
  <c r="EX107" i="34"/>
  <c r="FK107" i="34"/>
  <c r="FY107" i="34"/>
  <c r="GK107" i="34"/>
  <c r="GX107" i="34"/>
  <c r="HL107" i="34"/>
  <c r="HW107" i="34"/>
  <c r="IK107" i="34"/>
  <c r="IW107" i="34"/>
  <c r="JJ107" i="34"/>
  <c r="JX107" i="34"/>
  <c r="KH107" i="34"/>
  <c r="KS107" i="34"/>
  <c r="LD107" i="34"/>
  <c r="LN107" i="34"/>
  <c r="LY107" i="34"/>
  <c r="MJ107" i="34"/>
  <c r="MT107" i="34"/>
  <c r="GV107" i="34"/>
  <c r="LV107" i="34"/>
  <c r="R107" i="34"/>
  <c r="AK107" i="34"/>
  <c r="AY107" i="34"/>
  <c r="BR107" i="34"/>
  <c r="CH107" i="34"/>
  <c r="CZ107" i="34"/>
  <c r="DR107" i="34"/>
  <c r="EG107" i="34"/>
  <c r="EY107" i="34"/>
  <c r="FM107" i="34"/>
  <c r="FZ107" i="34"/>
  <c r="GN107" i="34"/>
  <c r="GY107" i="34"/>
  <c r="HM107" i="34"/>
  <c r="HY107" i="34"/>
  <c r="IL107" i="34"/>
  <c r="IZ107" i="34"/>
  <c r="JK107" i="34"/>
  <c r="JY107" i="34"/>
  <c r="KI107" i="34"/>
  <c r="KT107" i="34"/>
  <c r="LE107" i="34"/>
  <c r="LO107" i="34"/>
  <c r="LZ107" i="34"/>
  <c r="MK107" i="34"/>
  <c r="MU107" i="34"/>
  <c r="HO107" i="34"/>
  <c r="KL107" i="34"/>
  <c r="MX107" i="34"/>
  <c r="CO107" i="34"/>
  <c r="GQ107" i="34"/>
  <c r="KN107" i="34"/>
  <c r="MZ107" i="34"/>
  <c r="BJ107" i="34"/>
  <c r="IT107" i="34"/>
  <c r="S107" i="34"/>
  <c r="AL107" i="34"/>
  <c r="BB107" i="34"/>
  <c r="BT107" i="34"/>
  <c r="CL107" i="34"/>
  <c r="DA107" i="34"/>
  <c r="DS107" i="34"/>
  <c r="EI107" i="34"/>
  <c r="FA107" i="34"/>
  <c r="FP107" i="34"/>
  <c r="GA107" i="34"/>
  <c r="GO107" i="34"/>
  <c r="HA107" i="34"/>
  <c r="HN107" i="34"/>
  <c r="IB107" i="34"/>
  <c r="IM107" i="34"/>
  <c r="JA107" i="34"/>
  <c r="JM107" i="34"/>
  <c r="JZ107" i="34"/>
  <c r="KK107" i="34"/>
  <c r="KV107" i="34"/>
  <c r="LF107" i="34"/>
  <c r="LQ107" i="34"/>
  <c r="MB107" i="34"/>
  <c r="ML107" i="34"/>
  <c r="MW107" i="34"/>
  <c r="V107" i="34"/>
  <c r="AN107" i="34"/>
  <c r="BU107" i="34"/>
  <c r="CM107" i="34"/>
  <c r="DC107" i="34"/>
  <c r="DU107" i="34"/>
  <c r="EN107" i="34"/>
  <c r="FQ107" i="34"/>
  <c r="GC107" i="34"/>
  <c r="HD107" i="34"/>
  <c r="IO107" i="34"/>
  <c r="JP107" i="34"/>
  <c r="KW107" i="34"/>
  <c r="LR107" i="34"/>
  <c r="MM107" i="34"/>
  <c r="BG107" i="34"/>
  <c r="IR107" i="34"/>
  <c r="K107" i="34"/>
  <c r="AC107" i="34"/>
  <c r="AV107" i="34"/>
  <c r="CC107" i="34"/>
  <c r="EC107" i="34"/>
  <c r="HG107" i="34"/>
  <c r="IG107" i="34"/>
  <c r="KP107" i="34"/>
  <c r="MG107" i="34"/>
  <c r="BF107" i="34"/>
  <c r="FB107" i="34"/>
  <c r="GP107" i="34"/>
  <c r="IC107" i="34"/>
  <c r="JB107" i="34"/>
  <c r="KA107" i="34"/>
  <c r="LG107" i="34"/>
  <c r="MC107" i="34"/>
  <c r="BW107" i="34"/>
  <c r="JQ107" i="34"/>
  <c r="MD107" i="34"/>
  <c r="FI107" i="34"/>
  <c r="JS107" i="34"/>
  <c r="MR107" i="34"/>
  <c r="H107" i="34"/>
  <c r="Z107" i="34"/>
  <c r="AO107" i="34"/>
  <c r="DH107" i="34"/>
  <c r="DV107" i="34"/>
  <c r="EO107" i="34"/>
  <c r="FE107" i="34"/>
  <c r="FR107" i="34"/>
  <c r="GF107" i="34"/>
  <c r="HE107" i="34"/>
  <c r="HQ107" i="34"/>
  <c r="ID107" i="34"/>
  <c r="JC107" i="34"/>
  <c r="KC107" i="34"/>
  <c r="KX107" i="34"/>
  <c r="LI107" i="34"/>
  <c r="LT107" i="34"/>
  <c r="MO107" i="34"/>
  <c r="EQ107" i="34"/>
  <c r="LA107" i="34"/>
  <c r="I107" i="34"/>
  <c r="AA107" i="34"/>
  <c r="AQ107" i="34"/>
  <c r="BI107" i="34"/>
  <c r="CB107" i="34"/>
  <c r="CP107" i="34"/>
  <c r="DI107" i="34"/>
  <c r="DY107" i="34"/>
  <c r="EP107" i="34"/>
  <c r="FH107" i="34"/>
  <c r="FS107" i="34"/>
  <c r="GG107" i="34"/>
  <c r="GS107" i="34"/>
  <c r="HF107" i="34"/>
  <c r="HT107" i="34"/>
  <c r="IE107" i="34"/>
  <c r="IS107" i="34"/>
  <c r="JE107" i="34"/>
  <c r="JR107" i="34"/>
  <c r="KD107" i="34"/>
  <c r="KO107" i="34"/>
  <c r="KY107" i="34"/>
  <c r="LJ107" i="34"/>
  <c r="LU107" i="34"/>
  <c r="ME107" i="34"/>
  <c r="MP107" i="34"/>
  <c r="NA107" i="34"/>
  <c r="CS107" i="34"/>
  <c r="DJ107" i="34"/>
  <c r="GH107" i="34"/>
  <c r="HU107" i="34"/>
  <c r="JH107" i="34"/>
  <c r="LL107" i="34"/>
  <c r="L27" i="110"/>
  <c r="C81" i="110"/>
  <c r="D81" i="110"/>
  <c r="E81" i="110"/>
  <c r="F81" i="110"/>
  <c r="G81" i="110"/>
  <c r="H81" i="110"/>
  <c r="C82" i="110"/>
  <c r="D82" i="110"/>
  <c r="E82" i="110"/>
  <c r="F82" i="110"/>
  <c r="G82" i="110"/>
  <c r="H82" i="110"/>
  <c r="C83" i="110"/>
  <c r="D83" i="110"/>
  <c r="E83" i="110"/>
  <c r="F83" i="110"/>
  <c r="G83" i="110"/>
  <c r="H83" i="110"/>
  <c r="C84" i="110"/>
  <c r="D84" i="110"/>
  <c r="E84" i="110"/>
  <c r="F84" i="110"/>
  <c r="G84" i="110"/>
  <c r="H84" i="110"/>
  <c r="C86" i="110"/>
  <c r="D86" i="110"/>
  <c r="E86" i="110"/>
  <c r="F86" i="110"/>
  <c r="G86" i="110"/>
  <c r="H86" i="110"/>
  <c r="C87" i="110"/>
  <c r="D87" i="110"/>
  <c r="E87" i="110"/>
  <c r="F87" i="110"/>
  <c r="G87" i="110"/>
  <c r="H87" i="110"/>
  <c r="C88" i="110"/>
  <c r="D88" i="110"/>
  <c r="E88" i="110"/>
  <c r="F88" i="110"/>
  <c r="G88" i="110"/>
  <c r="H88" i="110"/>
  <c r="D89" i="110"/>
  <c r="E89" i="110"/>
  <c r="F89" i="110"/>
  <c r="G89" i="110"/>
  <c r="H89" i="110"/>
  <c r="C90" i="110"/>
  <c r="D90" i="110"/>
  <c r="E90" i="110"/>
  <c r="F90" i="110"/>
  <c r="G90" i="110"/>
  <c r="H90" i="110"/>
  <c r="C91" i="110"/>
  <c r="D91" i="110"/>
  <c r="E91" i="110"/>
  <c r="F91" i="110"/>
  <c r="G91" i="110"/>
  <c r="H91" i="110"/>
  <c r="C94" i="110"/>
  <c r="D94" i="110"/>
  <c r="E94" i="110"/>
  <c r="F94" i="110"/>
  <c r="G94" i="110"/>
  <c r="H94" i="110"/>
  <c r="C95" i="110"/>
  <c r="D95" i="110"/>
  <c r="E95" i="110"/>
  <c r="F95" i="110"/>
  <c r="G95" i="110"/>
  <c r="H95" i="110"/>
  <c r="C96" i="110"/>
  <c r="D96" i="110"/>
  <c r="E96" i="110"/>
  <c r="F96" i="110"/>
  <c r="G96" i="110"/>
  <c r="H96" i="110"/>
  <c r="C97" i="110"/>
  <c r="D97" i="110"/>
  <c r="E97" i="110"/>
  <c r="F97" i="110"/>
  <c r="G97" i="110"/>
  <c r="H97" i="110"/>
  <c r="C98" i="110"/>
  <c r="D98" i="110"/>
  <c r="E98" i="110"/>
  <c r="F98" i="110"/>
  <c r="G98" i="110"/>
  <c r="H98" i="110"/>
  <c r="C99" i="110"/>
  <c r="D99" i="110"/>
  <c r="E99" i="110"/>
  <c r="F99" i="110"/>
  <c r="G99" i="110"/>
  <c r="H99" i="110"/>
  <c r="C100" i="110"/>
  <c r="D100" i="110"/>
  <c r="E100" i="110"/>
  <c r="F100" i="110"/>
  <c r="G100" i="110"/>
  <c r="H100" i="110"/>
  <c r="C101" i="110"/>
  <c r="D101" i="110"/>
  <c r="E101" i="110"/>
  <c r="F101" i="110"/>
  <c r="G101" i="110"/>
  <c r="H101" i="110"/>
  <c r="C102" i="110"/>
  <c r="D102" i="110"/>
  <c r="E102" i="110"/>
  <c r="F102" i="110"/>
  <c r="G102" i="110"/>
  <c r="H102" i="110"/>
  <c r="C103" i="110"/>
  <c r="D103" i="110"/>
  <c r="E103" i="110"/>
  <c r="F103" i="110"/>
  <c r="G103" i="110"/>
  <c r="H103" i="110"/>
  <c r="C105" i="110"/>
  <c r="D105" i="110"/>
  <c r="E105" i="110"/>
  <c r="F105" i="110"/>
  <c r="G105" i="110"/>
  <c r="H105" i="110"/>
  <c r="C106" i="110"/>
  <c r="D106" i="110"/>
  <c r="E106" i="110"/>
  <c r="F106" i="110"/>
  <c r="G106" i="110"/>
  <c r="H106" i="110"/>
  <c r="D107" i="110"/>
  <c r="E107" i="110"/>
  <c r="F107" i="110"/>
  <c r="G107" i="110"/>
  <c r="H107" i="110"/>
  <c r="E50" i="90"/>
  <c r="F50" i="90"/>
  <c r="G50" i="90"/>
  <c r="H50" i="90"/>
  <c r="I50" i="90"/>
  <c r="D50" i="90"/>
  <c r="E48" i="90"/>
  <c r="F48" i="90"/>
  <c r="G48" i="90"/>
  <c r="H48" i="90"/>
  <c r="I48" i="90"/>
  <c r="D48" i="90"/>
  <c r="E39" i="90"/>
  <c r="F39" i="90"/>
  <c r="G39" i="90"/>
  <c r="H39" i="90"/>
  <c r="I39" i="90"/>
  <c r="D39" i="90"/>
  <c r="I37" i="90"/>
  <c r="H37" i="90"/>
  <c r="G37" i="90"/>
  <c r="F37" i="90"/>
  <c r="E37" i="90"/>
  <c r="D37" i="90"/>
  <c r="E26" i="90"/>
  <c r="F26" i="90"/>
  <c r="G26" i="90"/>
  <c r="H26" i="90"/>
  <c r="I26" i="90"/>
  <c r="D26" i="90"/>
  <c r="E24" i="90"/>
  <c r="F24" i="90"/>
  <c r="G24" i="90"/>
  <c r="H24" i="90"/>
  <c r="I24" i="90"/>
  <c r="D24" i="90"/>
  <c r="E15" i="90"/>
  <c r="F15" i="90"/>
  <c r="G15" i="90"/>
  <c r="H15" i="90"/>
  <c r="I15" i="90"/>
  <c r="D15" i="90"/>
  <c r="E13" i="90"/>
  <c r="F13" i="90"/>
  <c r="G13" i="90"/>
  <c r="H13" i="90"/>
  <c r="I13" i="90"/>
  <c r="D13" i="90"/>
  <c r="R105" i="34" l="1"/>
  <c r="S105" i="34"/>
  <c r="AO105" i="34"/>
  <c r="BK105" i="34"/>
  <c r="CC105" i="34"/>
  <c r="CY105" i="34"/>
  <c r="DR105" i="34"/>
  <c r="EI105" i="34"/>
  <c r="EY105" i="34"/>
  <c r="FQ105" i="34"/>
  <c r="GI105" i="34"/>
  <c r="GY105" i="34"/>
  <c r="HQ105" i="34"/>
  <c r="Y105" i="34"/>
  <c r="AP105" i="34"/>
  <c r="BM105" i="34"/>
  <c r="M105" i="34"/>
  <c r="AG105" i="34"/>
  <c r="BA105" i="34"/>
  <c r="BW105" i="34"/>
  <c r="CO105" i="34"/>
  <c r="DK105" i="34"/>
  <c r="EA105" i="34"/>
  <c r="ES105" i="34"/>
  <c r="FK105" i="34"/>
  <c r="GA105" i="34"/>
  <c r="GS105" i="34"/>
  <c r="HJ105" i="34"/>
  <c r="Q105" i="34"/>
  <c r="AY105" i="34"/>
  <c r="CE105" i="34"/>
  <c r="DE105" i="34"/>
  <c r="EE105" i="34"/>
  <c r="FA105" i="34"/>
  <c r="FW105" i="34"/>
  <c r="GU105" i="34"/>
  <c r="HR105" i="34"/>
  <c r="II105" i="34"/>
  <c r="IY105" i="34"/>
  <c r="JM105" i="34"/>
  <c r="JY105" i="34"/>
  <c r="KL105" i="34"/>
  <c r="KY105" i="34"/>
  <c r="LK105" i="34"/>
  <c r="LS105" i="34"/>
  <c r="MA105" i="34"/>
  <c r="MI105" i="34"/>
  <c r="MQ105" i="34"/>
  <c r="MY105" i="34"/>
  <c r="AA105" i="34"/>
  <c r="CL105" i="34"/>
  <c r="EK105" i="34"/>
  <c r="GD105" i="34"/>
  <c r="HW105" i="34"/>
  <c r="JC105" i="34"/>
  <c r="KC105" i="34"/>
  <c r="LB105" i="34"/>
  <c r="LM105" i="34"/>
  <c r="LU105" i="34"/>
  <c r="MC105" i="34"/>
  <c r="MS105" i="34"/>
  <c r="AC105" i="34"/>
  <c r="BN105" i="34"/>
  <c r="CM105" i="34"/>
  <c r="Z105" i="34"/>
  <c r="BC105" i="34"/>
  <c r="CK105" i="34"/>
  <c r="DJ105" i="34"/>
  <c r="EG105" i="34"/>
  <c r="FE105" i="34"/>
  <c r="FY105" i="34"/>
  <c r="GW105" i="34"/>
  <c r="HU105" i="34"/>
  <c r="IK105" i="34"/>
  <c r="JA105" i="34"/>
  <c r="JN105" i="34"/>
  <c r="KA105" i="34"/>
  <c r="KM105" i="34"/>
  <c r="LA105" i="34"/>
  <c r="LL105" i="34"/>
  <c r="LT105" i="34"/>
  <c r="MB105" i="34"/>
  <c r="MJ105" i="34"/>
  <c r="MR105" i="34"/>
  <c r="MZ105" i="34"/>
  <c r="BF105" i="34"/>
  <c r="DM105" i="34"/>
  <c r="FF105" i="34"/>
  <c r="HA105" i="34"/>
  <c r="IM105" i="34"/>
  <c r="JO105" i="34"/>
  <c r="KO105" i="34"/>
  <c r="MK105" i="34"/>
  <c r="NA105" i="34"/>
  <c r="O105" i="34"/>
  <c r="CA105" i="34"/>
  <c r="DY105" i="34"/>
  <c r="FM105" i="34"/>
  <c r="GQ105" i="34"/>
  <c r="IC105" i="34"/>
  <c r="JE105" i="34"/>
  <c r="JV105" i="34"/>
  <c r="KS105" i="34"/>
  <c r="LJ105" i="34"/>
  <c r="LX105" i="34"/>
  <c r="ML105" i="34"/>
  <c r="MW105" i="34"/>
  <c r="AK105" i="34"/>
  <c r="CS105" i="34"/>
  <c r="FN105" i="34"/>
  <c r="HC105" i="34"/>
  <c r="IE105" i="34"/>
  <c r="JF105" i="34"/>
  <c r="JW105" i="34"/>
  <c r="KT105" i="34"/>
  <c r="LN105" i="34"/>
  <c r="LY105" i="34"/>
  <c r="MM105" i="34"/>
  <c r="MX105" i="34"/>
  <c r="GE105" i="34"/>
  <c r="KG105" i="34"/>
  <c r="GK105" i="34"/>
  <c r="KI105" i="34"/>
  <c r="EX105" i="34"/>
  <c r="MG105" i="34"/>
  <c r="GM105" i="34"/>
  <c r="LI105" i="34"/>
  <c r="DZ105" i="34"/>
  <c r="EQ105" i="34"/>
  <c r="IQ105" i="34"/>
  <c r="LQ105" i="34"/>
  <c r="DO105" i="34"/>
  <c r="JQ105" i="34"/>
  <c r="MT105" i="34"/>
  <c r="BS105" i="34"/>
  <c r="GL105" i="34"/>
  <c r="JS105" i="34"/>
  <c r="LV105" i="34"/>
  <c r="K105" i="34"/>
  <c r="HZ105" i="34"/>
  <c r="MH105" i="34"/>
  <c r="AM105" i="34"/>
  <c r="CW105" i="34"/>
  <c r="EM105" i="34"/>
  <c r="FS105" i="34"/>
  <c r="HE105" i="34"/>
  <c r="IH105" i="34"/>
  <c r="JG105" i="34"/>
  <c r="KD105" i="34"/>
  <c r="KU105" i="34"/>
  <c r="LO105" i="34"/>
  <c r="LZ105" i="34"/>
  <c r="MN105" i="34"/>
  <c r="NB105" i="34"/>
  <c r="AS105" i="34"/>
  <c r="DA105" i="34"/>
  <c r="EO105" i="34"/>
  <c r="FV105" i="34"/>
  <c r="HI105" i="34"/>
  <c r="IP105" i="34"/>
  <c r="JI105" i="34"/>
  <c r="KE105" i="34"/>
  <c r="KW105" i="34"/>
  <c r="LP105" i="34"/>
  <c r="MD105" i="34"/>
  <c r="MO105" i="34"/>
  <c r="NC105" i="34"/>
  <c r="AX105" i="34"/>
  <c r="DB105" i="34"/>
  <c r="HK105" i="34"/>
  <c r="JK105" i="34"/>
  <c r="LC105" i="34"/>
  <c r="ME105" i="34"/>
  <c r="BO105" i="34"/>
  <c r="EW105" i="34"/>
  <c r="IU105" i="34"/>
  <c r="LE105" i="34"/>
  <c r="MF105" i="34"/>
  <c r="DS105" i="34"/>
  <c r="HY105" i="34"/>
  <c r="KK105" i="34"/>
  <c r="MU105" i="34"/>
  <c r="DW105" i="34"/>
  <c r="IX105" i="34"/>
  <c r="KQ105" i="34"/>
  <c r="MV105" i="34"/>
  <c r="MP105" i="34"/>
  <c r="HM105" i="34"/>
  <c r="LR105" i="34"/>
  <c r="G105" i="34"/>
  <c r="IW105" i="34"/>
  <c r="LG105" i="34"/>
  <c r="BY105" i="34"/>
  <c r="FI105" i="34"/>
  <c r="JU105" i="34"/>
  <c r="LW105" i="34"/>
  <c r="FU105" i="34"/>
  <c r="BV105" i="34"/>
  <c r="CG105" i="34"/>
  <c r="IA105" i="34"/>
  <c r="EC105" i="34"/>
  <c r="AE105" i="34"/>
  <c r="BR105" i="34"/>
  <c r="ED105" i="34"/>
  <c r="GP105" i="34"/>
  <c r="JB105" i="34"/>
  <c r="H105" i="34"/>
  <c r="BT105" i="34"/>
  <c r="EF105" i="34"/>
  <c r="GR105" i="34"/>
  <c r="JD105" i="34"/>
  <c r="L105" i="34"/>
  <c r="BX105" i="34"/>
  <c r="EJ105" i="34"/>
  <c r="GV105" i="34"/>
  <c r="JH105" i="34"/>
  <c r="HB105" i="34"/>
  <c r="V105" i="34"/>
  <c r="ET105" i="34"/>
  <c r="JR105" i="34"/>
  <c r="CJ105" i="34"/>
  <c r="JT105" i="34"/>
  <c r="CN105" i="34"/>
  <c r="HL105" i="34"/>
  <c r="IG105" i="34"/>
  <c r="AI105" i="34"/>
  <c r="GO105" i="34"/>
  <c r="AD105" i="34"/>
  <c r="CP105" i="34"/>
  <c r="HN105" i="34"/>
  <c r="AF105" i="34"/>
  <c r="FD105" i="34"/>
  <c r="KB105" i="34"/>
  <c r="CV105" i="34"/>
  <c r="KF105" i="34"/>
  <c r="DI105" i="34"/>
  <c r="DH105" i="34"/>
  <c r="DL105" i="34"/>
  <c r="KV105" i="34"/>
  <c r="CU105" i="34"/>
  <c r="FC105" i="34"/>
  <c r="FZ105" i="34"/>
  <c r="DP105" i="34"/>
  <c r="IN105" i="34"/>
  <c r="GF105" i="34"/>
  <c r="GG105" i="34"/>
  <c r="CT105" i="34"/>
  <c r="BJ105" i="34"/>
  <c r="IT105" i="34"/>
  <c r="BL105" i="34"/>
  <c r="IV105" i="34"/>
  <c r="GN105" i="34"/>
  <c r="FG105" i="34"/>
  <c r="BI105" i="34"/>
  <c r="BU105" i="34"/>
  <c r="HO105" i="34"/>
  <c r="DQ105" i="34"/>
  <c r="N105" i="34"/>
  <c r="BZ105" i="34"/>
  <c r="EL105" i="34"/>
  <c r="GX105" i="34"/>
  <c r="JJ105" i="34"/>
  <c r="P105" i="34"/>
  <c r="CB105" i="34"/>
  <c r="EN105" i="34"/>
  <c r="GZ105" i="34"/>
  <c r="JL105" i="34"/>
  <c r="T105" i="34"/>
  <c r="CF105" i="34"/>
  <c r="ER105" i="34"/>
  <c r="HD105" i="34"/>
  <c r="JP105" i="34"/>
  <c r="BG105" i="34"/>
  <c r="DC105" i="34"/>
  <c r="CH105" i="34"/>
  <c r="HF105" i="34"/>
  <c r="X105" i="34"/>
  <c r="EV105" i="34"/>
  <c r="HH105" i="34"/>
  <c r="AB105" i="34"/>
  <c r="EZ105" i="34"/>
  <c r="JX105" i="34"/>
  <c r="EH105" i="34"/>
  <c r="AU105" i="34"/>
  <c r="CQ105" i="34"/>
  <c r="FB105" i="34"/>
  <c r="JZ105" i="34"/>
  <c r="CR105" i="34"/>
  <c r="HP105" i="34"/>
  <c r="AJ105" i="34"/>
  <c r="FH105" i="34"/>
  <c r="HT105" i="34"/>
  <c r="FO105" i="34"/>
  <c r="AT105" i="34"/>
  <c r="DF105" i="34"/>
  <c r="ID105" i="34"/>
  <c r="KP105" i="34"/>
  <c r="FT105" i="34"/>
  <c r="KR105" i="34"/>
  <c r="AZ105" i="34"/>
  <c r="IJ105" i="34"/>
  <c r="I105" i="34"/>
  <c r="IL105" i="34"/>
  <c r="KZ105" i="34"/>
  <c r="LD105" i="34"/>
  <c r="CI105" i="34"/>
  <c r="IO105" i="34"/>
  <c r="AQ105" i="34"/>
  <c r="DV105" i="34"/>
  <c r="LF105" i="34"/>
  <c r="GJ105" i="34"/>
  <c r="LH105" i="34"/>
  <c r="EB105" i="34"/>
  <c r="IS105" i="34"/>
  <c r="EU105" i="34"/>
  <c r="AW105" i="34"/>
  <c r="GT105" i="34"/>
  <c r="DG105" i="34"/>
  <c r="BB105" i="34"/>
  <c r="DN105" i="34"/>
  <c r="KX105" i="34"/>
  <c r="GB105" i="34"/>
  <c r="BH105" i="34"/>
  <c r="IR105" i="34"/>
  <c r="HS105" i="34"/>
  <c r="DU105" i="34"/>
  <c r="W105" i="34"/>
  <c r="AH105" i="34"/>
  <c r="GC105" i="34"/>
  <c r="CD105" i="34"/>
  <c r="AL105" i="34"/>
  <c r="CX105" i="34"/>
  <c r="FJ105" i="34"/>
  <c r="HV105" i="34"/>
  <c r="KH105" i="34"/>
  <c r="AN105" i="34"/>
  <c r="CZ105" i="34"/>
  <c r="FL105" i="34"/>
  <c r="HX105" i="34"/>
  <c r="KJ105" i="34"/>
  <c r="AR105" i="34"/>
  <c r="DD105" i="34"/>
  <c r="FP105" i="34"/>
  <c r="IB105" i="34"/>
  <c r="KN105" i="34"/>
  <c r="HG105" i="34"/>
  <c r="J105" i="34"/>
  <c r="U105" i="34"/>
  <c r="BQ105" i="34"/>
  <c r="FR105" i="34"/>
  <c r="AV105" i="34"/>
  <c r="IF105" i="34"/>
  <c r="FX105" i="34"/>
  <c r="BE105" i="34"/>
  <c r="BD105" i="34"/>
  <c r="DT105" i="34"/>
  <c r="EP105" i="34"/>
  <c r="GH105" i="34"/>
  <c r="DX105" i="34"/>
  <c r="BP105" i="34"/>
  <c r="IZ105" i="34"/>
  <c r="C34" i="119"/>
  <c r="D34" i="119"/>
  <c r="E34" i="119"/>
  <c r="F34" i="119"/>
  <c r="G34" i="119"/>
  <c r="H34" i="119"/>
  <c r="I34" i="119"/>
  <c r="J34" i="119"/>
  <c r="I84" i="108" l="1"/>
  <c r="J84" i="108"/>
  <c r="K84" i="108"/>
  <c r="L84" i="108"/>
  <c r="M84" i="108"/>
  <c r="N84" i="108"/>
  <c r="D84" i="108"/>
  <c r="E84" i="108"/>
  <c r="F84" i="108"/>
  <c r="G84" i="108"/>
  <c r="H84" i="108"/>
  <c r="C84" i="10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I69" authorId="0" shapeId="0" xr:uid="{A03BC6E9-F13B-48EC-A658-B1610F2E3E21}">
      <text>
        <r>
          <rPr>
            <sz val="10"/>
            <color rgb="FF000000"/>
            <rFont val="Tahoma"/>
            <family val="2"/>
          </rPr>
          <t>domestic, manufacturing etc NACE 2</t>
        </r>
      </text>
    </comment>
  </commentList>
</comments>
</file>

<file path=xl/sharedStrings.xml><?xml version="1.0" encoding="utf-8"?>
<sst xmlns="http://schemas.openxmlformats.org/spreadsheetml/2006/main" count="2549" uniqueCount="397">
  <si>
    <t xml:space="preserve">1. Peso do ambiente na economia </t>
  </si>
  <si>
    <t>1.1. Valor acrescentado bruto (VAB) e emprego ambiental</t>
  </si>
  <si>
    <t>1.2. Peso do VAB e exportações ambientais</t>
  </si>
  <si>
    <t>2. Política ambiental</t>
  </si>
  <si>
    <t>2.1. Índice de rigor da política ambiental (EPS)</t>
  </si>
  <si>
    <t>2.2. Peso dos impostos ambientais</t>
  </si>
  <si>
    <t>2.3. Receitas em impostos ambientais</t>
  </si>
  <si>
    <t>2.4. Despesas nacionais com a protecção ambiental</t>
  </si>
  <si>
    <t>3. Inovação relacionada com o ambiente</t>
  </si>
  <si>
    <t>3.1. Índice de eco-inovação</t>
  </si>
  <si>
    <t>3.3. Correlação entre as despesas governamentais em I&amp;D nos domínios do ambiente e da energia e o registo de eco-patentes</t>
  </si>
  <si>
    <t>3.4. Organizações certificadas pela norma ISO 14001</t>
  </si>
  <si>
    <t>4. Energia</t>
  </si>
  <si>
    <t>4.1. Balanço energético</t>
  </si>
  <si>
    <t>5. Transporte</t>
  </si>
  <si>
    <t xml:space="preserve">6. Ar </t>
  </si>
  <si>
    <t>6.1. Emissões de gases com efeito de estufa</t>
  </si>
  <si>
    <t>7. Água</t>
  </si>
  <si>
    <t>8. Florestas</t>
  </si>
  <si>
    <t>9. Recursos</t>
  </si>
  <si>
    <t>10. Resíduos</t>
  </si>
  <si>
    <t>VAB</t>
  </si>
  <si>
    <t>VAB ambiental</t>
  </si>
  <si>
    <t>(Milhões de euros)</t>
  </si>
  <si>
    <t>2014</t>
  </si>
  <si>
    <t>2015</t>
  </si>
  <si>
    <t>2016</t>
  </si>
  <si>
    <t>2017</t>
  </si>
  <si>
    <t>2018</t>
  </si>
  <si>
    <t>UE-27</t>
  </si>
  <si>
    <t>Índice</t>
  </si>
  <si>
    <t>Portugal</t>
  </si>
  <si>
    <r>
      <rPr>
        <i/>
        <sz val="9"/>
        <color theme="1"/>
        <rFont val="Verdana"/>
        <family val="2"/>
        <scheme val="minor"/>
      </rPr>
      <t>Fonte:</t>
    </r>
    <r>
      <rPr>
        <sz val="9"/>
        <color theme="1"/>
        <rFont val="Verdana"/>
        <family val="2"/>
        <scheme val="minor"/>
      </rPr>
      <t xml:space="preserve"> Eurostat [ENV_AC_EGSS2]</t>
    </r>
  </si>
  <si>
    <t>Nota: Índice 2014=100</t>
  </si>
  <si>
    <r>
      <rPr>
        <i/>
        <sz val="9"/>
        <color theme="1"/>
        <rFont val="Verdana"/>
        <family val="2"/>
        <scheme val="minor"/>
      </rPr>
      <t>Fonte:</t>
    </r>
    <r>
      <rPr>
        <sz val="9"/>
        <color theme="1"/>
        <rFont val="Verdana"/>
        <family val="2"/>
        <scheme val="minor"/>
      </rPr>
      <t xml:space="preserve"> Eurostat [NAMA_10_GDP]</t>
    </r>
  </si>
  <si>
    <t>Emprego</t>
  </si>
  <si>
    <t>Emprego ambiental</t>
  </si>
  <si>
    <t>(Equivalente a tempo inteiro)</t>
  </si>
  <si>
    <r>
      <rPr>
        <i/>
        <sz val="9"/>
        <color theme="1"/>
        <rFont val="Verdana"/>
        <family val="2"/>
        <scheme val="minor"/>
      </rPr>
      <t>Fonte:</t>
    </r>
    <r>
      <rPr>
        <sz val="9"/>
        <color theme="1"/>
        <rFont val="Verdana"/>
        <family val="2"/>
        <scheme val="minor"/>
      </rPr>
      <t xml:space="preserve"> Eurostat [ENV_AC_EGSS1]</t>
    </r>
  </si>
  <si>
    <t>Emprego total</t>
  </si>
  <si>
    <t>(Milhares de pessoas)</t>
  </si>
  <si>
    <r>
      <rPr>
        <i/>
        <sz val="9"/>
        <color theme="1"/>
        <rFont val="Verdana"/>
        <family val="2"/>
        <scheme val="minor"/>
      </rPr>
      <t xml:space="preserve">Fonte: </t>
    </r>
    <r>
      <rPr>
        <sz val="9"/>
        <color theme="1"/>
        <rFont val="Verdana"/>
        <family val="2"/>
        <scheme val="minor"/>
      </rPr>
      <t>Eurostat [NAMA_10_A10_E]</t>
    </r>
  </si>
  <si>
    <t>VAB do setor dos bens e serviços ambientais no VAB nacional</t>
  </si>
  <si>
    <t>Exportações dos bens e serviços ambientais nas exportações</t>
  </si>
  <si>
    <t>(%)</t>
  </si>
  <si>
    <t xml:space="preserve">Irlanda </t>
  </si>
  <si>
    <t xml:space="preserve">Hungria </t>
  </si>
  <si>
    <t xml:space="preserve">Bélgica </t>
  </si>
  <si>
    <t xml:space="preserve">Malta </t>
  </si>
  <si>
    <t>Croácia</t>
  </si>
  <si>
    <t xml:space="preserve">Chipre </t>
  </si>
  <si>
    <t xml:space="preserve">França </t>
  </si>
  <si>
    <t xml:space="preserve">Luxemburgo </t>
  </si>
  <si>
    <t xml:space="preserve">Eslovénia </t>
  </si>
  <si>
    <t xml:space="preserve">Bulgária </t>
  </si>
  <si>
    <t xml:space="preserve">Itália </t>
  </si>
  <si>
    <t xml:space="preserve">Polónia </t>
  </si>
  <si>
    <t xml:space="preserve">Alemanha </t>
  </si>
  <si>
    <t xml:space="preserve">Grécia </t>
  </si>
  <si>
    <t xml:space="preserve">Suécia </t>
  </si>
  <si>
    <t xml:space="preserve">Lituânia </t>
  </si>
  <si>
    <t xml:space="preserve">Espanha </t>
  </si>
  <si>
    <t xml:space="preserve">Eslováquia </t>
  </si>
  <si>
    <t xml:space="preserve">Países Baixos </t>
  </si>
  <si>
    <t xml:space="preserve">República Checa </t>
  </si>
  <si>
    <t xml:space="preserve">Portugal </t>
  </si>
  <si>
    <t xml:space="preserve">Letónia </t>
  </si>
  <si>
    <t xml:space="preserve">Roménia </t>
  </si>
  <si>
    <t xml:space="preserve">Dinamarca </t>
  </si>
  <si>
    <t xml:space="preserve">Áustria </t>
  </si>
  <si>
    <t xml:space="preserve">Estónia </t>
  </si>
  <si>
    <t xml:space="preserve">Finlândia </t>
  </si>
  <si>
    <t>:</t>
  </si>
  <si>
    <r>
      <rPr>
        <b/>
        <sz val="11"/>
        <color theme="0"/>
        <rFont val="Verdana"/>
        <family val="2"/>
        <scheme val="minor"/>
      </rPr>
      <t xml:space="preserve">VAB do sector dos bens e serviços ambientais 
</t>
    </r>
    <r>
      <rPr>
        <sz val="11"/>
        <color theme="0"/>
        <rFont val="Verdana"/>
        <family val="2"/>
        <scheme val="minor"/>
      </rPr>
      <t>(milhões de euros)</t>
    </r>
  </si>
  <si>
    <r>
      <rPr>
        <b/>
        <sz val="11"/>
        <color theme="0"/>
        <rFont val="Verdana"/>
        <family val="2"/>
        <scheme val="minor"/>
      </rPr>
      <t xml:space="preserve">VAB nacional
 </t>
    </r>
    <r>
      <rPr>
        <sz val="11"/>
        <color theme="0"/>
        <rFont val="Verdana"/>
        <family val="2"/>
        <scheme val="minor"/>
      </rPr>
      <t>(preços correntes, milhões de euros)</t>
    </r>
  </si>
  <si>
    <r>
      <rPr>
        <i/>
        <sz val="9"/>
        <color theme="1"/>
        <rFont val="Verdana"/>
        <family val="2"/>
        <scheme val="minor"/>
      </rPr>
      <t>Fonte:</t>
    </r>
    <r>
      <rPr>
        <sz val="9"/>
        <color theme="1"/>
        <rFont val="Verdana"/>
        <family val="2"/>
        <scheme val="minor"/>
      </rPr>
      <t xml:space="preserve"> Eurostat [ENV_AC_EGSS2]; [NAMA_10_GDP]</t>
    </r>
  </si>
  <si>
    <r>
      <t>Exportação do sector dos bens e serviços ambientais</t>
    </r>
    <r>
      <rPr>
        <sz val="11"/>
        <color theme="0"/>
        <rFont val="Verdana"/>
        <family val="2"/>
        <scheme val="minor"/>
      </rPr>
      <t xml:space="preserve"> 
(milhões de euros)</t>
    </r>
  </si>
  <si>
    <r>
      <t xml:space="preserve">Exportações nacionais de bens e serviços 
</t>
    </r>
    <r>
      <rPr>
        <sz val="11"/>
        <color theme="0"/>
        <rFont val="Verdana"/>
        <family val="2"/>
        <scheme val="minor"/>
      </rPr>
      <t>(preços correntes, milhões de euros)</t>
    </r>
  </si>
  <si>
    <r>
      <rPr>
        <i/>
        <sz val="9"/>
        <color theme="1"/>
        <rFont val="Verdana"/>
        <family val="2"/>
        <scheme val="minor"/>
      </rPr>
      <t>Fonte: [</t>
    </r>
    <r>
      <rPr>
        <sz val="9"/>
        <color theme="1"/>
        <rFont val="Verdana"/>
        <family val="2"/>
        <scheme val="minor"/>
      </rPr>
      <t>ENV_AC_EGSS2]; [NAMA_10_GDP]</t>
    </r>
  </si>
  <si>
    <t xml:space="preserve">Valor acrescentado bruto do sector dos bens e serviços ambientais </t>
  </si>
  <si>
    <t>2012</t>
  </si>
  <si>
    <t>2013</t>
  </si>
  <si>
    <t>2019</t>
  </si>
  <si>
    <t>Valor acrescentado bruto</t>
  </si>
  <si>
    <t>2020</t>
  </si>
  <si>
    <t>2021</t>
  </si>
  <si>
    <t xml:space="preserve">Exportação do sector dos bens e serviços ambientais </t>
  </si>
  <si>
    <t>Exportações nacionais de bens e serviços</t>
  </si>
  <si>
    <t>(milhões de euros)</t>
  </si>
  <si>
    <t>Proteção ambiental (%)</t>
  </si>
  <si>
    <t>Gestão de recursos  (%)</t>
  </si>
  <si>
    <r>
      <rPr>
        <i/>
        <sz val="9"/>
        <color theme="1"/>
        <rFont val="Verdana"/>
        <family val="2"/>
        <scheme val="minor"/>
      </rPr>
      <t xml:space="preserve">Fonte: </t>
    </r>
    <r>
      <rPr>
        <sz val="9"/>
        <color theme="1"/>
        <rFont val="Verdana"/>
        <family val="2"/>
        <scheme val="minor"/>
      </rPr>
      <t>Eurostat [ENV_AC_EGSS2]</t>
    </r>
    <r>
      <rPr>
        <sz val="9"/>
        <color rgb="FF9E9E9E"/>
        <rFont val="Arial"/>
        <family val="2"/>
      </rPr>
      <t> </t>
    </r>
  </si>
  <si>
    <r>
      <rPr>
        <i/>
        <sz val="9"/>
        <color theme="1"/>
        <rFont val="Verdana"/>
        <family val="2"/>
        <scheme val="minor"/>
      </rPr>
      <t xml:space="preserve">Nota: </t>
    </r>
    <r>
      <rPr>
        <sz val="9"/>
        <color theme="1"/>
        <rFont val="Verdana"/>
        <family val="2"/>
        <scheme val="minor"/>
      </rPr>
      <t>Os bens e serviços ambientais agrupam-se em dois grandes domínios: 
- Proteção do ambiente - atividades e ações com o objetivo principal da prevenção, redução e eliminação da poluição ou de outra degradação do ambiente; 
- Gestão dos recursos - atividades e ações dirigidas à preservação, manutenção e reforço dos recursos naturais existentes, limitando a sua diminuição e evitando o seu esgotamento.</t>
    </r>
  </si>
  <si>
    <t xml:space="preserve">VAB das atividades de proteção ambiental </t>
  </si>
  <si>
    <t>2010</t>
  </si>
  <si>
    <t>2011</t>
  </si>
  <si>
    <t>Áustria</t>
  </si>
  <si>
    <t>Bélgica</t>
  </si>
  <si>
    <t>República Checa</t>
  </si>
  <si>
    <t>Dinamarca</t>
  </si>
  <si>
    <t>Finlândia</t>
  </si>
  <si>
    <t>França</t>
  </si>
  <si>
    <t>Alemanha</t>
  </si>
  <si>
    <t>Grécia</t>
  </si>
  <si>
    <t>Hungria</t>
  </si>
  <si>
    <t>Irlanda</t>
  </si>
  <si>
    <t>Itália</t>
  </si>
  <si>
    <t>Países Baixos</t>
  </si>
  <si>
    <t>Polónia</t>
  </si>
  <si>
    <t>Eslováquia</t>
  </si>
  <si>
    <t>Eslovénia</t>
  </si>
  <si>
    <t>Espanha</t>
  </si>
  <si>
    <t>Suécia</t>
  </si>
  <si>
    <t>Suíça</t>
  </si>
  <si>
    <t>Turquia</t>
  </si>
  <si>
    <t>Reino Unido</t>
  </si>
  <si>
    <t>Noruega</t>
  </si>
  <si>
    <r>
      <rPr>
        <i/>
        <sz val="9"/>
        <color theme="1"/>
        <rFont val="Verdana"/>
        <family val="2"/>
        <scheme val="minor"/>
      </rPr>
      <t>Fonte:</t>
    </r>
    <r>
      <rPr>
        <sz val="9"/>
        <color theme="1"/>
        <rFont val="Verdana"/>
        <family val="2"/>
        <scheme val="minor"/>
      </rPr>
      <t xml:space="preserve"> OECD</t>
    </r>
  </si>
  <si>
    <t>Instrumentos não baseados no mercado</t>
  </si>
  <si>
    <t>Instrumentos baseados no mercado</t>
  </si>
  <si>
    <t>Instrumentos de apoio tecnológico</t>
  </si>
  <si>
    <t>Estónia</t>
  </si>
  <si>
    <t>Luxemburgo</t>
  </si>
  <si>
    <t xml:space="preserve">2.2. Peso dos impostos ambientais </t>
  </si>
  <si>
    <t>Peso dos impostos ambientais no PIB e nas receitas totais dos impostos</t>
  </si>
  <si>
    <t>Peso dos impostos ambientais no PIB em Portugal</t>
  </si>
  <si>
    <t xml:space="preserve">Peso dos impostos ambientais no PIB na UE </t>
  </si>
  <si>
    <t>Peso das receitas em impostos ambientais nas receitas totais dos impostos em Portugal</t>
  </si>
  <si>
    <t>Peso das receitas em impostos ambientais nas receitas totais dos impostos na UE</t>
  </si>
  <si>
    <t xml:space="preserve">Receitas em impostos ambientais por categoria em Portugal </t>
  </si>
  <si>
    <t>Energia</t>
  </si>
  <si>
    <t>Transportes</t>
  </si>
  <si>
    <t>Poluição e recursos</t>
  </si>
  <si>
    <t>Total de receitas ambientais</t>
  </si>
  <si>
    <r>
      <rPr>
        <i/>
        <sz val="9"/>
        <color theme="1"/>
        <rFont val="Verdana"/>
        <family val="2"/>
      </rPr>
      <t>Fonte:</t>
    </r>
    <r>
      <rPr>
        <sz val="9"/>
        <color theme="1"/>
        <rFont val="Verdana"/>
        <family val="2"/>
      </rPr>
      <t xml:space="preserve"> Eurostat [ENV_AC_TAX]</t>
    </r>
  </si>
  <si>
    <r>
      <rPr>
        <i/>
        <sz val="9"/>
        <color theme="1"/>
        <rFont val="Verdana"/>
        <family val="2"/>
        <scheme val="minor"/>
      </rPr>
      <t>Fonte:</t>
    </r>
    <r>
      <rPr>
        <sz val="9"/>
        <color theme="1"/>
        <rFont val="Verdana"/>
        <family val="2"/>
        <scheme val="minor"/>
      </rPr>
      <t xml:space="preserve"> Eurostat [ENV_AC_EPNEIS]</t>
    </r>
  </si>
  <si>
    <t>(% do PIB)</t>
  </si>
  <si>
    <t>Índice de eco-inovação</t>
  </si>
  <si>
    <t>Média EU</t>
  </si>
  <si>
    <t xml:space="preserve">Nota: Os índices são calculados através das pontuações relativas ao desempenho da UE em 2012. Para mais informações aceder a: </t>
  </si>
  <si>
    <t>https://ec.europa.eu/environment/ecoap/sites/default/files/technical_note_2021.pdf</t>
  </si>
  <si>
    <t xml:space="preserve">Dimensões do índice de eco-inovação </t>
  </si>
  <si>
    <t>UE</t>
  </si>
  <si>
    <t>1. Inputs de eco-inovação</t>
  </si>
  <si>
    <t>2. Atividades de eco-inovação</t>
  </si>
  <si>
    <t>5. Resultados socioeconómicos</t>
  </si>
  <si>
    <t xml:space="preserve">Anvaçamos com o site </t>
  </si>
  <si>
    <t>EU</t>
  </si>
  <si>
    <t xml:space="preserve">peso </t>
  </si>
  <si>
    <t>angulo inicial</t>
  </si>
  <si>
    <t>final</t>
  </si>
  <si>
    <t>Índice de patentes relacionadas com a eco-inovação</t>
  </si>
  <si>
    <t>Média da União Europeia</t>
  </si>
  <si>
    <t>Nota: Os índices são calculados através das pontuações relativas ao desempenho da UE em 2012. Para mais informações aceder a:</t>
  </si>
  <si>
    <t>Índice de emprego na eco-indústria</t>
  </si>
  <si>
    <t>Média da UE</t>
  </si>
  <si>
    <t>Nº de eco-patentes por milhão de habitantes  em 2018</t>
  </si>
  <si>
    <t>Nota: I&amp;D - Investigação e desenvolvimento</t>
  </si>
  <si>
    <t>Nº de organizações certificadas pela norma ISO 14001 em Portugal</t>
  </si>
  <si>
    <t>Nº de organizações certificadas</t>
  </si>
  <si>
    <r>
      <rPr>
        <i/>
        <sz val="9"/>
        <color theme="1"/>
        <rFont val="Verdana"/>
        <family val="2"/>
        <scheme val="minor"/>
      </rPr>
      <t>Fonte:</t>
    </r>
    <r>
      <rPr>
        <sz val="9"/>
        <color theme="1"/>
        <rFont val="Verdana"/>
        <family val="2"/>
        <scheme val="minor"/>
      </rPr>
      <t xml:space="preserve"> IPAC</t>
    </r>
  </si>
  <si>
    <r>
      <rPr>
        <i/>
        <sz val="9"/>
        <color theme="1"/>
        <rFont val="Verdana"/>
        <family val="2"/>
        <scheme val="minor"/>
      </rPr>
      <t>Nota:</t>
    </r>
    <r>
      <rPr>
        <sz val="9"/>
        <color theme="1"/>
        <rFont val="Verdana"/>
        <family val="2"/>
        <scheme val="minor"/>
      </rPr>
      <t xml:space="preserve"> A certificação ISO 14001 é uma norma internacional que permite às empresas demonstrar o compromisso assumido com a protecção do ambiente através da gestão dos riscos ambientais associados à actividade desenvolvida.</t>
    </r>
  </si>
  <si>
    <t>Índice de organizações certificadas pela norma ISO 14001</t>
  </si>
  <si>
    <t>Balanço energético: Importações, produção doméstica e consumos de energia primária e de energia final</t>
  </si>
  <si>
    <t>(Mtep)</t>
  </si>
  <si>
    <t>2019 (p)</t>
  </si>
  <si>
    <t>2020 (p)</t>
  </si>
  <si>
    <t>Importações</t>
  </si>
  <si>
    <t>Produção doméstica</t>
  </si>
  <si>
    <t>Consumo energia primária</t>
  </si>
  <si>
    <t xml:space="preserve">Consumo energia final </t>
  </si>
  <si>
    <r>
      <rPr>
        <i/>
        <sz val="9"/>
        <color theme="1"/>
        <rFont val="Verdana"/>
        <family val="2"/>
        <scheme val="minor"/>
      </rPr>
      <t>Fonte:</t>
    </r>
    <r>
      <rPr>
        <sz val="9"/>
        <color theme="1"/>
        <rFont val="Verdana"/>
        <family val="2"/>
        <scheme val="minor"/>
      </rPr>
      <t xml:space="preserve"> DGEG</t>
    </r>
  </si>
  <si>
    <t>(p) - dados provisórios</t>
  </si>
  <si>
    <t xml:space="preserve">UE-27 </t>
  </si>
  <si>
    <t>Bulgária</t>
  </si>
  <si>
    <t>Chipre</t>
  </si>
  <si>
    <t>Letónia</t>
  </si>
  <si>
    <t>Lituânia</t>
  </si>
  <si>
    <t>Malta</t>
  </si>
  <si>
    <t>Roménia</t>
  </si>
  <si>
    <t>Islândia</t>
  </si>
  <si>
    <t>(€/kgoe)</t>
  </si>
  <si>
    <r>
      <rPr>
        <i/>
        <sz val="9"/>
        <color theme="1"/>
        <rFont val="Verdana"/>
        <family val="2"/>
        <scheme val="minor"/>
      </rPr>
      <t>Fonte:</t>
    </r>
    <r>
      <rPr>
        <sz val="9"/>
        <color theme="1"/>
        <rFont val="Verdana"/>
        <family val="2"/>
        <scheme val="minor"/>
      </rPr>
      <t xml:space="preserve"> Eurostat [T2020_RD310]</t>
    </r>
  </si>
  <si>
    <r>
      <rPr>
        <i/>
        <sz val="9"/>
        <color theme="1"/>
        <rFont val="Verdana"/>
        <family val="2"/>
        <scheme val="minor"/>
      </rPr>
      <t xml:space="preserve">Nota: </t>
    </r>
    <r>
      <rPr>
        <sz val="9"/>
        <color theme="1"/>
        <rFont val="Verdana"/>
        <family val="2"/>
        <scheme val="minor"/>
      </rPr>
      <t xml:space="preserve">O indicador resulta da divisão do produto interno bruto (PIB) pela energia bruta disponível para um determinado ano civil. Mede a produtividade do consumo de energia e fornece uma imagem do grau de dissociação entre o consumo de energia e o crescimento do PIB.  </t>
    </r>
  </si>
  <si>
    <t xml:space="preserve">Quota de FER </t>
  </si>
  <si>
    <t>Meta 2020</t>
  </si>
  <si>
    <t>Progressos e metas de fontes de energia renováveis para Portugal</t>
  </si>
  <si>
    <t>Trajectória indicativa para Portugal</t>
  </si>
  <si>
    <t>Fonte: APA</t>
  </si>
  <si>
    <t>Produção de eletricidade por fonte em Portugal em 2020</t>
  </si>
  <si>
    <t>Produção de eletricidade por fonte em Portugal em 2019</t>
  </si>
  <si>
    <t>Renovável</t>
  </si>
  <si>
    <t>Geotérmica</t>
  </si>
  <si>
    <t>Solar</t>
  </si>
  <si>
    <t>Bioenergia</t>
  </si>
  <si>
    <t>Eólica</t>
  </si>
  <si>
    <t>Hídrica</t>
  </si>
  <si>
    <t>Fóssil</t>
  </si>
  <si>
    <t>Fuel e Gasóleo</t>
  </si>
  <si>
    <t>Cogeração Fóssil</t>
  </si>
  <si>
    <t>Carvão</t>
  </si>
  <si>
    <t>Gás Natural</t>
  </si>
  <si>
    <t>Total</t>
  </si>
  <si>
    <t>Percentagem de energia renovável no consumo de combustíveis nos transportes na Europa</t>
  </si>
  <si>
    <t xml:space="preserve">(em % do consumo final bruto de energia) </t>
  </si>
  <si>
    <t>EU 2020 Objetivo</t>
  </si>
  <si>
    <t xml:space="preserve">EU - 27 </t>
  </si>
  <si>
    <t>Intensidade de emissões de gases com efeito de estufa do consumo de energia</t>
  </si>
  <si>
    <t>(Índice, 2000=100)</t>
  </si>
  <si>
    <r>
      <t>6.3. Intensidade das emissões de CO</t>
    </r>
    <r>
      <rPr>
        <b/>
        <vertAlign val="subscript"/>
        <sz val="14"/>
        <color theme="1"/>
        <rFont val="Verdana"/>
        <family val="2"/>
        <scheme val="minor"/>
      </rPr>
      <t>²</t>
    </r>
  </si>
  <si>
    <r>
      <t>Emissões de dióxido de carbono (CO</t>
    </r>
    <r>
      <rPr>
        <b/>
        <vertAlign val="subscript"/>
        <sz val="11"/>
        <color theme="1"/>
        <rFont val="Verdana"/>
        <family val="2"/>
      </rPr>
      <t>²</t>
    </r>
    <r>
      <rPr>
        <b/>
        <sz val="11"/>
        <color theme="1"/>
        <rFont val="Verdana"/>
        <family val="2"/>
      </rPr>
      <t>)</t>
    </r>
  </si>
  <si>
    <t>(kg por PPC $ do PIB)</t>
  </si>
  <si>
    <r>
      <t>(Megatonelada de CO</t>
    </r>
    <r>
      <rPr>
        <vertAlign val="subscript"/>
        <sz val="11"/>
        <color theme="1"/>
        <rFont val="Calibri"/>
        <family val="2"/>
      </rPr>
      <t xml:space="preserve">2 </t>
    </r>
    <r>
      <rPr>
        <sz val="11"/>
        <color theme="1"/>
        <rFont val="Calibri"/>
        <family val="2"/>
      </rPr>
      <t>equivalente)</t>
    </r>
  </si>
  <si>
    <t>Emissões totais sem LULUCF</t>
  </si>
  <si>
    <t>Emissões totais com LULUCF</t>
  </si>
  <si>
    <t>Índice de exploração da água (WEI+)</t>
  </si>
  <si>
    <t>Valor acrescentado bruto da indústria florestal, a preços base</t>
  </si>
  <si>
    <r>
      <rPr>
        <i/>
        <sz val="9"/>
        <color theme="1"/>
        <rFont val="Verdana"/>
        <family val="2"/>
        <scheme val="minor"/>
      </rPr>
      <t>Fonte:</t>
    </r>
    <r>
      <rPr>
        <sz val="9"/>
        <color theme="1"/>
        <rFont val="Verdana"/>
        <family val="2"/>
        <scheme val="minor"/>
      </rPr>
      <t xml:space="preserve"> Eurostat [TAG00058]</t>
    </r>
  </si>
  <si>
    <t xml:space="preserve">Nota: As contas económicas da silvicultura e da exploração florestal baseiam-se nas contas nacionais, mas são recolhidas com maior detalhe. Os preços actuais significam os preços desse ano específico. Preços de base significa o preço recebido pelo produtor após dedução de todos os impostos sobre os produtos, mas incluindo todos os subsídios aos produtos. O valor acrescentado bruto é o valor da produção menos o valor do consumo intermédio. O capital fixo refere-se aos activos de vida mais longa (por exemplo, equipamento ou edifícios) que são adquiridos (trata-se da formação bruta de capital fixo) ou consumidos (trata-se do consumo de capital fixo, da redução anual do valor dos activos fixos). </t>
  </si>
  <si>
    <t>UE -27</t>
  </si>
  <si>
    <t>Contributo do volume de negócios das empresas da indústria de base florestal e da silvicultura no PIB nacional</t>
  </si>
  <si>
    <t>% da indústria florestal no PIB nacional</t>
  </si>
  <si>
    <t>% da silvicultura no PIB nacional</t>
  </si>
  <si>
    <t>Contributo do VAB das empresas da indústria de base florestal e da silvicultura no VAB nacional</t>
  </si>
  <si>
    <t>% da indústria florestal no VAB nacional</t>
  </si>
  <si>
    <t>% da silvicultura no VAB nacional</t>
  </si>
  <si>
    <t>Taxa de utilização circular de material na UE</t>
  </si>
  <si>
    <r>
      <rPr>
        <i/>
        <sz val="9"/>
        <color theme="1"/>
        <rFont val="Verdana"/>
        <family val="2"/>
        <scheme val="minor"/>
      </rPr>
      <t xml:space="preserve">Fonte: Eurostat </t>
    </r>
    <r>
      <rPr>
        <sz val="9"/>
        <color theme="1"/>
        <rFont val="Verdana"/>
        <family val="2"/>
        <scheme val="minor"/>
      </rPr>
      <t>[SDG_12_41]</t>
    </r>
  </si>
  <si>
    <t xml:space="preserve">Nota: A taxa de utilização de material circular mede a percentagem de material recuperado e reintroduzido na economia na utilização global de material. </t>
  </si>
  <si>
    <t>Produtividade dos recursos</t>
  </si>
  <si>
    <t>(euro por quilograma)</t>
  </si>
  <si>
    <t>Dependência da importação de material total</t>
  </si>
  <si>
    <r>
      <t>10.1. Produção de resíduos urbanos</t>
    </r>
    <r>
      <rPr>
        <b/>
        <i/>
        <sz val="14"/>
        <color theme="1"/>
        <rFont val="Verdana"/>
        <family val="2"/>
        <scheme val="minor"/>
      </rPr>
      <t xml:space="preserve"> per capita</t>
    </r>
  </si>
  <si>
    <r>
      <t xml:space="preserve">(Quilogramas </t>
    </r>
    <r>
      <rPr>
        <i/>
        <sz val="9"/>
        <rFont val="Arial"/>
        <family val="2"/>
      </rPr>
      <t>per capita)</t>
    </r>
  </si>
  <si>
    <r>
      <rPr>
        <i/>
        <sz val="9"/>
        <color theme="1"/>
        <rFont val="Verdana"/>
        <family val="2"/>
        <scheme val="minor"/>
      </rPr>
      <t xml:space="preserve">Fonte: </t>
    </r>
    <r>
      <rPr>
        <sz val="9"/>
        <color theme="1"/>
        <rFont val="Verdana"/>
        <family val="2"/>
        <scheme val="minor"/>
      </rPr>
      <t>Eurostat [CEI_PC031]</t>
    </r>
  </si>
  <si>
    <t>Total de RU (Milhões de toneladas)</t>
  </si>
  <si>
    <t>Produção de resíduos por actividades económicas e domésticas, 2018</t>
  </si>
  <si>
    <r>
      <rPr>
        <i/>
        <sz val="9"/>
        <color theme="1"/>
        <rFont val="Verdana"/>
        <family val="2"/>
        <scheme val="minor"/>
      </rPr>
      <t xml:space="preserve">Fonte: </t>
    </r>
    <r>
      <rPr>
        <sz val="9"/>
        <color theme="1"/>
        <rFont val="Verdana"/>
        <family val="2"/>
        <scheme val="minor"/>
      </rPr>
      <t>Eurostat [ENV_WASGEN]</t>
    </r>
  </si>
  <si>
    <r>
      <rPr>
        <i/>
        <sz val="9"/>
        <color theme="1"/>
        <rFont val="Verdana"/>
        <family val="2"/>
      </rPr>
      <t>Fonte:</t>
    </r>
    <r>
      <rPr>
        <sz val="9"/>
        <color theme="1"/>
        <rFont val="Verdana"/>
        <family val="2"/>
      </rPr>
      <t xml:space="preserve"> Eurostat [CEI_WM011]</t>
    </r>
  </si>
  <si>
    <t>Reciclagem</t>
  </si>
  <si>
    <t>(percentagem)</t>
  </si>
  <si>
    <t>Liechtenstein</t>
  </si>
  <si>
    <r>
      <rPr>
        <i/>
        <sz val="10"/>
        <color theme="1"/>
        <rFont val="Verdana"/>
        <family val="2"/>
        <scheme val="minor"/>
      </rPr>
      <t>Fonte:</t>
    </r>
    <r>
      <rPr>
        <sz val="10"/>
        <color theme="1"/>
        <rFont val="Verdana"/>
        <family val="2"/>
        <scheme val="minor"/>
      </rPr>
      <t xml:space="preserve"> Eurostat [ENV_WASPAC]</t>
    </r>
  </si>
  <si>
    <t xml:space="preserve">Valorização </t>
  </si>
  <si>
    <t>(Percentagem)</t>
  </si>
  <si>
    <t>Meta</t>
  </si>
  <si>
    <t>Capítulo (Verdana 14 - N)</t>
  </si>
  <si>
    <t>Título (Verdana 11 - N)</t>
  </si>
  <si>
    <t>Cores dos gráficos</t>
  </si>
  <si>
    <t>Unidades (Verdana 10)</t>
  </si>
  <si>
    <t>Não sei se não tenho que mudar a cor amarela como cor secundária dos gráficos</t>
  </si>
  <si>
    <t>Colunas</t>
  </si>
  <si>
    <t>Não é das cores + vísiveis</t>
  </si>
  <si>
    <t>Linhas</t>
  </si>
  <si>
    <t>texto</t>
  </si>
  <si>
    <t>Coluna A largura 4</t>
  </si>
  <si>
    <t>Capítulo a começar na linha 5</t>
  </si>
  <si>
    <t>European Free Trade Association (EFTA)</t>
  </si>
  <si>
    <t>Iceland</t>
  </si>
  <si>
    <t>(IS)</t>
  </si>
  <si>
    <t>Norway</t>
  </si>
  <si>
    <t>(NO)</t>
  </si>
  <si>
    <t>(LI)</t>
  </si>
  <si>
    <t>Switzerland</t>
  </si>
  <si>
    <t>(CH)</t>
  </si>
  <si>
    <t xml:space="preserve">Percentagem de veículos com emissões zero nos novos veículos de passageiros registados </t>
  </si>
  <si>
    <t>5.2. Peso da energia renovável no consumo de combustíveis nos transportes</t>
  </si>
  <si>
    <t>5.1. Veículos com emissões zero</t>
  </si>
  <si>
    <t>6.1.  Emissões de gases com efeito de estufa</t>
  </si>
  <si>
    <t>1.3. VAB da protecção ambiental versus actividades de gestão de recursos</t>
  </si>
  <si>
    <t>Consumo de matéria-prima</t>
  </si>
  <si>
    <r>
      <t xml:space="preserve">(toneladas </t>
    </r>
    <r>
      <rPr>
        <i/>
        <sz val="9"/>
        <color theme="1"/>
        <rFont val="Verdana"/>
        <family val="2"/>
        <scheme val="minor"/>
      </rPr>
      <t>per capita</t>
    </r>
    <r>
      <rPr>
        <sz val="9"/>
        <color theme="1"/>
        <rFont val="Verdana"/>
        <family val="2"/>
        <scheme val="minor"/>
      </rPr>
      <t>)</t>
    </r>
  </si>
  <si>
    <t>4.2. Dependência energética</t>
  </si>
  <si>
    <t>4.3. Consumo de energia</t>
  </si>
  <si>
    <t>4.4. Produtividade energética</t>
  </si>
  <si>
    <t>4.5. Metas de energias renováveis</t>
  </si>
  <si>
    <t>4.6. Produção de electricidade por fonte</t>
  </si>
  <si>
    <t xml:space="preserve">4.3. Consumo de energia </t>
  </si>
  <si>
    <t xml:space="preserve">4.6. Produção de electricidade por fonte </t>
  </si>
  <si>
    <r>
      <t>6.2. Emissões de gases com efeito de estufa</t>
    </r>
    <r>
      <rPr>
        <b/>
        <i/>
        <sz val="14"/>
        <color theme="1"/>
        <rFont val="Verdana"/>
        <family val="2"/>
        <scheme val="minor"/>
      </rPr>
      <t xml:space="preserve"> per capita</t>
    </r>
  </si>
  <si>
    <t>6.4. Intensidade de emissões de gases com efeito de estufa do consumo de energia</t>
  </si>
  <si>
    <t>9.2. Dependência da importação de material</t>
  </si>
  <si>
    <t>9.1. Consumo de matéria-prima</t>
  </si>
  <si>
    <t>9.3. Taxa de utilização circular de material</t>
  </si>
  <si>
    <t>9.4. Produtividade dos recursos</t>
  </si>
  <si>
    <t xml:space="preserve">10.2. Produção e capitação de resíduos urbanos em Portugal </t>
  </si>
  <si>
    <t>10.3. Produção de resíduos por actividade económica</t>
  </si>
  <si>
    <t xml:space="preserve">- </t>
  </si>
  <si>
    <t xml:space="preserve">Recursos vivos </t>
  </si>
  <si>
    <t xml:space="preserve">Recursos não vivos </t>
  </si>
  <si>
    <t xml:space="preserve">Energia dos oceanos </t>
  </si>
  <si>
    <t xml:space="preserve">Actividades portuárias </t>
  </si>
  <si>
    <t xml:space="preserve">Construção e reparação naval </t>
  </si>
  <si>
    <t xml:space="preserve">Transporte marítimo </t>
  </si>
  <si>
    <t xml:space="preserve">Turismo costeiro </t>
  </si>
  <si>
    <t xml:space="preserve">Emprego nacional </t>
  </si>
  <si>
    <t xml:space="preserve">Economia azul (% de empregos nacionais) </t>
  </si>
  <si>
    <t xml:space="preserve">VAB nacional </t>
  </si>
  <si>
    <t xml:space="preserve">Economia azul (% do VAB nacional) </t>
  </si>
  <si>
    <t xml:space="preserve">(milhares) </t>
  </si>
  <si>
    <t xml:space="preserve">(milhões de euros) </t>
  </si>
  <si>
    <t>% de empregos azuis no emprego nacional</t>
  </si>
  <si>
    <t>% do VAB azul no emprego nacional</t>
  </si>
  <si>
    <t>Dependência energética</t>
  </si>
  <si>
    <t xml:space="preserve">10.5. Taxa de reciclagem de resíduos municipais </t>
  </si>
  <si>
    <t xml:space="preserve">10.6. Taxa de reciclagem e recuperação de embalagens </t>
  </si>
  <si>
    <t>Tratamento de Resíduos Total</t>
  </si>
  <si>
    <t>Recuperação - "Backfilling"</t>
  </si>
  <si>
    <t>Recuperação - Reciclagem</t>
  </si>
  <si>
    <t xml:space="preserve">Recuperação - Recuperação de energia </t>
  </si>
  <si>
    <t xml:space="preserve">Eliminação - Incineração </t>
  </si>
  <si>
    <t xml:space="preserve">Eliminação - Aterros e outros </t>
  </si>
  <si>
    <t>Total Tratamento de Resíduos</t>
  </si>
  <si>
    <t xml:space="preserve">Aterros e outros </t>
  </si>
  <si>
    <t xml:space="preserve">Incineração </t>
  </si>
  <si>
    <t xml:space="preserve">Recuperação de energia </t>
  </si>
  <si>
    <t>"Backfilling"</t>
  </si>
  <si>
    <t>Eliminação:</t>
  </si>
  <si>
    <t>(toneladas)</t>
  </si>
  <si>
    <t>Tratamento de resíduos por tipo de tratamento, 2018</t>
  </si>
  <si>
    <t>10.4. Tratamento de resíduos por tipo de tratamento</t>
  </si>
  <si>
    <t>Valorização:</t>
  </si>
  <si>
    <r>
      <rPr>
        <i/>
        <sz val="9"/>
        <color theme="1"/>
        <rFont val="Verdana"/>
        <family val="2"/>
        <scheme val="minor"/>
      </rPr>
      <t>Fonte:</t>
    </r>
    <r>
      <rPr>
        <sz val="9"/>
        <color theme="1"/>
        <rFont val="Verdana"/>
        <family val="2"/>
        <scheme val="minor"/>
      </rPr>
      <t xml:space="preserve"> Eurostat [T2020_RD320]</t>
    </r>
  </si>
  <si>
    <t>Índice de exportação de produtos da eco-indústria</t>
  </si>
  <si>
    <r>
      <t xml:space="preserve">Fonte: Comissão Europeia, </t>
    </r>
    <r>
      <rPr>
        <sz val="9"/>
        <color theme="1"/>
        <rFont val="Verdana (corpo)"/>
      </rPr>
      <t>Eco-innovation scoreboard</t>
    </r>
  </si>
  <si>
    <t>3.2. Índice de patentes relacionadas com a eco-inovação, de emprego na eco-indústria e de exportação de produtos da eco-indústria</t>
  </si>
  <si>
    <t>Nota: Os índices são calculados através das pontuações relativas ao desempenho da UE na rubrica correspondente.</t>
  </si>
  <si>
    <t>Total (% das empresas florestais no PIB nacional)</t>
  </si>
  <si>
    <t>Total (% das empresas florestais no VAB nacional)</t>
  </si>
  <si>
    <r>
      <rPr>
        <i/>
        <sz val="9"/>
        <color theme="1"/>
        <rFont val="Verdana"/>
        <family val="2"/>
        <scheme val="minor"/>
      </rPr>
      <t>Fonte:</t>
    </r>
    <r>
      <rPr>
        <sz val="9"/>
        <color theme="1"/>
        <rFont val="Verdana"/>
        <family val="2"/>
        <scheme val="minor"/>
      </rPr>
      <t xml:space="preserve"> INE, Pordata</t>
    </r>
  </si>
  <si>
    <t>Média UE-27</t>
  </si>
  <si>
    <t>Despesas nacionais com a proteção ambiental</t>
  </si>
  <si>
    <t>2.4. Despesas nacionais com a proteção ambiental</t>
  </si>
  <si>
    <t>Fonte: EAFO, DG MOVE; Eurostat [CLI_ACT_NOEC]</t>
  </si>
  <si>
    <r>
      <rPr>
        <i/>
        <sz val="9"/>
        <color theme="1"/>
        <rFont val="Verdana"/>
        <family val="2"/>
        <scheme val="minor"/>
      </rPr>
      <t xml:space="preserve">Fonte: </t>
    </r>
    <r>
      <rPr>
        <sz val="9"/>
        <color theme="1"/>
        <rFont val="Verdana"/>
        <family val="2"/>
        <scheme val="minor"/>
      </rPr>
      <t>Eurostat [NRG_IND_REN]</t>
    </r>
  </si>
  <si>
    <r>
      <t xml:space="preserve">(toneladas </t>
    </r>
    <r>
      <rPr>
        <i/>
        <sz val="10"/>
        <color theme="1"/>
        <rFont val="Verdana"/>
        <family val="2"/>
      </rPr>
      <t>per capita)</t>
    </r>
  </si>
  <si>
    <r>
      <t xml:space="preserve">Fonte: </t>
    </r>
    <r>
      <rPr>
        <sz val="9"/>
        <color theme="1"/>
        <rFont val="Verdana"/>
        <family val="2"/>
      </rPr>
      <t>World Development Indicators;  Eurostat [GBA_NABSFIN07]; OECD</t>
    </r>
  </si>
  <si>
    <r>
      <rPr>
        <i/>
        <sz val="9"/>
        <color theme="1"/>
        <rFont val="Verdana"/>
        <family val="2"/>
        <scheme val="minor"/>
      </rPr>
      <t xml:space="preserve"> Fonte: </t>
    </r>
    <r>
      <rPr>
        <sz val="9"/>
        <color theme="1"/>
        <rFont val="Verdana"/>
        <family val="2"/>
        <scheme val="minor"/>
      </rPr>
      <t>REN, EDA e EEM</t>
    </r>
  </si>
  <si>
    <r>
      <rPr>
        <i/>
        <sz val="9"/>
        <color theme="1"/>
        <rFont val="Verdana"/>
        <family val="2"/>
        <scheme val="minor"/>
      </rPr>
      <t xml:space="preserve">Fonte: </t>
    </r>
    <r>
      <rPr>
        <sz val="9"/>
        <color theme="1"/>
        <rFont val="Verdana"/>
        <family val="2"/>
        <scheme val="minor"/>
      </rPr>
      <t>The EU blue economy report 2022</t>
    </r>
  </si>
  <si>
    <t>Peso do emprego e do VAB azul na economia nacional dos países da UE</t>
  </si>
  <si>
    <r>
      <rPr>
        <i/>
        <sz val="9"/>
        <color theme="1"/>
        <rFont val="Verdana"/>
        <family val="2"/>
        <scheme val="minor"/>
      </rPr>
      <t>Fonte: Eurostat [</t>
    </r>
    <r>
      <rPr>
        <sz val="9"/>
        <color theme="1"/>
        <rFont val="Verdana"/>
        <family val="2"/>
        <scheme val="minor"/>
      </rPr>
      <t>SDG_12_21]</t>
    </r>
  </si>
  <si>
    <t>(% do total de resíduos )</t>
  </si>
  <si>
    <r>
      <rPr>
        <i/>
        <sz val="9"/>
        <color theme="1"/>
        <rFont val="Verdana"/>
        <family val="2"/>
        <scheme val="minor"/>
      </rPr>
      <t xml:space="preserve">Fonte: </t>
    </r>
    <r>
      <rPr>
        <sz val="9"/>
        <color theme="1"/>
        <rFont val="Verdana"/>
        <family val="2"/>
        <scheme val="minor"/>
      </rPr>
      <t>Eurostat [ENV_WASTRT]</t>
    </r>
  </si>
  <si>
    <t>Capitação diária (kg/hab. dia)</t>
  </si>
  <si>
    <r>
      <rPr>
        <i/>
        <sz val="9"/>
        <color theme="1"/>
        <rFont val="Verdana"/>
        <family val="2"/>
        <scheme val="minor"/>
      </rPr>
      <t xml:space="preserve">Fonte: </t>
    </r>
    <r>
      <rPr>
        <sz val="9"/>
        <color theme="1"/>
        <rFont val="Verdana"/>
        <family val="2"/>
        <scheme val="minor"/>
      </rPr>
      <t>Agência Europeia do Ambiente; Eurostat (SDG_13_20)</t>
    </r>
  </si>
  <si>
    <t xml:space="preserve">7.2. Índice de exploração da água </t>
  </si>
  <si>
    <t>7.2. Índice de exploração da água</t>
  </si>
  <si>
    <t>Total UE-27</t>
  </si>
  <si>
    <t>VAB total</t>
  </si>
  <si>
    <t>(Volumes ligados em cadeia, milhões de euros)</t>
  </si>
  <si>
    <t>Média da UE-27 de acordo com estimativa do Eurostat.</t>
  </si>
  <si>
    <t>VAB das atividade de gestão de recursos</t>
  </si>
  <si>
    <t>Receitas em impostos ambientais por categoria na UE</t>
  </si>
  <si>
    <t>Transporte</t>
  </si>
  <si>
    <t>3. Outputs de eco-inovação</t>
  </si>
  <si>
    <t>4. Eficiência dos recursos</t>
  </si>
  <si>
    <r>
      <t>Toneladas de equivalente de petróleo</t>
    </r>
    <r>
      <rPr>
        <i/>
        <sz val="10"/>
        <color rgb="FF202124"/>
        <rFont val="Verdana"/>
        <family val="2"/>
      </rPr>
      <t xml:space="preserve"> per capita</t>
    </r>
  </si>
  <si>
    <r>
      <t xml:space="preserve">Consumo de energia final </t>
    </r>
    <r>
      <rPr>
        <b/>
        <i/>
        <sz val="11"/>
        <color theme="1"/>
        <rFont val="Verdana"/>
        <family val="2"/>
        <scheme val="minor"/>
      </rPr>
      <t>per capita</t>
    </r>
    <r>
      <rPr>
        <b/>
        <sz val="11"/>
        <color theme="1"/>
        <rFont val="Verdana"/>
        <family val="2"/>
        <scheme val="minor"/>
      </rPr>
      <t xml:space="preserve"> na UE</t>
    </r>
  </si>
  <si>
    <t>Emissões nacionais de gases com efeito de estufa em Portugal</t>
  </si>
  <si>
    <t>Nota: LULUCF (Land Use, Land-Use Change and Forestry) representa o  setor que abrange o uso do solo, a alteração do uso do solo e as florestas. Ou seja que abrange a utilização de solos, árvores, plantas, biomassa e madeira.</t>
  </si>
  <si>
    <r>
      <t xml:space="preserve">Emissões de gases com efeito de estufa </t>
    </r>
    <r>
      <rPr>
        <b/>
        <i/>
        <sz val="11"/>
        <color theme="1"/>
        <rFont val="Verdana"/>
        <family val="2"/>
      </rPr>
      <t>per capita</t>
    </r>
    <r>
      <rPr>
        <b/>
        <sz val="11"/>
        <color theme="1"/>
        <rFont val="Verdana"/>
        <family val="2"/>
      </rPr>
      <t xml:space="preserve"> incluindo LULUCF</t>
    </r>
  </si>
  <si>
    <t xml:space="preserve">Média da UE-27 calculada através da média aritmética. </t>
  </si>
  <si>
    <r>
      <rPr>
        <i/>
        <sz val="9"/>
        <color theme="1"/>
        <rFont val="Verdana"/>
        <family val="2"/>
        <scheme val="minor"/>
      </rPr>
      <t xml:space="preserve">Nota: </t>
    </r>
    <r>
      <rPr>
        <sz val="9"/>
        <color theme="1"/>
        <rFont val="Verdana"/>
        <family val="2"/>
        <scheme val="minor"/>
      </rPr>
      <t xml:space="preserve">O índice de exploração da água (WEI+) num país é a média anual da procura total de água doce dividida pela média a longo prazo dos recursos de água doce. Dá uma indicação de como a procura total de água exerce pressão sobre o recurso hídrico. Genericamente e a nível europeu, valores superiores a 20 indicam escassez de água, enquanto valores iguais ou superiores a 40 indicam situações de grave escassez de água e que a utilização de recursos de água doce não é sustentável. </t>
    </r>
  </si>
  <si>
    <t>Nota: A dependência de importação de material fornece o rácio das importações sobre as entradas directas de material em percentagem. O termo "dependência das importações de material" mostra até que ponto uma economia depende das importações para satisfazer as suas necessidades materiais. Valores iguais a 100% indicam que não há extracções internas durante o ano de referência.</t>
  </si>
  <si>
    <t>2021 (p)</t>
  </si>
  <si>
    <r>
      <rPr>
        <i/>
        <sz val="9"/>
        <color theme="1"/>
        <rFont val="Verdana"/>
        <family val="2"/>
        <scheme val="minor"/>
      </rPr>
      <t>Fonte:</t>
    </r>
    <r>
      <rPr>
        <sz val="9"/>
        <color theme="1"/>
        <rFont val="Verdana"/>
        <family val="2"/>
        <scheme val="minor"/>
      </rPr>
      <t xml:space="preserve"> Eurostat [ENV_AC_RP]</t>
    </r>
  </si>
  <si>
    <t xml:space="preserve">Nota: A produtividade dos recursos dá-nos o rácio entre o PIB e a quantidade total de materiais diretamente utilizados por uma economia (consumo doméstico de material). </t>
  </si>
  <si>
    <t>Mineração</t>
  </si>
  <si>
    <t>Indústria transformadora</t>
  </si>
  <si>
    <t>Construção</t>
  </si>
  <si>
    <t>Domésticos</t>
  </si>
  <si>
    <t>Águas e Resíduos</t>
  </si>
  <si>
    <t xml:space="preserve">Electricidade, gás e vapor </t>
  </si>
  <si>
    <t>Agricultura, silvicultura e pesca</t>
  </si>
  <si>
    <t>Outros</t>
  </si>
  <si>
    <t>GEE, 22.12.2021</t>
  </si>
  <si>
    <t>GEE, 16.08.2022</t>
  </si>
  <si>
    <r>
      <t>6.3. Intensidade das emissões de CO</t>
    </r>
    <r>
      <rPr>
        <u/>
        <vertAlign val="subscript"/>
        <sz val="11"/>
        <color theme="10"/>
        <rFont val="Verdana"/>
        <family val="2"/>
        <scheme val="minor"/>
      </rPr>
      <t>2</t>
    </r>
  </si>
  <si>
    <t>10.2. Produção e capitação de resíduos urbanos em Portugal</t>
  </si>
  <si>
    <t>10.5. Taxa de reciclagem de resíduos municipais</t>
  </si>
  <si>
    <t>10.6. Taxa de reciclagem e recuperação de embalagens</t>
  </si>
  <si>
    <r>
      <t xml:space="preserve">10.1. Produção de resíduos urbanos </t>
    </r>
    <r>
      <rPr>
        <i/>
        <u/>
        <sz val="11"/>
        <color theme="10"/>
        <rFont val="Verdana"/>
        <family val="2"/>
        <scheme val="minor"/>
      </rPr>
      <t>per capita</t>
    </r>
  </si>
  <si>
    <r>
      <t xml:space="preserve">6.2. Emissões de gases com efeito de estufa </t>
    </r>
    <r>
      <rPr>
        <i/>
        <u/>
        <sz val="11"/>
        <color theme="10"/>
        <rFont val="Verdana"/>
        <family val="2"/>
        <scheme val="minor"/>
      </rPr>
      <t>per capita</t>
    </r>
  </si>
  <si>
    <t>VAB das atividade de proteção ambiental e gestão de recursos</t>
  </si>
  <si>
    <r>
      <rPr>
        <i/>
        <sz val="8"/>
        <color theme="1"/>
        <rFont val="Verdana"/>
        <family val="2"/>
      </rPr>
      <t>Fonte:</t>
    </r>
    <r>
      <rPr>
        <sz val="8"/>
        <color theme="1"/>
        <rFont val="Verdana"/>
        <family val="2"/>
      </rPr>
      <t xml:space="preserve"> Eurostat [ENV_AC_TAX]</t>
    </r>
  </si>
  <si>
    <t xml:space="preserve">Despesas governamentais em I&amp;D nos domínios do ambiente e da energia (percentagem do PIB), média 2012-2018 </t>
  </si>
  <si>
    <t>Nota: Índice 2012 na UE=100</t>
  </si>
  <si>
    <r>
      <rPr>
        <i/>
        <sz val="8"/>
        <color theme="1"/>
        <rFont val="Verdana"/>
        <family val="2"/>
        <scheme val="minor"/>
      </rPr>
      <t xml:space="preserve">Fonte: Agência Europeia do Ambient; </t>
    </r>
    <r>
      <rPr>
        <sz val="8"/>
        <color theme="1"/>
        <rFont val="Verdana"/>
        <family val="2"/>
        <scheme val="minor"/>
      </rPr>
      <t>Eurostat [SDG_13_10]</t>
    </r>
  </si>
  <si>
    <t>7.1. Peso da economia azul</t>
  </si>
  <si>
    <t>Emprego na economia azul em Portugal</t>
  </si>
  <si>
    <t>VAB de economia azul em Portugal</t>
  </si>
  <si>
    <r>
      <rPr>
        <i/>
        <sz val="9"/>
        <color theme="1"/>
        <rFont val="Verdana"/>
        <family val="2"/>
        <scheme val="minor"/>
      </rPr>
      <t xml:space="preserve">Fonte: </t>
    </r>
    <r>
      <rPr>
        <sz val="9"/>
        <color theme="1"/>
        <rFont val="Verdana"/>
        <family val="2"/>
        <scheme val="minor"/>
      </rPr>
      <t>EEA, Eurostat [SDG_06_60]</t>
    </r>
  </si>
  <si>
    <t>Fonte: Eurostat [ENV_AC_MID]</t>
  </si>
  <si>
    <t>8.1. Indústria florestal</t>
  </si>
  <si>
    <t>8.2. Valor acrescentado bruto da indústria florestal</t>
  </si>
  <si>
    <r>
      <t xml:space="preserve">Fonte: </t>
    </r>
    <r>
      <rPr>
        <sz val="9"/>
        <color theme="1"/>
        <rFont val="Verdana"/>
        <family val="2"/>
        <scheme val="minor"/>
      </rPr>
      <t>Banco Mundial</t>
    </r>
  </si>
  <si>
    <r>
      <rPr>
        <i/>
        <sz val="9"/>
        <color theme="1"/>
        <rFont val="Verdana"/>
        <family val="2"/>
        <scheme val="minor"/>
      </rPr>
      <t>Nota</t>
    </r>
    <r>
      <rPr>
        <sz val="9"/>
        <color theme="1"/>
        <rFont val="Verdana"/>
        <family val="2"/>
        <scheme val="minor"/>
      </rPr>
      <t>: A paridade do poder de compra (PPC) é uma métrica destinada à comparação das moedas de diferentes países através de um índice para o poder de compra.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</si>
</sst>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.##########"/>
    <numFmt numFmtId="166" formatCode="#,##0.0"/>
    <numFmt numFmtId="167" formatCode="0.0"/>
    <numFmt numFmtId="168" formatCode="0.000"/>
    <numFmt numFmtId="169" formatCode="#,##0.000"/>
  </numFmts>
  <fonts count="135">
    <font>
      <sz val="11"/>
      <color theme="1"/>
      <name val="Verdana"/>
      <charset val="134"/>
      <scheme val="minor"/>
    </font>
    <font>
      <sz val="11"/>
      <color theme="1"/>
      <name val="Verdana"/>
      <family val="2"/>
      <scheme val="minor"/>
    </font>
    <font>
      <sz val="12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  <scheme val="minor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Verdana"/>
      <family val="2"/>
      <scheme val="minor"/>
    </font>
    <font>
      <b/>
      <sz val="16"/>
      <color theme="1"/>
      <name val="Verdana"/>
      <family val="2"/>
      <scheme val="minor"/>
    </font>
    <font>
      <sz val="12"/>
      <color rgb="FF3F3F3F"/>
      <name val="Helvetica"/>
      <family val="2"/>
    </font>
    <font>
      <b/>
      <sz val="13.5"/>
      <color rgb="FF5B5B60"/>
      <name val="Arial"/>
      <family val="2"/>
    </font>
    <font>
      <sz val="11"/>
      <color theme="1"/>
      <name val="Verdana"/>
      <family val="2"/>
    </font>
    <font>
      <b/>
      <sz val="9"/>
      <color indexed="9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Verdana"/>
      <family val="2"/>
      <scheme val="minor"/>
    </font>
    <font>
      <sz val="11"/>
      <color theme="1"/>
      <name val="Segoe UI"/>
      <family val="2"/>
    </font>
    <font>
      <sz val="8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Calibri"/>
      <family val="2"/>
    </font>
    <font>
      <sz val="9"/>
      <color theme="1"/>
      <name val="Verdana"/>
      <family val="2"/>
    </font>
    <font>
      <u/>
      <sz val="11"/>
      <color theme="10"/>
      <name val="Arial"/>
      <family val="2"/>
    </font>
    <font>
      <sz val="12"/>
      <color theme="0"/>
      <name val="Arial"/>
      <family val="2"/>
    </font>
    <font>
      <sz val="9"/>
      <color rgb="FF000000"/>
      <name val="Arial"/>
      <family val="2"/>
    </font>
    <font>
      <sz val="10"/>
      <color rgb="FFC65911"/>
      <name val="Verdana"/>
      <family val="2"/>
      <scheme val="minor"/>
    </font>
    <font>
      <u/>
      <sz val="11"/>
      <color theme="10"/>
      <name val="Verdana"/>
      <family val="2"/>
      <scheme val="minor"/>
    </font>
    <font>
      <sz val="14"/>
      <color theme="1"/>
      <name val="Verdana"/>
      <family val="2"/>
    </font>
    <font>
      <sz val="10"/>
      <name val="Arial"/>
      <family val="2"/>
    </font>
    <font>
      <i/>
      <sz val="8"/>
      <color theme="1"/>
      <name val="Verdana"/>
      <family val="2"/>
    </font>
    <font>
      <sz val="10"/>
      <color rgb="FF000000"/>
      <name val="Tahoma"/>
      <family val="2"/>
    </font>
    <font>
      <sz val="10"/>
      <color rgb="FF000000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0"/>
      <color theme="1"/>
      <name val="Verdana"/>
      <family val="2"/>
    </font>
    <font>
      <u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sz val="8"/>
      <color theme="1"/>
      <name val="Verdana"/>
      <family val="2"/>
    </font>
    <font>
      <sz val="8"/>
      <color theme="1"/>
      <name val="Calibri"/>
      <family val="2"/>
    </font>
    <font>
      <u/>
      <sz val="8"/>
      <color theme="10"/>
      <name val="Verdana"/>
      <family val="2"/>
    </font>
    <font>
      <sz val="8"/>
      <color theme="1"/>
      <name val="Verdana"/>
      <family val="2"/>
      <scheme val="minor"/>
    </font>
    <font>
      <u/>
      <sz val="10"/>
      <color theme="10"/>
      <name val="Verdana"/>
      <family val="2"/>
    </font>
    <font>
      <sz val="9"/>
      <name val="Verdana"/>
      <family val="2"/>
      <scheme val="major"/>
    </font>
    <font>
      <u/>
      <sz val="10"/>
      <color theme="1"/>
      <name val="Verdana"/>
      <family val="2"/>
      <scheme val="minor"/>
    </font>
    <font>
      <b/>
      <sz val="12"/>
      <color theme="1"/>
      <name val="Verdana"/>
      <family val="2"/>
      <scheme val="minor"/>
    </font>
    <font>
      <sz val="8"/>
      <name val="Trebuchet MS"/>
      <family val="2"/>
    </font>
    <font>
      <i/>
      <sz val="8"/>
      <color theme="1"/>
      <name val="Verdana"/>
      <family val="2"/>
      <scheme val="minor"/>
    </font>
    <font>
      <b/>
      <sz val="14"/>
      <color theme="1"/>
      <name val="Verdana"/>
      <family val="2"/>
      <scheme val="minor"/>
    </font>
    <font>
      <b/>
      <sz val="12"/>
      <color rgb="FF5B5B60"/>
      <name val="Arial"/>
      <family val="2"/>
    </font>
    <font>
      <b/>
      <sz val="9"/>
      <name val="Arial"/>
      <family val="2"/>
    </font>
    <font>
      <b/>
      <sz val="14"/>
      <name val="Verdana"/>
      <family val="2"/>
      <scheme val="minor"/>
    </font>
    <font>
      <sz val="11"/>
      <color rgb="FF000000"/>
      <name val="Verdana"/>
      <family val="2"/>
      <scheme val="minor"/>
    </font>
    <font>
      <b/>
      <sz val="11"/>
      <color rgb="FF000000"/>
      <name val="Verdana"/>
      <family val="2"/>
      <scheme val="minor"/>
    </font>
    <font>
      <b/>
      <sz val="9"/>
      <color rgb="FFFFFFFF"/>
      <name val="Verdana"/>
      <family val="2"/>
      <scheme val="minor"/>
    </font>
    <font>
      <sz val="9"/>
      <name val="Verdana"/>
      <family val="2"/>
      <scheme val="minor"/>
    </font>
    <font>
      <b/>
      <sz val="14"/>
      <color rgb="FF333333"/>
      <name val="Arial"/>
      <family val="2"/>
    </font>
    <font>
      <sz val="14"/>
      <color rgb="FF333333"/>
      <name val="Arial"/>
      <family val="2"/>
    </font>
    <font>
      <sz val="10"/>
      <color rgb="FF202124"/>
      <name val="Verdana"/>
      <family val="2"/>
    </font>
    <font>
      <sz val="10"/>
      <color theme="1"/>
      <name val="Verdana (corpo)"/>
    </font>
    <font>
      <sz val="11"/>
      <color rgb="FFFF0000"/>
      <name val="Verdana"/>
      <family val="2"/>
      <scheme val="minor"/>
    </font>
    <font>
      <b/>
      <sz val="14"/>
      <color rgb="FF000000"/>
      <name val="Verdana"/>
      <family val="2"/>
      <scheme val="minor"/>
    </font>
    <font>
      <b/>
      <i/>
      <sz val="11"/>
      <color theme="1"/>
      <name val="Verdana"/>
      <family val="2"/>
    </font>
    <font>
      <i/>
      <sz val="10"/>
      <color theme="1"/>
      <name val="Verdana"/>
      <family val="2"/>
    </font>
    <font>
      <b/>
      <i/>
      <sz val="11"/>
      <color theme="1"/>
      <name val="Verdana"/>
      <family val="2"/>
      <scheme val="minor"/>
    </font>
    <font>
      <i/>
      <sz val="10"/>
      <color rgb="FF202124"/>
      <name val="Verdana"/>
      <family val="2"/>
    </font>
    <font>
      <sz val="11"/>
      <name val="Arial"/>
      <family val="2"/>
    </font>
    <font>
      <b/>
      <sz val="10"/>
      <color theme="1"/>
      <name val="Verdana"/>
      <family val="2"/>
      <scheme val="minor"/>
    </font>
    <font>
      <sz val="11"/>
      <color indexed="8"/>
      <name val="Verdana"/>
      <family val="2"/>
      <scheme val="minor"/>
    </font>
    <font>
      <i/>
      <sz val="9"/>
      <color theme="1"/>
      <name val="Verdana"/>
      <family val="2"/>
    </font>
    <font>
      <sz val="9"/>
      <color theme="1"/>
      <name val="Verdana"/>
      <family val="2"/>
      <scheme val="minor"/>
    </font>
    <font>
      <i/>
      <sz val="9"/>
      <color theme="1"/>
      <name val="Verdana"/>
      <family val="2"/>
      <scheme val="minor"/>
    </font>
    <font>
      <i/>
      <sz val="9"/>
      <name val="Arial"/>
      <family val="2"/>
    </font>
    <font>
      <b/>
      <i/>
      <sz val="14"/>
      <color theme="1"/>
      <name val="Verdana"/>
      <family val="2"/>
      <scheme val="minor"/>
    </font>
    <font>
      <sz val="9"/>
      <color rgb="FF000000"/>
      <name val="Verdana"/>
      <family val="2"/>
      <scheme val="minor"/>
    </font>
    <font>
      <sz val="11"/>
      <color rgb="FFC00000"/>
      <name val="Verdana"/>
      <family val="2"/>
      <scheme val="minor"/>
    </font>
    <font>
      <b/>
      <sz val="11"/>
      <color rgb="FFFF0000"/>
      <name val="Verdana"/>
      <family val="2"/>
      <scheme val="minor"/>
    </font>
    <font>
      <sz val="10"/>
      <color theme="1"/>
      <name val="Calibri (corpo)_x0000_"/>
      <charset val="134"/>
    </font>
    <font>
      <sz val="10"/>
      <color theme="9"/>
      <name val="Verdana"/>
      <family val="2"/>
    </font>
    <font>
      <sz val="10"/>
      <color rgb="FF92D050"/>
      <name val="Verdana"/>
      <family val="2"/>
    </font>
    <font>
      <sz val="10"/>
      <color theme="5" tint="-0.249977111117893"/>
      <name val="Verdana"/>
      <family val="2"/>
    </font>
    <font>
      <sz val="12"/>
      <color rgb="FF000000"/>
      <name val="Calibri"/>
      <family val="2"/>
    </font>
    <font>
      <b/>
      <sz val="11"/>
      <color theme="0"/>
      <name val="Verdana"/>
      <family val="2"/>
      <scheme val="minor"/>
    </font>
    <font>
      <sz val="8"/>
      <name val="Verdana"/>
      <family val="2"/>
      <scheme val="minor"/>
    </font>
    <font>
      <i/>
      <sz val="9"/>
      <color theme="1"/>
      <name val="Verdana (corpo)"/>
    </font>
    <font>
      <sz val="9"/>
      <color theme="1"/>
      <name val="Verdana (corpo)"/>
    </font>
    <font>
      <u/>
      <sz val="9"/>
      <color theme="10"/>
      <name val="Verdana (corpo)"/>
    </font>
    <font>
      <sz val="11"/>
      <name val="Arial"/>
      <family val="2"/>
    </font>
    <font>
      <i/>
      <sz val="10"/>
      <color theme="1"/>
      <name val="Verdana"/>
      <family val="2"/>
      <scheme val="minor"/>
    </font>
    <font>
      <sz val="13.5"/>
      <color rgb="FF004494"/>
      <name val="Arial"/>
      <family val="2"/>
    </font>
    <font>
      <sz val="9"/>
      <color rgb="FF9E9E9E"/>
      <name val="Arial"/>
      <family val="2"/>
    </font>
    <font>
      <sz val="11"/>
      <color theme="0"/>
      <name val="Verdana"/>
      <family val="2"/>
      <scheme val="minor"/>
    </font>
    <font>
      <u/>
      <sz val="10"/>
      <color theme="1"/>
      <name val="Arial"/>
      <family val="2"/>
    </font>
    <font>
      <sz val="10"/>
      <name val="Verdana"/>
      <family val="2"/>
    </font>
    <font>
      <b/>
      <sz val="11"/>
      <name val="Verdana"/>
      <family val="2"/>
    </font>
    <font>
      <b/>
      <vertAlign val="subscript"/>
      <sz val="14"/>
      <color theme="1"/>
      <name val="Verdana"/>
      <family val="2"/>
      <scheme val="minor"/>
    </font>
    <font>
      <b/>
      <vertAlign val="subscript"/>
      <sz val="11"/>
      <color theme="1"/>
      <name val="Verdana"/>
      <family val="2"/>
    </font>
    <font>
      <u/>
      <sz val="9"/>
      <color theme="1"/>
      <name val="Verdana"/>
      <family val="2"/>
      <scheme val="minor"/>
    </font>
    <font>
      <u/>
      <sz val="9"/>
      <color theme="10"/>
      <name val="Verdana"/>
      <family val="2"/>
    </font>
    <font>
      <sz val="16"/>
      <color rgb="FF000000"/>
      <name val="Helvetica Neue"/>
      <family val="2"/>
    </font>
    <font>
      <b/>
      <sz val="16"/>
      <color rgb="FF000000"/>
      <name val="Helvetica Neue"/>
      <family val="2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sz val="14"/>
      <color rgb="FF666666"/>
      <name val="Arial"/>
      <family val="2"/>
    </font>
    <font>
      <sz val="12"/>
      <color rgb="FFFF0000"/>
      <name val="Verdana"/>
      <family val="2"/>
      <scheme val="minor"/>
    </font>
    <font>
      <sz val="8"/>
      <name val="Verdana"/>
      <charset val="134"/>
      <scheme val="minor"/>
    </font>
    <font>
      <sz val="7"/>
      <color theme="1"/>
      <name val="ArialMT"/>
    </font>
    <font>
      <sz val="9"/>
      <color theme="0"/>
      <name val="Verdana"/>
      <family val="2"/>
    </font>
    <font>
      <b/>
      <sz val="9"/>
      <name val="Verdana"/>
      <family val="2"/>
      <scheme val="major"/>
    </font>
    <font>
      <b/>
      <sz val="8"/>
      <color indexed="9"/>
      <name val="Verdana"/>
      <family val="2"/>
    </font>
    <font>
      <sz val="11"/>
      <name val="Verdana"/>
      <family val="2"/>
      <scheme val="minor"/>
    </font>
    <font>
      <b/>
      <sz val="22"/>
      <color theme="1"/>
      <name val="Verdana"/>
      <family val="2"/>
      <scheme val="minor"/>
    </font>
    <font>
      <b/>
      <sz val="12"/>
      <color rgb="FF00599D"/>
      <name val="Verdana"/>
      <family val="2"/>
      <scheme val="minor"/>
    </font>
    <font>
      <sz val="11"/>
      <color rgb="FF00599D"/>
      <name val="Verdana"/>
      <family val="2"/>
      <scheme val="minor"/>
    </font>
    <font>
      <sz val="10"/>
      <color indexed="8"/>
      <name val="Arial"/>
      <family val="2"/>
    </font>
    <font>
      <u/>
      <vertAlign val="subscript"/>
      <sz val="11"/>
      <color theme="10"/>
      <name val="Verdana"/>
      <family val="2"/>
      <scheme val="minor"/>
    </font>
    <font>
      <i/>
      <u/>
      <sz val="11"/>
      <color theme="10"/>
      <name val="Verdana"/>
      <family val="2"/>
      <scheme val="minor"/>
    </font>
    <font>
      <sz val="10"/>
      <name val="Verdana"/>
      <family val="2"/>
      <scheme val="major"/>
    </font>
  </fonts>
  <fills count="19">
    <fill>
      <patternFill patternType="none"/>
    </fill>
    <fill>
      <patternFill patternType="gray125"/>
    </fill>
    <fill>
      <patternFill patternType="solid">
        <fgColor rgb="FF244553"/>
        <bgColor indexed="64"/>
      </patternFill>
    </fill>
    <fill>
      <patternFill patternType="solid">
        <fgColor rgb="FF299E8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244553"/>
        <bgColor rgb="FF000000"/>
      </patternFill>
    </fill>
    <fill>
      <patternFill patternType="solid">
        <fgColor rgb="FF299E8F"/>
        <bgColor rgb="FF000000"/>
      </patternFill>
    </fill>
    <fill>
      <patternFill patternType="solid">
        <fgColor rgb="FFF6F6F6"/>
        <bgColor rgb="FF000000"/>
      </patternFill>
    </fill>
    <fill>
      <patternFill patternType="solid">
        <fgColor rgb="FF234553"/>
        <bgColor indexed="64"/>
      </patternFill>
    </fill>
    <fill>
      <patternFill patternType="solid">
        <fgColor rgb="FFE870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4553"/>
        <bgColor theme="9"/>
      </patternFill>
    </fill>
    <fill>
      <patternFill patternType="solid">
        <fgColor rgb="FF207F74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2E5D73"/>
      </left>
      <right style="thin">
        <color rgb="FF2E5D73"/>
      </right>
      <top style="thin">
        <color rgb="FF2E5D73"/>
      </top>
      <bottom style="thin">
        <color rgb="FF2E5D73"/>
      </bottom>
      <diagonal/>
    </border>
    <border>
      <left/>
      <right style="thin">
        <color rgb="FF2E5D73"/>
      </right>
      <top/>
      <bottom/>
      <diagonal/>
    </border>
    <border>
      <left/>
      <right/>
      <top/>
      <bottom style="thin">
        <color rgb="FF2E5D73"/>
      </bottom>
      <diagonal/>
    </border>
    <border>
      <left/>
      <right style="thin">
        <color rgb="FF2E5D73"/>
      </right>
      <top/>
      <bottom style="thin">
        <color rgb="FF2E5D73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2">
    <xf numFmtId="0" fontId="0" fillId="0" borderId="0"/>
    <xf numFmtId="0" fontId="44" fillId="0" borderId="0" applyNumberFormat="0" applyFill="0" applyBorder="0" applyAlignment="0" applyProtection="0"/>
    <xf numFmtId="0" fontId="46" fillId="0" borderId="0"/>
    <xf numFmtId="9" fontId="50" fillId="0" borderId="0" applyFont="0" applyFill="0" applyBorder="0" applyAlignment="0" applyProtection="0"/>
    <xf numFmtId="0" fontId="24" fillId="0" borderId="0"/>
    <xf numFmtId="0" fontId="46" fillId="0" borderId="0"/>
    <xf numFmtId="0" fontId="46" fillId="0" borderId="0"/>
    <xf numFmtId="0" fontId="24" fillId="0" borderId="0"/>
    <xf numFmtId="0" fontId="50" fillId="0" borderId="0"/>
    <xf numFmtId="9" fontId="24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9" fontId="16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83" fillId="0" borderId="0"/>
    <xf numFmtId="0" fontId="85" fillId="0" borderId="0"/>
    <xf numFmtId="0" fontId="13" fillId="0" borderId="0"/>
    <xf numFmtId="0" fontId="104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131" fillId="0" borderId="0"/>
    <xf numFmtId="0" fontId="131" fillId="0" borderId="0"/>
  </cellStyleXfs>
  <cellXfs count="311">
    <xf numFmtId="0" fontId="0" fillId="0" borderId="0" xfId="0"/>
    <xf numFmtId="0" fontId="17" fillId="0" borderId="0" xfId="0" applyFont="1"/>
    <xf numFmtId="0" fontId="19" fillId="2" borderId="1" xfId="4" applyFont="1" applyFill="1" applyBorder="1" applyAlignment="1">
      <alignment horizontal="left" vertical="center"/>
    </xf>
    <xf numFmtId="0" fontId="21" fillId="0" borderId="0" xfId="0" applyFont="1"/>
    <xf numFmtId="0" fontId="18" fillId="0" borderId="0" xfId="0" applyFont="1"/>
    <xf numFmtId="0" fontId="22" fillId="0" borderId="0" xfId="4" applyFont="1"/>
    <xf numFmtId="0" fontId="23" fillId="0" borderId="0" xfId="0" applyFont="1"/>
    <xf numFmtId="0" fontId="24" fillId="0" borderId="0" xfId="4"/>
    <xf numFmtId="0" fontId="0" fillId="0" borderId="0" xfId="4" applyFont="1"/>
    <xf numFmtId="165" fontId="22" fillId="0" borderId="0" xfId="4" applyNumberFormat="1" applyFont="1"/>
    <xf numFmtId="0" fontId="25" fillId="0" borderId="0" xfId="4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30" fillId="3" borderId="0" xfId="4" applyFont="1" applyFill="1"/>
    <xf numFmtId="3" fontId="31" fillId="4" borderId="0" xfId="0" applyNumberFormat="1" applyFont="1" applyFill="1" applyAlignment="1">
      <alignment horizontal="right" vertical="center" shrinkToFit="1"/>
    </xf>
    <xf numFmtId="0" fontId="32" fillId="0" borderId="0" xfId="0" applyFont="1"/>
    <xf numFmtId="0" fontId="33" fillId="0" borderId="0" xfId="7" applyFont="1"/>
    <xf numFmtId="0" fontId="35" fillId="0" borderId="0" xfId="0" applyFont="1" applyAlignment="1">
      <alignment vertical="center"/>
    </xf>
    <xf numFmtId="0" fontId="0" fillId="0" borderId="0" xfId="0" applyAlignment="1">
      <alignment wrapText="1"/>
    </xf>
    <xf numFmtId="166" fontId="31" fillId="4" borderId="0" xfId="0" applyNumberFormat="1" applyFont="1" applyFill="1" applyAlignment="1">
      <alignment horizontal="right" vertical="center" shrinkToFit="1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1" applyFont="1"/>
    <xf numFmtId="0" fontId="42" fillId="0" borderId="0" xfId="0" applyFont="1"/>
    <xf numFmtId="3" fontId="20" fillId="4" borderId="0" xfId="0" applyNumberFormat="1" applyFont="1" applyFill="1" applyAlignment="1">
      <alignment horizontal="right" vertical="center" shrinkToFit="1"/>
    </xf>
    <xf numFmtId="0" fontId="34" fillId="0" borderId="0" xfId="0" applyFont="1"/>
    <xf numFmtId="0" fontId="43" fillId="0" borderId="0" xfId="0" applyFont="1" applyAlignment="1" applyProtection="1">
      <alignment horizontal="left"/>
      <protection locked="0"/>
    </xf>
    <xf numFmtId="0" fontId="18" fillId="0" borderId="0" xfId="0" applyFont="1" applyAlignment="1">
      <alignment wrapText="1"/>
    </xf>
    <xf numFmtId="0" fontId="51" fillId="0" borderId="0" xfId="0" applyFont="1"/>
    <xf numFmtId="0" fontId="52" fillId="0" borderId="0" xfId="1" applyFont="1" applyAlignment="1">
      <alignment horizontal="left" indent="1"/>
    </xf>
    <xf numFmtId="0" fontId="53" fillId="0" borderId="0" xfId="0" applyFont="1"/>
    <xf numFmtId="0" fontId="54" fillId="0" borderId="0" xfId="0" applyFont="1" applyAlignment="1">
      <alignment horizontal="left" vertical="center"/>
    </xf>
    <xf numFmtId="0" fontId="45" fillId="0" borderId="0" xfId="0" applyFont="1"/>
    <xf numFmtId="0" fontId="41" fillId="0" borderId="0" xfId="4" applyFont="1"/>
    <xf numFmtId="0" fontId="57" fillId="0" borderId="0" xfId="1" applyFont="1" applyAlignment="1"/>
    <xf numFmtId="0" fontId="58" fillId="0" borderId="0" xfId="0" applyFont="1"/>
    <xf numFmtId="164" fontId="31" fillId="4" borderId="0" xfId="0" applyNumberFormat="1" applyFont="1" applyFill="1" applyAlignment="1">
      <alignment horizontal="right" vertical="center" shrinkToFit="1"/>
    </xf>
    <xf numFmtId="164" fontId="50" fillId="0" borderId="0" xfId="3" applyNumberFormat="1"/>
    <xf numFmtId="9" fontId="50" fillId="0" borderId="0" xfId="3"/>
    <xf numFmtId="0" fontId="30" fillId="3" borderId="0" xfId="4" applyFont="1" applyFill="1" applyAlignment="1">
      <alignment horizontal="left" vertical="center" wrapText="1"/>
    </xf>
    <xf numFmtId="0" fontId="61" fillId="0" borderId="0" xfId="1" applyFont="1" applyAlignment="1">
      <alignment horizontal="left" indent="1"/>
    </xf>
    <xf numFmtId="0" fontId="44" fillId="0" borderId="0" xfId="1"/>
    <xf numFmtId="0" fontId="63" fillId="0" borderId="0" xfId="0" applyFont="1"/>
    <xf numFmtId="0" fontId="62" fillId="0" borderId="0" xfId="4" applyFont="1"/>
    <xf numFmtId="0" fontId="29" fillId="2" borderId="0" xfId="12" applyFont="1" applyFill="1" applyAlignment="1">
      <alignment horizontal="center" vertical="center"/>
    </xf>
    <xf numFmtId="0" fontId="30" fillId="3" borderId="0" xfId="12" applyFont="1" applyFill="1"/>
    <xf numFmtId="0" fontId="60" fillId="4" borderId="0" xfId="13" applyNumberFormat="1" applyFont="1" applyFill="1" applyAlignment="1">
      <alignment horizontal="right" vertical="center" shrinkToFit="1"/>
    </xf>
    <xf numFmtId="0" fontId="16" fillId="0" borderId="0" xfId="11"/>
    <xf numFmtId="0" fontId="65" fillId="0" borderId="0" xfId="11" applyFont="1"/>
    <xf numFmtId="0" fontId="34" fillId="0" borderId="0" xfId="11" applyFont="1"/>
    <xf numFmtId="0" fontId="66" fillId="0" borderId="0" xfId="0" applyFont="1"/>
    <xf numFmtId="9" fontId="0" fillId="0" borderId="0" xfId="3" applyFont="1"/>
    <xf numFmtId="0" fontId="68" fillId="0" borderId="0" xfId="0" applyFont="1" applyAlignment="1">
      <alignment horizontal="left" vertical="center"/>
    </xf>
    <xf numFmtId="0" fontId="69" fillId="0" borderId="0" xfId="0" applyFont="1"/>
    <xf numFmtId="0" fontId="70" fillId="0" borderId="0" xfId="0" applyFont="1"/>
    <xf numFmtId="0" fontId="49" fillId="0" borderId="0" xfId="0" applyFont="1"/>
    <xf numFmtId="0" fontId="71" fillId="5" borderId="0" xfId="0" applyFont="1" applyFill="1" applyAlignment="1">
      <alignment horizontal="center" vertical="center"/>
    </xf>
    <xf numFmtId="0" fontId="71" fillId="6" borderId="0" xfId="0" applyFont="1" applyFill="1"/>
    <xf numFmtId="0" fontId="72" fillId="7" borderId="0" xfId="0" applyFont="1" applyFill="1" applyAlignment="1">
      <alignment horizontal="right" vertical="center" shrinkToFit="1"/>
    </xf>
    <xf numFmtId="0" fontId="0" fillId="3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1" fontId="29" fillId="2" borderId="0" xfId="12" applyNumberFormat="1" applyFont="1" applyFill="1" applyAlignment="1">
      <alignment horizontal="center" vertical="center"/>
    </xf>
    <xf numFmtId="2" fontId="60" fillId="4" borderId="0" xfId="13" applyNumberFormat="1" applyFont="1" applyFill="1" applyAlignment="1">
      <alignment horizontal="right" vertical="center" shrinkToFit="1"/>
    </xf>
    <xf numFmtId="167" fontId="60" fillId="4" borderId="0" xfId="13" applyNumberFormat="1" applyFont="1" applyFill="1" applyAlignment="1">
      <alignment horizontal="right" vertical="center" shrinkToFit="1"/>
    </xf>
    <xf numFmtId="1" fontId="60" fillId="4" borderId="0" xfId="13" applyNumberFormat="1" applyFont="1" applyFill="1" applyAlignment="1">
      <alignment horizontal="right" vertical="center" shrinkToFit="1"/>
    </xf>
    <xf numFmtId="0" fontId="67" fillId="0" borderId="0" xfId="0" applyFont="1" applyAlignment="1">
      <alignment horizontal="left" vertical="center"/>
    </xf>
    <xf numFmtId="0" fontId="73" fillId="0" borderId="0" xfId="0" applyFont="1"/>
    <xf numFmtId="0" fontId="74" fillId="0" borderId="0" xfId="0" applyFont="1"/>
    <xf numFmtId="0" fontId="75" fillId="0" borderId="0" xfId="0" applyFont="1"/>
    <xf numFmtId="164" fontId="60" fillId="4" borderId="0" xfId="3" applyNumberFormat="1" applyFont="1" applyFill="1" applyAlignment="1">
      <alignment horizontal="right" vertical="center" shrinkToFit="1"/>
    </xf>
    <xf numFmtId="0" fontId="58" fillId="0" borderId="0" xfId="11" applyFont="1"/>
    <xf numFmtId="0" fontId="77" fillId="0" borderId="0" xfId="0" applyFont="1"/>
    <xf numFmtId="0" fontId="78" fillId="0" borderId="0" xfId="0" applyFont="1" applyAlignment="1">
      <alignment horizontal="left" indent="1"/>
    </xf>
    <xf numFmtId="0" fontId="20" fillId="0" borderId="0" xfId="0" applyFont="1" applyAlignment="1">
      <alignment horizontal="left" vertical="center"/>
    </xf>
    <xf numFmtId="0" fontId="46" fillId="0" borderId="0" xfId="0" applyFont="1"/>
    <xf numFmtId="0" fontId="65" fillId="0" borderId="0" xfId="0" applyFont="1"/>
    <xf numFmtId="0" fontId="84" fillId="0" borderId="0" xfId="11" applyFont="1"/>
    <xf numFmtId="164" fontId="0" fillId="0" borderId="0" xfId="3" applyNumberFormat="1" applyFont="1"/>
    <xf numFmtId="0" fontId="29" fillId="0" borderId="0" xfId="12" applyFont="1" applyAlignment="1">
      <alignment horizontal="center" vertical="center"/>
    </xf>
    <xf numFmtId="0" fontId="39" fillId="0" borderId="0" xfId="4" applyFont="1"/>
    <xf numFmtId="3" fontId="60" fillId="4" borderId="0" xfId="3" applyNumberFormat="1" applyFont="1" applyFill="1" applyAlignment="1">
      <alignment horizontal="right" vertical="center" shrinkToFit="1"/>
    </xf>
    <xf numFmtId="0" fontId="87" fillId="0" borderId="0" xfId="0" applyFont="1"/>
    <xf numFmtId="0" fontId="20" fillId="0" borderId="0" xfId="18" applyFont="1" applyAlignment="1">
      <alignment horizontal="left" vertical="center"/>
    </xf>
    <xf numFmtId="0" fontId="67" fillId="0" borderId="0" xfId="18" applyFont="1" applyAlignment="1">
      <alignment horizontal="left" vertical="center"/>
    </xf>
    <xf numFmtId="0" fontId="29" fillId="2" borderId="0" xfId="12" applyFont="1" applyFill="1" applyAlignment="1">
      <alignment horizontal="center" vertical="center" wrapText="1"/>
    </xf>
    <xf numFmtId="0" fontId="78" fillId="0" borderId="0" xfId="0" applyFont="1" applyAlignment="1">
      <alignment horizontal="left"/>
    </xf>
    <xf numFmtId="0" fontId="91" fillId="0" borderId="0" xfId="0" applyFont="1"/>
    <xf numFmtId="0" fontId="30" fillId="3" borderId="9" xfId="12" applyFont="1" applyFill="1" applyBorder="1"/>
    <xf numFmtId="164" fontId="60" fillId="4" borderId="8" xfId="13" applyNumberFormat="1" applyFont="1" applyFill="1" applyBorder="1" applyAlignment="1">
      <alignment horizontal="right" vertical="center" shrinkToFit="1"/>
    </xf>
    <xf numFmtId="164" fontId="60" fillId="4" borderId="10" xfId="13" applyNumberFormat="1" applyFont="1" applyFill="1" applyBorder="1" applyAlignment="1">
      <alignment horizontal="right" vertical="center" shrinkToFit="1"/>
    </xf>
    <xf numFmtId="164" fontId="60" fillId="4" borderId="11" xfId="13" applyNumberFormat="1" applyFont="1" applyFill="1" applyBorder="1" applyAlignment="1">
      <alignment horizontal="right" vertical="center" shrinkToFit="1"/>
    </xf>
    <xf numFmtId="10" fontId="60" fillId="4" borderId="8" xfId="13" applyNumberFormat="1" applyFont="1" applyFill="1" applyBorder="1" applyAlignment="1">
      <alignment horizontal="right" vertical="center" shrinkToFit="1"/>
    </xf>
    <xf numFmtId="0" fontId="30" fillId="3" borderId="5" xfId="12" applyFont="1" applyFill="1" applyBorder="1"/>
    <xf numFmtId="0" fontId="30" fillId="3" borderId="6" xfId="12" applyFont="1" applyFill="1" applyBorder="1"/>
    <xf numFmtId="0" fontId="92" fillId="0" borderId="0" xfId="0" applyFont="1"/>
    <xf numFmtId="0" fontId="59" fillId="0" borderId="0" xfId="1" applyFont="1" applyFill="1" applyBorder="1" applyAlignment="1" applyProtection="1">
      <alignment horizontal="left" vertical="top" wrapText="1"/>
    </xf>
    <xf numFmtId="0" fontId="59" fillId="0" borderId="0" xfId="1" applyFont="1" applyFill="1" applyBorder="1" applyAlignment="1">
      <alignment horizontal="left" vertical="top" wrapText="1"/>
    </xf>
    <xf numFmtId="0" fontId="53" fillId="0" borderId="0" xfId="0" applyFont="1" applyAlignment="1">
      <alignment wrapText="1"/>
    </xf>
    <xf numFmtId="0" fontId="17" fillId="0" borderId="0" xfId="0" applyFont="1" applyAlignment="1">
      <alignment horizontal="left" vertical="top" wrapText="1"/>
    </xf>
    <xf numFmtId="0" fontId="93" fillId="0" borderId="0" xfId="0" applyFont="1"/>
    <xf numFmtId="0" fontId="94" fillId="0" borderId="0" xfId="0" applyFont="1"/>
    <xf numFmtId="0" fontId="95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6" fillId="0" borderId="2" xfId="0" applyFont="1" applyBorder="1" applyAlignment="1">
      <alignment vertical="center"/>
    </xf>
    <xf numFmtId="0" fontId="95" fillId="0" borderId="2" xfId="0" applyFont="1" applyBorder="1" applyAlignment="1">
      <alignment vertical="center"/>
    </xf>
    <xf numFmtId="0" fontId="97" fillId="0" borderId="0" xfId="0" applyFont="1" applyAlignment="1">
      <alignment vertical="center"/>
    </xf>
    <xf numFmtId="3" fontId="0" fillId="0" borderId="0" xfId="0" applyNumberFormat="1"/>
    <xf numFmtId="0" fontId="98" fillId="0" borderId="0" xfId="0" applyFont="1"/>
    <xf numFmtId="0" fontId="29" fillId="2" borderId="0" xfId="4" applyFont="1" applyFill="1" applyAlignment="1">
      <alignment horizontal="center" vertical="center"/>
    </xf>
    <xf numFmtId="1" fontId="29" fillId="2" borderId="0" xfId="4" applyNumberFormat="1" applyFont="1" applyFill="1" applyAlignment="1">
      <alignment horizontal="center" vertical="center"/>
    </xf>
    <xf numFmtId="0" fontId="29" fillId="2" borderId="12" xfId="4" applyFont="1" applyFill="1" applyBorder="1" applyAlignment="1">
      <alignment horizontal="center" vertical="center"/>
    </xf>
    <xf numFmtId="2" fontId="60" fillId="4" borderId="0" xfId="3" applyNumberFormat="1" applyFont="1" applyFill="1" applyAlignment="1">
      <alignment horizontal="right" vertical="center" shrinkToFit="1"/>
    </xf>
    <xf numFmtId="0" fontId="86" fillId="0" borderId="0" xfId="0" applyFont="1"/>
    <xf numFmtId="0" fontId="30" fillId="3" borderId="0" xfId="4" applyFont="1" applyFill="1" applyAlignment="1">
      <alignment horizontal="center" vertical="center"/>
    </xf>
    <xf numFmtId="0" fontId="30" fillId="3" borderId="0" xfId="4" applyFont="1" applyFill="1" applyAlignment="1">
      <alignment vertical="center"/>
    </xf>
    <xf numFmtId="0" fontId="0" fillId="0" borderId="0" xfId="0" applyAlignment="1">
      <alignment horizontal="left" vertical="top"/>
    </xf>
    <xf numFmtId="0" fontId="62" fillId="0" borderId="0" xfId="0" applyFont="1"/>
    <xf numFmtId="0" fontId="87" fillId="0" borderId="0" xfId="21" applyFont="1"/>
    <xf numFmtId="0" fontId="30" fillId="3" borderId="0" xfId="4" applyFont="1" applyFill="1" applyAlignment="1">
      <alignment horizontal="left" vertical="center" indent="1"/>
    </xf>
    <xf numFmtId="0" fontId="11" fillId="0" borderId="0" xfId="22"/>
    <xf numFmtId="0" fontId="34" fillId="0" borderId="0" xfId="22" applyFont="1"/>
    <xf numFmtId="0" fontId="62" fillId="0" borderId="0" xfId="22" applyFont="1"/>
    <xf numFmtId="0" fontId="0" fillId="12" borderId="0" xfId="0" applyFill="1"/>
    <xf numFmtId="0" fontId="85" fillId="0" borderId="0" xfId="18"/>
    <xf numFmtId="3" fontId="20" fillId="0" borderId="0" xfId="18" applyNumberFormat="1" applyFont="1" applyAlignment="1">
      <alignment horizontal="right" vertical="center" shrinkToFit="1"/>
    </xf>
    <xf numFmtId="165" fontId="20" fillId="0" borderId="0" xfId="18" applyNumberFormat="1" applyFont="1" applyAlignment="1">
      <alignment horizontal="right" vertical="center" shrinkToFit="1"/>
    </xf>
    <xf numFmtId="0" fontId="87" fillId="0" borderId="0" xfId="22" applyFont="1"/>
    <xf numFmtId="166" fontId="60" fillId="4" borderId="0" xfId="3" applyNumberFormat="1" applyFont="1" applyFill="1" applyAlignment="1">
      <alignment horizontal="right" vertical="center" shrinkToFit="1"/>
    </xf>
    <xf numFmtId="0" fontId="106" fillId="0" borderId="0" xfId="0" applyFont="1"/>
    <xf numFmtId="10" fontId="60" fillId="4" borderId="0" xfId="3" applyNumberFormat="1" applyFont="1" applyFill="1" applyAlignment="1">
      <alignment horizontal="right" vertical="center" shrinkToFit="1"/>
    </xf>
    <xf numFmtId="0" fontId="34" fillId="12" borderId="0" xfId="0" applyFont="1" applyFill="1"/>
    <xf numFmtId="0" fontId="30" fillId="3" borderId="0" xfId="25" applyFont="1" applyFill="1"/>
    <xf numFmtId="0" fontId="29" fillId="2" borderId="0" xfId="25" applyFont="1" applyFill="1" applyAlignment="1">
      <alignment horizontal="center" vertical="center"/>
    </xf>
    <xf numFmtId="0" fontId="10" fillId="0" borderId="0" xfId="27"/>
    <xf numFmtId="0" fontId="46" fillId="0" borderId="0" xfId="27" applyFont="1"/>
    <xf numFmtId="4" fontId="60" fillId="4" borderId="0" xfId="28" applyNumberFormat="1" applyFont="1" applyFill="1" applyAlignment="1">
      <alignment horizontal="right" vertical="center" shrinkToFit="1"/>
    </xf>
    <xf numFmtId="9" fontId="60" fillId="4" borderId="0" xfId="28" applyFont="1" applyFill="1" applyAlignment="1">
      <alignment horizontal="right" vertical="center" shrinkToFit="1"/>
    </xf>
    <xf numFmtId="0" fontId="87" fillId="0" borderId="0" xfId="0" applyFont="1" applyAlignment="1">
      <alignment horizontal="left" vertical="top"/>
    </xf>
    <xf numFmtId="0" fontId="34" fillId="0" borderId="0" xfId="22" applyFont="1" applyAlignment="1">
      <alignment wrapText="1"/>
    </xf>
    <xf numFmtId="0" fontId="92" fillId="0" borderId="0" xfId="27" applyFont="1"/>
    <xf numFmtId="0" fontId="29" fillId="2" borderId="16" xfId="12" applyFont="1" applyFill="1" applyBorder="1" applyAlignment="1">
      <alignment horizontal="center" vertical="center"/>
    </xf>
    <xf numFmtId="0" fontId="109" fillId="0" borderId="0" xfId="1" applyFont="1" applyAlignment="1">
      <alignment horizontal="left" indent="1"/>
    </xf>
    <xf numFmtId="0" fontId="61" fillId="0" borderId="0" xfId="1" applyFont="1"/>
    <xf numFmtId="0" fontId="84" fillId="0" borderId="0" xfId="0" applyFont="1"/>
    <xf numFmtId="0" fontId="110" fillId="0" borderId="0" xfId="27" applyFont="1"/>
    <xf numFmtId="0" fontId="111" fillId="0" borderId="0" xfId="27" applyFont="1"/>
    <xf numFmtId="0" fontId="28" fillId="0" borderId="0" xfId="27" applyFont="1"/>
    <xf numFmtId="0" fontId="32" fillId="0" borderId="0" xfId="27" applyFont="1"/>
    <xf numFmtId="0" fontId="65" fillId="0" borderId="0" xfId="22" applyFont="1"/>
    <xf numFmtId="166" fontId="60" fillId="4" borderId="0" xfId="23" applyNumberFormat="1" applyFont="1" applyFill="1" applyAlignment="1">
      <alignment horizontal="right" vertical="center" shrinkToFit="1"/>
    </xf>
    <xf numFmtId="168" fontId="11" fillId="0" borderId="0" xfId="22" applyNumberFormat="1"/>
    <xf numFmtId="0" fontId="36" fillId="0" borderId="0" xfId="0" applyFont="1"/>
    <xf numFmtId="0" fontId="39" fillId="0" borderId="0" xfId="0" applyFont="1" applyAlignment="1">
      <alignment horizontal="left" vertical="center"/>
    </xf>
    <xf numFmtId="0" fontId="47" fillId="12" borderId="0" xfId="0" applyFont="1" applyFill="1"/>
    <xf numFmtId="0" fontId="0" fillId="0" borderId="0" xfId="0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88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36" fillId="12" borderId="0" xfId="0" applyFont="1" applyFill="1" applyAlignment="1">
      <alignment horizontal="left" vertical="center"/>
    </xf>
    <xf numFmtId="0" fontId="114" fillId="12" borderId="0" xfId="1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15" fillId="0" borderId="0" xfId="1" applyFont="1" applyAlignment="1"/>
    <xf numFmtId="0" fontId="101" fillId="0" borderId="0" xfId="0" applyFont="1" applyAlignment="1">
      <alignment horizontal="left" vertical="center"/>
    </xf>
    <xf numFmtId="0" fontId="103" fillId="0" borderId="0" xfId="1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86" fillId="0" borderId="0" xfId="0" applyFont="1" applyAlignment="1">
      <alignment horizontal="left" vertical="top"/>
    </xf>
    <xf numFmtId="0" fontId="87" fillId="0" borderId="0" xfId="10" applyFont="1" applyAlignment="1">
      <alignment horizontal="left" vertical="center"/>
    </xf>
    <xf numFmtId="0" fontId="44" fillId="0" borderId="0" xfId="1" applyAlignment="1">
      <alignment vertical="center"/>
    </xf>
    <xf numFmtId="0" fontId="87" fillId="0" borderId="0" xfId="11" applyFont="1" applyAlignment="1">
      <alignment horizontal="left" vertical="center"/>
    </xf>
    <xf numFmtId="166" fontId="60" fillId="4" borderId="0" xfId="29" applyNumberFormat="1" applyFont="1" applyFill="1" applyAlignment="1">
      <alignment horizontal="right" vertical="center" shrinkToFit="1"/>
    </xf>
    <xf numFmtId="0" fontId="9" fillId="0" borderId="0" xfId="25"/>
    <xf numFmtId="2" fontId="60" fillId="4" borderId="0" xfId="30" applyNumberFormat="1" applyFont="1" applyFill="1" applyAlignment="1">
      <alignment horizontal="right" vertical="center" shrinkToFit="1"/>
    </xf>
    <xf numFmtId="0" fontId="60" fillId="4" borderId="0" xfId="30" applyNumberFormat="1" applyFont="1" applyFill="1" applyAlignment="1">
      <alignment horizontal="right" vertical="center" shrinkToFit="1"/>
    </xf>
    <xf numFmtId="0" fontId="7" fillId="0" borderId="0" xfId="31"/>
    <xf numFmtId="0" fontId="78" fillId="0" borderId="0" xfId="31" applyFont="1" applyAlignment="1">
      <alignment horizontal="left"/>
    </xf>
    <xf numFmtId="166" fontId="0" fillId="0" borderId="0" xfId="0" applyNumberFormat="1"/>
    <xf numFmtId="0" fontId="117" fillId="0" borderId="0" xfId="0" applyFont="1"/>
    <xf numFmtId="0" fontId="116" fillId="0" borderId="0" xfId="0" applyFont="1"/>
    <xf numFmtId="0" fontId="7" fillId="0" borderId="0" xfId="0" applyFont="1"/>
    <xf numFmtId="3" fontId="11" fillId="0" borderId="0" xfId="22" applyNumberFormat="1"/>
    <xf numFmtId="2" fontId="0" fillId="0" borderId="0" xfId="0" applyNumberFormat="1"/>
    <xf numFmtId="0" fontId="65" fillId="0" borderId="0" xfId="31" applyFont="1"/>
    <xf numFmtId="0" fontId="7" fillId="0" borderId="0" xfId="32"/>
    <xf numFmtId="0" fontId="37" fillId="0" borderId="0" xfId="31" applyFont="1"/>
    <xf numFmtId="0" fontId="30" fillId="3" borderId="0" xfId="33" applyFont="1" applyFill="1"/>
    <xf numFmtId="0" fontId="29" fillId="2" borderId="0" xfId="33" applyFont="1" applyFill="1" applyAlignment="1">
      <alignment horizontal="center" vertical="center"/>
    </xf>
    <xf numFmtId="3" fontId="7" fillId="0" borderId="0" xfId="31" applyNumberFormat="1"/>
    <xf numFmtId="0" fontId="77" fillId="0" borderId="0" xfId="31" applyFont="1"/>
    <xf numFmtId="164" fontId="0" fillId="0" borderId="0" xfId="0" applyNumberFormat="1"/>
    <xf numFmtId="9" fontId="7" fillId="0" borderId="0" xfId="3" applyFont="1"/>
    <xf numFmtId="0" fontId="118" fillId="0" borderId="0" xfId="0" applyFont="1"/>
    <xf numFmtId="0" fontId="120" fillId="0" borderId="0" xfId="0" applyFont="1"/>
    <xf numFmtId="0" fontId="34" fillId="0" borderId="0" xfId="22" applyFont="1" applyAlignment="1">
      <alignment horizontal="left" wrapText="1"/>
    </xf>
    <xf numFmtId="164" fontId="7" fillId="0" borderId="0" xfId="3" applyNumberFormat="1" applyFont="1"/>
    <xf numFmtId="0" fontId="6" fillId="0" borderId="0" xfId="4" applyFont="1"/>
    <xf numFmtId="0" fontId="7" fillId="0" borderId="0" xfId="0" applyFont="1" applyAlignment="1">
      <alignment wrapText="1"/>
    </xf>
    <xf numFmtId="0" fontId="7" fillId="0" borderId="0" xfId="11" applyFont="1"/>
    <xf numFmtId="0" fontId="121" fillId="0" borderId="0" xfId="0" applyFont="1"/>
    <xf numFmtId="0" fontId="25" fillId="0" borderId="0" xfId="0" applyFont="1"/>
    <xf numFmtId="9" fontId="11" fillId="0" borderId="0" xfId="3" applyFont="1"/>
    <xf numFmtId="167" fontId="11" fillId="0" borderId="0" xfId="22" applyNumberFormat="1"/>
    <xf numFmtId="0" fontId="121" fillId="0" borderId="0" xfId="4" applyFont="1"/>
    <xf numFmtId="0" fontId="123" fillId="0" borderId="0" xfId="0" applyFont="1"/>
    <xf numFmtId="0" fontId="124" fillId="3" borderId="0" xfId="4" applyFont="1" applyFill="1"/>
    <xf numFmtId="0" fontId="30" fillId="14" borderId="0" xfId="4" applyFont="1" applyFill="1"/>
    <xf numFmtId="166" fontId="125" fillId="15" borderId="0" xfId="3" applyNumberFormat="1" applyFont="1" applyFill="1" applyAlignment="1">
      <alignment horizontal="right" vertical="center" shrinkToFit="1"/>
    </xf>
    <xf numFmtId="164" fontId="125" fillId="15" borderId="0" xfId="3" applyNumberFormat="1" applyFont="1" applyFill="1" applyAlignment="1">
      <alignment horizontal="right" vertical="center" shrinkToFit="1"/>
    </xf>
    <xf numFmtId="3" fontId="125" fillId="15" borderId="0" xfId="3" applyNumberFormat="1" applyFont="1" applyFill="1" applyAlignment="1">
      <alignment horizontal="right" vertical="center" shrinkToFit="1"/>
    </xf>
    <xf numFmtId="9" fontId="60" fillId="4" borderId="0" xfId="3" applyFont="1" applyFill="1" applyAlignment="1">
      <alignment horizontal="right" vertical="center" shrinkToFit="1"/>
    </xf>
    <xf numFmtId="0" fontId="53" fillId="0" borderId="0" xfId="0" applyFont="1" applyAlignment="1">
      <alignment horizontal="center"/>
    </xf>
    <xf numFmtId="3" fontId="60" fillId="16" borderId="0" xfId="3" applyNumberFormat="1" applyFont="1" applyFill="1" applyAlignment="1">
      <alignment horizontal="right" vertical="center" shrinkToFit="1"/>
    </xf>
    <xf numFmtId="9" fontId="16" fillId="0" borderId="0" xfId="3" applyFont="1"/>
    <xf numFmtId="164" fontId="16" fillId="0" borderId="0" xfId="3" applyNumberFormat="1" applyFont="1"/>
    <xf numFmtId="0" fontId="30" fillId="3" borderId="3" xfId="4" applyFont="1" applyFill="1" applyBorder="1"/>
    <xf numFmtId="164" fontId="60" fillId="4" borderId="3" xfId="3" applyNumberFormat="1" applyFont="1" applyFill="1" applyBorder="1" applyAlignment="1">
      <alignment horizontal="right" vertical="center" shrinkToFit="1"/>
    </xf>
    <xf numFmtId="0" fontId="11" fillId="0" borderId="0" xfId="22" applyAlignment="1">
      <alignment horizontal="left"/>
    </xf>
    <xf numFmtId="0" fontId="5" fillId="0" borderId="0" xfId="0" applyFont="1"/>
    <xf numFmtId="164" fontId="60" fillId="0" borderId="10" xfId="13" applyNumberFormat="1" applyFont="1" applyFill="1" applyBorder="1" applyAlignment="1">
      <alignment horizontal="right" vertical="center" shrinkToFit="1"/>
    </xf>
    <xf numFmtId="0" fontId="3" fillId="0" borderId="0" xfId="0" applyFont="1"/>
    <xf numFmtId="0" fontId="3" fillId="0" borderId="0" xfId="11" applyFont="1"/>
    <xf numFmtId="4" fontId="60" fillId="0" borderId="0" xfId="3" applyNumberFormat="1" applyFont="1" applyFill="1" applyAlignment="1">
      <alignment horizontal="right" vertical="center" shrinkToFit="1"/>
    </xf>
    <xf numFmtId="0" fontId="30" fillId="0" borderId="0" xfId="4" applyFont="1"/>
    <xf numFmtId="0" fontId="29" fillId="2" borderId="0" xfId="4" applyFont="1" applyFill="1" applyAlignment="1">
      <alignment horizontal="center" vertical="center" wrapText="1"/>
    </xf>
    <xf numFmtId="3" fontId="60" fillId="4" borderId="0" xfId="23" applyNumberFormat="1" applyFont="1" applyFill="1" applyAlignment="1">
      <alignment horizontal="right" vertical="center" shrinkToFit="1"/>
    </xf>
    <xf numFmtId="167" fontId="60" fillId="4" borderId="0" xfId="3" applyNumberFormat="1" applyFont="1" applyFill="1" applyAlignment="1">
      <alignment horizontal="right" vertical="center" shrinkToFit="1"/>
    </xf>
    <xf numFmtId="9" fontId="127" fillId="0" borderId="0" xfId="3" applyFont="1" applyFill="1"/>
    <xf numFmtId="9" fontId="3" fillId="0" borderId="0" xfId="3" applyFont="1"/>
    <xf numFmtId="4" fontId="60" fillId="17" borderId="0" xfId="28" applyNumberFormat="1" applyFont="1" applyFill="1" applyAlignment="1">
      <alignment horizontal="right" vertical="center" shrinkToFit="1"/>
    </xf>
    <xf numFmtId="4" fontId="0" fillId="0" borderId="0" xfId="0" applyNumberFormat="1"/>
    <xf numFmtId="10" fontId="50" fillId="0" borderId="0" xfId="3" applyNumberFormat="1"/>
    <xf numFmtId="164" fontId="60" fillId="18" borderId="10" xfId="13" applyNumberFormat="1" applyFont="1" applyFill="1" applyBorder="1" applyAlignment="1">
      <alignment horizontal="right" vertical="center" shrinkToFit="1"/>
    </xf>
    <xf numFmtId="4" fontId="60" fillId="18" borderId="0" xfId="13" applyNumberFormat="1" applyFont="1" applyFill="1" applyAlignment="1">
      <alignment horizontal="right" vertical="center" shrinkToFit="1"/>
    </xf>
    <xf numFmtId="167" fontId="16" fillId="0" borderId="0" xfId="11" applyNumberFormat="1"/>
    <xf numFmtId="169" fontId="7" fillId="0" borderId="0" xfId="31" applyNumberFormat="1"/>
    <xf numFmtId="0" fontId="60" fillId="0" borderId="0" xfId="13" applyNumberFormat="1" applyFont="1" applyFill="1" applyAlignment="1">
      <alignment horizontal="right" vertical="center" shrinkToFit="1"/>
    </xf>
    <xf numFmtId="0" fontId="87" fillId="0" borderId="0" xfId="0" applyFont="1" applyAlignment="1">
      <alignment vertical="top" wrapText="1"/>
    </xf>
    <xf numFmtId="0" fontId="87" fillId="0" borderId="0" xfId="0" applyFont="1" applyAlignment="1">
      <alignment vertical="top"/>
    </xf>
    <xf numFmtId="164" fontId="123" fillId="0" borderId="0" xfId="0" applyNumberFormat="1" applyFont="1"/>
    <xf numFmtId="9" fontId="123" fillId="0" borderId="0" xfId="3" applyFont="1" applyAlignment="1"/>
    <xf numFmtId="167" fontId="0" fillId="0" borderId="0" xfId="0" applyNumberFormat="1"/>
    <xf numFmtId="0" fontId="3" fillId="0" borderId="0" xfId="0" applyFont="1" applyAlignment="1">
      <alignment wrapText="1"/>
    </xf>
    <xf numFmtId="2" fontId="60" fillId="0" borderId="0" xfId="3" applyNumberFormat="1" applyFont="1" applyFill="1" applyAlignment="1">
      <alignment horizontal="right" vertical="center" shrinkToFit="1"/>
    </xf>
    <xf numFmtId="0" fontId="65" fillId="0" borderId="0" xfId="35" applyFont="1"/>
    <xf numFmtId="0" fontId="34" fillId="0" borderId="0" xfId="35" applyFont="1"/>
    <xf numFmtId="0" fontId="3" fillId="0" borderId="0" xfId="35"/>
    <xf numFmtId="0" fontId="34" fillId="0" borderId="0" xfId="36" applyFont="1"/>
    <xf numFmtId="0" fontId="29" fillId="2" borderId="0" xfId="37" applyFont="1" applyFill="1" applyAlignment="1">
      <alignment horizontal="center" vertical="center"/>
    </xf>
    <xf numFmtId="164" fontId="60" fillId="4" borderId="0" xfId="38" applyNumberFormat="1" applyFont="1" applyFill="1" applyAlignment="1">
      <alignment horizontal="right" vertical="center" shrinkToFit="1"/>
    </xf>
    <xf numFmtId="0" fontId="76" fillId="0" borderId="0" xfId="36" applyFont="1"/>
    <xf numFmtId="10" fontId="0" fillId="0" borderId="0" xfId="38" applyNumberFormat="1" applyFont="1"/>
    <xf numFmtId="10" fontId="3" fillId="0" borderId="0" xfId="38" applyNumberFormat="1" applyFont="1"/>
    <xf numFmtId="9" fontId="0" fillId="0" borderId="0" xfId="38" applyFont="1"/>
    <xf numFmtId="0" fontId="3" fillId="0" borderId="0" xfId="35" applyAlignment="1">
      <alignment horizontal="center"/>
    </xf>
    <xf numFmtId="0" fontId="129" fillId="0" borderId="0" xfId="0" applyFont="1"/>
    <xf numFmtId="0" fontId="44" fillId="0" borderId="0" xfId="1" applyFill="1" applyBorder="1" applyAlignment="1">
      <alignment horizontal="left" indent="1"/>
    </xf>
    <xf numFmtId="0" fontId="4" fillId="0" borderId="0" xfId="22" applyFont="1"/>
    <xf numFmtId="0" fontId="3" fillId="0" borderId="0" xfId="27" applyFont="1"/>
    <xf numFmtId="164" fontId="10" fillId="0" borderId="0" xfId="3" applyNumberFormat="1" applyFont="1"/>
    <xf numFmtId="164" fontId="60" fillId="4" borderId="0" xfId="9" applyNumberFormat="1" applyFont="1" applyFill="1" applyAlignment="1">
      <alignment horizontal="right" vertical="center" shrinkToFit="1"/>
    </xf>
    <xf numFmtId="0" fontId="2" fillId="0" borderId="0" xfId="4" applyFont="1"/>
    <xf numFmtId="9" fontId="24" fillId="0" borderId="0" xfId="3" applyFont="1"/>
    <xf numFmtId="4" fontId="60" fillId="4" borderId="0" xfId="4" applyNumberFormat="1" applyFont="1" applyFill="1" applyAlignment="1">
      <alignment horizontal="right" vertical="center" shrinkToFit="1"/>
    </xf>
    <xf numFmtId="0" fontId="128" fillId="0" borderId="0" xfId="0" applyFont="1"/>
    <xf numFmtId="0" fontId="44" fillId="0" borderId="0" xfId="1" applyFill="1" applyAlignment="1">
      <alignment vertical="center"/>
    </xf>
    <xf numFmtId="4" fontId="60" fillId="4" borderId="0" xfId="29" applyNumberFormat="1" applyFont="1" applyFill="1" applyAlignment="1">
      <alignment horizontal="right" vertical="center" shrinkToFit="1"/>
    </xf>
    <xf numFmtId="2" fontId="9" fillId="0" borderId="0" xfId="25" applyNumberFormat="1"/>
    <xf numFmtId="9" fontId="91" fillId="0" borderId="0" xfId="3" applyFont="1"/>
    <xf numFmtId="4" fontId="60" fillId="4" borderId="0" xfId="13" applyNumberFormat="1" applyFont="1" applyFill="1" applyAlignment="1">
      <alignment horizontal="right" vertical="center" shrinkToFit="1"/>
    </xf>
    <xf numFmtId="0" fontId="0" fillId="18" borderId="0" xfId="0" applyFill="1"/>
    <xf numFmtId="0" fontId="134" fillId="12" borderId="0" xfId="0" applyFont="1" applyFill="1"/>
    <xf numFmtId="0" fontId="29" fillId="18" borderId="0" xfId="12" applyFont="1" applyFill="1" applyAlignment="1">
      <alignment horizontal="center" vertical="center" wrapText="1"/>
    </xf>
    <xf numFmtId="164" fontId="0" fillId="18" borderId="0" xfId="3" applyNumberFormat="1" applyFont="1" applyFill="1"/>
    <xf numFmtId="0" fontId="88" fillId="0" borderId="0" xfId="0" applyFont="1"/>
    <xf numFmtId="0" fontId="130" fillId="0" borderId="0" xfId="39" applyFont="1" applyAlignment="1">
      <alignment horizontal="right"/>
    </xf>
    <xf numFmtId="0" fontId="130" fillId="0" borderId="0" xfId="0" applyFont="1" applyAlignment="1">
      <alignment horizontal="right"/>
    </xf>
    <xf numFmtId="0" fontId="108" fillId="2" borderId="0" xfId="0" applyFont="1" applyFill="1" applyAlignment="1">
      <alignment horizontal="center" vertical="center" wrapText="1"/>
    </xf>
    <xf numFmtId="0" fontId="108" fillId="2" borderId="17" xfId="0" applyFont="1" applyFill="1" applyBorder="1" applyAlignment="1">
      <alignment horizontal="center" vertical="center" wrapText="1"/>
    </xf>
    <xf numFmtId="0" fontId="108" fillId="2" borderId="16" xfId="0" applyFont="1" applyFill="1" applyBorder="1" applyAlignment="1">
      <alignment horizontal="center" vertical="center" wrapText="1"/>
    </xf>
    <xf numFmtId="0" fontId="34" fillId="0" borderId="0" xfId="22" applyFont="1" applyAlignment="1">
      <alignment horizontal="left" wrapText="1"/>
    </xf>
    <xf numFmtId="0" fontId="34" fillId="0" borderId="0" xfId="22" applyFont="1" applyAlignment="1">
      <alignment horizontal="left" vertical="top" wrapText="1"/>
    </xf>
    <xf numFmtId="0" fontId="99" fillId="2" borderId="0" xfId="22" applyFont="1" applyFill="1" applyAlignment="1">
      <alignment horizontal="center" wrapText="1"/>
    </xf>
    <xf numFmtId="0" fontId="99" fillId="2" borderId="17" xfId="22" applyFont="1" applyFill="1" applyBorder="1" applyAlignment="1">
      <alignment horizontal="center" wrapText="1"/>
    </xf>
    <xf numFmtId="0" fontId="99" fillId="2" borderId="16" xfId="22" applyFont="1" applyFill="1" applyBorder="1" applyAlignment="1">
      <alignment horizontal="center" wrapText="1"/>
    </xf>
    <xf numFmtId="0" fontId="29" fillId="2" borderId="4" xfId="25" applyFont="1" applyFill="1" applyBorder="1" applyAlignment="1">
      <alignment horizontal="center" vertical="center"/>
    </xf>
    <xf numFmtId="0" fontId="30" fillId="3" borderId="3" xfId="25" applyFont="1" applyFill="1" applyBorder="1" applyAlignment="1">
      <alignment horizontal="center" wrapText="1"/>
    </xf>
    <xf numFmtId="0" fontId="30" fillId="3" borderId="0" xfId="25" applyFont="1" applyFill="1" applyAlignment="1">
      <alignment horizontal="center" wrapText="1"/>
    </xf>
    <xf numFmtId="0" fontId="87" fillId="0" borderId="0" xfId="27" applyFont="1" applyAlignment="1">
      <alignment horizontal="left" vertical="top" wrapText="1"/>
    </xf>
    <xf numFmtId="0" fontId="30" fillId="13" borderId="0" xfId="25" applyFont="1" applyFill="1" applyAlignment="1">
      <alignment horizontal="center" vertical="center" wrapText="1"/>
    </xf>
    <xf numFmtId="0" fontId="29" fillId="2" borderId="0" xfId="4" applyFont="1" applyFill="1" applyAlignment="1">
      <alignment horizontal="center" vertical="center"/>
    </xf>
    <xf numFmtId="0" fontId="29" fillId="2" borderId="12" xfId="4" applyFont="1" applyFill="1" applyBorder="1" applyAlignment="1">
      <alignment horizontal="center" vertical="center"/>
    </xf>
    <xf numFmtId="0" fontId="29" fillId="2" borderId="0" xfId="4" applyFont="1" applyFill="1" applyAlignment="1">
      <alignment horizontal="center" vertical="center" wrapText="1"/>
    </xf>
    <xf numFmtId="0" fontId="29" fillId="2" borderId="13" xfId="4" applyFont="1" applyFill="1" applyBorder="1" applyAlignment="1">
      <alignment horizontal="center" vertical="center" wrapText="1"/>
    </xf>
    <xf numFmtId="0" fontId="29" fillId="2" borderId="14" xfId="4" applyFont="1" applyFill="1" applyBorder="1" applyAlignment="1">
      <alignment horizontal="center" vertical="center" wrapText="1"/>
    </xf>
    <xf numFmtId="0" fontId="29" fillId="2" borderId="15" xfId="4" applyFont="1" applyFill="1" applyBorder="1" applyAlignment="1">
      <alignment horizontal="center" vertical="center" wrapText="1"/>
    </xf>
    <xf numFmtId="0" fontId="29" fillId="2" borderId="12" xfId="4" applyFont="1" applyFill="1" applyBorder="1" applyAlignment="1">
      <alignment horizontal="center" vertical="center" wrapText="1"/>
    </xf>
    <xf numFmtId="0" fontId="30" fillId="3" borderId="0" xfId="4" applyFont="1" applyFill="1"/>
    <xf numFmtId="0" fontId="30" fillId="3" borderId="0" xfId="37" applyFont="1" applyFill="1" applyAlignment="1">
      <alignment horizontal="left"/>
    </xf>
    <xf numFmtId="0" fontId="29" fillId="2" borderId="7" xfId="12" applyFont="1" applyFill="1" applyBorder="1" applyAlignment="1">
      <alignment horizontal="center" vertical="center"/>
    </xf>
    <xf numFmtId="164" fontId="60" fillId="4" borderId="7" xfId="13" applyNumberFormat="1" applyFont="1" applyFill="1" applyBorder="1" applyAlignment="1">
      <alignment horizontal="center" vertical="center" shrinkToFit="1"/>
    </xf>
    <xf numFmtId="0" fontId="87" fillId="0" borderId="0" xfId="0" applyFont="1" applyAlignment="1">
      <alignment horizontal="left" vertical="top" wrapText="1"/>
    </xf>
    <xf numFmtId="0" fontId="126" fillId="2" borderId="0" xfId="12" applyFont="1" applyFill="1" applyAlignment="1">
      <alignment horizontal="center" vertical="center" wrapText="1"/>
    </xf>
    <xf numFmtId="0" fontId="29" fillId="18" borderId="0" xfId="12" applyFont="1" applyFill="1" applyAlignment="1">
      <alignment horizontal="center" vertical="center" wrapText="1"/>
    </xf>
    <xf numFmtId="0" fontId="29" fillId="2" borderId="0" xfId="12" applyFont="1" applyFill="1" applyAlignment="1">
      <alignment horizontal="center" vertical="center" wrapText="1"/>
    </xf>
    <xf numFmtId="0" fontId="29" fillId="2" borderId="0" xfId="12" applyFont="1" applyFill="1" applyAlignment="1">
      <alignment horizontal="center" vertical="center"/>
    </xf>
    <xf numFmtId="0" fontId="29" fillId="18" borderId="0" xfId="12" applyFont="1" applyFill="1" applyAlignment="1">
      <alignment horizontal="center" vertical="center"/>
    </xf>
  </cellXfs>
  <cellStyles count="42">
    <cellStyle name="Hiperligação" xfId="1" builtinId="8"/>
    <cellStyle name="Normal" xfId="0" builtinId="0"/>
    <cellStyle name="Normal 10" xfId="20" xr:uid="{E945F94E-C4ED-4CC7-B95A-2F3C33DEF8E6}"/>
    <cellStyle name="Normal 11" xfId="21" xr:uid="{C83BE302-7C5D-4EC3-B0C7-5663842661D3}"/>
    <cellStyle name="Normal 12" xfId="22" xr:uid="{A2897610-176D-4CE5-8E89-555170A9F008}"/>
    <cellStyle name="Normal 12 2" xfId="27" xr:uid="{BA7D6505-E1E7-5940-9A4D-7C47BEC4A318}"/>
    <cellStyle name="Normal 13" xfId="24" xr:uid="{DEDC937C-F981-CA43-B323-E0D9881B5B62}"/>
    <cellStyle name="Normal 13 2" xfId="41" xr:uid="{920D7475-4DEB-45EA-9DC1-8D964ED65761}"/>
    <cellStyle name="Normal 14" xfId="31" xr:uid="{DBE0FA11-278A-4327-8704-0E0BE2CCBEEE}"/>
    <cellStyle name="Normal 15" xfId="39" xr:uid="{7F0F02AF-5173-4747-8F88-5984197C7579}"/>
    <cellStyle name="Normal 2" xfId="4" xr:uid="{00000000-0005-0000-0000-00000D000000}"/>
    <cellStyle name="Normal 2 2" xfId="6" xr:uid="{00000000-0005-0000-0000-000025000000}"/>
    <cellStyle name="Normal 2 2 3 2" xfId="40" xr:uid="{4024559E-D24B-4ABD-B076-2C19CF564491}"/>
    <cellStyle name="Normal 2 3" xfId="5" xr:uid="{00000000-0005-0000-0000-00001E000000}"/>
    <cellStyle name="Normal 2 4" xfId="12" xr:uid="{371EF32A-E275-2D41-8338-A020E79A6C01}"/>
    <cellStyle name="Normal 2 4 2" xfId="25" xr:uid="{484FF290-67F3-B548-8038-00D865C7430F}"/>
    <cellStyle name="Normal 2 4 3" xfId="33" xr:uid="{17A9A5B5-E8C7-024B-8146-22107280FDF6}"/>
    <cellStyle name="Normal 2 4 4" xfId="37" xr:uid="{09417A60-35C7-C144-B0E6-4EC7B5AECD97}"/>
    <cellStyle name="Normal 3" xfId="7" xr:uid="{00000000-0005-0000-0000-000035000000}"/>
    <cellStyle name="Normal 3 2" xfId="2" xr:uid="{00000000-0005-0000-0000-000008000000}"/>
    <cellStyle name="Normal 4" xfId="8" xr:uid="{00000000-0005-0000-0000-000036000000}"/>
    <cellStyle name="Normal 4 2" xfId="11" xr:uid="{7D033B2D-493C-C642-AD3D-DDB6AB6683C5}"/>
    <cellStyle name="Normal 4 2 2" xfId="32" xr:uid="{85E0C678-0BCE-1F4D-8CC6-E4A50CE9F9FF}"/>
    <cellStyle name="Normal 4 2 3" xfId="35" xr:uid="{77F07465-764E-2849-8F14-DA47F2D5B1B1}"/>
    <cellStyle name="Normal 4 3" xfId="15" xr:uid="{3283DE40-43DA-4E16-8ACE-9B346A51D4A4}"/>
    <cellStyle name="Normal 5" xfId="10" xr:uid="{BF806426-0216-D443-BC5A-A870D244214C}"/>
    <cellStyle name="Normal 5 2" xfId="36" xr:uid="{97C6CF8C-5A46-DE4A-ABBB-8D60ADFC2768}"/>
    <cellStyle name="Normal 6" xfId="14" xr:uid="{311A6622-89EA-477B-A47D-B16144920E0D}"/>
    <cellStyle name="Normal 7" xfId="17" xr:uid="{C07C3AFA-646B-442F-ABF3-1C88B34E2DC3}"/>
    <cellStyle name="Normal 8" xfId="18" xr:uid="{3FEF38CB-80EB-4EB1-B6B5-840F9E37503B}"/>
    <cellStyle name="Normal 9" xfId="19" xr:uid="{60FC9C8D-CEDB-6F4C-AA47-DEC6FB45A6C5}"/>
    <cellStyle name="Percentagem" xfId="3" builtinId="5"/>
    <cellStyle name="Percentagem 2" xfId="9" xr:uid="{00000000-0005-0000-0000-000037000000}"/>
    <cellStyle name="Percentagem 3" xfId="13" xr:uid="{2760E602-F657-114B-A5F9-9D8BA68EABA9}"/>
    <cellStyle name="Percentagem 3 2" xfId="34" xr:uid="{7044F227-7898-2E4C-8FDD-0AC93D23D08A}"/>
    <cellStyle name="Percentagem 3 3" xfId="38" xr:uid="{B7666C03-B0BD-FD40-9C4C-F4BAA5E6135F}"/>
    <cellStyle name="Percentagem 4" xfId="16" xr:uid="{8D2CC45A-D254-4F09-903F-9D92B30272D5}"/>
    <cellStyle name="Percentagem 5" xfId="23" xr:uid="{3820A5B4-BA14-4BF0-AE7B-60575304F779}"/>
    <cellStyle name="Percentagem 5 2" xfId="28" xr:uid="{489116AA-F6AC-0A4F-99C0-91203D652B48}"/>
    <cellStyle name="Percentagem 6" xfId="26" xr:uid="{5AACEF5C-B6A3-EE42-93E2-64320E9BA475}"/>
    <cellStyle name="Percentagem 7" xfId="29" xr:uid="{89266387-710A-49BC-880D-EB024342E7F7}"/>
    <cellStyle name="Percentagem 8" xfId="30" xr:uid="{01FBDE97-4691-4CEF-9549-95A1C232B8B9}"/>
  </cellStyles>
  <dxfs count="0"/>
  <tableStyles count="0" defaultTableStyle="TableStyleMedium2" defaultPivotStyle="PivotStyleLight16"/>
  <colors>
    <mruColors>
      <color rgb="FFFFFFFF"/>
      <color rgb="FF6CB870"/>
      <color rgb="FF299E8F"/>
      <color rgb="FFCCE6C9"/>
      <color rgb="FFC89700"/>
      <color rgb="FFAE8300"/>
      <color rgb="FFE2AC00"/>
      <color rgb="FFF6F6F6"/>
      <color rgb="FF244553"/>
      <color rgb="FFE870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400" b="0" i="0" baseline="0">
                <a:effectLst/>
              </a:rPr>
              <a:t>VAB e emprego ambiental e total, em Portugal | 2014-2019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7283141675856481"/>
          <c:y val="3.7037100011165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10090036387779133"/>
          <c:y val="0.2039685520763953"/>
          <c:w val="0.86056564891314946"/>
          <c:h val="0.61365126703631223"/>
        </c:manualLayout>
      </c:layout>
      <c:lineChart>
        <c:grouping val="standard"/>
        <c:varyColors val="0"/>
        <c:ser>
          <c:idx val="3"/>
          <c:order val="0"/>
          <c:tx>
            <c:v>VAB ambiental</c:v>
          </c:tx>
          <c:spPr>
            <a:ln w="25400" cap="rnd">
              <a:solidFill>
                <a:srgbClr val="24455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44553"/>
              </a:solidFill>
              <a:ln w="9525">
                <a:solidFill>
                  <a:srgbClr val="244553"/>
                </a:solidFill>
              </a:ln>
              <a:effectLst/>
            </c:spPr>
          </c:marker>
          <c:cat>
            <c:strRef>
              <c:f>'1.1.'!$D$46:$I$46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f>'1.1.'!$D$15:$I$15</c:f>
              <c:numCache>
                <c:formatCode>#\ ##0.0</c:formatCode>
                <c:ptCount val="6"/>
                <c:pt idx="0">
                  <c:v>100</c:v>
                </c:pt>
                <c:pt idx="1">
                  <c:v>100.70676492522668</c:v>
                </c:pt>
                <c:pt idx="2">
                  <c:v>106.01473878400125</c:v>
                </c:pt>
                <c:pt idx="3">
                  <c:v>111.54178278447226</c:v>
                </c:pt>
                <c:pt idx="4">
                  <c:v>115.71024845939475</c:v>
                </c:pt>
                <c:pt idx="5">
                  <c:v>119.76660321073909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E-BA4B-A163-5552DF166D60}"/>
            </c:ext>
          </c:extLst>
        </c:ser>
        <c:ser>
          <c:idx val="1"/>
          <c:order val="1"/>
          <c:tx>
            <c:v>VAB total</c:v>
          </c:tx>
          <c:spPr>
            <a:ln w="25400" cap="rnd">
              <a:solidFill>
                <a:srgbClr val="24455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244553"/>
              </a:solidFill>
              <a:ln w="9525">
                <a:solidFill>
                  <a:srgbClr val="244553"/>
                </a:solidFill>
              </a:ln>
              <a:effectLst/>
            </c:spPr>
          </c:marker>
          <c:cat>
            <c:strRef>
              <c:f>'1.1.'!$D$46:$I$46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f>'1.1.'!$D$26:$I$26</c:f>
              <c:numCache>
                <c:formatCode>#\ ##0.0</c:formatCode>
                <c:ptCount val="6"/>
                <c:pt idx="0">
                  <c:v>100</c:v>
                </c:pt>
                <c:pt idx="1">
                  <c:v>101.54385699678934</c:v>
                </c:pt>
                <c:pt idx="2">
                  <c:v>103.2131030577426</c:v>
                </c:pt>
                <c:pt idx="3">
                  <c:v>106.60450923210966</c:v>
                </c:pt>
                <c:pt idx="4">
                  <c:v>109.48554014107761</c:v>
                </c:pt>
                <c:pt idx="5">
                  <c:v>112.37611945048955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E-BA4B-A163-5552DF166D60}"/>
            </c:ext>
          </c:extLst>
        </c:ser>
        <c:ser>
          <c:idx val="2"/>
          <c:order val="2"/>
          <c:tx>
            <c:v>Emprego ambiental</c:v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'1.1.'!$D$46:$I$46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f>'1.1.'!$D$39:$I$39</c:f>
              <c:numCache>
                <c:formatCode>#\ ##0.0</c:formatCode>
                <c:ptCount val="6"/>
                <c:pt idx="0">
                  <c:v>100</c:v>
                </c:pt>
                <c:pt idx="1">
                  <c:v>105.92565533120792</c:v>
                </c:pt>
                <c:pt idx="2">
                  <c:v>110.23955012398159</c:v>
                </c:pt>
                <c:pt idx="3">
                  <c:v>116.99101133545872</c:v>
                </c:pt>
                <c:pt idx="4">
                  <c:v>120.65953772582358</c:v>
                </c:pt>
                <c:pt idx="5">
                  <c:v>123.77568189868933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7E-BA4B-A163-5552DF166D60}"/>
            </c:ext>
          </c:extLst>
        </c:ser>
        <c:ser>
          <c:idx val="0"/>
          <c:order val="3"/>
          <c:tx>
            <c:v>Emprego total</c:v>
          </c:tx>
          <c:spPr>
            <a:ln w="25400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'1.1.'!$D$46:$I$46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f>'1.1.'!$D$50:$I$50</c:f>
              <c:numCache>
                <c:formatCode>#\ ##0.0</c:formatCode>
                <c:ptCount val="6"/>
                <c:pt idx="0">
                  <c:v>100</c:v>
                </c:pt>
                <c:pt idx="1">
                  <c:v>101.39220339508842</c:v>
                </c:pt>
                <c:pt idx="2">
                  <c:v>103.03280087037641</c:v>
                </c:pt>
                <c:pt idx="3">
                  <c:v>106.41725330656617</c:v>
                </c:pt>
                <c:pt idx="4">
                  <c:v>108.88612649263571</c:v>
                </c:pt>
                <c:pt idx="5">
                  <c:v>109.74542376561882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7E-BA4B-A163-5552DF166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85520"/>
        <c:axId val="745490440"/>
      </c:lineChart>
      <c:catAx>
        <c:axId val="74548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45490440"/>
        <c:crosses val="autoZero"/>
        <c:auto val="1"/>
        <c:lblAlgn val="ctr"/>
        <c:lblOffset val="100"/>
        <c:noMultiLvlLbl val="0"/>
      </c:catAx>
      <c:valAx>
        <c:axId val="745490440"/>
        <c:scaling>
          <c:orientation val="minMax"/>
          <c:max val="125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Índice 2014=100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454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7114172873863"/>
          <c:y val="0.85839237630165166"/>
          <c:w val="0.7480898314945148"/>
          <c:h val="0.12822568441384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100"/>
              <a:t>Despesas com a proteção ambiental, em Portugal e na UE | 2014-2019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14833372859265384"/>
          <c:y val="0.11093087658714826"/>
          <c:w val="0.7377274870426056"/>
          <c:h val="0.63738301777329287"/>
        </c:manualLayout>
      </c:layout>
      <c:barChart>
        <c:barDir val="col"/>
        <c:grouping val="clustered"/>
        <c:varyColors val="0"/>
        <c:ser>
          <c:idx val="1"/>
          <c:order val="0"/>
          <c:tx>
            <c:v>Total despesa com proteção ambiental - Portugal (eixo da esquerda)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'2.4.'!$C$9:$J$9</c15:sqref>
                  </c15:fullRef>
                </c:ext>
              </c:extLst>
              <c:f>'2.4.'!$E$9:$J$9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'2.4.'!$C$32:$J$32</c15:sqref>
                  </c15:fullRef>
                </c:ext>
              </c:extLst>
              <c:f>'2.4.'!$E$32:$J$32</c:f>
              <c:numCache>
                <c:formatCode>#\ ##0.0</c:formatCode>
                <c:ptCount val="6"/>
                <c:pt idx="0">
                  <c:v>2482</c:v>
                </c:pt>
                <c:pt idx="1">
                  <c:v>2442.1999999999998</c:v>
                </c:pt>
                <c:pt idx="2">
                  <c:v>2289.4</c:v>
                </c:pt>
                <c:pt idx="3">
                  <c:v>3175.6</c:v>
                </c:pt>
                <c:pt idx="4">
                  <c:v>3430.2</c:v>
                </c:pt>
                <c:pt idx="5">
                  <c:v>3595.8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63-4C21-8CBB-BD83ED11EAED}"/>
            </c:ext>
          </c:extLst>
        </c:ser>
        <c:ser>
          <c:idx val="0"/>
          <c:order val="1"/>
          <c:tx>
            <c:v>Total despesa com proteção ambiental - Média UE (eixo da esquerda)</c:v>
          </c:tx>
          <c:spPr>
            <a:solidFill>
              <a:srgbClr val="FABD3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'2.4.'!$C$9:$J$9</c15:sqref>
                  </c15:fullRef>
                </c:ext>
              </c:extLst>
              <c:f>'2.4.'!$E$9:$J$9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'2.4.'!$C$10:$J$10</c15:sqref>
                  </c15:fullRef>
                </c:ext>
              </c:extLst>
              <c:f>'2.4.'!$E$10:$J$10</c:f>
              <c:numCache>
                <c:formatCode>#\ ##0.0</c:formatCode>
                <c:ptCount val="6"/>
                <c:pt idx="0">
                  <c:v>8686.6999999999989</c:v>
                </c:pt>
                <c:pt idx="1">
                  <c:v>8880.9925925925927</c:v>
                </c:pt>
                <c:pt idx="2">
                  <c:v>9066.4407407407398</c:v>
                </c:pt>
                <c:pt idx="3">
                  <c:v>9487.1962962962953</c:v>
                </c:pt>
                <c:pt idx="4">
                  <c:v>9933.0814814814821</c:v>
                </c:pt>
                <c:pt idx="5">
                  <c:v>10447.481481481482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3-4C21-8CBB-BD83ED11E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overlap val="-26"/>
        <c:axId val="605706848"/>
        <c:axId val="605710128"/>
      </c:barChart>
      <c:lineChart>
        <c:grouping val="standard"/>
        <c:varyColors val="0"/>
        <c:ser>
          <c:idx val="3"/>
          <c:order val="2"/>
          <c:tx>
            <c:v>Proporção da despesa com proteção ambiental face ao PIB - Portugal (eixo da direita)</c:v>
          </c:tx>
          <c:spPr>
            <a:ln w="19050" cap="rnd">
              <a:solidFill>
                <a:srgbClr val="24455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244553"/>
              </a:solidFill>
              <a:ln w="9525">
                <a:solidFill>
                  <a:srgbClr val="24455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1267221651292093E-2"/>
                  <c:y val="-1.8827850195542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49-484B-A773-19EDBFBE5484}"/>
                </c:ext>
              </c:extLst>
            </c:dLbl>
            <c:dLbl>
              <c:idx val="1"/>
              <c:layout>
                <c:manualLayout>
                  <c:x val="-5.9551052977586429E-2"/>
                  <c:y val="-2.1965825228133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49-484B-A773-19EDBFBE5484}"/>
                </c:ext>
              </c:extLst>
            </c:dLbl>
            <c:dLbl>
              <c:idx val="2"/>
              <c:layout>
                <c:manualLayout>
                  <c:x val="-5.9551052977586429E-2"/>
                  <c:y val="-2.1965825228133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49-484B-A773-19EDBFBE5484}"/>
                </c:ext>
              </c:extLst>
            </c:dLbl>
            <c:dLbl>
              <c:idx val="3"/>
              <c:layout>
                <c:manualLayout>
                  <c:x val="-5.9551052977586498E-2"/>
                  <c:y val="-1.5689875162952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49-484B-A773-19EDBFBE5484}"/>
                </c:ext>
              </c:extLst>
            </c:dLbl>
            <c:dLbl>
              <c:idx val="4"/>
              <c:layout>
                <c:manualLayout>
                  <c:x val="-5.7834884303880896E-2"/>
                  <c:y val="-1.5689875162952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49-484B-A773-19EDBFBE5484}"/>
                </c:ext>
              </c:extLst>
            </c:dLbl>
            <c:dLbl>
              <c:idx val="5"/>
              <c:layout>
                <c:manualLayout>
                  <c:x val="-5.9551052977586429E-2"/>
                  <c:y val="-1.882785019554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49-484B-A773-19EDBFBE54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'2.4.'!$E$9:$J$9</c15:sqref>
                  </c15:fullRef>
                </c:ext>
              </c:extLst>
              <c:f>'2.4.'!$G$9:$J$9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'2.4.'!$C$67:$J$67</c15:sqref>
                  </c15:fullRef>
                </c:ext>
              </c:extLst>
              <c:f>'2.4.'!$E$67:$J$67</c:f>
              <c:numCache>
                <c:formatCode>0.0%</c:formatCode>
                <c:ptCount val="6"/>
                <c:pt idx="0">
                  <c:v>1.4342368871627707E-2</c:v>
                </c:pt>
                <c:pt idx="1">
                  <c:v>1.3589430270007988E-2</c:v>
                </c:pt>
                <c:pt idx="2">
                  <c:v>1.2276274627352275E-2</c:v>
                </c:pt>
                <c:pt idx="3">
                  <c:v>1.6206406623825192E-2</c:v>
                </c:pt>
                <c:pt idx="4">
                  <c:v>1.6717669643992881E-2</c:v>
                </c:pt>
                <c:pt idx="5">
                  <c:v>1.6773442376102392E-2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63-4C21-8CBB-BD83ED11EAED}"/>
            </c:ext>
          </c:extLst>
        </c:ser>
        <c:ser>
          <c:idx val="2"/>
          <c:order val="3"/>
          <c:tx>
            <c:v>Proporção da despesa com proteção ambiental face ao PIB - Média UE (eixo da direita)</c:v>
          </c:tx>
          <c:spPr>
            <a:ln w="19050" cap="rnd">
              <a:solidFill>
                <a:srgbClr val="FABD32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FABD32"/>
              </a:solidFill>
              <a:ln w="9525">
                <a:solidFill>
                  <a:srgbClr val="FABD3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7834884303880771E-2"/>
                  <c:y val="-2.5103800260723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49-484B-A773-19EDBFBE5484}"/>
                </c:ext>
              </c:extLst>
            </c:dLbl>
            <c:dLbl>
              <c:idx val="1"/>
              <c:layout>
                <c:manualLayout>
                  <c:x val="-5.7834884303880771E-2"/>
                  <c:y val="-2.1965825228133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49-484B-A773-19EDBFBE5484}"/>
                </c:ext>
              </c:extLst>
            </c:dLbl>
            <c:dLbl>
              <c:idx val="2"/>
              <c:layout>
                <c:manualLayout>
                  <c:x val="-5.7834884303880771E-2"/>
                  <c:y val="-1.882785019554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49-484B-A773-19EDBFBE5484}"/>
                </c:ext>
              </c:extLst>
            </c:dLbl>
            <c:dLbl>
              <c:idx val="3"/>
              <c:layout>
                <c:manualLayout>
                  <c:x val="-5.9551052977586498E-2"/>
                  <c:y val="-2.1965825228133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49-484B-A773-19EDBFBE5484}"/>
                </c:ext>
              </c:extLst>
            </c:dLbl>
            <c:dLbl>
              <c:idx val="4"/>
              <c:layout>
                <c:manualLayout>
                  <c:x val="-5.6118715630175113E-2"/>
                  <c:y val="-1.882785019554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49-484B-A773-19EDBFBE5484}"/>
                </c:ext>
              </c:extLst>
            </c:dLbl>
            <c:dLbl>
              <c:idx val="5"/>
              <c:layout>
                <c:manualLayout>
                  <c:x val="-5.6118715630175113E-2"/>
                  <c:y val="-2.1965825228133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49-484B-A773-19EDBFBE54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'2.4.'!$E$9:$J$9</c15:sqref>
                  </c15:fullRef>
                </c:ext>
              </c:extLst>
              <c:f>'2.4.'!$G$9:$J$9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'2.4.'!$C$45:$J$45</c15:sqref>
                  </c15:fullRef>
                </c:ext>
              </c:extLst>
              <c:f>'2.4.'!$E$45:$J$45</c:f>
              <c:numCache>
                <c:formatCode>0.0%</c:formatCode>
                <c:ptCount val="6"/>
                <c:pt idx="0">
                  <c:v>2.0244572532103707E-2</c:v>
                </c:pt>
                <c:pt idx="1">
                  <c:v>2.0010825057092632E-2</c:v>
                </c:pt>
                <c:pt idx="2">
                  <c:v>1.9873029277036439E-2</c:v>
                </c:pt>
                <c:pt idx="3">
                  <c:v>1.994458227167718E-2</c:v>
                </c:pt>
                <c:pt idx="4">
                  <c:v>2.016208491199422E-2</c:v>
                </c:pt>
                <c:pt idx="5">
                  <c:v>2.0484628941172565E-2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63-4C21-8CBB-BD83ED11E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708160"/>
        <c:axId val="599101952"/>
      </c:lineChart>
      <c:catAx>
        <c:axId val="60570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05710128"/>
        <c:crosses val="autoZero"/>
        <c:auto val="1"/>
        <c:lblAlgn val="ctr"/>
        <c:lblOffset val="100"/>
        <c:noMultiLvlLbl val="0"/>
      </c:catAx>
      <c:valAx>
        <c:axId val="605710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700"/>
                  <a:t>Milhões de euros</a:t>
                </a:r>
              </a:p>
            </c:rich>
          </c:tx>
          <c:layout>
            <c:manualLayout>
              <c:xMode val="edge"/>
              <c:yMode val="edge"/>
              <c:x val="7.5800469374564E-2"/>
              <c:y val="0.3433083566769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05706848"/>
        <c:crosses val="autoZero"/>
        <c:crossBetween val="between"/>
      </c:valAx>
      <c:valAx>
        <c:axId val="599101952"/>
        <c:scaling>
          <c:orientation val="minMax"/>
          <c:max val="4.0000000000000008E-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700"/>
                  <a:t>(% do PIB)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05708160"/>
        <c:crosses val="max"/>
        <c:crossBetween val="between"/>
        <c:majorUnit val="1.0000000000000002E-2"/>
      </c:valAx>
      <c:catAx>
        <c:axId val="60570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910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PT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charset="0"/>
                <a:ea typeface="Verdana" panose="020B0604030504040204" charset="0"/>
                <a:cs typeface="+mn-cs"/>
              </a:defRPr>
            </a:pPr>
            <a:r>
              <a:rPr lang="pt-PT"/>
              <a:t> Índice de eco-inovação | 2012-2021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PT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charset="0"/>
              <a:ea typeface="Verdana" panose="020B0604030504040204" charset="0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'3.1.'!$B$10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rgbClr val="244553"/>
            </a:solidFill>
            <a:ln w="19050" cap="rnd">
              <a:solidFill>
                <a:srgbClr val="244553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PT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charset="0"/>
                    <a:ea typeface="Verdana" panose="020B0604030504040204" charset="0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'3.1.'!$C$8:$L$8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'3.1.'!$C$10:$L$10</c:f>
              <c:numCache>
                <c:formatCode>#,##0</c:formatCode>
                <c:ptCount val="10"/>
                <c:pt idx="0">
                  <c:v>100</c:v>
                </c:pt>
                <c:pt idx="1">
                  <c:v>99</c:v>
                </c:pt>
                <c:pt idx="2">
                  <c:v>102</c:v>
                </c:pt>
                <c:pt idx="3">
                  <c:v>106</c:v>
                </c:pt>
                <c:pt idx="4">
                  <c:v>108</c:v>
                </c:pt>
                <c:pt idx="5">
                  <c:v>108</c:v>
                </c:pt>
                <c:pt idx="6">
                  <c:v>111</c:v>
                </c:pt>
                <c:pt idx="7">
                  <c:v>112</c:v>
                </c:pt>
                <c:pt idx="8">
                  <c:v>113</c:v>
                </c:pt>
                <c:pt idx="9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C8-4501-B977-82087BE45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8737407"/>
        <c:axId val="1181241455"/>
      </c:barChart>
      <c:lineChart>
        <c:grouping val="standard"/>
        <c:varyColors val="0"/>
        <c:ser>
          <c:idx val="1"/>
          <c:order val="1"/>
          <c:tx>
            <c:strRef>
              <c:f>'3.1.'!$B$9</c:f>
              <c:strCache>
                <c:ptCount val="1"/>
                <c:pt idx="0">
                  <c:v>Média EU</c:v>
                </c:pt>
              </c:strCache>
            </c:strRef>
          </c:tx>
          <c:spPr>
            <a:ln w="28575" cap="rnd">
              <a:solidFill>
                <a:srgbClr val="E2A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2AC00"/>
              </a:solidFill>
              <a:ln w="9525">
                <a:solidFill>
                  <a:srgbClr val="E2AC00"/>
                </a:solidFill>
              </a:ln>
              <a:effectLst/>
            </c:spPr>
          </c:marker>
          <c:val>
            <c:numRef>
              <c:f>'3.1.'!$C$9:$L$9</c:f>
              <c:numCache>
                <c:formatCode>#,##0</c:formatCode>
                <c:ptCount val="10"/>
                <c:pt idx="0">
                  <c:v>100</c:v>
                </c:pt>
                <c:pt idx="1">
                  <c:v>102</c:v>
                </c:pt>
                <c:pt idx="2">
                  <c:v>105</c:v>
                </c:pt>
                <c:pt idx="3">
                  <c:v>106</c:v>
                </c:pt>
                <c:pt idx="4">
                  <c:v>108</c:v>
                </c:pt>
                <c:pt idx="5">
                  <c:v>109</c:v>
                </c:pt>
                <c:pt idx="6">
                  <c:v>111</c:v>
                </c:pt>
                <c:pt idx="7">
                  <c:v>112</c:v>
                </c:pt>
                <c:pt idx="8">
                  <c:v>117</c:v>
                </c:pt>
                <c:pt idx="9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7-B240-9AEA-2B5AE7DD8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8737407"/>
        <c:axId val="1181241455"/>
      </c:lineChart>
      <c:catAx>
        <c:axId val="115873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PT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charset="0"/>
                <a:ea typeface="Verdana" panose="020B0604030504040204" charset="0"/>
                <a:cs typeface="+mn-cs"/>
              </a:defRPr>
            </a:pPr>
            <a:endParaRPr lang="pt-PT"/>
          </a:p>
        </c:txPr>
        <c:crossAx val="1181241455"/>
        <c:crosses val="autoZero"/>
        <c:auto val="1"/>
        <c:lblAlgn val="ctr"/>
        <c:lblOffset val="100"/>
        <c:noMultiLvlLbl val="0"/>
      </c:catAx>
      <c:valAx>
        <c:axId val="1181241455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PT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charset="0"/>
                <a:ea typeface="Verdana" panose="020B0604030504040204" charset="0"/>
                <a:cs typeface="+mn-cs"/>
              </a:defRPr>
            </a:pPr>
            <a:endParaRPr lang="pt-PT"/>
          </a:p>
        </c:txPr>
        <c:crossAx val="115873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PT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charset="0"/>
              <a:ea typeface="Verdana" panose="020B0604030504040204" charset="0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pt-PT">
          <a:latin typeface="Verdana" panose="020B0604030504040204" charset="0"/>
          <a:ea typeface="Verdana" panose="020B060403050404020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PT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charset="0"/>
                <a:ea typeface="Verdana" panose="020B0604030504040204" charset="0"/>
                <a:cs typeface="+mn-cs"/>
              </a:defRPr>
            </a:pPr>
            <a:r>
              <a:rPr lang="en-GB" sz="1400"/>
              <a:t>Dimensões do índice de eco-inovação em Portugal |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PT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charset="0"/>
              <a:ea typeface="Verdana" panose="020B0604030504040204" charset="0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100180404183525"/>
          <c:y val="0.19954500617670301"/>
          <c:w val="0.472692067498518"/>
          <c:h val="0.75982950672458005"/>
        </c:manualLayout>
      </c:layout>
      <c:radarChart>
        <c:radarStyle val="filled"/>
        <c:varyColors val="0"/>
        <c:ser>
          <c:idx val="0"/>
          <c:order val="0"/>
          <c:tx>
            <c:strRef>
              <c:f>'3.1.'!$B$18</c:f>
              <c:strCache>
                <c:ptCount val="1"/>
                <c:pt idx="0">
                  <c:v>1. Inputs de eco-inovação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val>
            <c:numRef>
              <c:f>'3.1.'!$G$103:$NC$103</c:f>
              <c:numCache>
                <c:formatCode>General</c:formatCode>
                <c:ptCount val="361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  <c:pt idx="18">
                  <c:v>71</c:v>
                </c:pt>
                <c:pt idx="19">
                  <c:v>71</c:v>
                </c:pt>
                <c:pt idx="20">
                  <c:v>71</c:v>
                </c:pt>
                <c:pt idx="21">
                  <c:v>71</c:v>
                </c:pt>
                <c:pt idx="22">
                  <c:v>71</c:v>
                </c:pt>
                <c:pt idx="23">
                  <c:v>71</c:v>
                </c:pt>
                <c:pt idx="24">
                  <c:v>71</c:v>
                </c:pt>
                <c:pt idx="25">
                  <c:v>71</c:v>
                </c:pt>
                <c:pt idx="26">
                  <c:v>71</c:v>
                </c:pt>
                <c:pt idx="27">
                  <c:v>71</c:v>
                </c:pt>
                <c:pt idx="28">
                  <c:v>71</c:v>
                </c:pt>
                <c:pt idx="29">
                  <c:v>71</c:v>
                </c:pt>
                <c:pt idx="30">
                  <c:v>71</c:v>
                </c:pt>
                <c:pt idx="31">
                  <c:v>71</c:v>
                </c:pt>
                <c:pt idx="32">
                  <c:v>71</c:v>
                </c:pt>
                <c:pt idx="33">
                  <c:v>71</c:v>
                </c:pt>
                <c:pt idx="34">
                  <c:v>71</c:v>
                </c:pt>
                <c:pt idx="35">
                  <c:v>71</c:v>
                </c:pt>
                <c:pt idx="36">
                  <c:v>71</c:v>
                </c:pt>
                <c:pt idx="37">
                  <c:v>71</c:v>
                </c:pt>
                <c:pt idx="38">
                  <c:v>71</c:v>
                </c:pt>
                <c:pt idx="39">
                  <c:v>71</c:v>
                </c:pt>
                <c:pt idx="40">
                  <c:v>71</c:v>
                </c:pt>
                <c:pt idx="41">
                  <c:v>71</c:v>
                </c:pt>
                <c:pt idx="42">
                  <c:v>71</c:v>
                </c:pt>
                <c:pt idx="43">
                  <c:v>71</c:v>
                </c:pt>
                <c:pt idx="44">
                  <c:v>71</c:v>
                </c:pt>
                <c:pt idx="45">
                  <c:v>71</c:v>
                </c:pt>
                <c:pt idx="46">
                  <c:v>71</c:v>
                </c:pt>
                <c:pt idx="47">
                  <c:v>71</c:v>
                </c:pt>
                <c:pt idx="48">
                  <c:v>71</c:v>
                </c:pt>
                <c:pt idx="49">
                  <c:v>71</c:v>
                </c:pt>
                <c:pt idx="50">
                  <c:v>71</c:v>
                </c:pt>
                <c:pt idx="51">
                  <c:v>71</c:v>
                </c:pt>
                <c:pt idx="52">
                  <c:v>71</c:v>
                </c:pt>
                <c:pt idx="53">
                  <c:v>71</c:v>
                </c:pt>
                <c:pt idx="54">
                  <c:v>71</c:v>
                </c:pt>
                <c:pt idx="55">
                  <c:v>71</c:v>
                </c:pt>
                <c:pt idx="56">
                  <c:v>71</c:v>
                </c:pt>
                <c:pt idx="57">
                  <c:v>71</c:v>
                </c:pt>
                <c:pt idx="58">
                  <c:v>71</c:v>
                </c:pt>
                <c:pt idx="59">
                  <c:v>71</c:v>
                </c:pt>
                <c:pt idx="60">
                  <c:v>71</c:v>
                </c:pt>
                <c:pt idx="61">
                  <c:v>71</c:v>
                </c:pt>
                <c:pt idx="62">
                  <c:v>71</c:v>
                </c:pt>
                <c:pt idx="63">
                  <c:v>71</c:v>
                </c:pt>
                <c:pt idx="64">
                  <c:v>71</c:v>
                </c:pt>
                <c:pt idx="65">
                  <c:v>71</c:v>
                </c:pt>
                <c:pt idx="66">
                  <c:v>71</c:v>
                </c:pt>
                <c:pt idx="67">
                  <c:v>71</c:v>
                </c:pt>
                <c:pt idx="68">
                  <c:v>71</c:v>
                </c:pt>
                <c:pt idx="69">
                  <c:v>71</c:v>
                </c:pt>
                <c:pt idx="70">
                  <c:v>71</c:v>
                </c:pt>
                <c:pt idx="71">
                  <c:v>71</c:v>
                </c:pt>
                <c:pt idx="72">
                  <c:v>71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4-4150-8511-CA6BDA3D8CAC}"/>
            </c:ext>
          </c:extLst>
        </c:ser>
        <c:ser>
          <c:idx val="1"/>
          <c:order val="1"/>
          <c:tx>
            <c:strRef>
              <c:f>'3.1.'!$B$19</c:f>
              <c:strCache>
                <c:ptCount val="1"/>
                <c:pt idx="0">
                  <c:v>2. Atividades de eco-inovação</c:v>
                </c:pt>
              </c:strCache>
            </c:strRef>
          </c:tx>
          <c:spPr>
            <a:solidFill>
              <a:srgbClr val="244553"/>
            </a:solidFill>
            <a:ln>
              <a:noFill/>
            </a:ln>
            <a:effectLst/>
          </c:spPr>
          <c:val>
            <c:numRef>
              <c:f>'3.1.'!$G$104:$NC$104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130</c:v>
                </c:pt>
                <c:pt idx="73">
                  <c:v>130</c:v>
                </c:pt>
                <c:pt idx="74">
                  <c:v>130</c:v>
                </c:pt>
                <c:pt idx="75">
                  <c:v>130</c:v>
                </c:pt>
                <c:pt idx="76">
                  <c:v>130</c:v>
                </c:pt>
                <c:pt idx="77">
                  <c:v>130</c:v>
                </c:pt>
                <c:pt idx="78">
                  <c:v>130</c:v>
                </c:pt>
                <c:pt idx="79">
                  <c:v>130</c:v>
                </c:pt>
                <c:pt idx="80">
                  <c:v>130</c:v>
                </c:pt>
                <c:pt idx="81">
                  <c:v>130</c:v>
                </c:pt>
                <c:pt idx="82">
                  <c:v>130</c:v>
                </c:pt>
                <c:pt idx="83">
                  <c:v>130</c:v>
                </c:pt>
                <c:pt idx="84">
                  <c:v>130</c:v>
                </c:pt>
                <c:pt idx="85">
                  <c:v>130</c:v>
                </c:pt>
                <c:pt idx="86">
                  <c:v>130</c:v>
                </c:pt>
                <c:pt idx="87">
                  <c:v>130</c:v>
                </c:pt>
                <c:pt idx="88">
                  <c:v>130</c:v>
                </c:pt>
                <c:pt idx="89">
                  <c:v>130</c:v>
                </c:pt>
                <c:pt idx="90">
                  <c:v>130</c:v>
                </c:pt>
                <c:pt idx="91">
                  <c:v>130</c:v>
                </c:pt>
                <c:pt idx="92">
                  <c:v>130</c:v>
                </c:pt>
                <c:pt idx="93">
                  <c:v>130</c:v>
                </c:pt>
                <c:pt idx="94">
                  <c:v>130</c:v>
                </c:pt>
                <c:pt idx="95">
                  <c:v>130</c:v>
                </c:pt>
                <c:pt idx="96">
                  <c:v>130</c:v>
                </c:pt>
                <c:pt idx="97">
                  <c:v>130</c:v>
                </c:pt>
                <c:pt idx="98">
                  <c:v>130</c:v>
                </c:pt>
                <c:pt idx="99">
                  <c:v>130</c:v>
                </c:pt>
                <c:pt idx="100">
                  <c:v>130</c:v>
                </c:pt>
                <c:pt idx="101">
                  <c:v>130</c:v>
                </c:pt>
                <c:pt idx="102">
                  <c:v>130</c:v>
                </c:pt>
                <c:pt idx="103">
                  <c:v>130</c:v>
                </c:pt>
                <c:pt idx="104">
                  <c:v>130</c:v>
                </c:pt>
                <c:pt idx="105">
                  <c:v>130</c:v>
                </c:pt>
                <c:pt idx="106">
                  <c:v>130</c:v>
                </c:pt>
                <c:pt idx="107">
                  <c:v>130</c:v>
                </c:pt>
                <c:pt idx="108">
                  <c:v>130</c:v>
                </c:pt>
                <c:pt idx="109">
                  <c:v>130</c:v>
                </c:pt>
                <c:pt idx="110">
                  <c:v>130</c:v>
                </c:pt>
                <c:pt idx="111">
                  <c:v>130</c:v>
                </c:pt>
                <c:pt idx="112">
                  <c:v>130</c:v>
                </c:pt>
                <c:pt idx="113">
                  <c:v>130</c:v>
                </c:pt>
                <c:pt idx="114">
                  <c:v>130</c:v>
                </c:pt>
                <c:pt idx="115">
                  <c:v>130</c:v>
                </c:pt>
                <c:pt idx="116">
                  <c:v>130</c:v>
                </c:pt>
                <c:pt idx="117">
                  <c:v>130</c:v>
                </c:pt>
                <c:pt idx="118">
                  <c:v>130</c:v>
                </c:pt>
                <c:pt idx="119">
                  <c:v>130</c:v>
                </c:pt>
                <c:pt idx="120">
                  <c:v>130</c:v>
                </c:pt>
                <c:pt idx="121">
                  <c:v>130</c:v>
                </c:pt>
                <c:pt idx="122">
                  <c:v>130</c:v>
                </c:pt>
                <c:pt idx="123">
                  <c:v>130</c:v>
                </c:pt>
                <c:pt idx="124">
                  <c:v>130</c:v>
                </c:pt>
                <c:pt idx="125">
                  <c:v>130</c:v>
                </c:pt>
                <c:pt idx="126">
                  <c:v>130</c:v>
                </c:pt>
                <c:pt idx="127">
                  <c:v>130</c:v>
                </c:pt>
                <c:pt idx="128">
                  <c:v>130</c:v>
                </c:pt>
                <c:pt idx="129">
                  <c:v>130</c:v>
                </c:pt>
                <c:pt idx="130">
                  <c:v>130</c:v>
                </c:pt>
                <c:pt idx="131">
                  <c:v>130</c:v>
                </c:pt>
                <c:pt idx="132">
                  <c:v>130</c:v>
                </c:pt>
                <c:pt idx="133">
                  <c:v>130</c:v>
                </c:pt>
                <c:pt idx="134">
                  <c:v>130</c:v>
                </c:pt>
                <c:pt idx="135">
                  <c:v>130</c:v>
                </c:pt>
                <c:pt idx="136">
                  <c:v>130</c:v>
                </c:pt>
                <c:pt idx="137">
                  <c:v>130</c:v>
                </c:pt>
                <c:pt idx="138">
                  <c:v>130</c:v>
                </c:pt>
                <c:pt idx="139">
                  <c:v>130</c:v>
                </c:pt>
                <c:pt idx="140">
                  <c:v>130</c:v>
                </c:pt>
                <c:pt idx="141">
                  <c:v>130</c:v>
                </c:pt>
                <c:pt idx="142">
                  <c:v>130</c:v>
                </c:pt>
                <c:pt idx="143">
                  <c:v>130</c:v>
                </c:pt>
                <c:pt idx="144">
                  <c:v>130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E4-4150-8511-CA6BDA3D8CAC}"/>
            </c:ext>
          </c:extLst>
        </c:ser>
        <c:ser>
          <c:idx val="2"/>
          <c:order val="2"/>
          <c:tx>
            <c:strRef>
              <c:f>'3.1.'!$B$20</c:f>
              <c:strCache>
                <c:ptCount val="1"/>
                <c:pt idx="0">
                  <c:v>3. Outputs de eco-inovação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val>
            <c:numRef>
              <c:f>'3.1.'!$G$105:$NC$105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109</c:v>
                </c:pt>
                <c:pt idx="145">
                  <c:v>109</c:v>
                </c:pt>
                <c:pt idx="146">
                  <c:v>109</c:v>
                </c:pt>
                <c:pt idx="147">
                  <c:v>109</c:v>
                </c:pt>
                <c:pt idx="148">
                  <c:v>109</c:v>
                </c:pt>
                <c:pt idx="149">
                  <c:v>109</c:v>
                </c:pt>
                <c:pt idx="150">
                  <c:v>109</c:v>
                </c:pt>
                <c:pt idx="151">
                  <c:v>109</c:v>
                </c:pt>
                <c:pt idx="152">
                  <c:v>109</c:v>
                </c:pt>
                <c:pt idx="153">
                  <c:v>109</c:v>
                </c:pt>
                <c:pt idx="154">
                  <c:v>109</c:v>
                </c:pt>
                <c:pt idx="155">
                  <c:v>109</c:v>
                </c:pt>
                <c:pt idx="156">
                  <c:v>109</c:v>
                </c:pt>
                <c:pt idx="157">
                  <c:v>109</c:v>
                </c:pt>
                <c:pt idx="158">
                  <c:v>109</c:v>
                </c:pt>
                <c:pt idx="159">
                  <c:v>109</c:v>
                </c:pt>
                <c:pt idx="160">
                  <c:v>109</c:v>
                </c:pt>
                <c:pt idx="161">
                  <c:v>109</c:v>
                </c:pt>
                <c:pt idx="162">
                  <c:v>109</c:v>
                </c:pt>
                <c:pt idx="163">
                  <c:v>109</c:v>
                </c:pt>
                <c:pt idx="164">
                  <c:v>109</c:v>
                </c:pt>
                <c:pt idx="165">
                  <c:v>109</c:v>
                </c:pt>
                <c:pt idx="166">
                  <c:v>109</c:v>
                </c:pt>
                <c:pt idx="167">
                  <c:v>109</c:v>
                </c:pt>
                <c:pt idx="168">
                  <c:v>109</c:v>
                </c:pt>
                <c:pt idx="169">
                  <c:v>109</c:v>
                </c:pt>
                <c:pt idx="170">
                  <c:v>109</c:v>
                </c:pt>
                <c:pt idx="171">
                  <c:v>109</c:v>
                </c:pt>
                <c:pt idx="172">
                  <c:v>109</c:v>
                </c:pt>
                <c:pt idx="173">
                  <c:v>109</c:v>
                </c:pt>
                <c:pt idx="174">
                  <c:v>109</c:v>
                </c:pt>
                <c:pt idx="175">
                  <c:v>109</c:v>
                </c:pt>
                <c:pt idx="176">
                  <c:v>109</c:v>
                </c:pt>
                <c:pt idx="177">
                  <c:v>109</c:v>
                </c:pt>
                <c:pt idx="178">
                  <c:v>109</c:v>
                </c:pt>
                <c:pt idx="179">
                  <c:v>109</c:v>
                </c:pt>
                <c:pt idx="180">
                  <c:v>109</c:v>
                </c:pt>
                <c:pt idx="181">
                  <c:v>109</c:v>
                </c:pt>
                <c:pt idx="182">
                  <c:v>109</c:v>
                </c:pt>
                <c:pt idx="183">
                  <c:v>109</c:v>
                </c:pt>
                <c:pt idx="184">
                  <c:v>109</c:v>
                </c:pt>
                <c:pt idx="185">
                  <c:v>109</c:v>
                </c:pt>
                <c:pt idx="186">
                  <c:v>109</c:v>
                </c:pt>
                <c:pt idx="187">
                  <c:v>109</c:v>
                </c:pt>
                <c:pt idx="188">
                  <c:v>109</c:v>
                </c:pt>
                <c:pt idx="189">
                  <c:v>109</c:v>
                </c:pt>
                <c:pt idx="190">
                  <c:v>109</c:v>
                </c:pt>
                <c:pt idx="191">
                  <c:v>109</c:v>
                </c:pt>
                <c:pt idx="192">
                  <c:v>109</c:v>
                </c:pt>
                <c:pt idx="193">
                  <c:v>109</c:v>
                </c:pt>
                <c:pt idx="194">
                  <c:v>109</c:v>
                </c:pt>
                <c:pt idx="195">
                  <c:v>109</c:v>
                </c:pt>
                <c:pt idx="196">
                  <c:v>109</c:v>
                </c:pt>
                <c:pt idx="197">
                  <c:v>109</c:v>
                </c:pt>
                <c:pt idx="198">
                  <c:v>109</c:v>
                </c:pt>
                <c:pt idx="199">
                  <c:v>109</c:v>
                </c:pt>
                <c:pt idx="200">
                  <c:v>109</c:v>
                </c:pt>
                <c:pt idx="201">
                  <c:v>109</c:v>
                </c:pt>
                <c:pt idx="202">
                  <c:v>109</c:v>
                </c:pt>
                <c:pt idx="203">
                  <c:v>109</c:v>
                </c:pt>
                <c:pt idx="204">
                  <c:v>109</c:v>
                </c:pt>
                <c:pt idx="205">
                  <c:v>109</c:v>
                </c:pt>
                <c:pt idx="206">
                  <c:v>109</c:v>
                </c:pt>
                <c:pt idx="207">
                  <c:v>109</c:v>
                </c:pt>
                <c:pt idx="208">
                  <c:v>109</c:v>
                </c:pt>
                <c:pt idx="209">
                  <c:v>109</c:v>
                </c:pt>
                <c:pt idx="210">
                  <c:v>109</c:v>
                </c:pt>
                <c:pt idx="211">
                  <c:v>109</c:v>
                </c:pt>
                <c:pt idx="212">
                  <c:v>109</c:v>
                </c:pt>
                <c:pt idx="213">
                  <c:v>109</c:v>
                </c:pt>
                <c:pt idx="214">
                  <c:v>109</c:v>
                </c:pt>
                <c:pt idx="215">
                  <c:v>109</c:v>
                </c:pt>
                <c:pt idx="216">
                  <c:v>109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E4-4150-8511-CA6BDA3D8CAC}"/>
            </c:ext>
          </c:extLst>
        </c:ser>
        <c:ser>
          <c:idx val="3"/>
          <c:order val="3"/>
          <c:tx>
            <c:strRef>
              <c:f>'3.1.'!$B$21</c:f>
              <c:strCache>
                <c:ptCount val="1"/>
                <c:pt idx="0">
                  <c:v>4. Eficiência dos recursos</c:v>
                </c:pt>
              </c:strCache>
            </c:strRef>
          </c:tx>
          <c:spPr>
            <a:solidFill>
              <a:srgbClr val="E87051"/>
            </a:solidFill>
            <a:ln>
              <a:noFill/>
            </a:ln>
            <a:effectLst/>
          </c:spPr>
          <c:val>
            <c:numRef>
              <c:f>'3.1.'!$G$106:$NC$106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72</c:v>
                </c:pt>
                <c:pt idx="217">
                  <c:v>72</c:v>
                </c:pt>
                <c:pt idx="218">
                  <c:v>72</c:v>
                </c:pt>
                <c:pt idx="219">
                  <c:v>72</c:v>
                </c:pt>
                <c:pt idx="220">
                  <c:v>72</c:v>
                </c:pt>
                <c:pt idx="221">
                  <c:v>72</c:v>
                </c:pt>
                <c:pt idx="222">
                  <c:v>72</c:v>
                </c:pt>
                <c:pt idx="223">
                  <c:v>72</c:v>
                </c:pt>
                <c:pt idx="224">
                  <c:v>72</c:v>
                </c:pt>
                <c:pt idx="225">
                  <c:v>72</c:v>
                </c:pt>
                <c:pt idx="226">
                  <c:v>72</c:v>
                </c:pt>
                <c:pt idx="227">
                  <c:v>72</c:v>
                </c:pt>
                <c:pt idx="228">
                  <c:v>72</c:v>
                </c:pt>
                <c:pt idx="229">
                  <c:v>72</c:v>
                </c:pt>
                <c:pt idx="230">
                  <c:v>72</c:v>
                </c:pt>
                <c:pt idx="231">
                  <c:v>72</c:v>
                </c:pt>
                <c:pt idx="232">
                  <c:v>72</c:v>
                </c:pt>
                <c:pt idx="233">
                  <c:v>72</c:v>
                </c:pt>
                <c:pt idx="234">
                  <c:v>72</c:v>
                </c:pt>
                <c:pt idx="235">
                  <c:v>72</c:v>
                </c:pt>
                <c:pt idx="236">
                  <c:v>72</c:v>
                </c:pt>
                <c:pt idx="237">
                  <c:v>72</c:v>
                </c:pt>
                <c:pt idx="238">
                  <c:v>72</c:v>
                </c:pt>
                <c:pt idx="239">
                  <c:v>72</c:v>
                </c:pt>
                <c:pt idx="240">
                  <c:v>72</c:v>
                </c:pt>
                <c:pt idx="241">
                  <c:v>72</c:v>
                </c:pt>
                <c:pt idx="242">
                  <c:v>72</c:v>
                </c:pt>
                <c:pt idx="243">
                  <c:v>72</c:v>
                </c:pt>
                <c:pt idx="244">
                  <c:v>72</c:v>
                </c:pt>
                <c:pt idx="245">
                  <c:v>72</c:v>
                </c:pt>
                <c:pt idx="246">
                  <c:v>72</c:v>
                </c:pt>
                <c:pt idx="247">
                  <c:v>72</c:v>
                </c:pt>
                <c:pt idx="248">
                  <c:v>72</c:v>
                </c:pt>
                <c:pt idx="249">
                  <c:v>72</c:v>
                </c:pt>
                <c:pt idx="250">
                  <c:v>72</c:v>
                </c:pt>
                <c:pt idx="251">
                  <c:v>72</c:v>
                </c:pt>
                <c:pt idx="252">
                  <c:v>72</c:v>
                </c:pt>
                <c:pt idx="253">
                  <c:v>72</c:v>
                </c:pt>
                <c:pt idx="254">
                  <c:v>72</c:v>
                </c:pt>
                <c:pt idx="255">
                  <c:v>72</c:v>
                </c:pt>
                <c:pt idx="256">
                  <c:v>72</c:v>
                </c:pt>
                <c:pt idx="257">
                  <c:v>72</c:v>
                </c:pt>
                <c:pt idx="258">
                  <c:v>72</c:v>
                </c:pt>
                <c:pt idx="259">
                  <c:v>72</c:v>
                </c:pt>
                <c:pt idx="260">
                  <c:v>72</c:v>
                </c:pt>
                <c:pt idx="261">
                  <c:v>72</c:v>
                </c:pt>
                <c:pt idx="262">
                  <c:v>72</c:v>
                </c:pt>
                <c:pt idx="263">
                  <c:v>72</c:v>
                </c:pt>
                <c:pt idx="264">
                  <c:v>72</c:v>
                </c:pt>
                <c:pt idx="265">
                  <c:v>72</c:v>
                </c:pt>
                <c:pt idx="266">
                  <c:v>72</c:v>
                </c:pt>
                <c:pt idx="267">
                  <c:v>72</c:v>
                </c:pt>
                <c:pt idx="268">
                  <c:v>72</c:v>
                </c:pt>
                <c:pt idx="269">
                  <c:v>72</c:v>
                </c:pt>
                <c:pt idx="270">
                  <c:v>72</c:v>
                </c:pt>
                <c:pt idx="271">
                  <c:v>72</c:v>
                </c:pt>
                <c:pt idx="272">
                  <c:v>72</c:v>
                </c:pt>
                <c:pt idx="273">
                  <c:v>72</c:v>
                </c:pt>
                <c:pt idx="274">
                  <c:v>72</c:v>
                </c:pt>
                <c:pt idx="275">
                  <c:v>72</c:v>
                </c:pt>
                <c:pt idx="276">
                  <c:v>72</c:v>
                </c:pt>
                <c:pt idx="277">
                  <c:v>72</c:v>
                </c:pt>
                <c:pt idx="278">
                  <c:v>72</c:v>
                </c:pt>
                <c:pt idx="279">
                  <c:v>72</c:v>
                </c:pt>
                <c:pt idx="280">
                  <c:v>72</c:v>
                </c:pt>
                <c:pt idx="281">
                  <c:v>72</c:v>
                </c:pt>
                <c:pt idx="282">
                  <c:v>72</c:v>
                </c:pt>
                <c:pt idx="283">
                  <c:v>72</c:v>
                </c:pt>
                <c:pt idx="284">
                  <c:v>72</c:v>
                </c:pt>
                <c:pt idx="285">
                  <c:v>72</c:v>
                </c:pt>
                <c:pt idx="286">
                  <c:v>72</c:v>
                </c:pt>
                <c:pt idx="287">
                  <c:v>72</c:v>
                </c:pt>
                <c:pt idx="288">
                  <c:v>72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E4-4150-8511-CA6BDA3D8CAC}"/>
            </c:ext>
          </c:extLst>
        </c:ser>
        <c:ser>
          <c:idx val="4"/>
          <c:order val="4"/>
          <c:tx>
            <c:strRef>
              <c:f>'3.1.'!$B$22</c:f>
              <c:strCache>
                <c:ptCount val="1"/>
                <c:pt idx="0">
                  <c:v>5. Resultados socioeconómicos</c:v>
                </c:pt>
              </c:strCache>
            </c:strRef>
          </c:tx>
          <c:spPr>
            <a:solidFill>
              <a:srgbClr val="299E8F"/>
            </a:solidFill>
            <a:ln>
              <a:noFill/>
            </a:ln>
            <a:effectLst/>
          </c:spPr>
          <c:val>
            <c:numRef>
              <c:f>'3.1.'!$G$107:$NC$107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E4-4150-8511-CA6BDA3D8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719043"/>
        <c:axId val="556761647"/>
      </c:radarChart>
      <c:catAx>
        <c:axId val="690719043"/>
        <c:scaling>
          <c:orientation val="minMax"/>
        </c:scaling>
        <c:delete val="1"/>
        <c:axPos val="b"/>
        <c:majorTickMark val="none"/>
        <c:minorTickMark val="none"/>
        <c:tickLblPos val="nextTo"/>
        <c:crossAx val="556761647"/>
        <c:crosses val="autoZero"/>
        <c:auto val="1"/>
        <c:lblAlgn val="ctr"/>
        <c:lblOffset val="100"/>
        <c:noMultiLvlLbl val="0"/>
      </c:catAx>
      <c:valAx>
        <c:axId val="556761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PT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charset="0"/>
                <a:ea typeface="Verdana" panose="020B0604030504040204" charset="0"/>
                <a:cs typeface="+mn-cs"/>
              </a:defRPr>
            </a:pPr>
            <a:endParaRPr lang="pt-PT"/>
          </a:p>
        </c:txPr>
        <c:crossAx val="6907190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681164145615688"/>
          <c:y val="0.30442437065214051"/>
          <c:w val="0.3251341374659778"/>
          <c:h val="0.49057410611222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PT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charset="0"/>
              <a:ea typeface="Verdana" panose="020B0604030504040204" charset="0"/>
              <a:cs typeface="+mn-cs"/>
            </a:defRPr>
          </a:pPr>
          <a:endParaRPr lang="pt-PT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PT">
          <a:latin typeface="Verdana" panose="020B0604030504040204" charset="0"/>
          <a:ea typeface="Verdana" panose="020B060403050404020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pt-PT"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charset="0"/>
                <a:ea typeface="Verdana" panose="020B0604030504040204" charset="0"/>
                <a:cs typeface="Verdana" panose="020B0604030504040204" charset="0"/>
                <a:sym typeface="Verdana" panose="020B0604030504040204" charset="0"/>
              </a:defRPr>
            </a:pPr>
            <a:r>
              <a:rPr lang="pt-PT" sz="1200">
                <a:latin typeface="Verdana" panose="020B0604030504040204" charset="0"/>
                <a:ea typeface="Verdana" panose="020B0604030504040204" charset="0"/>
                <a:cs typeface="Verdana" panose="020B0604030504040204" charset="0"/>
                <a:sym typeface="Verdana" panose="020B0604030504040204" charset="0"/>
              </a:rPr>
              <a:t>Índice de patentes relacionadas com a eco-inovação, de emprego na eco-indústria e de exportação de produtos da eco-indústria | 2012 vs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pt-PT"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charset="0"/>
              <a:ea typeface="Verdana" panose="020B0604030504040204" charset="0"/>
              <a:cs typeface="Verdana" panose="020B0604030504040204" charset="0"/>
              <a:sym typeface="Verdana" panose="020B0604030504040204" charset="0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'3.2.'!$E$28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PT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charset="0"/>
                    <a:ea typeface="Verdana" panose="020B0604030504040204" charset="0"/>
                    <a:cs typeface="Verdana" panose="020B0604030504040204" charset="0"/>
                    <a:sym typeface="Verdana" panose="020B0604030504040204" charset="0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'3.2.'!$B$29:$D$34</c:f>
              <c:multiLvlStrCache>
                <c:ptCount val="6"/>
                <c:lvl>
                  <c:pt idx="0">
                    <c:v>2012</c:v>
                  </c:pt>
                  <c:pt idx="1">
                    <c:v>2021</c:v>
                  </c:pt>
                  <c:pt idx="2">
                    <c:v>2012</c:v>
                  </c:pt>
                  <c:pt idx="3">
                    <c:v>2021</c:v>
                  </c:pt>
                  <c:pt idx="4">
                    <c:v>2012</c:v>
                  </c:pt>
                  <c:pt idx="5">
                    <c:v>2021</c:v>
                  </c:pt>
                </c:lvl>
                <c:lvl>
                  <c:pt idx="0">
                    <c:v>Índice de patentes relacionadas com a eco-inovação</c:v>
                  </c:pt>
                  <c:pt idx="2">
                    <c:v>Índice de emprego na eco-indústria</c:v>
                  </c:pt>
                  <c:pt idx="4">
                    <c:v>Índice de exportação de produtos da eco-indústria</c:v>
                  </c:pt>
                </c:lvl>
              </c:multiLvlStrCache>
            </c:multiLvlStrRef>
          </c:cat>
          <c:val>
            <c:numRef>
              <c:f>'3.2.'!$E$29:$E$34</c:f>
              <c:numCache>
                <c:formatCode>#,##0</c:formatCode>
                <c:ptCount val="6"/>
                <c:pt idx="0">
                  <c:v>48</c:v>
                </c:pt>
                <c:pt idx="1">
                  <c:v>31</c:v>
                </c:pt>
                <c:pt idx="2">
                  <c:v>103</c:v>
                </c:pt>
                <c:pt idx="3">
                  <c:v>107</c:v>
                </c:pt>
                <c:pt idx="4">
                  <c:v>131</c:v>
                </c:pt>
                <c:pt idx="5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E-4ACD-8912-D8910EA11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6441288"/>
        <c:axId val="509332340"/>
      </c:barChart>
      <c:lineChart>
        <c:grouping val="standard"/>
        <c:varyColors val="0"/>
        <c:ser>
          <c:idx val="1"/>
          <c:order val="1"/>
          <c:tx>
            <c:strRef>
              <c:f>'3.2.'!$F$28</c:f>
              <c:strCache>
                <c:ptCount val="1"/>
                <c:pt idx="0">
                  <c:v>Média da UE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multiLvlStrRef>
              <c:f>'3.2.'!$B$29:$D$34</c:f>
              <c:multiLvlStrCache>
                <c:ptCount val="6"/>
                <c:lvl>
                  <c:pt idx="0">
                    <c:v>2012</c:v>
                  </c:pt>
                  <c:pt idx="1">
                    <c:v>2021</c:v>
                  </c:pt>
                  <c:pt idx="2">
                    <c:v>2012</c:v>
                  </c:pt>
                  <c:pt idx="3">
                    <c:v>2021</c:v>
                  </c:pt>
                  <c:pt idx="4">
                    <c:v>2012</c:v>
                  </c:pt>
                  <c:pt idx="5">
                    <c:v>2021</c:v>
                  </c:pt>
                </c:lvl>
                <c:lvl>
                  <c:pt idx="0">
                    <c:v>Índice de patentes relacionadas com a eco-inovação</c:v>
                  </c:pt>
                  <c:pt idx="2">
                    <c:v>Índice de emprego na eco-indústria</c:v>
                  </c:pt>
                  <c:pt idx="4">
                    <c:v>Índice de exportação de produtos da eco-indústria</c:v>
                  </c:pt>
                </c:lvl>
              </c:multiLvlStrCache>
            </c:multiLvlStrRef>
          </c:cat>
          <c:val>
            <c:numRef>
              <c:f>'3.2.'!$F$29:$F$34</c:f>
              <c:numCache>
                <c:formatCode>#,##0</c:formatCode>
                <c:ptCount val="6"/>
                <c:pt idx="0">
                  <c:v>100</c:v>
                </c:pt>
                <c:pt idx="1">
                  <c:v>90</c:v>
                </c:pt>
                <c:pt idx="2">
                  <c:v>100</c:v>
                </c:pt>
                <c:pt idx="3">
                  <c:v>109</c:v>
                </c:pt>
                <c:pt idx="4">
                  <c:v>100</c:v>
                </c:pt>
                <c:pt idx="5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E-4ACD-8912-D8910EA11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441288"/>
        <c:axId val="509332340"/>
      </c:lineChart>
      <c:catAx>
        <c:axId val="716441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pt-PT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charset="0"/>
                <a:ea typeface="Verdana" panose="020B0604030504040204" charset="0"/>
                <a:cs typeface="Verdana" panose="020B0604030504040204" charset="0"/>
                <a:sym typeface="Verdana" panose="020B0604030504040204" charset="0"/>
              </a:defRPr>
            </a:pPr>
            <a:endParaRPr lang="pt-PT"/>
          </a:p>
        </c:txPr>
        <c:crossAx val="509332340"/>
        <c:crosses val="autoZero"/>
        <c:auto val="1"/>
        <c:lblAlgn val="ctr"/>
        <c:lblOffset val="100"/>
        <c:noMultiLvlLbl val="0"/>
      </c:catAx>
      <c:valAx>
        <c:axId val="50933234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pt-PT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charset="0"/>
                <a:ea typeface="Verdana" panose="020B0604030504040204" charset="0"/>
                <a:cs typeface="Verdana" panose="020B0604030504040204" charset="0"/>
                <a:sym typeface="Verdana" panose="020B0604030504040204" charset="0"/>
              </a:defRPr>
            </a:pPr>
            <a:endParaRPr lang="pt-PT"/>
          </a:p>
        </c:txPr>
        <c:crossAx val="716441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pt-PT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charset="0"/>
                <a:ea typeface="Verdana" panose="020B0604030504040204" charset="0"/>
                <a:cs typeface="Verdana" panose="020B0604030504040204" charset="0"/>
                <a:sym typeface="Verdana" panose="020B0604030504040204" charset="0"/>
              </a:defRPr>
            </a:pPr>
            <a:endParaRPr lang="pt-PT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pt-PT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charset="0"/>
                <a:ea typeface="Verdana" panose="020B0604030504040204" charset="0"/>
                <a:cs typeface="Verdana" panose="020B0604030504040204" charset="0"/>
                <a:sym typeface="Verdana" panose="020B0604030504040204" charset="0"/>
              </a:defRPr>
            </a:pPr>
            <a:endParaRPr lang="pt-PT"/>
          </a:p>
        </c:txPr>
      </c:legendEntry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pt-PT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charset="0"/>
              <a:ea typeface="Verdana" panose="020B0604030504040204" charset="0"/>
              <a:cs typeface="Verdana" panose="020B0604030504040204" charset="0"/>
              <a:sym typeface="Verdana" panose="020B0604030504040204" charset="0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PT">
          <a:latin typeface="Verdana" panose="020B0604030504040204" charset="0"/>
          <a:ea typeface="Verdana" panose="020B0604030504040204" charset="0"/>
          <a:cs typeface="Verdana" panose="020B0604030504040204" charset="0"/>
          <a:sym typeface="Verdana" panose="020B060403050404020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400" b="0" i="0" baseline="0">
                <a:effectLst/>
              </a:rPr>
              <a:t>Correlação entre as despesas governamentais em I&amp;D nos domínios do ambiente e da energia e o registo de eco-patentes na UE | 2018</a:t>
            </a:r>
            <a:endParaRPr lang="pt-P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7747851047248023E-2"/>
          <c:y val="0.11615746252893848"/>
          <c:w val="0.89543068963979922"/>
          <c:h val="0.841026370570934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'3.3.'!$D$8</c:f>
              <c:strCache>
                <c:ptCount val="1"/>
                <c:pt idx="0">
                  <c:v>Nº de eco-patentes por milhão de habitantes  em 2018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21"/>
            <c:marker>
              <c:symbol val="circle"/>
              <c:size val="11"/>
              <c:spPr>
                <a:solidFill>
                  <a:srgbClr val="C00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A05-2B46-B3B7-DE8582915A1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86035C6-E6AF-4101-B062-AD1B4605B83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A05-2B46-B3B7-DE8582915A1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55B060D-9A86-4857-975D-A8DA7F8E3790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A05-2B46-B3B7-DE8582915A17}"/>
                </c:ext>
              </c:extLst>
            </c:dLbl>
            <c:dLbl>
              <c:idx val="2"/>
              <c:layout>
                <c:manualLayout>
                  <c:x val="-1.1349079925225151E-2"/>
                  <c:y val="-1.1808620385862943E-2"/>
                </c:manualLayout>
              </c:layout>
              <c:tx>
                <c:rich>
                  <a:bodyPr/>
                  <a:lstStyle/>
                  <a:p>
                    <a:fld id="{5D5B41E9-F17D-4317-ACF2-0464641C1C3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A05-2B46-B3B7-DE8582915A1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4F5A18B-6CEF-49BF-A27D-D27887BE67D0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A05-2B46-B3B7-DE8582915A17}"/>
                </c:ext>
              </c:extLst>
            </c:dLbl>
            <c:dLbl>
              <c:idx val="4"/>
              <c:layout>
                <c:manualLayout>
                  <c:x val="-6.1789435148448049E-2"/>
                  <c:y val="-7.8724135905752952E-3"/>
                </c:manualLayout>
              </c:layout>
              <c:tx>
                <c:rich>
                  <a:bodyPr/>
                  <a:lstStyle/>
                  <a:p>
                    <a:fld id="{71FBA8FD-0EB1-43EC-B516-13BC3AD6C2A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A05-2B46-B3B7-DE8582915A1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C0F1645-2535-42CC-B240-2876DB99C7C8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A05-2B46-B3B7-DE8582915A1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2CE509F-B721-4DA6-B877-EA41DA4367AA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A05-2B46-B3B7-DE8582915A17}"/>
                </c:ext>
              </c:extLst>
            </c:dLbl>
            <c:dLbl>
              <c:idx val="7"/>
              <c:layout>
                <c:manualLayout>
                  <c:x val="-3.7888751267309579E-3"/>
                  <c:y val="9.6599323500485661E-3"/>
                </c:manualLayout>
              </c:layout>
              <c:tx>
                <c:rich>
                  <a:bodyPr/>
                  <a:lstStyle/>
                  <a:p>
                    <a:fld id="{75B447E0-B9AD-4FC7-9F94-5414AA21706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A05-2B46-B3B7-DE8582915A1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DCC67DF-3061-4AC0-9FF5-C37247D7D1F7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A05-2B46-B3B7-DE8582915A1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3DF8FE1-A881-4CEA-B747-CA6A75B21900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A05-2B46-B3B7-DE8582915A1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41F60E8-538B-47FD-B955-9EC7FB769DD7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A05-2B46-B3B7-DE8582915A1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1B81D17-AF3B-41DB-BC68-AEDE5BB9A130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A05-2B46-B3B7-DE8582915A17}"/>
                </c:ext>
              </c:extLst>
            </c:dLbl>
            <c:dLbl>
              <c:idx val="12"/>
              <c:layout>
                <c:manualLayout>
                  <c:x val="-4.9224400156508301E-2"/>
                  <c:y val="-3.5106864774223388E-2"/>
                </c:manualLayout>
              </c:layout>
              <c:tx>
                <c:rich>
                  <a:bodyPr/>
                  <a:lstStyle/>
                  <a:p>
                    <a:fld id="{FE10B6A3-4269-4AB6-AA6C-1EFEFFEC5C7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A05-2B46-B3B7-DE8582915A1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E624ADE-DE42-4966-BD3B-928920454642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A05-2B46-B3B7-DE8582915A1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5E2CE72-3DBC-4D12-8BD9-06543BD1A4E9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A05-2B46-B3B7-DE8582915A17}"/>
                </c:ext>
              </c:extLst>
            </c:dLbl>
            <c:dLbl>
              <c:idx val="15"/>
              <c:layout>
                <c:manualLayout>
                  <c:x val="-6.431145290960924E-2"/>
                  <c:y val="0"/>
                </c:manualLayout>
              </c:layout>
              <c:tx>
                <c:rich>
                  <a:bodyPr/>
                  <a:lstStyle/>
                  <a:p>
                    <a:fld id="{8065883D-DDAE-4C8F-9AF1-090D5912689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AA05-2B46-B3B7-DE8582915A17}"/>
                </c:ext>
              </c:extLst>
            </c:dLbl>
            <c:dLbl>
              <c:idx val="16"/>
              <c:layout>
                <c:manualLayout>
                  <c:x val="-1.513210656696687E-2"/>
                  <c:y val="-2.1649137374082063E-2"/>
                </c:manualLayout>
              </c:layout>
              <c:tx>
                <c:rich>
                  <a:bodyPr/>
                  <a:lstStyle/>
                  <a:p>
                    <a:fld id="{8663AB35-5814-4CD4-ABBA-3B974191E13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AA05-2B46-B3B7-DE8582915A1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C385837-5A9A-4D2F-B585-6274B081DC8A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A05-2B46-B3B7-DE8582915A17}"/>
                </c:ext>
              </c:extLst>
            </c:dLbl>
            <c:dLbl>
              <c:idx val="18"/>
              <c:layout>
                <c:manualLayout>
                  <c:x val="-7.5660532834834352E-3"/>
                  <c:y val="-3.9362067952876476E-3"/>
                </c:manualLayout>
              </c:layout>
              <c:tx>
                <c:rich>
                  <a:bodyPr/>
                  <a:lstStyle/>
                  <a:p>
                    <a:fld id="{2059CE65-4EE3-4333-9BA3-710F9B61BA3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AA05-2B46-B3B7-DE8582915A1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74B8DE4-C873-46B5-A64D-0B5C480D9B6E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A05-2B46-B3B7-DE8582915A17}"/>
                </c:ext>
              </c:extLst>
            </c:dLbl>
            <c:dLbl>
              <c:idx val="20"/>
              <c:layout>
                <c:manualLayout>
                  <c:x val="-8.8431692287155375E-3"/>
                  <c:y val="1.1756559604831339E-2"/>
                </c:manualLayout>
              </c:layout>
              <c:tx>
                <c:rich>
                  <a:bodyPr/>
                  <a:lstStyle/>
                  <a:p>
                    <a:fld id="{F721B959-73C6-49A8-A144-0B82FD34137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AA05-2B46-B3B7-DE8582915A17}"/>
                </c:ext>
              </c:extLst>
            </c:dLbl>
            <c:dLbl>
              <c:idx val="21"/>
              <c:layout>
                <c:manualLayout>
                  <c:x val="-6.2869445341902138E-3"/>
                  <c:y val="-2.76509571923710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C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681893-6F9A-4DC6-873C-FB3EBFA84D8B}" type="CELLRANGE">
                      <a:rPr lang="en-US"/>
                      <a:pPr>
                        <a:defRPr>
                          <a:solidFill>
                            <a:srgbClr val="C00000"/>
                          </a:solidFill>
                        </a:defRPr>
                      </a:pPr>
                      <a:t>[INTERVALODACÉLULA]</a:t>
                    </a:fld>
                    <a:endParaRPr lang="pt-P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AA05-2B46-B3B7-DE8582915A17}"/>
                </c:ext>
              </c:extLst>
            </c:dLbl>
            <c:dLbl>
              <c:idx val="22"/>
              <c:layout>
                <c:manualLayout>
                  <c:x val="-6.6833470670770334E-2"/>
                  <c:y val="2.3617240771725886E-2"/>
                </c:manualLayout>
              </c:layout>
              <c:tx>
                <c:rich>
                  <a:bodyPr/>
                  <a:lstStyle/>
                  <a:p>
                    <a:fld id="{89980219-56A3-4E1A-BF9C-620F4FF48BC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AA05-2B46-B3B7-DE8582915A17}"/>
                </c:ext>
              </c:extLst>
            </c:dLbl>
            <c:dLbl>
              <c:idx val="23"/>
              <c:layout>
                <c:manualLayout>
                  <c:x val="-1.1349079925225198E-2"/>
                  <c:y val="9.8405169882191182E-3"/>
                </c:manualLayout>
              </c:layout>
              <c:tx>
                <c:rich>
                  <a:bodyPr/>
                  <a:lstStyle/>
                  <a:p>
                    <a:fld id="{0C586EBF-C111-4F13-955F-22510F6165F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AA05-2B46-B3B7-DE8582915A1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071FCF23-C640-4A6E-BCCC-CFE29B6938F9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A05-2B46-B3B7-DE8582915A1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31DA79A-7AEB-4A5E-B341-C994A026F39C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AA05-2B46-B3B7-DE8582915A1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CEB1C7DB-C324-47FE-BF71-82E48CAAC229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AA05-2B46-B3B7-DE8582915A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'3.3.'!$C$9:$C$35</c:f>
              <c:numCache>
                <c:formatCode>0.0%</c:formatCode>
                <c:ptCount val="27"/>
                <c:pt idx="0">
                  <c:v>3.11111111111111E-2</c:v>
                </c:pt>
                <c:pt idx="1">
                  <c:v>0.02</c:v>
                </c:pt>
                <c:pt idx="2">
                  <c:v>1.11111111111111E-3</c:v>
                </c:pt>
                <c:pt idx="3">
                  <c:v>4.4444444444444401E-3</c:v>
                </c:pt>
                <c:pt idx="4">
                  <c:v>0</c:v>
                </c:pt>
                <c:pt idx="5">
                  <c:v>3.7777777777777799E-2</c:v>
                </c:pt>
                <c:pt idx="6">
                  <c:v>4.8888888888888898E-2</c:v>
                </c:pt>
                <c:pt idx="7">
                  <c:v>0.03</c:v>
                </c:pt>
                <c:pt idx="8">
                  <c:v>6.6666666666666693E-2</c:v>
                </c:pt>
                <c:pt idx="9">
                  <c:v>6.4444444444444499E-2</c:v>
                </c:pt>
                <c:pt idx="10">
                  <c:v>7.5555555555555501E-2</c:v>
                </c:pt>
                <c:pt idx="11">
                  <c:v>3.8888888888888903E-2</c:v>
                </c:pt>
                <c:pt idx="12">
                  <c:v>2.4444444444444401E-2</c:v>
                </c:pt>
                <c:pt idx="13">
                  <c:v>3.3333333333333301E-3</c:v>
                </c:pt>
                <c:pt idx="14">
                  <c:v>3.3333333333333298E-2</c:v>
                </c:pt>
                <c:pt idx="15">
                  <c:v>2.2222222222222199E-2</c:v>
                </c:pt>
                <c:pt idx="16">
                  <c:v>1.44444444444444E-2</c:v>
                </c:pt>
                <c:pt idx="17">
                  <c:v>1.6666666666666701E-2</c:v>
                </c:pt>
                <c:pt idx="18">
                  <c:v>0</c:v>
                </c:pt>
                <c:pt idx="19">
                  <c:v>2.4444444444444401E-2</c:v>
                </c:pt>
                <c:pt idx="20">
                  <c:v>2.5555555555555599E-2</c:v>
                </c:pt>
                <c:pt idx="21">
                  <c:v>2.4444444444444401E-2</c:v>
                </c:pt>
                <c:pt idx="22">
                  <c:v>2.33333333333333E-2</c:v>
                </c:pt>
                <c:pt idx="23">
                  <c:v>1.22222222222222E-2</c:v>
                </c:pt>
                <c:pt idx="24">
                  <c:v>3.6666666666666702E-2</c:v>
                </c:pt>
                <c:pt idx="25">
                  <c:v>3.2222222222222201E-2</c:v>
                </c:pt>
                <c:pt idx="26">
                  <c:v>4.5555555555555502E-2</c:v>
                </c:pt>
              </c:numCache>
            </c:numRef>
          </c:xVal>
          <c:yVal>
            <c:numRef>
              <c:f>'3.3.'!$D$9:$D$35</c:f>
              <c:numCache>
                <c:formatCode>#\ ##0.0</c:formatCode>
                <c:ptCount val="27"/>
                <c:pt idx="0">
                  <c:v>18.914031016232801</c:v>
                </c:pt>
                <c:pt idx="1">
                  <c:v>9.53941716328894</c:v>
                </c:pt>
                <c:pt idx="2">
                  <c:v>0.41831221062505802</c:v>
                </c:pt>
                <c:pt idx="3">
                  <c:v>4.7696980266703097E-2</c:v>
                </c:pt>
                <c:pt idx="4">
                  <c:v>0.68869405406149997</c:v>
                </c:pt>
                <c:pt idx="5">
                  <c:v>1.91372896300617</c:v>
                </c:pt>
                <c:pt idx="6">
                  <c:v>43.033556329659497</c:v>
                </c:pt>
                <c:pt idx="7">
                  <c:v>2.2762263548858002</c:v>
                </c:pt>
                <c:pt idx="8">
                  <c:v>15.0549311842436</c:v>
                </c:pt>
                <c:pt idx="9">
                  <c:v>9.5763063777714699</c:v>
                </c:pt>
                <c:pt idx="10">
                  <c:v>22.5899676389127</c:v>
                </c:pt>
                <c:pt idx="11">
                  <c:v>0.76460396870256198</c:v>
                </c:pt>
                <c:pt idx="12">
                  <c:v>1.5442560040898401</c:v>
                </c:pt>
                <c:pt idx="13">
                  <c:v>3.8378721649309702</c:v>
                </c:pt>
                <c:pt idx="14">
                  <c:v>4.1747131499827299</c:v>
                </c:pt>
                <c:pt idx="15">
                  <c:v>1.51654835904412</c:v>
                </c:pt>
                <c:pt idx="16">
                  <c:v>1.3806082526055501</c:v>
                </c:pt>
                <c:pt idx="17">
                  <c:v>12.291394343299601</c:v>
                </c:pt>
                <c:pt idx="18">
                  <c:v>2.23385885394744</c:v>
                </c:pt>
                <c:pt idx="19">
                  <c:v>11.1580265808596</c:v>
                </c:pt>
                <c:pt idx="20">
                  <c:v>0.739414836796635</c:v>
                </c:pt>
                <c:pt idx="21">
                  <c:v>1.3876489415026301</c:v>
                </c:pt>
                <c:pt idx="22">
                  <c:v>1.17229845751438</c:v>
                </c:pt>
                <c:pt idx="23">
                  <c:v>0.58978063398943203</c:v>
                </c:pt>
                <c:pt idx="24">
                  <c:v>5.47482628500783</c:v>
                </c:pt>
                <c:pt idx="25">
                  <c:v>2.9657210046984801</c:v>
                </c:pt>
                <c:pt idx="26">
                  <c:v>18.046839072361902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'3.3.'!$B$9:$B$35</c15:f>
                <c15:dlblRangeCache>
                  <c:ptCount val="27"/>
                  <c:pt idx="0">
                    <c:v>Áustria </c:v>
                  </c:pt>
                  <c:pt idx="1">
                    <c:v>Bélgica </c:v>
                  </c:pt>
                  <c:pt idx="2">
                    <c:v>Bulgária </c:v>
                  </c:pt>
                  <c:pt idx="3">
                    <c:v>Croácia</c:v>
                  </c:pt>
                  <c:pt idx="4">
                    <c:v>Chipre </c:v>
                  </c:pt>
                  <c:pt idx="5">
                    <c:v>República Checa </c:v>
                  </c:pt>
                  <c:pt idx="6">
                    <c:v>Dinamarca </c:v>
                  </c:pt>
                  <c:pt idx="7">
                    <c:v>Estónia </c:v>
                  </c:pt>
                  <c:pt idx="8">
                    <c:v>Finlândia </c:v>
                  </c:pt>
                  <c:pt idx="9">
                    <c:v>França </c:v>
                  </c:pt>
                  <c:pt idx="10">
                    <c:v>Alemanha </c:v>
                  </c:pt>
                  <c:pt idx="11">
                    <c:v>Grécia </c:v>
                  </c:pt>
                  <c:pt idx="12">
                    <c:v>Hungria </c:v>
                  </c:pt>
                  <c:pt idx="13">
                    <c:v>Irlanda </c:v>
                  </c:pt>
                  <c:pt idx="14">
                    <c:v>Itália </c:v>
                  </c:pt>
                  <c:pt idx="15">
                    <c:v>Letónia </c:v>
                  </c:pt>
                  <c:pt idx="16">
                    <c:v>Lituânia </c:v>
                  </c:pt>
                  <c:pt idx="17">
                    <c:v>Luxemburgo </c:v>
                  </c:pt>
                  <c:pt idx="18">
                    <c:v>Malta </c:v>
                  </c:pt>
                  <c:pt idx="19">
                    <c:v>Países Baixos </c:v>
                  </c:pt>
                  <c:pt idx="20">
                    <c:v>Polónia </c:v>
                  </c:pt>
                  <c:pt idx="21">
                    <c:v>Portugal </c:v>
                  </c:pt>
                  <c:pt idx="22">
                    <c:v>Roménia </c:v>
                  </c:pt>
                  <c:pt idx="23">
                    <c:v>Eslováquia </c:v>
                  </c:pt>
                  <c:pt idx="24">
                    <c:v>Eslovénia </c:v>
                  </c:pt>
                  <c:pt idx="25">
                    <c:v>Espanha </c:v>
                  </c:pt>
                  <c:pt idx="26">
                    <c:v>Suécia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A05-2B46-B3B7-DE8582915A17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53033327"/>
        <c:axId val="383525727"/>
      </c:scatterChart>
      <c:valAx>
        <c:axId val="253033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50" b="0" i="0" baseline="0">
                    <a:effectLst/>
                  </a:rPr>
                  <a:t>Despesas governamentais em I&amp;D nos domínios do ambiente e da energia (% do PIB)</a:t>
                </a:r>
                <a:endParaRPr lang="pt-PT" sz="5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83525727"/>
        <c:crosses val="autoZero"/>
        <c:crossBetween val="midCat"/>
      </c:valAx>
      <c:valAx>
        <c:axId val="383525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0" i="0" baseline="0">
                    <a:effectLst/>
                  </a:rPr>
                  <a:t>Nº de eco-patentes por milhão de habitantes </a:t>
                </a:r>
                <a:endParaRPr lang="pt-PT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\ 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530333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pt-PT"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Organizações certificadas pela norma ISO</a:t>
            </a:r>
            <a:r>
              <a:rPr lang="en-GB" sz="1200" baseline="0"/>
              <a:t> </a:t>
            </a:r>
            <a:r>
              <a:rPr lang="en-GB" sz="1200"/>
              <a:t>14001 em Portugal | 2012-2020</a:t>
            </a:r>
          </a:p>
        </c:rich>
      </c:tx>
      <c:layout>
        <c:manualLayout>
          <c:xMode val="edge"/>
          <c:yMode val="edge"/>
          <c:x val="0.10709540802821707"/>
          <c:y val="3.1895591986133849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pt-PT"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'3.4.'!$B$9</c:f>
              <c:strCache>
                <c:ptCount val="1"/>
                <c:pt idx="0">
                  <c:v>Nº de organizações certificadas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rgbClr val="23455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PT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'3.4.'!$K$8:$S$8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'3.4.'!$K$9:$S$9</c:f>
              <c:numCache>
                <c:formatCode>#,##0</c:formatCode>
                <c:ptCount val="9"/>
                <c:pt idx="0">
                  <c:v>903</c:v>
                </c:pt>
                <c:pt idx="1">
                  <c:v>1048</c:v>
                </c:pt>
                <c:pt idx="2">
                  <c:v>1051</c:v>
                </c:pt>
                <c:pt idx="3">
                  <c:v>1107</c:v>
                </c:pt>
                <c:pt idx="4">
                  <c:v>1123</c:v>
                </c:pt>
                <c:pt idx="5">
                  <c:v>1174</c:v>
                </c:pt>
                <c:pt idx="6">
                  <c:v>1174</c:v>
                </c:pt>
                <c:pt idx="7">
                  <c:v>1202</c:v>
                </c:pt>
                <c:pt idx="8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1-4F1F-A084-632BEABE48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0"/>
        <c:axId val="856223486"/>
        <c:axId val="163959903"/>
      </c:barChart>
      <c:catAx>
        <c:axId val="85622348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pt-PT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63959903"/>
        <c:crosses val="autoZero"/>
        <c:auto val="1"/>
        <c:lblAlgn val="ctr"/>
        <c:lblOffset val="100"/>
        <c:noMultiLvlLbl val="0"/>
      </c:catAx>
      <c:valAx>
        <c:axId val="163959903"/>
        <c:scaling>
          <c:orientation val="minMax"/>
          <c:max val="1600"/>
        </c:scaling>
        <c:delete val="1"/>
        <c:axPos val="l"/>
        <c:numFmt formatCode="#,##0" sourceLinked="1"/>
        <c:majorTickMark val="out"/>
        <c:minorTickMark val="none"/>
        <c:tickLblPos val="nextTo"/>
        <c:crossAx val="85622348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PT"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Índice de organizações certificadas pela norma ISO 14001 na UE | 2021</a:t>
            </a:r>
          </a:p>
        </c:rich>
      </c:tx>
      <c:layout>
        <c:manualLayout>
          <c:xMode val="edge"/>
          <c:yMode val="edge"/>
          <c:x val="0.11353551058636442"/>
          <c:y val="2.7894983076311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'3.4.'!$C$14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24455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454-E546-BDA7-4C2CCDF7B51C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454-E546-BDA7-4C2CCDF7B51C}"/>
              </c:ext>
            </c:extLst>
          </c:dPt>
          <c:dPt>
            <c:idx val="16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845-4744-89AD-9CDB39B29630}"/>
              </c:ext>
            </c:extLst>
          </c:dPt>
          <c:dPt>
            <c:idx val="17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772-454E-A98C-69F37336DB00}"/>
              </c:ext>
            </c:extLst>
          </c:dPt>
          <c:cat>
            <c:strRef>
              <c:f>'3.4.'!$B$15:$B$42</c:f>
              <c:strCache>
                <c:ptCount val="28"/>
                <c:pt idx="0">
                  <c:v>Bélgica </c:v>
                </c:pt>
                <c:pt idx="1">
                  <c:v>Portugal </c:v>
                </c:pt>
                <c:pt idx="2">
                  <c:v>França </c:v>
                </c:pt>
                <c:pt idx="3">
                  <c:v>Polónia </c:v>
                </c:pt>
                <c:pt idx="4">
                  <c:v>Alemanha </c:v>
                </c:pt>
                <c:pt idx="5">
                  <c:v>Malta </c:v>
                </c:pt>
                <c:pt idx="6">
                  <c:v>Áustria </c:v>
                </c:pt>
                <c:pt idx="7">
                  <c:v>Países Baixos </c:v>
                </c:pt>
                <c:pt idx="8">
                  <c:v>Luxemburgo </c:v>
                </c:pt>
                <c:pt idx="9">
                  <c:v>Grécia </c:v>
                </c:pt>
                <c:pt idx="10">
                  <c:v>Letónia </c:v>
                </c:pt>
                <c:pt idx="11">
                  <c:v>Dinamarca </c:v>
                </c:pt>
                <c:pt idx="12">
                  <c:v>UE-27</c:v>
                </c:pt>
                <c:pt idx="13">
                  <c:v>Irlanda </c:v>
                </c:pt>
                <c:pt idx="14">
                  <c:v>Eslovénia </c:v>
                </c:pt>
                <c:pt idx="15">
                  <c:v>Roménia </c:v>
                </c:pt>
                <c:pt idx="16">
                  <c:v>Chipre </c:v>
                </c:pt>
                <c:pt idx="17">
                  <c:v>Hungria </c:v>
                </c:pt>
                <c:pt idx="18">
                  <c:v>Lituânia </c:v>
                </c:pt>
                <c:pt idx="19">
                  <c:v>Finlândia </c:v>
                </c:pt>
                <c:pt idx="20">
                  <c:v>Espanha </c:v>
                </c:pt>
                <c:pt idx="21">
                  <c:v>Bulgária </c:v>
                </c:pt>
                <c:pt idx="22">
                  <c:v>Croácia</c:v>
                </c:pt>
                <c:pt idx="23">
                  <c:v>Itália </c:v>
                </c:pt>
                <c:pt idx="24">
                  <c:v>Suécia </c:v>
                </c:pt>
                <c:pt idx="25">
                  <c:v>Eslováquia </c:v>
                </c:pt>
                <c:pt idx="26">
                  <c:v>Estónia </c:v>
                </c:pt>
                <c:pt idx="27">
                  <c:v>República Checa </c:v>
                </c:pt>
              </c:strCache>
            </c:strRef>
          </c:cat>
          <c:val>
            <c:numRef>
              <c:f>'3.4.'!$C$15:$C$42</c:f>
              <c:numCache>
                <c:formatCode>#,##0</c:formatCode>
                <c:ptCount val="28"/>
                <c:pt idx="0">
                  <c:v>33</c:v>
                </c:pt>
                <c:pt idx="1">
                  <c:v>35</c:v>
                </c:pt>
                <c:pt idx="2">
                  <c:v>39</c:v>
                </c:pt>
                <c:pt idx="3">
                  <c:v>42</c:v>
                </c:pt>
                <c:pt idx="4">
                  <c:v>44</c:v>
                </c:pt>
                <c:pt idx="5">
                  <c:v>45</c:v>
                </c:pt>
                <c:pt idx="6">
                  <c:v>55</c:v>
                </c:pt>
                <c:pt idx="7">
                  <c:v>56</c:v>
                </c:pt>
                <c:pt idx="8">
                  <c:v>63</c:v>
                </c:pt>
                <c:pt idx="9">
                  <c:v>72</c:v>
                </c:pt>
                <c:pt idx="10">
                  <c:v>93</c:v>
                </c:pt>
                <c:pt idx="11">
                  <c:v>95</c:v>
                </c:pt>
                <c:pt idx="12">
                  <c:v>97</c:v>
                </c:pt>
                <c:pt idx="13">
                  <c:v>109</c:v>
                </c:pt>
                <c:pt idx="14">
                  <c:v>127</c:v>
                </c:pt>
                <c:pt idx="15">
                  <c:v>137</c:v>
                </c:pt>
                <c:pt idx="16">
                  <c:v>147</c:v>
                </c:pt>
                <c:pt idx="17">
                  <c:v>151</c:v>
                </c:pt>
                <c:pt idx="18">
                  <c:v>152</c:v>
                </c:pt>
                <c:pt idx="19">
                  <c:v>159</c:v>
                </c:pt>
                <c:pt idx="20">
                  <c:v>160</c:v>
                </c:pt>
                <c:pt idx="21">
                  <c:v>167</c:v>
                </c:pt>
                <c:pt idx="22">
                  <c:v>171</c:v>
                </c:pt>
                <c:pt idx="23">
                  <c:v>171</c:v>
                </c:pt>
                <c:pt idx="24">
                  <c:v>172</c:v>
                </c:pt>
                <c:pt idx="25">
                  <c:v>187</c:v>
                </c:pt>
                <c:pt idx="26">
                  <c:v>237</c:v>
                </c:pt>
                <c:pt idx="27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B-7342-9A43-6556CBD2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8"/>
        <c:axId val="221197376"/>
        <c:axId val="2071362127"/>
      </c:barChart>
      <c:catAx>
        <c:axId val="22119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71362127"/>
        <c:crosses val="autoZero"/>
        <c:auto val="1"/>
        <c:lblAlgn val="ctr"/>
        <c:lblOffset val="100"/>
        <c:noMultiLvlLbl val="0"/>
      </c:catAx>
      <c:valAx>
        <c:axId val="207136212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2119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Importações, produção doméstica e consumos de energia primária e de energia final em Portugal</a:t>
            </a:r>
            <a:r>
              <a:rPr lang="pt-PT" baseline="0"/>
              <a:t> | 2012-2020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'4.1.'!$B$10</c:f>
              <c:strCache>
                <c:ptCount val="1"/>
                <c:pt idx="0">
                  <c:v>Importações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'4.1.'!$C$9:$K$9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 (p)</c:v>
                </c:pt>
                <c:pt idx="8">
                  <c:v>2020 (p)</c:v>
                </c:pt>
              </c:strCache>
            </c:strRef>
          </c:cat>
          <c:val>
            <c:numRef>
              <c:f>'4.1.'!$C$10:$K$10</c:f>
              <c:numCache>
                <c:formatCode>0.00</c:formatCode>
                <c:ptCount val="9"/>
                <c:pt idx="0">
                  <c:v>22.596508</c:v>
                </c:pt>
                <c:pt idx="1">
                  <c:v>23.479116999999999</c:v>
                </c:pt>
                <c:pt idx="2">
                  <c:v>22.125433000000001</c:v>
                </c:pt>
                <c:pt idx="3">
                  <c:v>26.442595000000001</c:v>
                </c:pt>
                <c:pt idx="4">
                  <c:v>25.519711000000001</c:v>
                </c:pt>
                <c:pt idx="5">
                  <c:v>27.709071999999999</c:v>
                </c:pt>
                <c:pt idx="6">
                  <c:v>25.257621</c:v>
                </c:pt>
                <c:pt idx="7">
                  <c:v>24.267603000000001</c:v>
                </c:pt>
                <c:pt idx="8">
                  <c:v>20.710235000000001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8-F54A-8C27-A3A97ABE50B1}"/>
            </c:ext>
          </c:extLst>
        </c:ser>
        <c:ser>
          <c:idx val="1"/>
          <c:order val="1"/>
          <c:tx>
            <c:strRef>
              <c:f>'4.1.'!$B$11</c:f>
              <c:strCache>
                <c:ptCount val="1"/>
                <c:pt idx="0">
                  <c:v>Produção doméstica</c:v>
                </c:pt>
              </c:strCache>
            </c:strRef>
          </c:tx>
          <c:spPr>
            <a:ln w="19050" cap="rnd">
              <a:solidFill>
                <a:srgbClr val="299E8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99E8F"/>
              </a:solidFill>
              <a:ln w="9525">
                <a:solidFill>
                  <a:srgbClr val="299E8F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'4.1.'!$C$9:$K$9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 (p)</c:v>
                </c:pt>
                <c:pt idx="8">
                  <c:v>2020 (p)</c:v>
                </c:pt>
              </c:strCache>
            </c:strRef>
          </c:cat>
          <c:val>
            <c:numRef>
              <c:f>'4.1.'!$C$11:$K$11</c:f>
              <c:numCache>
                <c:formatCode>0.00</c:formatCode>
                <c:ptCount val="9"/>
                <c:pt idx="0">
                  <c:v>4.8675680000000003</c:v>
                </c:pt>
                <c:pt idx="1">
                  <c:v>5.6943760000000001</c:v>
                </c:pt>
                <c:pt idx="2" formatCode="0.0">
                  <c:v>6.5023770000000001</c:v>
                </c:pt>
                <c:pt idx="3">
                  <c:v>5.8459070000000004</c:v>
                </c:pt>
                <c:pt idx="4">
                  <c:v>6.5780089999999998</c:v>
                </c:pt>
                <c:pt idx="5">
                  <c:v>5.8190799999999996</c:v>
                </c:pt>
                <c:pt idx="6">
                  <c:v>6.4163519999999998</c:v>
                </c:pt>
                <c:pt idx="7">
                  <c:v>6.4868040000000002</c:v>
                </c:pt>
                <c:pt idx="8">
                  <c:v>6.6566070000000002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8-F54A-8C27-A3A97ABE50B1}"/>
            </c:ext>
          </c:extLst>
        </c:ser>
        <c:ser>
          <c:idx val="2"/>
          <c:order val="2"/>
          <c:tx>
            <c:strRef>
              <c:f>'4.1.'!$B$12</c:f>
              <c:strCache>
                <c:ptCount val="1"/>
                <c:pt idx="0">
                  <c:v>Consumo energia primária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'4.1.'!$C$9:$K$9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 (p)</c:v>
                </c:pt>
                <c:pt idx="8">
                  <c:v>2020 (p)</c:v>
                </c:pt>
              </c:strCache>
            </c:strRef>
          </c:cat>
          <c:val>
            <c:numRef>
              <c:f>'4.1.'!$C$12:$K$12</c:f>
              <c:numCache>
                <c:formatCode>0.00</c:formatCode>
                <c:ptCount val="9"/>
                <c:pt idx="0">
                  <c:v>21.481815999999998</c:v>
                </c:pt>
                <c:pt idx="1">
                  <c:v>21.460919000000001</c:v>
                </c:pt>
                <c:pt idx="2">
                  <c:v>21.515416999999999</c:v>
                </c:pt>
                <c:pt idx="3">
                  <c:v>22.633935999999999</c:v>
                </c:pt>
                <c:pt idx="4">
                  <c:v>22.302443</c:v>
                </c:pt>
                <c:pt idx="5">
                  <c:v>23.119720000000001</c:v>
                </c:pt>
                <c:pt idx="6">
                  <c:v>22.475754999999999</c:v>
                </c:pt>
                <c:pt idx="7">
                  <c:v>22.469697</c:v>
                </c:pt>
                <c:pt idx="8">
                  <c:v>20.790946999999999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8-F54A-8C27-A3A97ABE50B1}"/>
            </c:ext>
          </c:extLst>
        </c:ser>
        <c:ser>
          <c:idx val="3"/>
          <c:order val="3"/>
          <c:tx>
            <c:strRef>
              <c:f>'4.1.'!$B$13</c:f>
              <c:strCache>
                <c:ptCount val="1"/>
                <c:pt idx="0">
                  <c:v>Consumo energia final </c:v>
                </c:pt>
              </c:strCache>
            </c:strRef>
          </c:tx>
          <c:spPr>
            <a:ln w="19050" cap="rnd">
              <a:solidFill>
                <a:srgbClr val="E8705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87051"/>
              </a:solidFill>
              <a:ln w="9525">
                <a:solidFill>
                  <a:srgbClr val="E8705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'4.1.'!$C$9:$K$9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 (p)</c:v>
                </c:pt>
                <c:pt idx="8">
                  <c:v>2020 (p)</c:v>
                </c:pt>
              </c:strCache>
            </c:strRef>
          </c:cat>
          <c:val>
            <c:numRef>
              <c:f>'4.1.'!$C$13:$K$13</c:f>
              <c:numCache>
                <c:formatCode>0.00</c:formatCode>
                <c:ptCount val="9"/>
                <c:pt idx="0">
                  <c:v>15.639891</c:v>
                </c:pt>
                <c:pt idx="1">
                  <c:v>15.165585</c:v>
                </c:pt>
                <c:pt idx="2">
                  <c:v>15.72606</c:v>
                </c:pt>
                <c:pt idx="3">
                  <c:v>15.922039</c:v>
                </c:pt>
                <c:pt idx="4">
                  <c:v>15.980980000000001</c:v>
                </c:pt>
                <c:pt idx="5">
                  <c:v>16.256637000000001</c:v>
                </c:pt>
                <c:pt idx="6">
                  <c:v>16.469773</c:v>
                </c:pt>
                <c:pt idx="7">
                  <c:v>16.649049999999999</c:v>
                </c:pt>
                <c:pt idx="8">
                  <c:v>15.4458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8-F54A-8C27-A3A97ABE5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505648"/>
        <c:axId val="2032866415"/>
      </c:lineChart>
      <c:catAx>
        <c:axId val="30350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32866415"/>
        <c:crosses val="autoZero"/>
        <c:auto val="1"/>
        <c:lblAlgn val="ctr"/>
        <c:lblOffset val="100"/>
        <c:noMultiLvlLbl val="0"/>
      </c:catAx>
      <c:valAx>
        <c:axId val="20328664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Mtep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0350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Dependência energética em Portugal e na UE | 2012-2020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4.831983288614395E-2"/>
          <c:y val="0.10563833579284208"/>
          <c:w val="0.93865772226365363"/>
          <c:h val="0.76226177114297256"/>
        </c:manualLayout>
      </c:layout>
      <c:lineChart>
        <c:grouping val="standard"/>
        <c:varyColors val="0"/>
        <c:ser>
          <c:idx val="0"/>
          <c:order val="0"/>
          <c:tx>
            <c:strRef>
              <c:f>'4.2.'!$B$32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'4.2.'!$C$9:$K$9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'4.2.'!$C$32:$K$32</c:f>
              <c:numCache>
                <c:formatCode>0.0%</c:formatCode>
                <c:ptCount val="9"/>
                <c:pt idx="0">
                  <c:v>0.79461000000000004</c:v>
                </c:pt>
                <c:pt idx="1">
                  <c:v>0.73346999999999996</c:v>
                </c:pt>
                <c:pt idx="2">
                  <c:v>0.70233999999999996</c:v>
                </c:pt>
                <c:pt idx="3">
                  <c:v>0.76293000000000011</c:v>
                </c:pt>
                <c:pt idx="4">
                  <c:v>0.72241</c:v>
                </c:pt>
                <c:pt idx="5">
                  <c:v>0.77965000000000007</c:v>
                </c:pt>
                <c:pt idx="6">
                  <c:v>0.75653000000000004</c:v>
                </c:pt>
                <c:pt idx="7">
                  <c:v>0.73860000000000003</c:v>
                </c:pt>
                <c:pt idx="8">
                  <c:v>0.65260999999999991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5-4012-BAE7-AA22C277E79B}"/>
            </c:ext>
          </c:extLst>
        </c:ser>
        <c:ser>
          <c:idx val="1"/>
          <c:order val="1"/>
          <c:tx>
            <c:strRef>
              <c:f>'4.2.'!$B$10</c:f>
              <c:strCache>
                <c:ptCount val="1"/>
                <c:pt idx="0">
                  <c:v>UE-27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'4.2.'!$C$9:$K$9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'4.2.'!$C$10:$K$10</c:f>
              <c:numCache>
                <c:formatCode>0.0%</c:formatCode>
                <c:ptCount val="9"/>
                <c:pt idx="0">
                  <c:v>0.54920999999999998</c:v>
                </c:pt>
                <c:pt idx="1">
                  <c:v>0.53939999999999999</c:v>
                </c:pt>
                <c:pt idx="2">
                  <c:v>0.54421999999999993</c:v>
                </c:pt>
                <c:pt idx="3">
                  <c:v>0.56067999999999996</c:v>
                </c:pt>
                <c:pt idx="4">
                  <c:v>0.56164000000000003</c:v>
                </c:pt>
                <c:pt idx="5">
                  <c:v>0.57557000000000003</c:v>
                </c:pt>
                <c:pt idx="6">
                  <c:v>0.58131999999999995</c:v>
                </c:pt>
                <c:pt idx="7">
                  <c:v>0.60463999999999996</c:v>
                </c:pt>
                <c:pt idx="8">
                  <c:v>0.57496999999999998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C-574D-99B5-4ACA2616E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096319"/>
        <c:axId val="2081039311"/>
      </c:lineChart>
      <c:catAx>
        <c:axId val="2081096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81039311"/>
        <c:crosses val="autoZero"/>
        <c:auto val="1"/>
        <c:lblAlgn val="ctr"/>
        <c:lblOffset val="100"/>
        <c:noMultiLvlLbl val="0"/>
      </c:catAx>
      <c:valAx>
        <c:axId val="2081039311"/>
        <c:scaling>
          <c:orientation val="minMax"/>
          <c:max val="0.82000000000000006"/>
          <c:min val="0.5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81096319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200" b="0" i="0" baseline="0">
                <a:effectLst/>
              </a:rPr>
              <a:t>Consumo de energia </a:t>
            </a:r>
            <a:r>
              <a:rPr lang="pt-PT" sz="1200" b="0" i="1" baseline="0">
                <a:effectLst/>
              </a:rPr>
              <a:t>per capita </a:t>
            </a:r>
            <a:r>
              <a:rPr lang="pt-PT" sz="1200" b="0" i="0" baseline="0">
                <a:effectLst/>
              </a:rPr>
              <a:t>em Portugal e na UE | 2012-2020</a:t>
            </a:r>
            <a:endParaRPr lang="pt-PT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'4.3.'!$B$32</c:f>
              <c:strCache>
                <c:ptCount val="1"/>
                <c:pt idx="0">
                  <c:v>Portugal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'4.3.'!$C$9:$K$9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'4.3.'!$C$32:$K$32</c:f>
              <c:numCache>
                <c:formatCode>#,##0.00</c:formatCode>
                <c:ptCount val="9"/>
                <c:pt idx="0">
                  <c:v>1.52</c:v>
                </c:pt>
                <c:pt idx="1">
                  <c:v>1.51</c:v>
                </c:pt>
                <c:pt idx="2">
                  <c:v>1.52</c:v>
                </c:pt>
                <c:pt idx="3">
                  <c:v>1.54</c:v>
                </c:pt>
                <c:pt idx="4">
                  <c:v>1.57</c:v>
                </c:pt>
                <c:pt idx="5">
                  <c:v>1.61</c:v>
                </c:pt>
                <c:pt idx="6">
                  <c:v>1.64</c:v>
                </c:pt>
                <c:pt idx="7">
                  <c:v>1.67</c:v>
                </c:pt>
                <c:pt idx="8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C-C84B-9CAC-621E80355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overlap val="-27"/>
        <c:axId val="349745536"/>
        <c:axId val="2032122287"/>
      </c:barChart>
      <c:lineChart>
        <c:grouping val="standard"/>
        <c:varyColors val="0"/>
        <c:ser>
          <c:idx val="1"/>
          <c:order val="1"/>
          <c:tx>
            <c:strRef>
              <c:f>'4.3.'!$B$10</c:f>
              <c:strCache>
                <c:ptCount val="1"/>
                <c:pt idx="0">
                  <c:v>UE-27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val>
            <c:numRef>
              <c:f>'4.3.'!$C$10:$K$10</c:f>
              <c:numCache>
                <c:formatCode>#,##0.00</c:formatCode>
                <c:ptCount val="9"/>
                <c:pt idx="0">
                  <c:v>2.23</c:v>
                </c:pt>
                <c:pt idx="1">
                  <c:v>2.2200000000000002</c:v>
                </c:pt>
                <c:pt idx="2">
                  <c:v>2.12</c:v>
                </c:pt>
                <c:pt idx="3">
                  <c:v>2.16</c:v>
                </c:pt>
                <c:pt idx="4">
                  <c:v>2.2000000000000002</c:v>
                </c:pt>
                <c:pt idx="5">
                  <c:v>2.2200000000000002</c:v>
                </c:pt>
                <c:pt idx="6">
                  <c:v>2.2200000000000002</c:v>
                </c:pt>
                <c:pt idx="7">
                  <c:v>2.21</c:v>
                </c:pt>
                <c:pt idx="8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C-C84B-9CAC-621E80355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745536"/>
        <c:axId val="2032122287"/>
      </c:lineChart>
      <c:catAx>
        <c:axId val="34974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32122287"/>
        <c:crosses val="autoZero"/>
        <c:auto val="1"/>
        <c:lblAlgn val="ctr"/>
        <c:lblOffset val="100"/>
        <c:noMultiLvlLbl val="0"/>
      </c:catAx>
      <c:valAx>
        <c:axId val="20321222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800" b="0" i="0" baseline="0">
                    <a:effectLst/>
                  </a:rPr>
                  <a:t>Toneladas de equivalente de petróleo </a:t>
                </a:r>
                <a:r>
                  <a:rPr lang="pt-PT" sz="800" b="0" i="1" baseline="0">
                    <a:effectLst/>
                  </a:rPr>
                  <a:t>per capita</a:t>
                </a:r>
                <a:endParaRPr lang="pt-PT" sz="800" i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974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Peso do setor dos bens e serviços ambientais no VAB nacional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'1.2.'!$B$8</c:f>
              <c:strCache>
                <c:ptCount val="1"/>
                <c:pt idx="0">
                  <c:v>VAB do setor dos bens e serviços ambientais no VAB nacional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92-774E-9EB7-B87131748195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E92-774E-9EB7-B87131748195}"/>
              </c:ext>
            </c:extLst>
          </c:dPt>
          <c:dPt>
            <c:idx val="14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92-774E-9EB7-B87131748195}"/>
              </c:ext>
            </c:extLst>
          </c:dPt>
          <c:dPt>
            <c:idx val="16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92-774E-9EB7-B8713174819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'1.2.'!$B$11:$B$38</c15:sqref>
                  </c15:fullRef>
                </c:ext>
              </c:extLst>
              <c:f>'1.2.'!$B$11:$B$34</c:f>
              <c:strCache>
                <c:ptCount val="24"/>
                <c:pt idx="0">
                  <c:v>Irlanda </c:v>
                </c:pt>
                <c:pt idx="1">
                  <c:v>Malta </c:v>
                </c:pt>
                <c:pt idx="2">
                  <c:v>Bélgica </c:v>
                </c:pt>
                <c:pt idx="3">
                  <c:v>Croácia</c:v>
                </c:pt>
                <c:pt idx="4">
                  <c:v>Eslovénia </c:v>
                </c:pt>
                <c:pt idx="5">
                  <c:v>França </c:v>
                </c:pt>
                <c:pt idx="6">
                  <c:v>Itália </c:v>
                </c:pt>
                <c:pt idx="7">
                  <c:v>Alemanha </c:v>
                </c:pt>
                <c:pt idx="8">
                  <c:v>Espanha </c:v>
                </c:pt>
                <c:pt idx="9">
                  <c:v>República Checa </c:v>
                </c:pt>
                <c:pt idx="10">
                  <c:v>Países Baixos </c:v>
                </c:pt>
                <c:pt idx="11">
                  <c:v>UE-27</c:v>
                </c:pt>
                <c:pt idx="12">
                  <c:v>Portugal </c:v>
                </c:pt>
                <c:pt idx="13">
                  <c:v>Polónia </c:v>
                </c:pt>
                <c:pt idx="14">
                  <c:v>Lituânia </c:v>
                </c:pt>
                <c:pt idx="15">
                  <c:v>Letónia </c:v>
                </c:pt>
                <c:pt idx="16">
                  <c:v>Luxemburgo </c:v>
                </c:pt>
                <c:pt idx="17">
                  <c:v>Roménia </c:v>
                </c:pt>
                <c:pt idx="18">
                  <c:v>Bulgária </c:v>
                </c:pt>
                <c:pt idx="19">
                  <c:v>Dinamarca </c:v>
                </c:pt>
                <c:pt idx="20">
                  <c:v>Suécia </c:v>
                </c:pt>
                <c:pt idx="21">
                  <c:v>Áustria </c:v>
                </c:pt>
                <c:pt idx="22">
                  <c:v>Estónia </c:v>
                </c:pt>
                <c:pt idx="23">
                  <c:v>Finlândia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'1.2.'!$C$11:$C$38</c15:sqref>
                  </c15:fullRef>
                </c:ext>
              </c:extLst>
              <c:f>'1.2.'!$C$11:$C$34</c:f>
              <c:numCache>
                <c:formatCode>0.00%</c:formatCode>
                <c:ptCount val="24"/>
                <c:pt idx="0">
                  <c:v>9.5503901918530462E-3</c:v>
                </c:pt>
                <c:pt idx="1">
                  <c:v>1.2079515576448093E-2</c:v>
                </c:pt>
                <c:pt idx="2">
                  <c:v>1.2420606899491421E-2</c:v>
                </c:pt>
                <c:pt idx="3">
                  <c:v>1.6913204644006155E-2</c:v>
                </c:pt>
                <c:pt idx="4">
                  <c:v>1.8385248709498328E-2</c:v>
                </c:pt>
                <c:pt idx="5">
                  <c:v>2.0707560934121124E-2</c:v>
                </c:pt>
                <c:pt idx="6">
                  <c:v>2.1139373612424534E-2</c:v>
                </c:pt>
                <c:pt idx="7">
                  <c:v>2.1728040819494671E-2</c:v>
                </c:pt>
                <c:pt idx="8">
                  <c:v>2.4814622488105693E-2</c:v>
                </c:pt>
                <c:pt idx="9">
                  <c:v>2.4963024699745848E-2</c:v>
                </c:pt>
                <c:pt idx="10">
                  <c:v>2.5872834363275216E-2</c:v>
                </c:pt>
                <c:pt idx="11">
                  <c:v>2.6000886191112967E-2</c:v>
                </c:pt>
                <c:pt idx="12">
                  <c:v>2.63132874806709E-2</c:v>
                </c:pt>
                <c:pt idx="13">
                  <c:v>2.909084552813293E-2</c:v>
                </c:pt>
                <c:pt idx="14">
                  <c:v>2.9635611115034086E-2</c:v>
                </c:pt>
                <c:pt idx="15">
                  <c:v>3.0161548951730132E-2</c:v>
                </c:pt>
                <c:pt idx="16">
                  <c:v>3.093170538890597E-2</c:v>
                </c:pt>
                <c:pt idx="17">
                  <c:v>3.1289261113038307E-2</c:v>
                </c:pt>
                <c:pt idx="18">
                  <c:v>3.2798750717302753E-2</c:v>
                </c:pt>
                <c:pt idx="19">
                  <c:v>3.8743814216992058E-2</c:v>
                </c:pt>
                <c:pt idx="20">
                  <c:v>3.9117957349064626E-2</c:v>
                </c:pt>
                <c:pt idx="21">
                  <c:v>4.7102050742082048E-2</c:v>
                </c:pt>
                <c:pt idx="22">
                  <c:v>5.2480311528290378E-2</c:v>
                </c:pt>
                <c:pt idx="23">
                  <c:v>6.6790164551282977E-2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92-774E-9EB7-B87131748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704967944"/>
        <c:axId val="704974832"/>
      </c:barChart>
      <c:catAx>
        <c:axId val="704967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4974832"/>
        <c:crosses val="autoZero"/>
        <c:auto val="1"/>
        <c:lblAlgn val="ctr"/>
        <c:lblOffset val="100"/>
        <c:noMultiLvlLbl val="0"/>
      </c:catAx>
      <c:valAx>
        <c:axId val="704974832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4967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Produtividade</a:t>
            </a:r>
            <a:r>
              <a:rPr lang="pt-PT" baseline="0"/>
              <a:t> energética em Portugal e na UE | 2012-2020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'4.4.'!$B$30</c:f>
              <c:strCache>
                <c:ptCount val="1"/>
                <c:pt idx="0">
                  <c:v>Portugal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'4.4.'!$C$7:$J$7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'4.4.'!$C$30:$K$30</c:f>
              <c:numCache>
                <c:formatCode>0.0</c:formatCode>
                <c:ptCount val="9"/>
                <c:pt idx="0">
                  <c:v>7.3760000000000003</c:v>
                </c:pt>
                <c:pt idx="1">
                  <c:v>7.2850000000000001</c:v>
                </c:pt>
                <c:pt idx="2">
                  <c:v>7.2539999999999996</c:v>
                </c:pt>
                <c:pt idx="3">
                  <c:v>7.1070000000000002</c:v>
                </c:pt>
                <c:pt idx="4">
                  <c:v>7.234</c:v>
                </c:pt>
                <c:pt idx="5">
                  <c:v>7.1529999999999996</c:v>
                </c:pt>
                <c:pt idx="6">
                  <c:v>7.532</c:v>
                </c:pt>
                <c:pt idx="7">
                  <c:v>7.7270000000000003</c:v>
                </c:pt>
                <c:pt idx="8">
                  <c:v>7.9649999999999999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B-7342-9A43-6556CBD2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2"/>
        <c:overlap val="-27"/>
        <c:axId val="221197376"/>
        <c:axId val="2071362127"/>
      </c:barChart>
      <c:lineChart>
        <c:grouping val="standard"/>
        <c:varyColors val="0"/>
        <c:ser>
          <c:idx val="0"/>
          <c:order val="1"/>
          <c:tx>
            <c:strRef>
              <c:f>'4.4.'!$B$8</c:f>
              <c:strCache>
                <c:ptCount val="1"/>
                <c:pt idx="0">
                  <c:v>UE-27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'4.4.'!$C$7:$K$7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'4.4.'!$C$8:$K$8</c:f>
              <c:numCache>
                <c:formatCode>0.0</c:formatCode>
                <c:ptCount val="9"/>
                <c:pt idx="0">
                  <c:v>7.22</c:v>
                </c:pt>
                <c:pt idx="1">
                  <c:v>7.3</c:v>
                </c:pt>
                <c:pt idx="2">
                  <c:v>7.6760000000000002</c:v>
                </c:pt>
                <c:pt idx="3">
                  <c:v>7.7450000000000001</c:v>
                </c:pt>
                <c:pt idx="4">
                  <c:v>7.83</c:v>
                </c:pt>
                <c:pt idx="5">
                  <c:v>7.8869999999999996</c:v>
                </c:pt>
                <c:pt idx="6">
                  <c:v>8.093</c:v>
                </c:pt>
                <c:pt idx="7">
                  <c:v>8.3699999999999992</c:v>
                </c:pt>
                <c:pt idx="8">
                  <c:v>8.5690000000000008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FB-7342-9A43-6556CBD2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197376"/>
        <c:axId val="2071362127"/>
      </c:lineChart>
      <c:catAx>
        <c:axId val="22119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71362127"/>
        <c:crosses val="autoZero"/>
        <c:auto val="1"/>
        <c:lblAlgn val="ctr"/>
        <c:lblOffset val="100"/>
        <c:noMultiLvlLbl val="0"/>
      </c:catAx>
      <c:valAx>
        <c:axId val="20713621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€/kgoe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2119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Peso das fontes de energia renovável (FER) no consumo final bruto de energia,  em Portugal</a:t>
            </a:r>
            <a:r>
              <a:rPr lang="pt-PT" baseline="0"/>
              <a:t> </a:t>
            </a:r>
            <a:r>
              <a:rPr lang="pt-PT"/>
              <a:t>| 2012-2020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'4.5.'!$B$12:$C$12</c:f>
              <c:strCache>
                <c:ptCount val="2"/>
                <c:pt idx="0">
                  <c:v>Quota de FER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E8705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46-E543-9620-057DE474410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'4.5.'!$F$11:$N$11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'4.5.'!$F$12:$N$12</c:f>
              <c:numCache>
                <c:formatCode>0.0%</c:formatCode>
                <c:ptCount val="9"/>
                <c:pt idx="0">
                  <c:v>0.246</c:v>
                </c:pt>
                <c:pt idx="1">
                  <c:v>0.25700000000000001</c:v>
                </c:pt>
                <c:pt idx="2">
                  <c:v>0.29499999999999998</c:v>
                </c:pt>
                <c:pt idx="3">
                  <c:v>0.30499999999999999</c:v>
                </c:pt>
                <c:pt idx="4">
                  <c:v>0.309</c:v>
                </c:pt>
                <c:pt idx="5">
                  <c:v>0.30599999999999999</c:v>
                </c:pt>
                <c:pt idx="6">
                  <c:v>0.30199999999999999</c:v>
                </c:pt>
                <c:pt idx="7">
                  <c:v>0.30599999999999999</c:v>
                </c:pt>
                <c:pt idx="8">
                  <c:v>0.33900000000000002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46-E543-9620-057DE4744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27"/>
        <c:axId val="2066283519"/>
        <c:axId val="2070016735"/>
      </c:barChart>
      <c:lineChart>
        <c:grouping val="standard"/>
        <c:varyColors val="0"/>
        <c:ser>
          <c:idx val="1"/>
          <c:order val="1"/>
          <c:tx>
            <c:strRef>
              <c:f>'4.5.'!$B$13:$C$13</c:f>
              <c:strCache>
                <c:ptCount val="2"/>
                <c:pt idx="0">
                  <c:v>Trajectória indicativa para Portugal</c:v>
                </c:pt>
              </c:strCache>
            </c:strRef>
          </c:tx>
          <c:spPr>
            <a:ln w="19050" cap="rnd">
              <a:solidFill>
                <a:srgbClr val="299E8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299E8F"/>
              </a:solidFill>
              <a:ln w="9525">
                <a:solidFill>
                  <a:srgbClr val="299E8F"/>
                </a:solidFill>
              </a:ln>
              <a:effectLst/>
            </c:spPr>
          </c:marker>
          <c:dPt>
            <c:idx val="6"/>
            <c:marker>
              <c:symbol val="circle"/>
              <c:size val="7"/>
              <c:spPr>
                <a:solidFill>
                  <a:srgbClr val="299E8F"/>
                </a:solidFill>
                <a:ln w="9525">
                  <a:solidFill>
                    <a:srgbClr val="299E8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B46-E543-9620-057DE4744105}"/>
              </c:ext>
            </c:extLst>
          </c:dPt>
          <c:cat>
            <c:numRef>
              <c:f>'4.5.'!$F$11:$N$11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'4.5.'!$F$13:$N$13</c:f>
              <c:numCache>
                <c:formatCode>0.0%</c:formatCode>
                <c:ptCount val="9"/>
                <c:pt idx="0">
                  <c:v>0.22600000000000001</c:v>
                </c:pt>
                <c:pt idx="1">
                  <c:v>0.23699999999999999</c:v>
                </c:pt>
                <c:pt idx="2">
                  <c:v>0.23699999999999999</c:v>
                </c:pt>
                <c:pt idx="3">
                  <c:v>0.252</c:v>
                </c:pt>
                <c:pt idx="4">
                  <c:v>0.252</c:v>
                </c:pt>
                <c:pt idx="5">
                  <c:v>0.27300000000000002</c:v>
                </c:pt>
                <c:pt idx="6">
                  <c:v>0.27300000000000002</c:v>
                </c:pt>
                <c:pt idx="7">
                  <c:v>0.29199999999999998</c:v>
                </c:pt>
                <c:pt idx="8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46-E543-9620-057DE4744105}"/>
            </c:ext>
          </c:extLst>
        </c:ser>
        <c:ser>
          <c:idx val="3"/>
          <c:order val="2"/>
          <c:tx>
            <c:v>Meta 2020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C000"/>
                </a:solidFill>
              </a:ln>
              <a:effectLst/>
            </c:spPr>
          </c:marker>
          <c:dPt>
            <c:idx val="8"/>
            <c:marker>
              <c:symbol val="circle"/>
              <c:size val="13"/>
              <c:spPr>
                <a:noFill/>
                <a:ln w="25400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B46-E543-9620-057DE4744105}"/>
              </c:ext>
            </c:extLst>
          </c:dPt>
          <c:dPt>
            <c:idx val="15"/>
            <c:marker>
              <c:symbol val="circle"/>
              <c:size val="9"/>
              <c:spPr>
                <a:noFill/>
                <a:ln w="25400">
                  <a:solidFill>
                    <a:srgbClr val="FFC000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B46-E543-9620-057DE4744105}"/>
              </c:ext>
            </c:extLst>
          </c:dPt>
          <c:cat>
            <c:numRef>
              <c:f>'4.5.'!$F$11:$N$11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'4.5.'!$F$14:$N$14</c:f>
              <c:numCache>
                <c:formatCode>0.0%</c:formatCode>
                <c:ptCount val="9"/>
                <c:pt idx="8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46-E543-9620-057DE4744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283519"/>
        <c:axId val="2070016735"/>
        <c:extLst/>
      </c:lineChart>
      <c:catAx>
        <c:axId val="206628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70016735"/>
        <c:crosses val="autoZero"/>
        <c:auto val="1"/>
        <c:lblAlgn val="ctr"/>
        <c:lblOffset val="100"/>
        <c:noMultiLvlLbl val="0"/>
      </c:catAx>
      <c:valAx>
        <c:axId val="2070016735"/>
        <c:scaling>
          <c:orientation val="minMax"/>
          <c:max val="0.35000000000000003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66283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400" b="0" i="0" baseline="0">
                <a:effectLst/>
              </a:rPr>
              <a:t>Produção de electricidade por fonte em Portugal | 2020</a:t>
            </a:r>
            <a:endParaRPr lang="pt-PT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34261798013400518"/>
          <c:y val="0.17122364606384985"/>
          <c:w val="0.35583907360767747"/>
          <c:h val="0.73694353594810402"/>
        </c:manualLayout>
      </c:layout>
      <c:doughnutChart>
        <c:varyColors val="1"/>
        <c:ser>
          <c:idx val="0"/>
          <c:order val="0"/>
          <c:spPr>
            <a:solidFill>
              <a:srgbClr val="1F633D"/>
            </a:solidFill>
          </c:spPr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41-CC45-8E00-4CFC2FBA8452}"/>
              </c:ext>
            </c:extLst>
          </c:dPt>
          <c:dPt>
            <c:idx val="1"/>
            <c:bubble3D val="0"/>
            <c:spPr>
              <a:solidFill>
                <a:srgbClr val="1F63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41-CC45-8E00-4CFC2FBA8452}"/>
              </c:ext>
            </c:extLst>
          </c:dPt>
          <c:dPt>
            <c:idx val="2"/>
            <c:bubble3D val="0"/>
            <c:spPr>
              <a:solidFill>
                <a:srgbClr val="1F63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641-CC45-8E00-4CFC2FBA8452}"/>
              </c:ext>
            </c:extLst>
          </c:dPt>
          <c:dPt>
            <c:idx val="3"/>
            <c:bubble3D val="0"/>
            <c:spPr>
              <a:solidFill>
                <a:srgbClr val="1F63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641-CC45-8E00-4CFC2FBA8452}"/>
              </c:ext>
            </c:extLst>
          </c:dPt>
          <c:dPt>
            <c:idx val="4"/>
            <c:bubble3D val="0"/>
            <c:spPr>
              <a:solidFill>
                <a:srgbClr val="1F63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641-CC45-8E00-4CFC2FBA8452}"/>
              </c:ext>
            </c:extLst>
          </c:dPt>
          <c:dPt>
            <c:idx val="5"/>
            <c:bubble3D val="0"/>
            <c:spPr>
              <a:solidFill>
                <a:srgbClr val="744D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641-CC45-8E00-4CFC2FBA8452}"/>
              </c:ext>
            </c:extLst>
          </c:dPt>
          <c:dPt>
            <c:idx val="6"/>
            <c:bubble3D val="0"/>
            <c:spPr>
              <a:solidFill>
                <a:srgbClr val="1F63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641-CC45-8E00-4CFC2FBA8452}"/>
              </c:ext>
            </c:extLst>
          </c:dPt>
          <c:dPt>
            <c:idx val="7"/>
            <c:bubble3D val="0"/>
            <c:spPr>
              <a:solidFill>
                <a:srgbClr val="1F63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641-CC45-8E00-4CFC2FBA8452}"/>
              </c:ext>
            </c:extLst>
          </c:dPt>
          <c:dPt>
            <c:idx val="8"/>
            <c:bubble3D val="0"/>
            <c:spPr>
              <a:solidFill>
                <a:srgbClr val="1F63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641-CC45-8E00-4CFC2FBA8452}"/>
              </c:ext>
            </c:extLst>
          </c:dPt>
          <c:dLbls>
            <c:dLbl>
              <c:idx val="0"/>
              <c:layout>
                <c:manualLayout>
                  <c:x val="-3.0806250515458915E-2"/>
                  <c:y val="5.69800569800569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41-CC45-8E00-4CFC2FBA8452}"/>
                </c:ext>
              </c:extLst>
            </c:dLbl>
            <c:dLbl>
              <c:idx val="5"/>
              <c:layout>
                <c:manualLayout>
                  <c:x val="-6.8619858536336188E-3"/>
                  <c:y val="3.39470471217963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41-CC45-8E00-4CFC2FBA84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'4.6.'!$C$9:$C$17</c:f>
              <c:strCache>
                <c:ptCount val="9"/>
                <c:pt idx="0">
                  <c:v>Geotérmica</c:v>
                </c:pt>
                <c:pt idx="1">
                  <c:v>Solar</c:v>
                </c:pt>
                <c:pt idx="2">
                  <c:v>Bioenergia</c:v>
                </c:pt>
                <c:pt idx="3">
                  <c:v>Eólica</c:v>
                </c:pt>
                <c:pt idx="4">
                  <c:v>Hídrica</c:v>
                </c:pt>
                <c:pt idx="5">
                  <c:v>Fuel e Gasóleo</c:v>
                </c:pt>
                <c:pt idx="6">
                  <c:v>Cogeração Fóssil</c:v>
                </c:pt>
                <c:pt idx="7">
                  <c:v>Carvão</c:v>
                </c:pt>
                <c:pt idx="8">
                  <c:v>Gás Natural</c:v>
                </c:pt>
              </c:strCache>
            </c:strRef>
          </c:cat>
          <c:val>
            <c:numRef>
              <c:f>'4.6.'!$E$9:$E$17</c:f>
              <c:numCache>
                <c:formatCode>0.0%</c:formatCode>
                <c:ptCount val="9"/>
                <c:pt idx="0">
                  <c:v>0.60799999999999998</c:v>
                </c:pt>
                <c:pt idx="5">
                  <c:v>0.39200000000000002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641-CC45-8E00-4CFC2FBA8452}"/>
            </c:ext>
          </c:extLst>
        </c:ser>
        <c:ser>
          <c:idx val="1"/>
          <c:order val="1"/>
          <c:spPr>
            <a:solidFill>
              <a:srgbClr val="BFBFC3"/>
            </a:solidFill>
          </c:spPr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641-CC45-8E00-4CFC2FBA845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5641-CC45-8E00-4CFC2FBA8452}"/>
              </c:ext>
            </c:extLst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5641-CC45-8E00-4CFC2FBA8452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5641-CC45-8E00-4CFC2FBA8452}"/>
              </c:ext>
            </c:extLst>
          </c:dPt>
          <c:dPt>
            <c:idx val="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5641-CC45-8E00-4CFC2FBA8452}"/>
              </c:ext>
            </c:extLst>
          </c:dPt>
          <c:dPt>
            <c:idx val="5"/>
            <c:bubble3D val="0"/>
            <c:spPr>
              <a:solidFill>
                <a:srgbClr val="867A3E">
                  <a:alpha val="8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5641-CC45-8E00-4CFC2FBA8452}"/>
              </c:ext>
            </c:extLst>
          </c:dPt>
          <c:dPt>
            <c:idx val="6"/>
            <c:bubble3D val="0"/>
            <c:spPr>
              <a:solidFill>
                <a:srgbClr val="C8C69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5641-CC45-8E00-4CFC2FBA8452}"/>
              </c:ext>
            </c:extLst>
          </c:dPt>
          <c:dPt>
            <c:idx val="7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5641-CC45-8E00-4CFC2FBA8452}"/>
              </c:ext>
            </c:extLst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5641-CC45-8E00-4CFC2FBA8452}"/>
              </c:ext>
            </c:extLst>
          </c:dPt>
          <c:dLbls>
            <c:dLbl>
              <c:idx val="0"/>
              <c:layout>
                <c:manualLayout>
                  <c:x val="-3.8248375460365011E-2"/>
                  <c:y val="-0.1140836003871247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17D85AE-9116-44D1-9959-9A47957D8ECB}" type="CELLRAN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; </a:t>
                    </a:r>
                    <a:fld id="{C1D1052F-1371-4F80-AF4E-4C27ACA61BD0}" type="VALU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641-CC45-8E00-4CFC2FBA8452}"/>
                </c:ext>
              </c:extLst>
            </c:dLbl>
            <c:dLbl>
              <c:idx val="1"/>
              <c:layout>
                <c:manualLayout>
                  <c:x val="8.0877177870545255E-2"/>
                  <c:y val="-0.1102390425335191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3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262EBBE-B99D-4756-846C-829A9C9D4C71}" type="CELLRANGE">
                      <a:rPr lang="en-US" baseline="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3">
                              <a:lumMod val="75000"/>
                            </a:schemeClr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t>; </a:t>
                    </a:r>
                    <a:fld id="{719B18BB-91E7-440F-9B00-E29E9E2BF5F1}" type="VALUE">
                      <a:rPr lang="en-US" baseline="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3">
                              <a:lumMod val="75000"/>
                            </a:schemeClr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accent3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3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641-CC45-8E00-4CFC2FBA8452}"/>
                </c:ext>
              </c:extLst>
            </c:dLbl>
            <c:dLbl>
              <c:idx val="2"/>
              <c:layout>
                <c:manualLayout>
                  <c:x val="0.10422754969911253"/>
                  <c:y val="-5.535972669959641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>
                            <a:lumMod val="40000"/>
                            <a:lumOff val="6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8C397AC-C2F3-4990-BB95-DC64B6392AE6}" type="CELLRANGE">
                      <a:rPr lang="en-US" baseline="0">
                        <a:solidFill>
                          <a:schemeClr val="accent1">
                            <a:lumMod val="40000"/>
                            <a:lumOff val="60000"/>
                          </a:schemeClr>
                        </a:solidFill>
                      </a:rPr>
                      <a:pPr>
                        <a:defRPr>
                          <a:solidFill>
                            <a:schemeClr val="accent1">
                              <a:lumMod val="40000"/>
                              <a:lumOff val="60000"/>
                            </a:schemeClr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chemeClr val="accent1">
                            <a:lumMod val="40000"/>
                            <a:lumOff val="60000"/>
                          </a:schemeClr>
                        </a:solidFill>
                      </a:rPr>
                      <a:t>; </a:t>
                    </a:r>
                    <a:fld id="{DA4395E5-088A-4650-90C6-79A8CD9CC3EC}" type="VALUE">
                      <a:rPr lang="en-US" baseline="0">
                        <a:solidFill>
                          <a:schemeClr val="accent1">
                            <a:lumMod val="40000"/>
                            <a:lumOff val="60000"/>
                          </a:schemeClr>
                        </a:solidFill>
                      </a:rPr>
                      <a:pPr>
                        <a:defRPr>
                          <a:solidFill>
                            <a:schemeClr val="accent1">
                              <a:lumMod val="40000"/>
                              <a:lumOff val="60000"/>
                            </a:schemeClr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accent1">
                          <a:lumMod val="40000"/>
                          <a:lumOff val="60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>
                          <a:lumMod val="40000"/>
                          <a:lumOff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5641-CC45-8E00-4CFC2FBA8452}"/>
                </c:ext>
              </c:extLst>
            </c:dLbl>
            <c:dLbl>
              <c:idx val="3"/>
              <c:layout>
                <c:manualLayout>
                  <c:x val="0.10397109548967384"/>
                  <c:y val="-6.964148736010936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378C3C9-99DD-4CA1-A396-03D6117FEF1C}" type="CELLRANGE">
                      <a:rPr lang="en-US" baseline="0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; </a:t>
                    </a:r>
                    <a:fld id="{1C5A70D7-887A-4484-8E1C-51FC296F9905}" type="VALUE">
                      <a:rPr lang="en-US" baseline="0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accent6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5641-CC45-8E00-4CFC2FBA8452}"/>
                </c:ext>
              </c:extLst>
            </c:dLbl>
            <c:dLbl>
              <c:idx val="4"/>
              <c:layout>
                <c:manualLayout>
                  <c:x val="2.5629798888010862E-2"/>
                  <c:y val="0.134899826656832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>
                            <a:lumMod val="60000"/>
                            <a:lumOff val="4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5073432-4099-47DA-9CD9-95228F3E376D}" type="CELLRANGE">
                      <a:rPr lang="en-US" baseline="0">
                        <a:solidFill>
                          <a:schemeClr val="accent2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>
                          <a:solidFill>
                            <a:schemeClr val="accent2">
                              <a:lumMod val="60000"/>
                              <a:lumOff val="40000"/>
                            </a:schemeClr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chemeClr val="accent2">
                            <a:lumMod val="60000"/>
                            <a:lumOff val="40000"/>
                          </a:schemeClr>
                        </a:solidFill>
                      </a:rPr>
                      <a:t>; </a:t>
                    </a:r>
                    <a:fld id="{436DBC72-BD56-460B-BB15-D3F837377560}" type="VALUE">
                      <a:rPr lang="en-US" baseline="0">
                        <a:solidFill>
                          <a:schemeClr val="accent2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>
                          <a:solidFill>
                            <a:schemeClr val="accent2">
                              <a:lumMod val="60000"/>
                              <a:lumOff val="40000"/>
                            </a:schemeClr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5641-CC45-8E00-4CFC2FBA8452}"/>
                </c:ext>
              </c:extLst>
            </c:dLbl>
            <c:dLbl>
              <c:idx val="5"/>
              <c:layout>
                <c:manualLayout>
                  <c:x val="-0.13092656469070038"/>
                  <c:y val="7.59734093067425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867A3E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4C88529-ECE1-42EE-A8B9-0A20390B1557}" type="CELLRANGE">
                      <a:rPr lang="en-US" baseline="0">
                        <a:solidFill>
                          <a:srgbClr val="867A3E"/>
                        </a:solidFill>
                      </a:rPr>
                      <a:pPr>
                        <a:defRPr>
                          <a:solidFill>
                            <a:srgbClr val="867A3E"/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rgbClr val="867A3E"/>
                        </a:solidFill>
                      </a:rPr>
                      <a:t>; </a:t>
                    </a:r>
                    <a:fld id="{06E5B0BC-AA01-4F8D-9522-2B87E5C44354}" type="VALUE">
                      <a:rPr lang="en-US" baseline="0">
                        <a:solidFill>
                          <a:srgbClr val="867A3E"/>
                        </a:solidFill>
                      </a:rPr>
                      <a:pPr>
                        <a:defRPr>
                          <a:solidFill>
                            <a:srgbClr val="867A3E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rgbClr val="867A3E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867A3E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5641-CC45-8E00-4CFC2FBA8452}"/>
                </c:ext>
              </c:extLst>
            </c:dLbl>
            <c:dLbl>
              <c:idx val="6"/>
              <c:layout>
                <c:manualLayout>
                  <c:x val="-0.16750906298058962"/>
                  <c:y val="2.65906932573599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C8C69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2ABA373-15E2-45FC-AF33-A1898A29884F}" type="CELLRANGE">
                      <a:rPr lang="en-US" baseline="0">
                        <a:solidFill>
                          <a:srgbClr val="C8C691"/>
                        </a:solidFill>
                      </a:rPr>
                      <a:pPr>
                        <a:defRPr>
                          <a:solidFill>
                            <a:srgbClr val="C8C691"/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rgbClr val="C8C691"/>
                        </a:solidFill>
                      </a:rPr>
                      <a:t>; </a:t>
                    </a:r>
                    <a:fld id="{D7C24F5A-CB5A-42B7-9A8C-97DF218862E9}" type="VALUE">
                      <a:rPr lang="en-US" baseline="0">
                        <a:solidFill>
                          <a:srgbClr val="C8C691"/>
                        </a:solidFill>
                      </a:rPr>
                      <a:pPr>
                        <a:defRPr>
                          <a:solidFill>
                            <a:srgbClr val="C8C69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rgbClr val="C8C69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8C69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74439847763757"/>
                      <c:h val="9.451092117758784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5641-CC45-8E00-4CFC2FBA8452}"/>
                </c:ext>
              </c:extLst>
            </c:dLbl>
            <c:dLbl>
              <c:idx val="7"/>
              <c:layout>
                <c:manualLayout>
                  <c:x val="-0.10397109548967384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DC366C-171D-4642-9148-52C91E38F50D}" type="CELLRANGE">
                      <a:rPr lang="en-US" baseline="0">
                        <a:solidFill>
                          <a:schemeClr val="bg2">
                            <a:lumMod val="50000"/>
                          </a:schemeClr>
                        </a:solidFill>
                      </a:rPr>
                      <a:pPr>
                        <a:defRPr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chemeClr val="bg2">
                            <a:lumMod val="50000"/>
                          </a:schemeClr>
                        </a:solidFill>
                      </a:rPr>
                      <a:t>; </a:t>
                    </a:r>
                    <a:fld id="{C3469C4A-ABBB-46E7-91D5-28FEE8FEB69B}" type="VALUE">
                      <a:rPr lang="en-US" baseline="0">
                        <a:solidFill>
                          <a:schemeClr val="bg2">
                            <a:lumMod val="50000"/>
                          </a:schemeClr>
                        </a:solidFill>
                      </a:rPr>
                      <a:pPr>
                        <a:defRPr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5641-CC45-8E00-4CFC2FBA8452}"/>
                </c:ext>
              </c:extLst>
            </c:dLbl>
            <c:dLbl>
              <c:idx val="8"/>
              <c:layout>
                <c:manualLayout>
                  <c:x val="-0.12129961140461948"/>
                  <c:y val="-5.6980056980056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DBEED61-20E7-4165-8F54-3B461DFF5041}" type="CELLRANGE">
                      <a:rPr lang="en-US" baseline="0">
                        <a:solidFill>
                          <a:schemeClr val="bg1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bg1">
                              <a:lumMod val="75000"/>
                            </a:schemeClr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chemeClr val="bg1">
                            <a:lumMod val="75000"/>
                          </a:schemeClr>
                        </a:solidFill>
                      </a:rPr>
                      <a:t>; </a:t>
                    </a:r>
                    <a:fld id="{F0B48738-99C9-4D21-8A58-DEDC9FF7758B}" type="VALUE">
                      <a:rPr lang="en-US" baseline="0">
                        <a:solidFill>
                          <a:schemeClr val="bg1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bg1">
                              <a:lumMod val="75000"/>
                            </a:schemeClr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5641-CC45-8E00-4CFC2FBA84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'4.6.'!$C$9:$C$17</c:f>
              <c:strCache>
                <c:ptCount val="9"/>
                <c:pt idx="0">
                  <c:v>Geotérmica</c:v>
                </c:pt>
                <c:pt idx="1">
                  <c:v>Solar</c:v>
                </c:pt>
                <c:pt idx="2">
                  <c:v>Bioenergia</c:v>
                </c:pt>
                <c:pt idx="3">
                  <c:v>Eólica</c:v>
                </c:pt>
                <c:pt idx="4">
                  <c:v>Hídrica</c:v>
                </c:pt>
                <c:pt idx="5">
                  <c:v>Fuel e Gasóleo</c:v>
                </c:pt>
                <c:pt idx="6">
                  <c:v>Cogeração Fóssil</c:v>
                </c:pt>
                <c:pt idx="7">
                  <c:v>Carvão</c:v>
                </c:pt>
                <c:pt idx="8">
                  <c:v>Gás Natural</c:v>
                </c:pt>
              </c:strCache>
            </c:strRef>
          </c:cat>
          <c:val>
            <c:numRef>
              <c:f>'4.6.'!$D$9:$D$17</c:f>
              <c:numCache>
                <c:formatCode>0.0%</c:formatCode>
                <c:ptCount val="9"/>
                <c:pt idx="0" formatCode="0.00%">
                  <c:v>3.8E-3</c:v>
                </c:pt>
                <c:pt idx="1">
                  <c:v>2.6000000000000002E-2</c:v>
                </c:pt>
                <c:pt idx="2">
                  <c:v>6.6000000000000003E-2</c:v>
                </c:pt>
                <c:pt idx="3">
                  <c:v>0.24</c:v>
                </c:pt>
                <c:pt idx="4">
                  <c:v>0.27300000000000002</c:v>
                </c:pt>
                <c:pt idx="5">
                  <c:v>1.7000000000000001E-2</c:v>
                </c:pt>
                <c:pt idx="6">
                  <c:v>9.0999999999999998E-2</c:v>
                </c:pt>
                <c:pt idx="7">
                  <c:v>4.2000000000000003E-2</c:v>
                </c:pt>
                <c:pt idx="8">
                  <c:v>0.24199999999999999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'4.6.'!$C$9:$C$17</c15:f>
                <c15:dlblRangeCache>
                  <c:ptCount val="9"/>
                  <c:pt idx="0">
                    <c:v>Geotérmica</c:v>
                  </c:pt>
                  <c:pt idx="1">
                    <c:v>Solar</c:v>
                  </c:pt>
                  <c:pt idx="2">
                    <c:v>Bioenergia</c:v>
                  </c:pt>
                  <c:pt idx="3">
                    <c:v>Eólica</c:v>
                  </c:pt>
                  <c:pt idx="4">
                    <c:v>Hídrica</c:v>
                  </c:pt>
                  <c:pt idx="5">
                    <c:v>Fuel e Gasóleo</c:v>
                  </c:pt>
                  <c:pt idx="6">
                    <c:v>Cogeração Fóssil</c:v>
                  </c:pt>
                  <c:pt idx="7">
                    <c:v>Carvão</c:v>
                  </c:pt>
                  <c:pt idx="8">
                    <c:v>Gás Natural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5-5641-CC45-8E00-4CFC2FBA84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400" b="0" i="0" baseline="0">
                <a:effectLst/>
              </a:rPr>
              <a:t>Produção de electricidade por fonte em Portugal | 2019</a:t>
            </a:r>
            <a:endParaRPr lang="pt-PT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34261798013400518"/>
          <c:y val="0.17122364606384985"/>
          <c:w val="0.35583907360767747"/>
          <c:h val="0.73694353594810402"/>
        </c:manualLayout>
      </c:layout>
      <c:doughnutChart>
        <c:varyColors val="1"/>
        <c:ser>
          <c:idx val="0"/>
          <c:order val="0"/>
          <c:spPr>
            <a:solidFill>
              <a:srgbClr val="1F633D"/>
            </a:solidFill>
          </c:spPr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5B-A646-8E95-8D26113EFBE9}"/>
              </c:ext>
            </c:extLst>
          </c:dPt>
          <c:dPt>
            <c:idx val="1"/>
            <c:bubble3D val="0"/>
            <c:spPr>
              <a:solidFill>
                <a:srgbClr val="1F63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5B-A646-8E95-8D26113EFBE9}"/>
              </c:ext>
            </c:extLst>
          </c:dPt>
          <c:dPt>
            <c:idx val="2"/>
            <c:bubble3D val="0"/>
            <c:spPr>
              <a:solidFill>
                <a:srgbClr val="1F63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5B-A646-8E95-8D26113EFBE9}"/>
              </c:ext>
            </c:extLst>
          </c:dPt>
          <c:dPt>
            <c:idx val="3"/>
            <c:bubble3D val="0"/>
            <c:spPr>
              <a:solidFill>
                <a:srgbClr val="1F63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5B-A646-8E95-8D26113EFBE9}"/>
              </c:ext>
            </c:extLst>
          </c:dPt>
          <c:dPt>
            <c:idx val="4"/>
            <c:bubble3D val="0"/>
            <c:spPr>
              <a:solidFill>
                <a:srgbClr val="1F63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5B-A646-8E95-8D26113EFBE9}"/>
              </c:ext>
            </c:extLst>
          </c:dPt>
          <c:dPt>
            <c:idx val="5"/>
            <c:bubble3D val="0"/>
            <c:spPr>
              <a:solidFill>
                <a:srgbClr val="744D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5B-A646-8E95-8D26113EFBE9}"/>
              </c:ext>
            </c:extLst>
          </c:dPt>
          <c:dPt>
            <c:idx val="6"/>
            <c:bubble3D val="0"/>
            <c:spPr>
              <a:solidFill>
                <a:srgbClr val="1F63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5B-A646-8E95-8D26113EFBE9}"/>
              </c:ext>
            </c:extLst>
          </c:dPt>
          <c:dPt>
            <c:idx val="7"/>
            <c:bubble3D val="0"/>
            <c:spPr>
              <a:solidFill>
                <a:srgbClr val="1F63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A5B-A646-8E95-8D26113EFBE9}"/>
              </c:ext>
            </c:extLst>
          </c:dPt>
          <c:dPt>
            <c:idx val="8"/>
            <c:bubble3D val="0"/>
            <c:spPr>
              <a:solidFill>
                <a:srgbClr val="1F63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A5B-A646-8E95-8D26113EFBE9}"/>
              </c:ext>
            </c:extLst>
          </c:dPt>
          <c:dLbls>
            <c:dLbl>
              <c:idx val="0"/>
              <c:layout>
                <c:manualLayout>
                  <c:x val="-3.0806250515458915E-2"/>
                  <c:y val="5.69800569800569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5B-A646-8E95-8D26113EFBE9}"/>
                </c:ext>
              </c:extLst>
            </c:dLbl>
            <c:dLbl>
              <c:idx val="5"/>
              <c:layout>
                <c:manualLayout>
                  <c:x val="-6.8619858536336188E-3"/>
                  <c:y val="3.39470471217963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5B-A646-8E95-8D26113EFB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'4.6.'!$K$9:$K$17</c:f>
              <c:strCache>
                <c:ptCount val="9"/>
                <c:pt idx="0">
                  <c:v>Geotérmica</c:v>
                </c:pt>
                <c:pt idx="1">
                  <c:v>Solar</c:v>
                </c:pt>
                <c:pt idx="2">
                  <c:v>Bioenergia</c:v>
                </c:pt>
                <c:pt idx="3">
                  <c:v>Eólica</c:v>
                </c:pt>
                <c:pt idx="4">
                  <c:v>Hídrica</c:v>
                </c:pt>
                <c:pt idx="5">
                  <c:v>Fuel e Gasóleo</c:v>
                </c:pt>
                <c:pt idx="6">
                  <c:v>Cogeração Fóssil</c:v>
                </c:pt>
                <c:pt idx="7">
                  <c:v>Carvão</c:v>
                </c:pt>
                <c:pt idx="8">
                  <c:v>Gás Natural</c:v>
                </c:pt>
              </c:strCache>
            </c:strRef>
          </c:cat>
          <c:val>
            <c:numRef>
              <c:f>'4.6.'!$M$9:$M$17</c:f>
              <c:numCache>
                <c:formatCode>0.0%</c:formatCode>
                <c:ptCount val="9"/>
                <c:pt idx="0">
                  <c:v>0.55200000000000005</c:v>
                </c:pt>
                <c:pt idx="5">
                  <c:v>0.44800000000000001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A5B-A646-8E95-8D26113EFBE9}"/>
            </c:ext>
          </c:extLst>
        </c:ser>
        <c:ser>
          <c:idx val="1"/>
          <c:order val="1"/>
          <c:spPr>
            <a:solidFill>
              <a:srgbClr val="BFBFC3"/>
            </a:solidFill>
          </c:spPr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2A5B-A646-8E95-8D26113EFBE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2A5B-A646-8E95-8D26113EFBE9}"/>
              </c:ext>
            </c:extLst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2A5B-A646-8E95-8D26113EFBE9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2A5B-A646-8E95-8D26113EFBE9}"/>
              </c:ext>
            </c:extLst>
          </c:dPt>
          <c:dPt>
            <c:idx val="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2A5B-A646-8E95-8D26113EFBE9}"/>
              </c:ext>
            </c:extLst>
          </c:dPt>
          <c:dPt>
            <c:idx val="5"/>
            <c:bubble3D val="0"/>
            <c:spPr>
              <a:solidFill>
                <a:srgbClr val="867A3E">
                  <a:alpha val="8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2A5B-A646-8E95-8D26113EFBE9}"/>
              </c:ext>
            </c:extLst>
          </c:dPt>
          <c:dPt>
            <c:idx val="6"/>
            <c:bubble3D val="0"/>
            <c:spPr>
              <a:solidFill>
                <a:srgbClr val="C8C69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2A5B-A646-8E95-8D26113EFBE9}"/>
              </c:ext>
            </c:extLst>
          </c:dPt>
          <c:dPt>
            <c:idx val="7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2A5B-A646-8E95-8D26113EFBE9}"/>
              </c:ext>
            </c:extLst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2A5B-A646-8E95-8D26113EFBE9}"/>
              </c:ext>
            </c:extLst>
          </c:dPt>
          <c:dLbls>
            <c:dLbl>
              <c:idx val="0"/>
              <c:layout>
                <c:manualLayout>
                  <c:x val="-3.8248375460365011E-2"/>
                  <c:y val="-0.1140836003871247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3A74946-80E2-40C8-8D16-6B47BBB2FF33}" type="CELLRAN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; </a:t>
                    </a:r>
                    <a:fld id="{84F487E4-CF83-40C9-B9BF-ADBB14B58072}" type="VALU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2A5B-A646-8E95-8D26113EFBE9}"/>
                </c:ext>
              </c:extLst>
            </c:dLbl>
            <c:dLbl>
              <c:idx val="1"/>
              <c:layout>
                <c:manualLayout>
                  <c:x val="8.0877177870545255E-2"/>
                  <c:y val="-0.1102390425335191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3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4D4EB74-860F-4EC9-8FEC-B763BDD91F8D}" type="CELLRANGE">
                      <a:rPr lang="en-US" baseline="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3">
                              <a:lumMod val="75000"/>
                            </a:schemeClr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t>; </a:t>
                    </a:r>
                    <a:fld id="{B7262649-D170-46C1-98BF-78EF0D70508D}" type="VALUE">
                      <a:rPr lang="en-US" baseline="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3">
                              <a:lumMod val="75000"/>
                            </a:schemeClr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accent3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3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2A5B-A646-8E95-8D26113EFBE9}"/>
                </c:ext>
              </c:extLst>
            </c:dLbl>
            <c:dLbl>
              <c:idx val="2"/>
              <c:layout>
                <c:manualLayout>
                  <c:x val="0.10422754969911253"/>
                  <c:y val="-5.535972669959641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>
                            <a:lumMod val="40000"/>
                            <a:lumOff val="6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F880BA4-5DC8-4E2F-9717-294499D7C4E8}" type="CELLRANGE">
                      <a:rPr lang="en-US" baseline="0">
                        <a:solidFill>
                          <a:schemeClr val="accent1">
                            <a:lumMod val="40000"/>
                            <a:lumOff val="60000"/>
                          </a:schemeClr>
                        </a:solidFill>
                      </a:rPr>
                      <a:pPr>
                        <a:defRPr>
                          <a:solidFill>
                            <a:schemeClr val="accent1">
                              <a:lumMod val="40000"/>
                              <a:lumOff val="60000"/>
                            </a:schemeClr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chemeClr val="accent1">
                            <a:lumMod val="40000"/>
                            <a:lumOff val="60000"/>
                          </a:schemeClr>
                        </a:solidFill>
                      </a:rPr>
                      <a:t>; </a:t>
                    </a:r>
                    <a:fld id="{83AAA843-0A9E-41FA-B35E-A6CE39816022}" type="VALUE">
                      <a:rPr lang="en-US" baseline="0">
                        <a:solidFill>
                          <a:schemeClr val="accent1">
                            <a:lumMod val="40000"/>
                            <a:lumOff val="60000"/>
                          </a:schemeClr>
                        </a:solidFill>
                      </a:rPr>
                      <a:pPr>
                        <a:defRPr>
                          <a:solidFill>
                            <a:schemeClr val="accent1">
                              <a:lumMod val="40000"/>
                              <a:lumOff val="60000"/>
                            </a:schemeClr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accent1">
                          <a:lumMod val="40000"/>
                          <a:lumOff val="60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>
                          <a:lumMod val="40000"/>
                          <a:lumOff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2A5B-A646-8E95-8D26113EFBE9}"/>
                </c:ext>
              </c:extLst>
            </c:dLbl>
            <c:dLbl>
              <c:idx val="3"/>
              <c:layout>
                <c:manualLayout>
                  <c:x val="0.10397109548967384"/>
                  <c:y val="-6.964148736010936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C5A9BA6-C7AE-425B-84EC-8BB4249255AA}" type="CELLRANGE">
                      <a:rPr lang="en-US" baseline="0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; </a:t>
                    </a:r>
                    <a:fld id="{C1288711-7E7D-43CE-9165-986628EE1F5A}" type="VALUE">
                      <a:rPr lang="en-US" baseline="0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accent6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2A5B-A646-8E95-8D26113EFBE9}"/>
                </c:ext>
              </c:extLst>
            </c:dLbl>
            <c:dLbl>
              <c:idx val="4"/>
              <c:layout>
                <c:manualLayout>
                  <c:x val="2.5629798888010862E-2"/>
                  <c:y val="0.134899826656832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>
                            <a:lumMod val="60000"/>
                            <a:lumOff val="4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2489A64-ACEA-4C04-BC83-33DFF4F85AB5}" type="CELLRANGE">
                      <a:rPr lang="en-US" baseline="0">
                        <a:solidFill>
                          <a:schemeClr val="accent2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>
                          <a:solidFill>
                            <a:schemeClr val="accent2">
                              <a:lumMod val="60000"/>
                              <a:lumOff val="40000"/>
                            </a:schemeClr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chemeClr val="accent2">
                            <a:lumMod val="60000"/>
                            <a:lumOff val="40000"/>
                          </a:schemeClr>
                        </a:solidFill>
                      </a:rPr>
                      <a:t>; </a:t>
                    </a:r>
                    <a:fld id="{AC8B7DD3-A66F-46AE-AA5D-CEB87FA45F84}" type="VALUE">
                      <a:rPr lang="en-US" baseline="0">
                        <a:solidFill>
                          <a:schemeClr val="accent2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>
                          <a:solidFill>
                            <a:schemeClr val="accent2">
                              <a:lumMod val="60000"/>
                              <a:lumOff val="40000"/>
                            </a:schemeClr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2A5B-A646-8E95-8D26113EFBE9}"/>
                </c:ext>
              </c:extLst>
            </c:dLbl>
            <c:dLbl>
              <c:idx val="5"/>
              <c:layout>
                <c:manualLayout>
                  <c:x val="-0.13092656469070038"/>
                  <c:y val="7.59734093067425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867A3E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73A2199-6DED-47BF-9B4B-67B2A92C1E06}" type="CELLRANGE">
                      <a:rPr lang="en-US" baseline="0">
                        <a:solidFill>
                          <a:srgbClr val="867A3E"/>
                        </a:solidFill>
                      </a:rPr>
                      <a:pPr>
                        <a:defRPr>
                          <a:solidFill>
                            <a:srgbClr val="867A3E"/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rgbClr val="867A3E"/>
                        </a:solidFill>
                      </a:rPr>
                      <a:t>; </a:t>
                    </a:r>
                    <a:fld id="{F9F0EC79-C659-48F4-966E-0A940E4BCFD6}" type="VALUE">
                      <a:rPr lang="en-US" baseline="0">
                        <a:solidFill>
                          <a:srgbClr val="867A3E"/>
                        </a:solidFill>
                      </a:rPr>
                      <a:pPr>
                        <a:defRPr>
                          <a:solidFill>
                            <a:srgbClr val="867A3E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rgbClr val="867A3E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867A3E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2A5B-A646-8E95-8D26113EFBE9}"/>
                </c:ext>
              </c:extLst>
            </c:dLbl>
            <c:dLbl>
              <c:idx val="6"/>
              <c:layout>
                <c:manualLayout>
                  <c:x val="-0.16750906298058962"/>
                  <c:y val="2.65906932573599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C8C69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0B060B8-5BD4-492D-97A4-C5CA8D753378}" type="CELLRANGE">
                      <a:rPr lang="en-US" baseline="0">
                        <a:solidFill>
                          <a:srgbClr val="C8C691"/>
                        </a:solidFill>
                      </a:rPr>
                      <a:pPr>
                        <a:defRPr>
                          <a:solidFill>
                            <a:srgbClr val="C8C691"/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rgbClr val="C8C691"/>
                        </a:solidFill>
                      </a:rPr>
                      <a:t>; </a:t>
                    </a:r>
                    <a:fld id="{7675DBC5-7A87-4A97-808A-21B4165FA566}" type="VALUE">
                      <a:rPr lang="en-US" baseline="0">
                        <a:solidFill>
                          <a:srgbClr val="C8C691"/>
                        </a:solidFill>
                      </a:rPr>
                      <a:pPr>
                        <a:defRPr>
                          <a:solidFill>
                            <a:srgbClr val="C8C69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rgbClr val="C8C69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8C69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74439847763757"/>
                      <c:h val="9.451092117758784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2A5B-A646-8E95-8D26113EFBE9}"/>
                </c:ext>
              </c:extLst>
            </c:dLbl>
            <c:dLbl>
              <c:idx val="7"/>
              <c:layout>
                <c:manualLayout>
                  <c:x val="-0.10397109548967384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FD5D50-4221-41CE-B812-534B28ECAB97}" type="CELLRANGE">
                      <a:rPr lang="en-US" baseline="0">
                        <a:solidFill>
                          <a:schemeClr val="bg2">
                            <a:lumMod val="50000"/>
                          </a:schemeClr>
                        </a:solidFill>
                      </a:rPr>
                      <a:pPr>
                        <a:defRPr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chemeClr val="bg2">
                            <a:lumMod val="50000"/>
                          </a:schemeClr>
                        </a:solidFill>
                      </a:rPr>
                      <a:t>; </a:t>
                    </a:r>
                    <a:fld id="{509FB3B5-EADE-4FF8-9E7F-201A6A702EED}" type="VALUE">
                      <a:rPr lang="en-US" baseline="0">
                        <a:solidFill>
                          <a:schemeClr val="bg2">
                            <a:lumMod val="50000"/>
                          </a:schemeClr>
                        </a:solidFill>
                      </a:rPr>
                      <a:pPr>
                        <a:defRPr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2A5B-A646-8E95-8D26113EFBE9}"/>
                </c:ext>
              </c:extLst>
            </c:dLbl>
            <c:dLbl>
              <c:idx val="8"/>
              <c:layout>
                <c:manualLayout>
                  <c:x val="-0.12129961140461948"/>
                  <c:y val="-5.6980056980056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91B917B-5AA8-4713-966F-70F4621F2C9F}" type="CELLRANGE">
                      <a:rPr lang="en-US" baseline="0">
                        <a:solidFill>
                          <a:schemeClr val="bg1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bg1">
                              <a:lumMod val="75000"/>
                            </a:schemeClr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chemeClr val="bg1">
                            <a:lumMod val="75000"/>
                          </a:schemeClr>
                        </a:solidFill>
                      </a:rPr>
                      <a:t>; </a:t>
                    </a:r>
                    <a:fld id="{D7F2AF60-78C5-4B5C-8F6A-EF18041EC4B3}" type="VALUE">
                      <a:rPr lang="en-US" baseline="0">
                        <a:solidFill>
                          <a:schemeClr val="bg1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bg1">
                              <a:lumMod val="75000"/>
                            </a:schemeClr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2A5B-A646-8E95-8D26113EFB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'4.6.'!$K$9:$K$17</c:f>
              <c:strCache>
                <c:ptCount val="9"/>
                <c:pt idx="0">
                  <c:v>Geotérmica</c:v>
                </c:pt>
                <c:pt idx="1">
                  <c:v>Solar</c:v>
                </c:pt>
                <c:pt idx="2">
                  <c:v>Bioenergia</c:v>
                </c:pt>
                <c:pt idx="3">
                  <c:v>Eólica</c:v>
                </c:pt>
                <c:pt idx="4">
                  <c:v>Hídrica</c:v>
                </c:pt>
                <c:pt idx="5">
                  <c:v>Fuel e Gasóleo</c:v>
                </c:pt>
                <c:pt idx="6">
                  <c:v>Cogeração Fóssil</c:v>
                </c:pt>
                <c:pt idx="7">
                  <c:v>Carvão</c:v>
                </c:pt>
                <c:pt idx="8">
                  <c:v>Gás Natural</c:v>
                </c:pt>
              </c:strCache>
            </c:strRef>
          </c:cat>
          <c:val>
            <c:numRef>
              <c:f>'4.6.'!$L$9:$L$17</c:f>
              <c:numCache>
                <c:formatCode>0.0%</c:formatCode>
                <c:ptCount val="9"/>
                <c:pt idx="0" formatCode="0.00%">
                  <c:v>4.0000000000000001E-3</c:v>
                </c:pt>
                <c:pt idx="1">
                  <c:v>2.1000000000000001E-2</c:v>
                </c:pt>
                <c:pt idx="2">
                  <c:v>5.7000000000000002E-2</c:v>
                </c:pt>
                <c:pt idx="3">
                  <c:v>0.27</c:v>
                </c:pt>
                <c:pt idx="4">
                  <c:v>0.2</c:v>
                </c:pt>
                <c:pt idx="5">
                  <c:v>1.9E-2</c:v>
                </c:pt>
                <c:pt idx="6">
                  <c:v>9.4E-2</c:v>
                </c:pt>
                <c:pt idx="7">
                  <c:v>0.10100000000000001</c:v>
                </c:pt>
                <c:pt idx="8">
                  <c:v>0.23400000000000001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'4.6.'!$K$9:$K$17</c15:f>
                <c15:dlblRangeCache>
                  <c:ptCount val="9"/>
                  <c:pt idx="0">
                    <c:v>Geotérmica</c:v>
                  </c:pt>
                  <c:pt idx="1">
                    <c:v>Solar</c:v>
                  </c:pt>
                  <c:pt idx="2">
                    <c:v>Bioenergia</c:v>
                  </c:pt>
                  <c:pt idx="3">
                    <c:v>Eólica</c:v>
                  </c:pt>
                  <c:pt idx="4">
                    <c:v>Hídrica</c:v>
                  </c:pt>
                  <c:pt idx="5">
                    <c:v>Fuel e Gasóleo</c:v>
                  </c:pt>
                  <c:pt idx="6">
                    <c:v>Cogeração Fóssil</c:v>
                  </c:pt>
                  <c:pt idx="7">
                    <c:v>Carvão</c:v>
                  </c:pt>
                  <c:pt idx="8">
                    <c:v>Gás Natural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5-2A5B-A646-8E95-8D26113EFB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Percentagem de veículos com emissões zero nos novos veículos de passageiros registados,</a:t>
            </a:r>
            <a:r>
              <a:rPr lang="pt-PT" baseline="0"/>
              <a:t> em Portugal e na UE | 2012-2020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'5.1.'!$B$32</c:f>
              <c:strCache>
                <c:ptCount val="1"/>
                <c:pt idx="0">
                  <c:v>Portugal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'5.1.'!$C$9:$K$9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'5.1.'!$C$32:$K$32</c:f>
              <c:numCache>
                <c:formatCode>0.0%</c:formatCode>
                <c:ptCount val="9"/>
                <c:pt idx="0">
                  <c:v>1E-3</c:v>
                </c:pt>
                <c:pt idx="1">
                  <c:v>2E-3</c:v>
                </c:pt>
                <c:pt idx="2">
                  <c:v>1E-3</c:v>
                </c:pt>
                <c:pt idx="3">
                  <c:v>4.0000000000000001E-3</c:v>
                </c:pt>
                <c:pt idx="4">
                  <c:v>4.0000000000000001E-3</c:v>
                </c:pt>
                <c:pt idx="5">
                  <c:v>8.0000000000000002E-3</c:v>
                </c:pt>
                <c:pt idx="6">
                  <c:v>0.02</c:v>
                </c:pt>
                <c:pt idx="7">
                  <c:v>3.1E-2</c:v>
                </c:pt>
                <c:pt idx="8">
                  <c:v>5.2000000000000005E-2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B-7342-9A43-6556CBD2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7"/>
        <c:axId val="221197376"/>
        <c:axId val="2071362127"/>
      </c:barChart>
      <c:lineChart>
        <c:grouping val="standard"/>
        <c:varyColors val="0"/>
        <c:ser>
          <c:idx val="0"/>
          <c:order val="1"/>
          <c:tx>
            <c:strRef>
              <c:f>'5.1.'!$B$10</c:f>
              <c:strCache>
                <c:ptCount val="1"/>
                <c:pt idx="0">
                  <c:v>UE-27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'5.1.'!$C$9:$K$9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'5.1.'!$C$10:$K$10</c:f>
              <c:numCache>
                <c:formatCode>0.0%</c:formatCode>
                <c:ptCount val="9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4.0000000000000001E-3</c:v>
                </c:pt>
                <c:pt idx="5">
                  <c:v>6.9999999999999993E-3</c:v>
                </c:pt>
                <c:pt idx="6">
                  <c:v>0.01</c:v>
                </c:pt>
                <c:pt idx="7">
                  <c:v>1.9E-2</c:v>
                </c:pt>
                <c:pt idx="8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FB-7342-9A43-6556CBD2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197376"/>
        <c:axId val="2071362127"/>
      </c:lineChart>
      <c:catAx>
        <c:axId val="22119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71362127"/>
        <c:crosses val="autoZero"/>
        <c:auto val="1"/>
        <c:lblAlgn val="ctr"/>
        <c:lblOffset val="100"/>
        <c:noMultiLvlLbl val="0"/>
      </c:catAx>
      <c:valAx>
        <c:axId val="207136212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2119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100" b="0" i="0" baseline="0">
                <a:effectLst/>
              </a:rPr>
              <a:t>Percentagem de veículos com emissões zero nos novos veículos de passageiros registados, | 2020</a:t>
            </a:r>
            <a:endParaRPr lang="pt-PT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'5.1.'!$C$48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8D-E344-967D-C50BB94A00D7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28D-E344-967D-C50BB94A00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'5.1.'!$B$49:$B$76</c:f>
              <c:strCache>
                <c:ptCount val="28"/>
                <c:pt idx="0">
                  <c:v>Países Baixos </c:v>
                </c:pt>
                <c:pt idx="1">
                  <c:v>Suécia </c:v>
                </c:pt>
                <c:pt idx="2">
                  <c:v>Dinamarca </c:v>
                </c:pt>
                <c:pt idx="3">
                  <c:v>França </c:v>
                </c:pt>
                <c:pt idx="4">
                  <c:v>Alemanha </c:v>
                </c:pt>
                <c:pt idx="5">
                  <c:v>Áustria </c:v>
                </c:pt>
                <c:pt idx="6">
                  <c:v>Luxemburgo </c:v>
                </c:pt>
                <c:pt idx="7">
                  <c:v>UE-27</c:v>
                </c:pt>
                <c:pt idx="8">
                  <c:v>Portugal </c:v>
                </c:pt>
                <c:pt idx="9">
                  <c:v>Irlanda </c:v>
                </c:pt>
                <c:pt idx="10">
                  <c:v>Finlândia </c:v>
                </c:pt>
                <c:pt idx="11">
                  <c:v>Bélgica </c:v>
                </c:pt>
                <c:pt idx="12">
                  <c:v>Eslovénia </c:v>
                </c:pt>
                <c:pt idx="13">
                  <c:v>Itália </c:v>
                </c:pt>
                <c:pt idx="14">
                  <c:v>Hungria </c:v>
                </c:pt>
                <c:pt idx="15">
                  <c:v>Roménia </c:v>
                </c:pt>
                <c:pt idx="16">
                  <c:v>Letónia </c:v>
                </c:pt>
                <c:pt idx="17">
                  <c:v>Espanha </c:v>
                </c:pt>
                <c:pt idx="18">
                  <c:v>Estónia </c:v>
                </c:pt>
                <c:pt idx="19">
                  <c:v>República Checa </c:v>
                </c:pt>
                <c:pt idx="20">
                  <c:v>Croácia</c:v>
                </c:pt>
                <c:pt idx="21">
                  <c:v>Bulgária </c:v>
                </c:pt>
                <c:pt idx="22">
                  <c:v>Malta </c:v>
                </c:pt>
                <c:pt idx="23">
                  <c:v>Lituânia </c:v>
                </c:pt>
                <c:pt idx="24">
                  <c:v>Eslováquia </c:v>
                </c:pt>
                <c:pt idx="25">
                  <c:v>Grécia </c:v>
                </c:pt>
                <c:pt idx="26">
                  <c:v>Polónia </c:v>
                </c:pt>
                <c:pt idx="27">
                  <c:v>Chipre </c:v>
                </c:pt>
              </c:strCache>
            </c:strRef>
          </c:cat>
          <c:val>
            <c:numRef>
              <c:f>'5.1.'!$C$49:$C$76</c:f>
              <c:numCache>
                <c:formatCode>0.0%</c:formatCode>
                <c:ptCount val="28"/>
                <c:pt idx="0">
                  <c:v>0.20199999999999999</c:v>
                </c:pt>
                <c:pt idx="1">
                  <c:v>9.3000000000000013E-2</c:v>
                </c:pt>
                <c:pt idx="2">
                  <c:v>7.0000000000000007E-2</c:v>
                </c:pt>
                <c:pt idx="3">
                  <c:v>6.7000000000000004E-2</c:v>
                </c:pt>
                <c:pt idx="4">
                  <c:v>6.4000000000000001E-2</c:v>
                </c:pt>
                <c:pt idx="5">
                  <c:v>6.2E-2</c:v>
                </c:pt>
                <c:pt idx="6">
                  <c:v>5.5E-2</c:v>
                </c:pt>
                <c:pt idx="7">
                  <c:v>5.2999999999999999E-2</c:v>
                </c:pt>
                <c:pt idx="8">
                  <c:v>5.2000000000000005E-2</c:v>
                </c:pt>
                <c:pt idx="9">
                  <c:v>4.4999999999999998E-2</c:v>
                </c:pt>
                <c:pt idx="10">
                  <c:v>4.2999999999999997E-2</c:v>
                </c:pt>
                <c:pt idx="11">
                  <c:v>3.3000000000000002E-2</c:v>
                </c:pt>
                <c:pt idx="12">
                  <c:v>3.1E-2</c:v>
                </c:pt>
                <c:pt idx="13">
                  <c:v>2.3E-2</c:v>
                </c:pt>
                <c:pt idx="14">
                  <c:v>2.2000000000000002E-2</c:v>
                </c:pt>
                <c:pt idx="15">
                  <c:v>2.2000000000000002E-2</c:v>
                </c:pt>
                <c:pt idx="16">
                  <c:v>2.1000000000000001E-2</c:v>
                </c:pt>
                <c:pt idx="17">
                  <c:v>2.1000000000000001E-2</c:v>
                </c:pt>
                <c:pt idx="18">
                  <c:v>1.9E-2</c:v>
                </c:pt>
                <c:pt idx="19">
                  <c:v>1.6E-2</c:v>
                </c:pt>
                <c:pt idx="20">
                  <c:v>1.4999999999999999E-2</c:v>
                </c:pt>
                <c:pt idx="21">
                  <c:v>1.2E-2</c:v>
                </c:pt>
                <c:pt idx="22">
                  <c:v>1.2E-2</c:v>
                </c:pt>
                <c:pt idx="23">
                  <c:v>1.1000000000000001E-2</c:v>
                </c:pt>
                <c:pt idx="24">
                  <c:v>1.1000000000000001E-2</c:v>
                </c:pt>
                <c:pt idx="25">
                  <c:v>8.0000000000000002E-3</c:v>
                </c:pt>
                <c:pt idx="26">
                  <c:v>8.0000000000000002E-3</c:v>
                </c:pt>
                <c:pt idx="27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D-E344-967D-C50BB94A0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axId val="1252963711"/>
        <c:axId val="1257970735"/>
      </c:barChart>
      <c:catAx>
        <c:axId val="1252963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57970735"/>
        <c:crosses val="autoZero"/>
        <c:auto val="1"/>
        <c:lblAlgn val="ctr"/>
        <c:lblOffset val="100"/>
        <c:noMultiLvlLbl val="0"/>
      </c:catAx>
      <c:valAx>
        <c:axId val="1257970735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252963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Peso da energia renovável no consumo de combustíveis nos transportes,</a:t>
            </a:r>
          </a:p>
          <a:p>
            <a:pPr>
              <a:defRPr/>
            </a:pPr>
            <a:r>
              <a:rPr lang="pt-PT"/>
              <a:t> em</a:t>
            </a:r>
            <a:r>
              <a:rPr lang="pt-PT" baseline="0"/>
              <a:t> Portugal e na UE | 2012-2020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'5.2.'!$B$32</c:f>
              <c:strCache>
                <c:ptCount val="1"/>
                <c:pt idx="0">
                  <c:v>Portugal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0"/>
                  <c:y val="-2.7342477992803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CE-43DE-849D-C63F32F5C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'5.2.'!$C$9:$K$9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'5.2.'!$C$32:$K$32</c:f>
              <c:numCache>
                <c:formatCode>0.0%</c:formatCode>
                <c:ptCount val="9"/>
                <c:pt idx="0">
                  <c:v>8.0700000000000008E-3</c:v>
                </c:pt>
                <c:pt idx="1">
                  <c:v>9.2500000000000013E-3</c:v>
                </c:pt>
                <c:pt idx="2">
                  <c:v>3.6670000000000001E-2</c:v>
                </c:pt>
                <c:pt idx="3">
                  <c:v>7.4310000000000001E-2</c:v>
                </c:pt>
                <c:pt idx="4">
                  <c:v>7.6469999999999996E-2</c:v>
                </c:pt>
                <c:pt idx="5">
                  <c:v>7.9140000000000002E-2</c:v>
                </c:pt>
                <c:pt idx="6">
                  <c:v>9.0370000000000006E-2</c:v>
                </c:pt>
                <c:pt idx="7">
                  <c:v>9.0889999999999999E-2</c:v>
                </c:pt>
                <c:pt idx="8">
                  <c:v>9.7009999999999999E-2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B-7342-9A43-6556CBD2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7"/>
        <c:axId val="221197376"/>
        <c:axId val="2071362127"/>
      </c:barChart>
      <c:lineChart>
        <c:grouping val="standard"/>
        <c:varyColors val="0"/>
        <c:ser>
          <c:idx val="0"/>
          <c:order val="1"/>
          <c:tx>
            <c:strRef>
              <c:f>'5.2.'!$B$10</c:f>
              <c:strCache>
                <c:ptCount val="1"/>
                <c:pt idx="0">
                  <c:v>UE-27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'5.2.'!$C$9:$K$9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'5.2.'!$C$10:$K$10</c:f>
              <c:numCache>
                <c:formatCode>0.0%</c:formatCode>
                <c:ptCount val="9"/>
                <c:pt idx="0">
                  <c:v>5.7670000000000006E-2</c:v>
                </c:pt>
                <c:pt idx="1">
                  <c:v>6.0700000000000004E-2</c:v>
                </c:pt>
                <c:pt idx="2">
                  <c:v>6.5519999999999995E-2</c:v>
                </c:pt>
                <c:pt idx="3">
                  <c:v>6.7530000000000007E-2</c:v>
                </c:pt>
                <c:pt idx="4">
                  <c:v>7.1650000000000005E-2</c:v>
                </c:pt>
                <c:pt idx="5">
                  <c:v>7.4709999999999999E-2</c:v>
                </c:pt>
                <c:pt idx="6">
                  <c:v>8.2650000000000001E-2</c:v>
                </c:pt>
                <c:pt idx="7">
                  <c:v>8.7959999999999997E-2</c:v>
                </c:pt>
                <c:pt idx="8">
                  <c:v>0.10220000000000001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FB-7342-9A43-6556CBD204B2}"/>
            </c:ext>
          </c:extLst>
        </c:ser>
        <c:ser>
          <c:idx val="2"/>
          <c:order val="2"/>
          <c:tx>
            <c:strRef>
              <c:f>'5.2.'!$B$38</c:f>
              <c:strCache>
                <c:ptCount val="1"/>
                <c:pt idx="0">
                  <c:v>EU 2020 Objetivo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dash"/>
            <c:size val="1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0"/>
                  <c:y val="-3.4178097491004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CE-43DE-849D-C63F32F5C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'5.2.'!$C$38:$K$38</c:f>
              <c:numCache>
                <c:formatCode>0.0%</c:formatCode>
                <c:ptCount val="9"/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4-314A-9838-E8E7412A2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197376"/>
        <c:axId val="2071362127"/>
      </c:lineChart>
      <c:catAx>
        <c:axId val="22119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71362127"/>
        <c:crosses val="autoZero"/>
        <c:auto val="1"/>
        <c:lblAlgn val="ctr"/>
        <c:lblOffset val="100"/>
        <c:noMultiLvlLbl val="0"/>
      </c:catAx>
      <c:valAx>
        <c:axId val="207136212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2119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200"/>
              <a:t>Emissões de gases com efeito de estufa em Portugal | 2012-2019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'6.1.'!$B$11</c:f>
              <c:strCache>
                <c:ptCount val="1"/>
                <c:pt idx="0">
                  <c:v>Emissões totais sem LULUCF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'6.1.'!$C$10:$J$10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'6.1.'!$C$11:$J$11</c:f>
              <c:numCache>
                <c:formatCode>#,##0.00</c:formatCode>
                <c:ptCount val="8"/>
                <c:pt idx="0">
                  <c:v>65.592856405503099</c:v>
                </c:pt>
                <c:pt idx="1">
                  <c:v>63.710532694531103</c:v>
                </c:pt>
                <c:pt idx="2">
                  <c:v>63.598625515495101</c:v>
                </c:pt>
                <c:pt idx="3">
                  <c:v>67.753756095439698</c:v>
                </c:pt>
                <c:pt idx="4">
                  <c:v>65.898334404704897</c:v>
                </c:pt>
                <c:pt idx="5">
                  <c:v>70.982590607758198</c:v>
                </c:pt>
                <c:pt idx="6">
                  <c:v>67.267482901331306</c:v>
                </c:pt>
                <c:pt idx="7">
                  <c:v>63.626309834032902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B-5244-9294-34AAFFC6B6F6}"/>
            </c:ext>
          </c:extLst>
        </c:ser>
        <c:ser>
          <c:idx val="1"/>
          <c:order val="1"/>
          <c:tx>
            <c:strRef>
              <c:f>'6.1.'!$B$12</c:f>
              <c:strCache>
                <c:ptCount val="1"/>
                <c:pt idx="0">
                  <c:v>Emissões totais com LULUCF</c:v>
                </c:pt>
              </c:strCache>
            </c:strRef>
          </c:tx>
          <c:spPr>
            <a:ln w="28575" cap="rnd">
              <a:solidFill>
                <a:srgbClr val="299E8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99E8F"/>
              </a:solidFill>
              <a:ln w="9525">
                <a:solidFill>
                  <a:srgbClr val="299E8F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6.8121158648799682E-2"/>
                  <c:y val="-4.0120657501859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91-534F-8FD7-D157652FD51A}"/>
                </c:ext>
              </c:extLst>
            </c:dLbl>
            <c:dLbl>
              <c:idx val="6"/>
              <c:layout>
                <c:manualLayout>
                  <c:x val="-1.8802743035909633E-2"/>
                  <c:y val="-4.3618535226520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91-534F-8FD7-D157652FD51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'6.1.'!$C$10:$J$10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'6.1.'!$C$12:$J$12</c:f>
              <c:numCache>
                <c:formatCode>#,##0.00</c:formatCode>
                <c:ptCount val="8"/>
                <c:pt idx="0">
                  <c:v>56.8765554044084</c:v>
                </c:pt>
                <c:pt idx="1">
                  <c:v>56.229565503959499</c:v>
                </c:pt>
                <c:pt idx="2">
                  <c:v>54.038591360792701</c:v>
                </c:pt>
                <c:pt idx="3">
                  <c:v>59.026090555774502</c:v>
                </c:pt>
                <c:pt idx="4">
                  <c:v>61.390613765966499</c:v>
                </c:pt>
                <c:pt idx="5">
                  <c:v>81.166778120072706</c:v>
                </c:pt>
                <c:pt idx="6">
                  <c:v>60.567853552412402</c:v>
                </c:pt>
                <c:pt idx="7">
                  <c:v>55.758150418099198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B-5244-9294-34AAFFC6B6F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'6.1.'!$C$10:$J$10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'6.1.'!$B$8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4-E44A-B9C3-D80893AC519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7846303"/>
        <c:axId val="777067871"/>
      </c:lineChart>
      <c:catAx>
        <c:axId val="777846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77067871"/>
        <c:crosses val="autoZero"/>
        <c:auto val="1"/>
        <c:lblAlgn val="ctr"/>
        <c:lblOffset val="100"/>
        <c:noMultiLvlLbl val="0"/>
      </c:catAx>
      <c:valAx>
        <c:axId val="777067871"/>
        <c:scaling>
          <c:orientation val="minMax"/>
          <c:max val="85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800" b="0" i="0" u="none" strike="noStrike" baseline="0">
                    <a:effectLst/>
                  </a:rPr>
                  <a:t>Megatonelada de CO</a:t>
                </a:r>
                <a:r>
                  <a:rPr lang="pt-PT" sz="800" b="0" i="0" u="none" strike="noStrike" baseline="-25000">
                    <a:effectLst/>
                  </a:rPr>
                  <a:t>2 </a:t>
                </a:r>
                <a:r>
                  <a:rPr lang="pt-PT" sz="800" b="0" i="0" u="none" strike="noStrike" baseline="0">
                    <a:effectLst/>
                  </a:rPr>
                  <a:t>equivalente </a:t>
                </a:r>
                <a:endParaRPr lang="pt-PT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\ 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77846303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Emissões de gases com efeito de estufa </a:t>
            </a:r>
            <a:r>
              <a:rPr lang="en-US" sz="1400" b="0" i="1" u="none" strike="noStrike" baseline="0">
                <a:effectLst/>
              </a:rPr>
              <a:t>per capita, </a:t>
            </a:r>
            <a:r>
              <a:rPr lang="en-US" sz="1400" b="0" i="0" u="none" strike="noStrike" baseline="0">
                <a:effectLst/>
              </a:rPr>
              <a:t>em Portugal e na UE | 2012-2020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'6.2.'!$B$32</c:f>
              <c:strCache>
                <c:ptCount val="1"/>
                <c:pt idx="0">
                  <c:v>Portugal </c:v>
                </c:pt>
              </c:strCache>
            </c:strRef>
          </c:tx>
          <c:spPr>
            <a:solidFill>
              <a:schemeClr val="accent2"/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'6.2.'!$C$9:$K$9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'6.2.'!$C$32:$K$32</c:f>
              <c:numCache>
                <c:formatCode>General</c:formatCode>
                <c:ptCount val="9"/>
                <c:pt idx="0">
                  <c:v>5.7</c:v>
                </c:pt>
                <c:pt idx="1">
                  <c:v>5.6</c:v>
                </c:pt>
                <c:pt idx="2">
                  <c:v>5.5</c:v>
                </c:pt>
                <c:pt idx="3">
                  <c:v>6</c:v>
                </c:pt>
                <c:pt idx="4">
                  <c:v>6.3</c:v>
                </c:pt>
                <c:pt idx="5">
                  <c:v>8.3000000000000007</c:v>
                </c:pt>
                <c:pt idx="6">
                  <c:v>6.3</c:v>
                </c:pt>
                <c:pt idx="7">
                  <c:v>5.8</c:v>
                </c:pt>
                <c:pt idx="8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5-4CE3-BFFF-A10C3A485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1"/>
        <c:axId val="345266240"/>
        <c:axId val="345598480"/>
      </c:barChart>
      <c:lineChart>
        <c:grouping val="standard"/>
        <c:varyColors val="0"/>
        <c:ser>
          <c:idx val="0"/>
          <c:order val="1"/>
          <c:tx>
            <c:strRef>
              <c:f>'6.2.'!$B$10</c:f>
              <c:strCache>
                <c:ptCount val="1"/>
                <c:pt idx="0">
                  <c:v>UE-27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val>
            <c:numRef>
              <c:f>'6.2.'!$C$10:$K$10</c:f>
              <c:numCache>
                <c:formatCode>General</c:formatCode>
                <c:ptCount val="9"/>
                <c:pt idx="0">
                  <c:v>8.5</c:v>
                </c:pt>
                <c:pt idx="1">
                  <c:v>8.3000000000000007</c:v>
                </c:pt>
                <c:pt idx="2">
                  <c:v>8</c:v>
                </c:pt>
                <c:pt idx="3">
                  <c:v>8.1999999999999993</c:v>
                </c:pt>
                <c:pt idx="4">
                  <c:v>8.1999999999999993</c:v>
                </c:pt>
                <c:pt idx="5">
                  <c:v>8.4</c:v>
                </c:pt>
                <c:pt idx="6">
                  <c:v>8.1</c:v>
                </c:pt>
                <c:pt idx="7">
                  <c:v>7.8</c:v>
                </c:pt>
                <c:pt idx="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5-4CE3-BFFF-A10C3A485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266240"/>
        <c:axId val="345598480"/>
      </c:lineChart>
      <c:catAx>
        <c:axId val="34526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8480"/>
        <c:crosses val="autoZero"/>
        <c:auto val="1"/>
        <c:lblAlgn val="ctr"/>
        <c:lblOffset val="100"/>
        <c:noMultiLvlLbl val="0"/>
      </c:catAx>
      <c:valAx>
        <c:axId val="3455984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900" b="0" i="0" baseline="0">
                    <a:effectLst/>
                  </a:rPr>
                  <a:t>Toneladas </a:t>
                </a:r>
                <a:r>
                  <a:rPr lang="pt-PT" sz="900" b="0" i="1" baseline="0">
                    <a:effectLst/>
                  </a:rPr>
                  <a:t>per capita</a:t>
                </a:r>
                <a:endParaRPr lang="pt-PT" sz="900" i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26624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Intensidade</a:t>
            </a:r>
            <a:r>
              <a:rPr lang="pt-PT" baseline="0"/>
              <a:t> das e</a:t>
            </a:r>
            <a:r>
              <a:rPr lang="pt-PT"/>
              <a:t>missões de CO</a:t>
            </a:r>
            <a:r>
              <a:rPr lang="pt-PT" baseline="-25000"/>
              <a:t>²,</a:t>
            </a:r>
          </a:p>
          <a:p>
            <a:pPr>
              <a:defRPr/>
            </a:pPr>
            <a:r>
              <a:rPr lang="pt-PT">
                <a:solidFill>
                  <a:srgbClr val="FF0000"/>
                </a:solidFill>
              </a:rPr>
              <a:t> </a:t>
            </a:r>
            <a:r>
              <a:rPr lang="pt-PT"/>
              <a:t>em Portugal e na</a:t>
            </a:r>
            <a:r>
              <a:rPr lang="pt-PT" baseline="0"/>
              <a:t> UE | 2012-2018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'6.3.'!$B$32</c:f>
              <c:strCache>
                <c:ptCount val="1"/>
                <c:pt idx="0">
                  <c:v>Portugal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'6.3.'!$C$9:$J$9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'6.3.'!$C$32:$J$32</c:f>
              <c:numCache>
                <c:formatCode>0.00</c:formatCode>
                <c:ptCount val="8"/>
                <c:pt idx="0">
                  <c:v>0.173458472332158</c:v>
                </c:pt>
                <c:pt idx="1">
                  <c:v>0.15937815175339301</c:v>
                </c:pt>
                <c:pt idx="2">
                  <c:v>0.153636754368079</c:v>
                </c:pt>
                <c:pt idx="3">
                  <c:v>0.16225638244688401</c:v>
                </c:pt>
                <c:pt idx="4">
                  <c:v>0.149403568224418</c:v>
                </c:pt>
                <c:pt idx="5">
                  <c:v>0.156682210959352</c:v>
                </c:pt>
                <c:pt idx="6">
                  <c:v>0.13780664872492801</c:v>
                </c:pt>
                <c:pt idx="7">
                  <c:v>0.11997566413570999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B-7342-9A43-6556CBD2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overlap val="-27"/>
        <c:axId val="221197376"/>
        <c:axId val="2071362127"/>
      </c:barChart>
      <c:lineChart>
        <c:grouping val="standard"/>
        <c:varyColors val="0"/>
        <c:ser>
          <c:idx val="0"/>
          <c:order val="1"/>
          <c:tx>
            <c:strRef>
              <c:f>'6.3.'!$B$10</c:f>
              <c:strCache>
                <c:ptCount val="1"/>
                <c:pt idx="0">
                  <c:v>UE-27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FFC000"/>
                </a:solidFill>
              </a:ln>
              <a:effectLst/>
            </c:spPr>
          </c:marker>
          <c:val>
            <c:numRef>
              <c:f>'6.3.'!$C$10:$J$10</c:f>
              <c:numCache>
                <c:formatCode>0.00</c:formatCode>
                <c:ptCount val="8"/>
                <c:pt idx="0">
                  <c:v>0.22319635467466853</c:v>
                </c:pt>
                <c:pt idx="1">
                  <c:v>0.20892794135280002</c:v>
                </c:pt>
                <c:pt idx="2">
                  <c:v>0.19422669134155163</c:v>
                </c:pt>
                <c:pt idx="3">
                  <c:v>0.18545297694940835</c:v>
                </c:pt>
                <c:pt idx="4">
                  <c:v>0.175023973064136</c:v>
                </c:pt>
                <c:pt idx="5">
                  <c:v>0.16803501857187431</c:v>
                </c:pt>
                <c:pt idx="6">
                  <c:v>0.15581492255225193</c:v>
                </c:pt>
                <c:pt idx="7">
                  <c:v>0.14098157162755415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FB-7342-9A43-6556CBD2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197376"/>
        <c:axId val="2071362127"/>
      </c:lineChart>
      <c:catAx>
        <c:axId val="22119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71362127"/>
        <c:crosses val="autoZero"/>
        <c:auto val="1"/>
        <c:lblAlgn val="ctr"/>
        <c:lblOffset val="100"/>
        <c:noMultiLvlLbl val="0"/>
      </c:catAx>
      <c:valAx>
        <c:axId val="20713621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PT">
                    <a:latin typeface="+mj-lt"/>
                  </a:rPr>
                  <a:t>kg por PPC </a:t>
                </a:r>
                <a:r>
                  <a:rPr lang="pt-PT" u="none">
                    <a:latin typeface="+mj-lt"/>
                  </a:rPr>
                  <a:t>$ do PIB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j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2119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Peso dos bens e serviços ambientais nas exportações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'1.2.'!$E$8</c:f>
              <c:strCache>
                <c:ptCount val="1"/>
                <c:pt idx="0">
                  <c:v>Exportações dos bens e serviços ambientais nas exportações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95-A043-873C-FEE54D84941F}"/>
              </c:ext>
            </c:extLst>
          </c:dPt>
          <c:dPt>
            <c:idx val="1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195-A043-873C-FEE54D84941F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95-A043-873C-FEE54D84941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'1.2.'!$E$11:$E$38</c:f>
              <c:strCache>
                <c:ptCount val="28"/>
                <c:pt idx="0">
                  <c:v>Hungria </c:v>
                </c:pt>
                <c:pt idx="1">
                  <c:v>Malta </c:v>
                </c:pt>
                <c:pt idx="2">
                  <c:v>Irlanda </c:v>
                </c:pt>
                <c:pt idx="3">
                  <c:v>Chipre </c:v>
                </c:pt>
                <c:pt idx="4">
                  <c:v>Luxemburgo </c:v>
                </c:pt>
                <c:pt idx="5">
                  <c:v>Grécia </c:v>
                </c:pt>
                <c:pt idx="6">
                  <c:v>Bulgária </c:v>
                </c:pt>
                <c:pt idx="7">
                  <c:v>Croácia</c:v>
                </c:pt>
                <c:pt idx="8">
                  <c:v>Itália </c:v>
                </c:pt>
                <c:pt idx="9">
                  <c:v>França </c:v>
                </c:pt>
                <c:pt idx="10">
                  <c:v>Bélgica </c:v>
                </c:pt>
                <c:pt idx="11">
                  <c:v>Países Baixos </c:v>
                </c:pt>
                <c:pt idx="12">
                  <c:v>Polónia </c:v>
                </c:pt>
                <c:pt idx="13">
                  <c:v>Espanha </c:v>
                </c:pt>
                <c:pt idx="14">
                  <c:v>Eslováquia </c:v>
                </c:pt>
                <c:pt idx="15">
                  <c:v>Lituânia </c:v>
                </c:pt>
                <c:pt idx="16">
                  <c:v>Eslovénia </c:v>
                </c:pt>
                <c:pt idx="17">
                  <c:v>Suécia </c:v>
                </c:pt>
                <c:pt idx="18">
                  <c:v>UE-27</c:v>
                </c:pt>
                <c:pt idx="19">
                  <c:v>Alemanha </c:v>
                </c:pt>
                <c:pt idx="20">
                  <c:v>Estónia </c:v>
                </c:pt>
                <c:pt idx="21">
                  <c:v>República Checa </c:v>
                </c:pt>
                <c:pt idx="22">
                  <c:v>Letónia </c:v>
                </c:pt>
                <c:pt idx="23">
                  <c:v>Portugal </c:v>
                </c:pt>
                <c:pt idx="24">
                  <c:v>Roménia </c:v>
                </c:pt>
                <c:pt idx="25">
                  <c:v>Áustria </c:v>
                </c:pt>
                <c:pt idx="26">
                  <c:v>Dinamarca </c:v>
                </c:pt>
                <c:pt idx="27">
                  <c:v>Finlândia </c:v>
                </c:pt>
              </c:strCache>
            </c:strRef>
          </c:cat>
          <c:val>
            <c:numRef>
              <c:f>'1.2.'!$F$11:$F$38</c:f>
              <c:numCache>
                <c:formatCode>0.00%</c:formatCode>
                <c:ptCount val="28"/>
                <c:pt idx="0">
                  <c:v>5.6416934621301008E-4</c:v>
                </c:pt>
                <c:pt idx="1">
                  <c:v>8.3428766355595624E-4</c:v>
                </c:pt>
                <c:pt idx="2">
                  <c:v>1.9302970102549016E-3</c:v>
                </c:pt>
                <c:pt idx="3">
                  <c:v>3.1499186505769198E-3</c:v>
                </c:pt>
                <c:pt idx="4">
                  <c:v>4.9685748390711996E-3</c:v>
                </c:pt>
                <c:pt idx="5">
                  <c:v>8.1636010840019958E-3</c:v>
                </c:pt>
                <c:pt idx="6">
                  <c:v>8.9047099985517086E-3</c:v>
                </c:pt>
                <c:pt idx="7">
                  <c:v>9.396087386662224E-3</c:v>
                </c:pt>
                <c:pt idx="8">
                  <c:v>9.6459677300045569E-3</c:v>
                </c:pt>
                <c:pt idx="9">
                  <c:v>1.2425363492226324E-2</c:v>
                </c:pt>
                <c:pt idx="10">
                  <c:v>1.2450765123780913E-2</c:v>
                </c:pt>
                <c:pt idx="11">
                  <c:v>1.4119870000014903E-2</c:v>
                </c:pt>
                <c:pt idx="12">
                  <c:v>1.4720009526638388E-2</c:v>
                </c:pt>
                <c:pt idx="13">
                  <c:v>1.4979527182521893E-2</c:v>
                </c:pt>
                <c:pt idx="14">
                  <c:v>1.5705309934403711E-2</c:v>
                </c:pt>
                <c:pt idx="15">
                  <c:v>1.838182544955911E-2</c:v>
                </c:pt>
                <c:pt idx="16">
                  <c:v>1.9031341976001339E-2</c:v>
                </c:pt>
                <c:pt idx="17">
                  <c:v>1.9362807450931538E-2</c:v>
                </c:pt>
                <c:pt idx="18">
                  <c:v>2.0017426142145914E-2</c:v>
                </c:pt>
                <c:pt idx="19">
                  <c:v>2.4695672470997385E-2</c:v>
                </c:pt>
                <c:pt idx="20">
                  <c:v>2.6783314178857355E-2</c:v>
                </c:pt>
                <c:pt idx="21">
                  <c:v>2.9453626561124817E-2</c:v>
                </c:pt>
                <c:pt idx="22">
                  <c:v>3.0258910264799543E-2</c:v>
                </c:pt>
                <c:pt idx="23">
                  <c:v>3.572396564848667E-2</c:v>
                </c:pt>
                <c:pt idx="24">
                  <c:v>5.5760750641920459E-2</c:v>
                </c:pt>
                <c:pt idx="25">
                  <c:v>6.0603757558653146E-2</c:v>
                </c:pt>
                <c:pt idx="26">
                  <c:v>6.337577845902985E-2</c:v>
                </c:pt>
                <c:pt idx="27">
                  <c:v>9.1953542343999911E-2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95-A043-873C-FEE54D8494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9"/>
        <c:axId val="704967944"/>
        <c:axId val="704974832"/>
      </c:barChart>
      <c:catAx>
        <c:axId val="704967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4974832"/>
        <c:crosses val="autoZero"/>
        <c:auto val="1"/>
        <c:lblAlgn val="ctr"/>
        <c:lblOffset val="100"/>
        <c:noMultiLvlLbl val="0"/>
      </c:catAx>
      <c:valAx>
        <c:axId val="704974832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4967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200"/>
              <a:t>Intensidade de emissões de gases com efeito de estufa do consumo de energia,</a:t>
            </a:r>
          </a:p>
          <a:p>
            <a:pPr>
              <a:defRPr/>
            </a:pPr>
            <a:r>
              <a:rPr lang="pt-PT" sz="1200"/>
              <a:t> em Portugal e na UE</a:t>
            </a:r>
            <a:r>
              <a:rPr lang="pt-PT" sz="1200" baseline="0"/>
              <a:t> | 2012-2020</a:t>
            </a:r>
            <a:endParaRPr lang="pt-P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'6.4.'!$B$32</c:f>
              <c:strCache>
                <c:ptCount val="1"/>
                <c:pt idx="0">
                  <c:v>Portugal 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rgbClr val="23455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'6.4.'!$C$9:$J$9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'6.4.'!$C$32:$K$32</c:f>
              <c:numCache>
                <c:formatCode>General</c:formatCode>
                <c:ptCount val="9"/>
                <c:pt idx="0">
                  <c:v>88.4</c:v>
                </c:pt>
                <c:pt idx="1">
                  <c:v>84.2</c:v>
                </c:pt>
                <c:pt idx="2">
                  <c:v>82</c:v>
                </c:pt>
                <c:pt idx="3">
                  <c:v>86.9</c:v>
                </c:pt>
                <c:pt idx="4">
                  <c:v>85</c:v>
                </c:pt>
                <c:pt idx="5">
                  <c:v>89</c:v>
                </c:pt>
                <c:pt idx="6">
                  <c:v>85.5</c:v>
                </c:pt>
                <c:pt idx="7">
                  <c:v>78.8</c:v>
                </c:pt>
                <c:pt idx="8">
                  <c:v>76.3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5-4CE3-BFFF-A10C3A485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5"/>
        <c:axId val="345266240"/>
        <c:axId val="345598480"/>
      </c:barChart>
      <c:lineChart>
        <c:grouping val="standard"/>
        <c:varyColors val="0"/>
        <c:ser>
          <c:idx val="0"/>
          <c:order val="1"/>
          <c:tx>
            <c:strRef>
              <c:f>'6.4.'!$B$10</c:f>
              <c:strCache>
                <c:ptCount val="1"/>
                <c:pt idx="0">
                  <c:v>UE-27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'6.4.'!$C$9:$K$9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'6.4.'!$C$10:$K$10</c:f>
              <c:numCache>
                <c:formatCode>General</c:formatCode>
                <c:ptCount val="9"/>
                <c:pt idx="0">
                  <c:v>91.4</c:v>
                </c:pt>
                <c:pt idx="1">
                  <c:v>89.8</c:v>
                </c:pt>
                <c:pt idx="2">
                  <c:v>88.5</c:v>
                </c:pt>
                <c:pt idx="3">
                  <c:v>89</c:v>
                </c:pt>
                <c:pt idx="4">
                  <c:v>88.3</c:v>
                </c:pt>
                <c:pt idx="5">
                  <c:v>87</c:v>
                </c:pt>
                <c:pt idx="6">
                  <c:v>85.3</c:v>
                </c:pt>
                <c:pt idx="7">
                  <c:v>82.4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5-4CE3-BFFF-A10C3A485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266240"/>
        <c:axId val="345598480"/>
      </c:lineChart>
      <c:catAx>
        <c:axId val="34526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8480"/>
        <c:crosses val="autoZero"/>
        <c:auto val="1"/>
        <c:lblAlgn val="ctr"/>
        <c:lblOffset val="100"/>
        <c:noMultiLvlLbl val="0"/>
      </c:catAx>
      <c:valAx>
        <c:axId val="3455984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Índice,</a:t>
                </a:r>
                <a:r>
                  <a:rPr lang="en-US" baseline="0"/>
                  <a:t> 2000=100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26624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Peso da</a:t>
            </a:r>
            <a:r>
              <a:rPr lang="pt-PT" baseline="0"/>
              <a:t> economia</a:t>
            </a:r>
            <a:r>
              <a:rPr lang="pt-PT"/>
              <a:t> azul</a:t>
            </a:r>
            <a:r>
              <a:rPr lang="pt-PT" baseline="0"/>
              <a:t> </a:t>
            </a:r>
            <a:r>
              <a:rPr lang="pt-PT"/>
              <a:t>no emprego nacional |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'7.1.'!$D$84:$D$86</c:f>
              <c:strCache>
                <c:ptCount val="3"/>
                <c:pt idx="0">
                  <c:v>% de empregos azuis no emprego nacional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92-774E-9EB7-B87131748195}"/>
              </c:ext>
            </c:extLst>
          </c:dPt>
          <c:dPt>
            <c:idx val="12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E92-774E-9EB7-B87131748195}"/>
              </c:ext>
            </c:extLst>
          </c:dPt>
          <c:dPt>
            <c:idx val="14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92-774E-9EB7-B87131748195}"/>
              </c:ext>
            </c:extLst>
          </c:dPt>
          <c:dPt>
            <c:idx val="16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92-774E-9EB7-B87131748195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8AB-E840-9AE0-A560350753A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'7.1.'!$C$87:$C$113</c:f>
              <c:strCache>
                <c:ptCount val="27"/>
                <c:pt idx="0">
                  <c:v>Luxemburgo </c:v>
                </c:pt>
                <c:pt idx="1">
                  <c:v>Áustria </c:v>
                </c:pt>
                <c:pt idx="2">
                  <c:v>Hungria </c:v>
                </c:pt>
                <c:pt idx="3">
                  <c:v>Eslováquia </c:v>
                </c:pt>
                <c:pt idx="4">
                  <c:v>República Checa </c:v>
                </c:pt>
                <c:pt idx="5">
                  <c:v>Bélgica </c:v>
                </c:pt>
                <c:pt idx="6">
                  <c:v>Roménia </c:v>
                </c:pt>
                <c:pt idx="7">
                  <c:v>Polónia </c:v>
                </c:pt>
                <c:pt idx="8">
                  <c:v>Eslovénia </c:v>
                </c:pt>
                <c:pt idx="9">
                  <c:v>Alemanha </c:v>
                </c:pt>
                <c:pt idx="10">
                  <c:v>França </c:v>
                </c:pt>
                <c:pt idx="11">
                  <c:v>Lituânia </c:v>
                </c:pt>
                <c:pt idx="12">
                  <c:v>Países Baixos </c:v>
                </c:pt>
                <c:pt idx="13">
                  <c:v>Finlândia </c:v>
                </c:pt>
                <c:pt idx="14">
                  <c:v>Itália </c:v>
                </c:pt>
                <c:pt idx="15">
                  <c:v>Suécia </c:v>
                </c:pt>
                <c:pt idx="16">
                  <c:v>Bulgária </c:v>
                </c:pt>
                <c:pt idx="17">
                  <c:v>Irlanda </c:v>
                </c:pt>
                <c:pt idx="18">
                  <c:v>Dinamarca </c:v>
                </c:pt>
                <c:pt idx="19">
                  <c:v>Letónia </c:v>
                </c:pt>
                <c:pt idx="20">
                  <c:v>Espanha </c:v>
                </c:pt>
                <c:pt idx="21">
                  <c:v>Portugal </c:v>
                </c:pt>
                <c:pt idx="22">
                  <c:v>Estónia </c:v>
                </c:pt>
                <c:pt idx="23">
                  <c:v>Croácia</c:v>
                </c:pt>
                <c:pt idx="24">
                  <c:v>Chipre </c:v>
                </c:pt>
                <c:pt idx="25">
                  <c:v>Malta </c:v>
                </c:pt>
                <c:pt idx="26">
                  <c:v>Grécia </c:v>
                </c:pt>
              </c:strCache>
            </c:strRef>
          </c:cat>
          <c:val>
            <c:numRef>
              <c:f>'7.1.'!$D$87:$D$113</c:f>
              <c:numCache>
                <c:formatCode>0.0%</c:formatCode>
                <c:ptCount val="27"/>
                <c:pt idx="0">
                  <c:v>1E-3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4.0000000000000001E-3</c:v>
                </c:pt>
                <c:pt idx="4">
                  <c:v>5.0000000000000001E-3</c:v>
                </c:pt>
                <c:pt idx="5">
                  <c:v>8.0000000000000002E-3</c:v>
                </c:pt>
                <c:pt idx="6">
                  <c:v>8.0000000000000002E-3</c:v>
                </c:pt>
                <c:pt idx="7">
                  <c:v>9.0000000000000011E-3</c:v>
                </c:pt>
                <c:pt idx="8">
                  <c:v>9.0000000000000011E-3</c:v>
                </c:pt>
                <c:pt idx="9">
                  <c:v>1.3000000000000001E-2</c:v>
                </c:pt>
                <c:pt idx="10">
                  <c:v>1.3999999999999999E-2</c:v>
                </c:pt>
                <c:pt idx="11" formatCode="0%">
                  <c:v>0.02</c:v>
                </c:pt>
                <c:pt idx="12" formatCode="0%">
                  <c:v>0.02</c:v>
                </c:pt>
                <c:pt idx="13">
                  <c:v>2.2000000000000002E-2</c:v>
                </c:pt>
                <c:pt idx="14">
                  <c:v>2.4E-2</c:v>
                </c:pt>
                <c:pt idx="15">
                  <c:v>2.5000000000000001E-2</c:v>
                </c:pt>
                <c:pt idx="16" formatCode="0%">
                  <c:v>0.03</c:v>
                </c:pt>
                <c:pt idx="17">
                  <c:v>3.1E-2</c:v>
                </c:pt>
                <c:pt idx="18">
                  <c:v>4.4000000000000004E-2</c:v>
                </c:pt>
                <c:pt idx="19">
                  <c:v>4.4000000000000004E-2</c:v>
                </c:pt>
                <c:pt idx="20">
                  <c:v>4.5999999999999999E-2</c:v>
                </c:pt>
                <c:pt idx="21">
                  <c:v>5.5E-2</c:v>
                </c:pt>
                <c:pt idx="22">
                  <c:v>6.4000000000000001E-2</c:v>
                </c:pt>
                <c:pt idx="23">
                  <c:v>9.9000000000000005E-2</c:v>
                </c:pt>
                <c:pt idx="24" formatCode="0%">
                  <c:v>0.1</c:v>
                </c:pt>
                <c:pt idx="25">
                  <c:v>0.13600000000000001</c:v>
                </c:pt>
                <c:pt idx="26" formatCode="0%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92-774E-9EB7-B87131748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704967944"/>
        <c:axId val="704974832"/>
      </c:barChart>
      <c:catAx>
        <c:axId val="704967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4974832"/>
        <c:crosses val="autoZero"/>
        <c:auto val="1"/>
        <c:lblAlgn val="ctr"/>
        <c:lblOffset val="100"/>
        <c:noMultiLvlLbl val="0"/>
      </c:catAx>
      <c:valAx>
        <c:axId val="704974832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496794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Peso da</a:t>
            </a:r>
            <a:r>
              <a:rPr lang="pt-PT" baseline="0"/>
              <a:t> economia</a:t>
            </a:r>
            <a:r>
              <a:rPr lang="pt-PT"/>
              <a:t> azul no VAB nacional |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'7.1.'!$G$84</c:f>
              <c:strCache>
                <c:ptCount val="1"/>
                <c:pt idx="0">
                  <c:v>% do VAB azul no emprego nacional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92-774E-9EB7-B87131748195}"/>
              </c:ext>
            </c:extLst>
          </c:dPt>
          <c:dPt>
            <c:idx val="12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E92-774E-9EB7-B87131748195}"/>
              </c:ext>
            </c:extLst>
          </c:dPt>
          <c:dPt>
            <c:idx val="14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92-774E-9EB7-B87131748195}"/>
              </c:ext>
            </c:extLst>
          </c:dPt>
          <c:dPt>
            <c:idx val="16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92-774E-9EB7-B87131748195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3A4-BA41-8447-BA1664F111F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'7.1.'!$F$87:$F$113</c:f>
              <c:strCache>
                <c:ptCount val="27"/>
                <c:pt idx="0">
                  <c:v>Áustria </c:v>
                </c:pt>
                <c:pt idx="1">
                  <c:v>Luxemburgo </c:v>
                </c:pt>
                <c:pt idx="2">
                  <c:v>República Checa </c:v>
                </c:pt>
                <c:pt idx="3">
                  <c:v>Eslováquia </c:v>
                </c:pt>
                <c:pt idx="4">
                  <c:v>Hungria </c:v>
                </c:pt>
                <c:pt idx="5">
                  <c:v>Roménia </c:v>
                </c:pt>
                <c:pt idx="6">
                  <c:v>Polónia </c:v>
                </c:pt>
                <c:pt idx="7">
                  <c:v>Eslovénia </c:v>
                </c:pt>
                <c:pt idx="8">
                  <c:v>Irlanda </c:v>
                </c:pt>
                <c:pt idx="9">
                  <c:v>Bélgica </c:v>
                </c:pt>
                <c:pt idx="10">
                  <c:v>França </c:v>
                </c:pt>
                <c:pt idx="11">
                  <c:v>Alemanha </c:v>
                </c:pt>
                <c:pt idx="12">
                  <c:v>Finlândia </c:v>
                </c:pt>
                <c:pt idx="13">
                  <c:v>Suécia </c:v>
                </c:pt>
                <c:pt idx="14">
                  <c:v>Itália </c:v>
                </c:pt>
                <c:pt idx="15">
                  <c:v>Lituânia </c:v>
                </c:pt>
                <c:pt idx="16">
                  <c:v>Países Baixos </c:v>
                </c:pt>
                <c:pt idx="17">
                  <c:v>Bulgária </c:v>
                </c:pt>
                <c:pt idx="18">
                  <c:v>Letónia </c:v>
                </c:pt>
                <c:pt idx="19">
                  <c:v>Espanha </c:v>
                </c:pt>
                <c:pt idx="20">
                  <c:v>Portugal </c:v>
                </c:pt>
                <c:pt idx="21">
                  <c:v>Estónia </c:v>
                </c:pt>
                <c:pt idx="22">
                  <c:v>Grécia </c:v>
                </c:pt>
                <c:pt idx="23">
                  <c:v>Dinamarca </c:v>
                </c:pt>
                <c:pt idx="24">
                  <c:v>Chipre </c:v>
                </c:pt>
                <c:pt idx="25">
                  <c:v>Malta </c:v>
                </c:pt>
                <c:pt idx="26">
                  <c:v>Croácia</c:v>
                </c:pt>
              </c:strCache>
            </c:strRef>
          </c:cat>
          <c:val>
            <c:numRef>
              <c:f>'7.1.'!$G$87:$G$113</c:f>
              <c:numCache>
                <c:formatCode>0.0%</c:formatCode>
                <c:ptCount val="27"/>
                <c:pt idx="0">
                  <c:v>1E-3</c:v>
                </c:pt>
                <c:pt idx="1">
                  <c:v>1E-3</c:v>
                </c:pt>
                <c:pt idx="2">
                  <c:v>2E-3</c:v>
                </c:pt>
                <c:pt idx="3">
                  <c:v>2E-3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6.9999999999999993E-3</c:v>
                </c:pt>
                <c:pt idx="7">
                  <c:v>8.0000000000000002E-3</c:v>
                </c:pt>
                <c:pt idx="8">
                  <c:v>9.0000000000000011E-3</c:v>
                </c:pt>
                <c:pt idx="9" formatCode="0%">
                  <c:v>0.01</c:v>
                </c:pt>
                <c:pt idx="10" formatCode="0%">
                  <c:v>0.01</c:v>
                </c:pt>
                <c:pt idx="11" formatCode="0%">
                  <c:v>0.01</c:v>
                </c:pt>
                <c:pt idx="12">
                  <c:v>1.3999999999999999E-2</c:v>
                </c:pt>
                <c:pt idx="13">
                  <c:v>1.3999999999999999E-2</c:v>
                </c:pt>
                <c:pt idx="14">
                  <c:v>1.4999999999999999E-2</c:v>
                </c:pt>
                <c:pt idx="15">
                  <c:v>1.7000000000000001E-2</c:v>
                </c:pt>
                <c:pt idx="16">
                  <c:v>1.7000000000000001E-2</c:v>
                </c:pt>
                <c:pt idx="17">
                  <c:v>1.9E-2</c:v>
                </c:pt>
                <c:pt idx="18">
                  <c:v>2.5000000000000001E-2</c:v>
                </c:pt>
                <c:pt idx="19">
                  <c:v>2.8999999999999998E-2</c:v>
                </c:pt>
                <c:pt idx="20">
                  <c:v>3.2000000000000001E-2</c:v>
                </c:pt>
                <c:pt idx="21">
                  <c:v>4.2999999999999997E-2</c:v>
                </c:pt>
                <c:pt idx="22">
                  <c:v>5.0999999999999997E-2</c:v>
                </c:pt>
                <c:pt idx="23">
                  <c:v>5.2000000000000005E-2</c:v>
                </c:pt>
                <c:pt idx="24">
                  <c:v>5.9000000000000004E-2</c:v>
                </c:pt>
                <c:pt idx="25">
                  <c:v>7.2999999999999995E-2</c:v>
                </c:pt>
                <c:pt idx="26" formatCode="0%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92-774E-9EB7-B87131748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704967944"/>
        <c:axId val="704974832"/>
      </c:barChart>
      <c:catAx>
        <c:axId val="704967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4974832"/>
        <c:crosses val="autoZero"/>
        <c:auto val="1"/>
        <c:lblAlgn val="ctr"/>
        <c:lblOffset val="100"/>
        <c:noMultiLvlLbl val="0"/>
      </c:catAx>
      <c:valAx>
        <c:axId val="704974832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496794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Índice de exploração da água (WEI+),</a:t>
            </a:r>
          </a:p>
          <a:p>
            <a:pPr>
              <a:defRPr sz="1200"/>
            </a:pPr>
            <a:r>
              <a:rPr lang="pt-PT"/>
              <a:t> em Portugal</a:t>
            </a:r>
            <a:r>
              <a:rPr lang="pt-PT" baseline="0"/>
              <a:t> | 2012-2017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'7.2.'!$B$31</c:f>
              <c:strCache>
                <c:ptCount val="1"/>
                <c:pt idx="0">
                  <c:v>Portugal 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rgbClr val="233D4D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'7.2.'!$C$8:$H$8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'7.2.'!$C$31:$H$31</c:f>
              <c:numCache>
                <c:formatCode>#,##0.00</c:formatCode>
                <c:ptCount val="6"/>
                <c:pt idx="0">
                  <c:v>18.21</c:v>
                </c:pt>
                <c:pt idx="1">
                  <c:v>9.33</c:v>
                </c:pt>
                <c:pt idx="2">
                  <c:v>9.07</c:v>
                </c:pt>
                <c:pt idx="3">
                  <c:v>17.95</c:v>
                </c:pt>
                <c:pt idx="4">
                  <c:v>7.77</c:v>
                </c:pt>
                <c:pt idx="5">
                  <c:v>12.67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AC-C84B-9CAC-621E80355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745536"/>
        <c:axId val="2032122287"/>
      </c:barChart>
      <c:catAx>
        <c:axId val="34974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32122287"/>
        <c:crosses val="autoZero"/>
        <c:auto val="1"/>
        <c:lblAlgn val="ctr"/>
        <c:lblOffset val="100"/>
        <c:noMultiLvlLbl val="0"/>
      </c:catAx>
      <c:valAx>
        <c:axId val="2032122287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974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400" b="0" i="0" baseline="0">
                <a:effectLst/>
              </a:rPr>
              <a:t> Índice de exploração da água (WEI+), na UE|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'7.2.'!$C$50:$C$51</c:f>
              <c:strCache>
                <c:ptCount val="2"/>
                <c:pt idx="0">
                  <c:v>2017</c:v>
                </c:pt>
                <c:pt idx="1">
                  <c:v>:</c:v>
                </c:pt>
              </c:strCache>
            </c:strRef>
          </c:tx>
          <c:spPr>
            <a:solidFill>
              <a:srgbClr val="244553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C74-174F-9362-C43A25B85D8C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74-174F-9362-C43A25B85D8C}"/>
              </c:ext>
            </c:extLst>
          </c:dPt>
          <c:dPt>
            <c:idx val="11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92-774E-9EB7-B87131748195}"/>
              </c:ext>
            </c:extLst>
          </c:dPt>
          <c:dPt>
            <c:idx val="12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E92-774E-9EB7-B87131748195}"/>
              </c:ext>
            </c:extLst>
          </c:dPt>
          <c:dPt>
            <c:idx val="14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92-774E-9EB7-B87131748195}"/>
              </c:ext>
            </c:extLst>
          </c:dPt>
          <c:dPt>
            <c:idx val="16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92-774E-9EB7-B8713174819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'7.2.'!$B$52:$B$78</c:f>
              <c:strCache>
                <c:ptCount val="27"/>
                <c:pt idx="0">
                  <c:v>Chipre </c:v>
                </c:pt>
                <c:pt idx="1">
                  <c:v>Grécia </c:v>
                </c:pt>
                <c:pt idx="2">
                  <c:v>Espanha </c:v>
                </c:pt>
                <c:pt idx="3">
                  <c:v>República Checa </c:v>
                </c:pt>
                <c:pt idx="4">
                  <c:v>Malta </c:v>
                </c:pt>
                <c:pt idx="5">
                  <c:v>Itália </c:v>
                </c:pt>
                <c:pt idx="6">
                  <c:v>Portugal </c:v>
                </c:pt>
                <c:pt idx="7">
                  <c:v>UE-27</c:v>
                </c:pt>
                <c:pt idx="8">
                  <c:v>Bélgica </c:v>
                </c:pt>
                <c:pt idx="9">
                  <c:v>Polónia </c:v>
                </c:pt>
                <c:pt idx="10">
                  <c:v>França </c:v>
                </c:pt>
                <c:pt idx="11">
                  <c:v>Alemanha </c:v>
                </c:pt>
                <c:pt idx="12">
                  <c:v>Roménia </c:v>
                </c:pt>
                <c:pt idx="13">
                  <c:v>Países Baixos </c:v>
                </c:pt>
                <c:pt idx="14">
                  <c:v>Irlanda </c:v>
                </c:pt>
                <c:pt idx="15">
                  <c:v>Luxemburgo </c:v>
                </c:pt>
                <c:pt idx="16">
                  <c:v>Áustria </c:v>
                </c:pt>
                <c:pt idx="17">
                  <c:v>Bulgária </c:v>
                </c:pt>
                <c:pt idx="18">
                  <c:v>Dinamarca </c:v>
                </c:pt>
                <c:pt idx="19">
                  <c:v>Hungria </c:v>
                </c:pt>
                <c:pt idx="20">
                  <c:v>Eslovénia </c:v>
                </c:pt>
                <c:pt idx="21">
                  <c:v>Suécia </c:v>
                </c:pt>
                <c:pt idx="22">
                  <c:v>Finlândia </c:v>
                </c:pt>
                <c:pt idx="23">
                  <c:v>Eslováquia </c:v>
                </c:pt>
                <c:pt idx="24">
                  <c:v>Lituânia </c:v>
                </c:pt>
                <c:pt idx="25">
                  <c:v>Croácia</c:v>
                </c:pt>
                <c:pt idx="26">
                  <c:v>Letónia </c:v>
                </c:pt>
              </c:strCache>
            </c:strRef>
          </c:cat>
          <c:val>
            <c:numRef>
              <c:f>'7.2.'!$C$52:$C$78</c:f>
              <c:numCache>
                <c:formatCode>#,##0.00</c:formatCode>
                <c:ptCount val="27"/>
                <c:pt idx="0">
                  <c:v>70.3</c:v>
                </c:pt>
                <c:pt idx="1">
                  <c:v>39.369999999999997</c:v>
                </c:pt>
                <c:pt idx="2">
                  <c:v>23.71</c:v>
                </c:pt>
                <c:pt idx="3">
                  <c:v>19.53</c:v>
                </c:pt>
                <c:pt idx="4">
                  <c:v>18.54</c:v>
                </c:pt>
                <c:pt idx="5">
                  <c:v>15.58</c:v>
                </c:pt>
                <c:pt idx="6">
                  <c:v>12.67</c:v>
                </c:pt>
                <c:pt idx="7">
                  <c:v>8.39</c:v>
                </c:pt>
                <c:pt idx="8">
                  <c:v>7.31</c:v>
                </c:pt>
                <c:pt idx="9">
                  <c:v>6.87</c:v>
                </c:pt>
                <c:pt idx="10">
                  <c:v>6.14</c:v>
                </c:pt>
                <c:pt idx="11">
                  <c:v>5.46</c:v>
                </c:pt>
                <c:pt idx="12">
                  <c:v>4.4000000000000004</c:v>
                </c:pt>
                <c:pt idx="13">
                  <c:v>4.1500000000000004</c:v>
                </c:pt>
                <c:pt idx="14">
                  <c:v>2.98</c:v>
                </c:pt>
                <c:pt idx="15">
                  <c:v>2.92</c:v>
                </c:pt>
                <c:pt idx="16">
                  <c:v>1.78</c:v>
                </c:pt>
                <c:pt idx="17">
                  <c:v>1.78</c:v>
                </c:pt>
                <c:pt idx="18">
                  <c:v>1.49</c:v>
                </c:pt>
                <c:pt idx="19">
                  <c:v>1.19</c:v>
                </c:pt>
                <c:pt idx="20">
                  <c:v>0.7</c:v>
                </c:pt>
                <c:pt idx="21">
                  <c:v>0.69</c:v>
                </c:pt>
                <c:pt idx="22">
                  <c:v>0.61</c:v>
                </c:pt>
                <c:pt idx="23">
                  <c:v>0.39</c:v>
                </c:pt>
                <c:pt idx="24">
                  <c:v>0.38</c:v>
                </c:pt>
                <c:pt idx="25">
                  <c:v>0.36</c:v>
                </c:pt>
                <c:pt idx="26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92-774E-9EB7-B87131748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704967944"/>
        <c:axId val="704974832"/>
      </c:barChart>
      <c:catAx>
        <c:axId val="7049679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04974832"/>
        <c:crosses val="autoZero"/>
        <c:auto val="1"/>
        <c:lblAlgn val="ctr"/>
        <c:lblOffset val="100"/>
        <c:noMultiLvlLbl val="0"/>
      </c:catAx>
      <c:valAx>
        <c:axId val="704974832"/>
        <c:scaling>
          <c:orientation val="minMax"/>
        </c:scaling>
        <c:delete val="1"/>
        <c:axPos val="t"/>
        <c:numFmt formatCode="#,##0" sourceLinked="0"/>
        <c:majorTickMark val="none"/>
        <c:minorTickMark val="none"/>
        <c:tickLblPos val="nextTo"/>
        <c:crossAx val="70496794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Valor acrescentado bruto da indústria florestal,</a:t>
            </a:r>
          </a:p>
          <a:p>
            <a:pPr>
              <a:defRPr sz="1200"/>
            </a:pPr>
            <a:r>
              <a:rPr lang="en-US" sz="1200" b="0" i="0" baseline="0">
                <a:effectLst/>
              </a:rPr>
              <a:t> em Portugal e na UE, a preços base | 2012-2019</a:t>
            </a:r>
            <a:endParaRPr lang="pt-PT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'8.2.'!$B$32</c:f>
              <c:strCache>
                <c:ptCount val="1"/>
                <c:pt idx="0">
                  <c:v>Portugal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'8.2.'!$C$9:$J$9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'8.2.'!$C$32:$J$32</c:f>
              <c:numCache>
                <c:formatCode>0.0</c:formatCode>
                <c:ptCount val="8"/>
                <c:pt idx="0">
                  <c:v>879.28</c:v>
                </c:pt>
                <c:pt idx="1">
                  <c:v>913.38</c:v>
                </c:pt>
                <c:pt idx="2">
                  <c:v>904.07</c:v>
                </c:pt>
                <c:pt idx="3">
                  <c:v>954.67</c:v>
                </c:pt>
                <c:pt idx="4">
                  <c:v>916.82</c:v>
                </c:pt>
                <c:pt idx="5">
                  <c:v>904.47</c:v>
                </c:pt>
                <c:pt idx="6">
                  <c:v>923.64</c:v>
                </c:pt>
                <c:pt idx="7">
                  <c:v>884.97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C-C84B-9CAC-621E80355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overlap val="-27"/>
        <c:axId val="349745536"/>
        <c:axId val="2032122287"/>
      </c:barChart>
      <c:lineChart>
        <c:grouping val="standard"/>
        <c:varyColors val="0"/>
        <c:ser>
          <c:idx val="1"/>
          <c:order val="1"/>
          <c:tx>
            <c:strRef>
              <c:f>'8.2.'!$B$10</c:f>
              <c:strCache>
                <c:ptCount val="1"/>
                <c:pt idx="0">
                  <c:v>Média UE-27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val>
            <c:numRef>
              <c:f>'8.2.'!$C$10:$J$10</c:f>
              <c:numCache>
                <c:formatCode>0.0</c:formatCode>
                <c:ptCount val="8"/>
                <c:pt idx="0">
                  <c:v>887.02923076923071</c:v>
                </c:pt>
                <c:pt idx="1">
                  <c:v>927.03962962962976</c:v>
                </c:pt>
                <c:pt idx="2">
                  <c:v>931.64222222222224</c:v>
                </c:pt>
                <c:pt idx="3">
                  <c:v>930.99777777777774</c:v>
                </c:pt>
                <c:pt idx="4">
                  <c:v>933.91296296296298</c:v>
                </c:pt>
                <c:pt idx="5">
                  <c:v>945.44296296296295</c:v>
                </c:pt>
                <c:pt idx="6">
                  <c:v>981.86999999999978</c:v>
                </c:pt>
                <c:pt idx="7">
                  <c:v>935.2962962962963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C-C84B-9CAC-621E80355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745536"/>
        <c:axId val="2032122287"/>
      </c:lineChart>
      <c:catAx>
        <c:axId val="34974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32122287"/>
        <c:crosses val="autoZero"/>
        <c:auto val="1"/>
        <c:lblAlgn val="ctr"/>
        <c:lblOffset val="100"/>
        <c:noMultiLvlLbl val="0"/>
      </c:catAx>
      <c:valAx>
        <c:axId val="20321222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Milhões de euros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974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Consumo de matéria-prima,</a:t>
            </a:r>
          </a:p>
          <a:p>
            <a:pPr>
              <a:defRPr sz="1200"/>
            </a:pPr>
            <a:r>
              <a:rPr lang="pt-PT"/>
              <a:t> em Portugal e na UE | 2012-2019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'9.1.'!$B$32</c:f>
              <c:strCache>
                <c:ptCount val="1"/>
                <c:pt idx="0">
                  <c:v>Portugal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'9.1.'!$C$9:$J$9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'9.1.'!$C$32:$J$32</c:f>
              <c:numCache>
                <c:formatCode>#\ ##0.0</c:formatCode>
                <c:ptCount val="8"/>
                <c:pt idx="0">
                  <c:v>16.254000000000001</c:v>
                </c:pt>
                <c:pt idx="1">
                  <c:v>14.327</c:v>
                </c:pt>
                <c:pt idx="2">
                  <c:v>15.635999999999999</c:v>
                </c:pt>
                <c:pt idx="3">
                  <c:v>15.944000000000001</c:v>
                </c:pt>
                <c:pt idx="4">
                  <c:v>14.959</c:v>
                </c:pt>
                <c:pt idx="5">
                  <c:v>17.016999999999999</c:v>
                </c:pt>
                <c:pt idx="6">
                  <c:v>16.808</c:v>
                </c:pt>
                <c:pt idx="7">
                  <c:v>17.137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C-C84B-9CAC-621E80355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3"/>
        <c:overlap val="-27"/>
        <c:axId val="349745536"/>
        <c:axId val="2032122287"/>
      </c:barChart>
      <c:lineChart>
        <c:grouping val="standard"/>
        <c:varyColors val="0"/>
        <c:ser>
          <c:idx val="1"/>
          <c:order val="1"/>
          <c:tx>
            <c:strRef>
              <c:f>'9.1.'!$B$10</c:f>
              <c:strCache>
                <c:ptCount val="1"/>
                <c:pt idx="0">
                  <c:v>UE-27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'9.1.'!$C$9:$J$9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'9.1.'!$C$10:$J$10</c:f>
              <c:numCache>
                <c:formatCode>#\ ##0.0</c:formatCode>
                <c:ptCount val="8"/>
                <c:pt idx="0">
                  <c:v>14.285</c:v>
                </c:pt>
                <c:pt idx="1">
                  <c:v>13.935</c:v>
                </c:pt>
                <c:pt idx="2">
                  <c:v>13.972</c:v>
                </c:pt>
                <c:pt idx="3">
                  <c:v>13.954000000000001</c:v>
                </c:pt>
                <c:pt idx="4">
                  <c:v>13.866</c:v>
                </c:pt>
                <c:pt idx="5">
                  <c:v>14.276999999999999</c:v>
                </c:pt>
                <c:pt idx="6">
                  <c:v>14.574999999999999</c:v>
                </c:pt>
                <c:pt idx="7">
                  <c:v>14.58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C-C84B-9CAC-621E80355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745536"/>
        <c:axId val="2032122287"/>
      </c:lineChart>
      <c:catAx>
        <c:axId val="34974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32122287"/>
        <c:crosses val="autoZero"/>
        <c:auto val="1"/>
        <c:lblAlgn val="ctr"/>
        <c:lblOffset val="100"/>
        <c:noMultiLvlLbl val="0"/>
      </c:catAx>
      <c:valAx>
        <c:axId val="20321222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toneladas</a:t>
                </a:r>
                <a:r>
                  <a:rPr lang="pt-PT" i="1"/>
                  <a:t> per</a:t>
                </a:r>
                <a:r>
                  <a:rPr lang="pt-PT" i="1" baseline="0"/>
                  <a:t> capita</a:t>
                </a:r>
                <a:endParaRPr lang="pt-PT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974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400">
                <a:effectLst/>
              </a:rPr>
              <a:t>Dependência da importação material, em Portugal e na UE</a:t>
            </a:r>
            <a:r>
              <a:rPr lang="pt-PT" sz="1400" baseline="0">
                <a:effectLst/>
              </a:rPr>
              <a:t> |</a:t>
            </a:r>
            <a:r>
              <a:rPr lang="pt-PT" sz="1400">
                <a:effectLst/>
              </a:rPr>
              <a:t> 2012-2021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'9.2.'!$B$31</c:f>
              <c:strCache>
                <c:ptCount val="1"/>
                <c:pt idx="0">
                  <c:v>Portugal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'9.2.'!$C$8:$L$8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 (p)</c:v>
                </c:pt>
              </c:strCache>
            </c:strRef>
          </c:cat>
          <c:val>
            <c:numRef>
              <c:f>'9.2.'!$C$31:$L$31</c:f>
              <c:numCache>
                <c:formatCode>0.0%</c:formatCode>
                <c:ptCount val="10"/>
                <c:pt idx="0">
                  <c:v>0.254</c:v>
                </c:pt>
                <c:pt idx="1">
                  <c:v>0.28800000000000003</c:v>
                </c:pt>
                <c:pt idx="2">
                  <c:v>0.28499999999999998</c:v>
                </c:pt>
                <c:pt idx="3">
                  <c:v>0.30299999999999999</c:v>
                </c:pt>
                <c:pt idx="4">
                  <c:v>0.32100000000000001</c:v>
                </c:pt>
                <c:pt idx="5">
                  <c:v>0.311</c:v>
                </c:pt>
                <c:pt idx="6">
                  <c:v>0.313</c:v>
                </c:pt>
                <c:pt idx="7">
                  <c:v>0.30599999999999999</c:v>
                </c:pt>
                <c:pt idx="8">
                  <c:v>0.28199999999999997</c:v>
                </c:pt>
                <c:pt idx="9">
                  <c:v>0.28899999999999998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B-7342-9A43-6556CBD2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7"/>
        <c:axId val="221197376"/>
        <c:axId val="2071362127"/>
      </c:barChart>
      <c:lineChart>
        <c:grouping val="standard"/>
        <c:varyColors val="0"/>
        <c:ser>
          <c:idx val="0"/>
          <c:order val="1"/>
          <c:tx>
            <c:strRef>
              <c:f>'9.2.'!$B$9</c:f>
              <c:strCache>
                <c:ptCount val="1"/>
                <c:pt idx="0">
                  <c:v>UE-27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FFC000"/>
                </a:solidFill>
              </a:ln>
              <a:effectLst/>
            </c:spPr>
          </c:marker>
          <c:val>
            <c:numRef>
              <c:f>'9.2.'!$C$9:$L$9</c:f>
              <c:numCache>
                <c:formatCode>0.0%</c:formatCode>
                <c:ptCount val="10"/>
                <c:pt idx="0">
                  <c:v>0.23</c:v>
                </c:pt>
                <c:pt idx="1">
                  <c:v>0.23199999999999998</c:v>
                </c:pt>
                <c:pt idx="2">
                  <c:v>0.23300000000000001</c:v>
                </c:pt>
                <c:pt idx="3">
                  <c:v>0.24100000000000002</c:v>
                </c:pt>
                <c:pt idx="4">
                  <c:v>0.24399999999999999</c:v>
                </c:pt>
                <c:pt idx="5">
                  <c:v>0.24299999999999999</c:v>
                </c:pt>
                <c:pt idx="6">
                  <c:v>0.245</c:v>
                </c:pt>
                <c:pt idx="7">
                  <c:v>0.24</c:v>
                </c:pt>
                <c:pt idx="8">
                  <c:v>0.22399999999999998</c:v>
                </c:pt>
                <c:pt idx="9">
                  <c:v>0.22899999999999998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FB-7342-9A43-6556CBD2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197376"/>
        <c:axId val="2071362127"/>
      </c:lineChart>
      <c:catAx>
        <c:axId val="22119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71362127"/>
        <c:crosses val="autoZero"/>
        <c:auto val="1"/>
        <c:lblAlgn val="ctr"/>
        <c:lblOffset val="100"/>
        <c:noMultiLvlLbl val="0"/>
      </c:catAx>
      <c:valAx>
        <c:axId val="207136212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2119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Taxa de utilização circular de material,</a:t>
            </a:r>
          </a:p>
          <a:p>
            <a:pPr>
              <a:defRPr/>
            </a:pPr>
            <a:r>
              <a:rPr lang="pt-PT"/>
              <a:t> em Portugal e na UE</a:t>
            </a:r>
            <a:r>
              <a:rPr lang="pt-PT" baseline="0"/>
              <a:t> | 2012-2020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'9.3.'!$B$32</c:f>
              <c:strCache>
                <c:ptCount val="1"/>
                <c:pt idx="0">
                  <c:v>Portugal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'9.3.'!$C$9:$K$9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'9.3.'!$C$32:$K$32</c:f>
              <c:numCache>
                <c:formatCode>0.0%</c:formatCode>
                <c:ptCount val="9"/>
                <c:pt idx="0">
                  <c:v>0.02</c:v>
                </c:pt>
                <c:pt idx="1">
                  <c:v>2.5000000000000001E-2</c:v>
                </c:pt>
                <c:pt idx="2">
                  <c:v>2.4E-2</c:v>
                </c:pt>
                <c:pt idx="3">
                  <c:v>2.1000000000000001E-2</c:v>
                </c:pt>
                <c:pt idx="4">
                  <c:v>2.1000000000000001E-2</c:v>
                </c:pt>
                <c:pt idx="5">
                  <c:v>0.02</c:v>
                </c:pt>
                <c:pt idx="6">
                  <c:v>2.2000000000000002E-2</c:v>
                </c:pt>
                <c:pt idx="7">
                  <c:v>2.3E-2</c:v>
                </c:pt>
                <c:pt idx="8">
                  <c:v>2.2000000000000002E-2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5-4DC9-B443-B42601A51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overlap val="-27"/>
        <c:axId val="710775952"/>
        <c:axId val="710776936"/>
      </c:barChart>
      <c:lineChart>
        <c:grouping val="standard"/>
        <c:varyColors val="0"/>
        <c:ser>
          <c:idx val="1"/>
          <c:order val="1"/>
          <c:tx>
            <c:strRef>
              <c:f>'9.3.'!$B$10</c:f>
              <c:strCache>
                <c:ptCount val="1"/>
                <c:pt idx="0">
                  <c:v>UE-27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12700">
                <a:solidFill>
                  <a:schemeClr val="accent3"/>
                </a:solidFill>
              </a:ln>
              <a:effectLst/>
            </c:spPr>
          </c:marker>
          <c:val>
            <c:numRef>
              <c:f>'9.3.'!$C$10:$K$10</c:f>
              <c:numCache>
                <c:formatCode>0.0%</c:formatCode>
                <c:ptCount val="9"/>
                <c:pt idx="0">
                  <c:v>0.111</c:v>
                </c:pt>
                <c:pt idx="1">
                  <c:v>0.113</c:v>
                </c:pt>
                <c:pt idx="2">
                  <c:v>0.11199999999999999</c:v>
                </c:pt>
                <c:pt idx="3">
                  <c:v>0.113</c:v>
                </c:pt>
                <c:pt idx="4">
                  <c:v>0.115</c:v>
                </c:pt>
                <c:pt idx="5">
                  <c:v>0.115</c:v>
                </c:pt>
                <c:pt idx="6">
                  <c:v>0.11699999999999999</c:v>
                </c:pt>
                <c:pt idx="7">
                  <c:v>0.12</c:v>
                </c:pt>
                <c:pt idx="8">
                  <c:v>0.128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5-4DC9-B443-B42601A51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775952"/>
        <c:axId val="710776936"/>
      </c:lineChart>
      <c:catAx>
        <c:axId val="7107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10776936"/>
        <c:crosses val="autoZero"/>
        <c:auto val="1"/>
        <c:lblAlgn val="ctr"/>
        <c:lblOffset val="100"/>
        <c:noMultiLvlLbl val="0"/>
      </c:catAx>
      <c:valAx>
        <c:axId val="71077693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1077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Produtividade dos recursos,</a:t>
            </a:r>
          </a:p>
          <a:p>
            <a:pPr>
              <a:defRPr sz="1200"/>
            </a:pPr>
            <a:r>
              <a:rPr lang="pt-PT"/>
              <a:t> em Portugal e na UE | 2014-2021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'9.4.'!$B$32</c:f>
              <c:strCache>
                <c:ptCount val="1"/>
                <c:pt idx="0">
                  <c:v>Portugal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'9.4.'!#REF!</c:f>
            </c:multiLvlStrRef>
          </c:cat>
          <c:val>
            <c:numRef>
              <c:f>'9.4.'!$E$32:$L$32</c:f>
              <c:numCache>
                <c:formatCode>#,##0.00</c:formatCode>
                <c:ptCount val="8"/>
                <c:pt idx="0">
                  <c:v>1.0717000000000001</c:v>
                </c:pt>
                <c:pt idx="1">
                  <c:v>1.1099000000000001</c:v>
                </c:pt>
                <c:pt idx="2">
                  <c:v>1.2050000000000001</c:v>
                </c:pt>
                <c:pt idx="3">
                  <c:v>1.1552</c:v>
                </c:pt>
                <c:pt idx="4">
                  <c:v>1.2152000000000001</c:v>
                </c:pt>
                <c:pt idx="5">
                  <c:v>1.2563</c:v>
                </c:pt>
                <c:pt idx="6">
                  <c:v>1.1916</c:v>
                </c:pt>
                <c:pt idx="7">
                  <c:v>1.2116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27AC-C84B-9CAC-621E80355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overlap val="-27"/>
        <c:axId val="349745536"/>
        <c:axId val="2032122287"/>
      </c:barChart>
      <c:lineChart>
        <c:grouping val="standard"/>
        <c:varyColors val="0"/>
        <c:ser>
          <c:idx val="1"/>
          <c:order val="1"/>
          <c:tx>
            <c:strRef>
              <c:f>'9.4.'!$B$10</c:f>
              <c:strCache>
                <c:ptCount val="1"/>
                <c:pt idx="0">
                  <c:v>UE-27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numRef>
              <c:f>'9.4.'!$E$9:$L$9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  <c:extLst/>
            </c:numRef>
          </c:cat>
          <c:val>
            <c:numRef>
              <c:f>'9.4.'!$E$10:$L$10</c:f>
              <c:numCache>
                <c:formatCode>#,##0.00</c:formatCode>
                <c:ptCount val="8"/>
                <c:pt idx="0">
                  <c:v>1.952</c:v>
                </c:pt>
                <c:pt idx="1">
                  <c:v>2.0139</c:v>
                </c:pt>
                <c:pt idx="2">
                  <c:v>2.0754999999999999</c:v>
                </c:pt>
                <c:pt idx="3">
                  <c:v>2.1034000000000002</c:v>
                </c:pt>
                <c:pt idx="4">
                  <c:v>2.1366999999999998</c:v>
                </c:pt>
                <c:pt idx="5">
                  <c:v>2.2111000000000001</c:v>
                </c:pt>
                <c:pt idx="6">
                  <c:v>2.2071999999999998</c:v>
                </c:pt>
                <c:pt idx="7">
                  <c:v>2.29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2-27AC-C84B-9CAC-621E80355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745536"/>
        <c:axId val="2032122287"/>
      </c:lineChart>
      <c:catAx>
        <c:axId val="34974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32122287"/>
        <c:crosses val="autoZero"/>
        <c:auto val="1"/>
        <c:lblAlgn val="ctr"/>
        <c:lblOffset val="100"/>
        <c:noMultiLvlLbl val="0"/>
      </c:catAx>
      <c:valAx>
        <c:axId val="20321222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Euro por quilograma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974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Valor acrescentado bruto das actividades de protecção ambiental versus actividades de gestão de recursos</a:t>
            </a:r>
            <a:r>
              <a:rPr lang="pt-PT" baseline="0"/>
              <a:t> | </a:t>
            </a:r>
            <a:r>
              <a:rPr lang="pt-PT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'1.3.'!$K$9</c:f>
              <c:strCache>
                <c:ptCount val="1"/>
                <c:pt idx="0">
                  <c:v>Proteção ambiental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50-3949-AB59-74C0CDE04686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F50-3949-AB59-74C0CDE04686}"/>
              </c:ext>
            </c:extLst>
          </c:dPt>
          <c:dPt>
            <c:idx val="12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F50-3949-AB59-74C0CDE04686}"/>
              </c:ext>
            </c:extLst>
          </c:dPt>
          <c:dPt>
            <c:idx val="13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50-3949-AB59-74C0CDE04686}"/>
              </c:ext>
            </c:extLst>
          </c:dPt>
          <c:dPt>
            <c:idx val="16"/>
            <c:invertIfNegative val="0"/>
            <c:bubble3D val="0"/>
            <c:spPr>
              <a:solidFill>
                <a:srgbClr val="E2AC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4A5-3441-8ECB-5C265DE54945}"/>
              </c:ext>
            </c:extLst>
          </c:dPt>
          <c:dPt>
            <c:idx val="17"/>
            <c:invertIfNegative val="0"/>
            <c:bubble3D val="0"/>
            <c:spPr>
              <a:solidFill>
                <a:srgbClr val="24455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50-3949-AB59-74C0CDE04686}"/>
              </c:ext>
            </c:extLst>
          </c:dPt>
          <c:cat>
            <c:strRef>
              <c:f>'1.3.'!$J$11:$J$34</c:f>
              <c:strCache>
                <c:ptCount val="24"/>
                <c:pt idx="0">
                  <c:v>Luxemburgo </c:v>
                </c:pt>
                <c:pt idx="1">
                  <c:v>Finlândia </c:v>
                </c:pt>
                <c:pt idx="2">
                  <c:v>Suécia </c:v>
                </c:pt>
                <c:pt idx="3">
                  <c:v>Estónia </c:v>
                </c:pt>
                <c:pt idx="4">
                  <c:v>Lituânia </c:v>
                </c:pt>
                <c:pt idx="5">
                  <c:v>Dinamarca </c:v>
                </c:pt>
                <c:pt idx="6">
                  <c:v>Espanha </c:v>
                </c:pt>
                <c:pt idx="7">
                  <c:v>Itália </c:v>
                </c:pt>
                <c:pt idx="8">
                  <c:v>Roménia </c:v>
                </c:pt>
                <c:pt idx="9">
                  <c:v>Irlanda </c:v>
                </c:pt>
                <c:pt idx="10">
                  <c:v>Portugal </c:v>
                </c:pt>
                <c:pt idx="11">
                  <c:v>Áustria </c:v>
                </c:pt>
                <c:pt idx="12">
                  <c:v>Bulgária </c:v>
                </c:pt>
                <c:pt idx="13">
                  <c:v>Eslovénia </c:v>
                </c:pt>
                <c:pt idx="14">
                  <c:v>Letónia </c:v>
                </c:pt>
                <c:pt idx="15">
                  <c:v>Polónia </c:v>
                </c:pt>
                <c:pt idx="16">
                  <c:v>UE-27</c:v>
                </c:pt>
                <c:pt idx="17">
                  <c:v>Alemanha </c:v>
                </c:pt>
                <c:pt idx="18">
                  <c:v>Países Baixos </c:v>
                </c:pt>
                <c:pt idx="19">
                  <c:v>República Checa </c:v>
                </c:pt>
                <c:pt idx="20">
                  <c:v>França </c:v>
                </c:pt>
                <c:pt idx="21">
                  <c:v>Bélgica </c:v>
                </c:pt>
                <c:pt idx="22">
                  <c:v>Croácia</c:v>
                </c:pt>
                <c:pt idx="23">
                  <c:v>Malta </c:v>
                </c:pt>
              </c:strCache>
            </c:strRef>
          </c:cat>
          <c:val>
            <c:numRef>
              <c:f>'1.3.'!$K$11:$K$34</c:f>
              <c:numCache>
                <c:formatCode>0%</c:formatCode>
                <c:ptCount val="24"/>
                <c:pt idx="0">
                  <c:v>0.17984222273969022</c:v>
                </c:pt>
                <c:pt idx="1">
                  <c:v>0.21162874684001445</c:v>
                </c:pt>
                <c:pt idx="2">
                  <c:v>0.22026034982923826</c:v>
                </c:pt>
                <c:pt idx="3">
                  <c:v>0.31939753031729329</c:v>
                </c:pt>
                <c:pt idx="4">
                  <c:v>0.37418814324035571</c:v>
                </c:pt>
                <c:pt idx="5">
                  <c:v>0.38641858932355427</c:v>
                </c:pt>
                <c:pt idx="6">
                  <c:v>0.42492062409406473</c:v>
                </c:pt>
                <c:pt idx="7">
                  <c:v>0.43978291994747376</c:v>
                </c:pt>
                <c:pt idx="8">
                  <c:v>0.44781163978928901</c:v>
                </c:pt>
                <c:pt idx="9">
                  <c:v>0.45158292023433977</c:v>
                </c:pt>
                <c:pt idx="10">
                  <c:v>0.45523108025898851</c:v>
                </c:pt>
                <c:pt idx="11">
                  <c:v>0.45944918801572521</c:v>
                </c:pt>
                <c:pt idx="12">
                  <c:v>0.48559890321063287</c:v>
                </c:pt>
                <c:pt idx="13">
                  <c:v>0.51182184986250678</c:v>
                </c:pt>
                <c:pt idx="14">
                  <c:v>0.51485603557498827</c:v>
                </c:pt>
                <c:pt idx="15">
                  <c:v>0.52704053368818748</c:v>
                </c:pt>
                <c:pt idx="16">
                  <c:v>0.54209909351467134</c:v>
                </c:pt>
                <c:pt idx="17">
                  <c:v>0.54281653902135929</c:v>
                </c:pt>
                <c:pt idx="18">
                  <c:v>0.56181687998520002</c:v>
                </c:pt>
                <c:pt idx="19">
                  <c:v>0.5774224419653472</c:v>
                </c:pt>
                <c:pt idx="20">
                  <c:v>0.5906458264832336</c:v>
                </c:pt>
                <c:pt idx="21">
                  <c:v>0.62283836199175224</c:v>
                </c:pt>
                <c:pt idx="22">
                  <c:v>0.7308616768324202</c:v>
                </c:pt>
                <c:pt idx="23">
                  <c:v>0.73425235802387689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50-3949-AB59-74C0CDE04686}"/>
            </c:ext>
          </c:extLst>
        </c:ser>
        <c:ser>
          <c:idx val="1"/>
          <c:order val="1"/>
          <c:tx>
            <c:strRef>
              <c:f>'1.3.'!$L$9</c:f>
              <c:strCache>
                <c:ptCount val="1"/>
                <c:pt idx="0">
                  <c:v>Gestão de recursos  (%)</c:v>
                </c:pt>
              </c:strCache>
            </c:strRef>
          </c:tx>
          <c:spPr>
            <a:solidFill>
              <a:srgbClr val="299E8F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F50-3949-AB59-74C0CDE04686}"/>
              </c:ext>
            </c:extLst>
          </c:dPt>
          <c:dPt>
            <c:idx val="10"/>
            <c:invertIfNegative val="0"/>
            <c:bubble3D val="0"/>
            <c:spPr>
              <a:solidFill>
                <a:srgbClr val="E8705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F50-3949-AB59-74C0CDE04686}"/>
              </c:ext>
            </c:extLst>
          </c:dPt>
          <c:dPt>
            <c:idx val="12"/>
            <c:invertIfNegative val="0"/>
            <c:bubble3D val="0"/>
            <c:spPr>
              <a:solidFill>
                <a:srgbClr val="299E8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F50-3949-AB59-74C0CDE0468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F50-3949-AB59-74C0CDE04686}"/>
              </c:ext>
            </c:extLst>
          </c:dPt>
          <c:dPt>
            <c:idx val="16"/>
            <c:invertIfNegative val="0"/>
            <c:bubble3D val="0"/>
            <c:spPr>
              <a:solidFill>
                <a:srgbClr val="FFD96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B4A5-3441-8ECB-5C265DE5494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F50-3949-AB59-74C0CDE04686}"/>
              </c:ext>
            </c:extLst>
          </c:dPt>
          <c:cat>
            <c:strRef>
              <c:f>'1.3.'!$J$11:$J$34</c:f>
              <c:strCache>
                <c:ptCount val="24"/>
                <c:pt idx="0">
                  <c:v>Luxemburgo </c:v>
                </c:pt>
                <c:pt idx="1">
                  <c:v>Finlândia </c:v>
                </c:pt>
                <c:pt idx="2">
                  <c:v>Suécia </c:v>
                </c:pt>
                <c:pt idx="3">
                  <c:v>Estónia </c:v>
                </c:pt>
                <c:pt idx="4">
                  <c:v>Lituânia </c:v>
                </c:pt>
                <c:pt idx="5">
                  <c:v>Dinamarca </c:v>
                </c:pt>
                <c:pt idx="6">
                  <c:v>Espanha </c:v>
                </c:pt>
                <c:pt idx="7">
                  <c:v>Itália </c:v>
                </c:pt>
                <c:pt idx="8">
                  <c:v>Roménia </c:v>
                </c:pt>
                <c:pt idx="9">
                  <c:v>Irlanda </c:v>
                </c:pt>
                <c:pt idx="10">
                  <c:v>Portugal </c:v>
                </c:pt>
                <c:pt idx="11">
                  <c:v>Áustria </c:v>
                </c:pt>
                <c:pt idx="12">
                  <c:v>Bulgária </c:v>
                </c:pt>
                <c:pt idx="13">
                  <c:v>Eslovénia </c:v>
                </c:pt>
                <c:pt idx="14">
                  <c:v>Letónia </c:v>
                </c:pt>
                <c:pt idx="15">
                  <c:v>Polónia </c:v>
                </c:pt>
                <c:pt idx="16">
                  <c:v>UE-27</c:v>
                </c:pt>
                <c:pt idx="17">
                  <c:v>Alemanha </c:v>
                </c:pt>
                <c:pt idx="18">
                  <c:v>Países Baixos </c:v>
                </c:pt>
                <c:pt idx="19">
                  <c:v>República Checa </c:v>
                </c:pt>
                <c:pt idx="20">
                  <c:v>França </c:v>
                </c:pt>
                <c:pt idx="21">
                  <c:v>Bélgica </c:v>
                </c:pt>
                <c:pt idx="22">
                  <c:v>Croácia</c:v>
                </c:pt>
                <c:pt idx="23">
                  <c:v>Malta </c:v>
                </c:pt>
              </c:strCache>
            </c:strRef>
          </c:cat>
          <c:val>
            <c:numRef>
              <c:f>'1.3.'!$L$11:$L$34</c:f>
              <c:numCache>
                <c:formatCode>0%</c:formatCode>
                <c:ptCount val="24"/>
                <c:pt idx="0">
                  <c:v>0.82015777726030969</c:v>
                </c:pt>
                <c:pt idx="1">
                  <c:v>0.78837125315998557</c:v>
                </c:pt>
                <c:pt idx="2">
                  <c:v>0.77973965017076174</c:v>
                </c:pt>
                <c:pt idx="3">
                  <c:v>0.68060246968270677</c:v>
                </c:pt>
                <c:pt idx="4">
                  <c:v>0.62581185675964435</c:v>
                </c:pt>
                <c:pt idx="5">
                  <c:v>0.61358141067644567</c:v>
                </c:pt>
                <c:pt idx="6">
                  <c:v>0.57507937590593527</c:v>
                </c:pt>
                <c:pt idx="7">
                  <c:v>0.56021708005252613</c:v>
                </c:pt>
                <c:pt idx="8">
                  <c:v>0.55218836021071105</c:v>
                </c:pt>
                <c:pt idx="9">
                  <c:v>0.54841707976566023</c:v>
                </c:pt>
                <c:pt idx="10">
                  <c:v>0.54476891974101149</c:v>
                </c:pt>
                <c:pt idx="11">
                  <c:v>0.54055081198427479</c:v>
                </c:pt>
                <c:pt idx="12">
                  <c:v>0.51440109678936707</c:v>
                </c:pt>
                <c:pt idx="13">
                  <c:v>0.48817815013749327</c:v>
                </c:pt>
                <c:pt idx="14">
                  <c:v>0.48514396442501173</c:v>
                </c:pt>
                <c:pt idx="15">
                  <c:v>0.47295946631181252</c:v>
                </c:pt>
                <c:pt idx="16">
                  <c:v>0.45790090648532866</c:v>
                </c:pt>
                <c:pt idx="17">
                  <c:v>0.45718346097864065</c:v>
                </c:pt>
                <c:pt idx="18">
                  <c:v>0.43818312001479998</c:v>
                </c:pt>
                <c:pt idx="19">
                  <c:v>0.42257755803465286</c:v>
                </c:pt>
                <c:pt idx="20">
                  <c:v>0.4093541735167664</c:v>
                </c:pt>
                <c:pt idx="21">
                  <c:v>0.37716163800824781</c:v>
                </c:pt>
                <c:pt idx="22">
                  <c:v>0.26913832316757985</c:v>
                </c:pt>
                <c:pt idx="23">
                  <c:v>0.26574764197612305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F50-3949-AB59-74C0CDE04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773154752"/>
        <c:axId val="779542160"/>
      </c:barChart>
      <c:catAx>
        <c:axId val="773154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79542160"/>
        <c:crosses val="autoZero"/>
        <c:auto val="1"/>
        <c:lblAlgn val="ctr"/>
        <c:lblOffset val="100"/>
        <c:noMultiLvlLbl val="0"/>
      </c:catAx>
      <c:valAx>
        <c:axId val="7795421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7315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Produção de resíduos urbanos </a:t>
            </a:r>
            <a:r>
              <a:rPr lang="pt-PT" i="1"/>
              <a:t>per capita,</a:t>
            </a:r>
          </a:p>
          <a:p>
            <a:pPr>
              <a:defRPr sz="1200"/>
            </a:pPr>
            <a:r>
              <a:rPr lang="pt-PT" i="1"/>
              <a:t> </a:t>
            </a:r>
            <a:r>
              <a:rPr lang="pt-PT" i="0"/>
              <a:t>em Portugal</a:t>
            </a:r>
            <a:r>
              <a:rPr lang="pt-PT" i="0" baseline="0"/>
              <a:t> e na UE</a:t>
            </a:r>
            <a:r>
              <a:rPr lang="pt-PT" i="0"/>
              <a:t> </a:t>
            </a:r>
            <a:r>
              <a:rPr lang="pt-PT"/>
              <a:t>|</a:t>
            </a:r>
            <a:r>
              <a:rPr lang="pt-PT" baseline="0"/>
              <a:t> 2012-2020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'10.1.'!$B$31</c:f>
              <c:strCache>
                <c:ptCount val="1"/>
                <c:pt idx="0">
                  <c:v>Portugal </c:v>
                </c:pt>
              </c:strCache>
            </c:strRef>
          </c:tx>
          <c:spPr>
            <a:solidFill>
              <a:schemeClr val="accent2"/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'10.1.'!$C$8:$K$8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'10.1.'!$C$31:$K$31</c:f>
              <c:numCache>
                <c:formatCode>#,##0</c:formatCode>
                <c:ptCount val="9"/>
                <c:pt idx="0">
                  <c:v>453</c:v>
                </c:pt>
                <c:pt idx="1">
                  <c:v>440</c:v>
                </c:pt>
                <c:pt idx="2">
                  <c:v>453</c:v>
                </c:pt>
                <c:pt idx="3">
                  <c:v>460</c:v>
                </c:pt>
                <c:pt idx="4">
                  <c:v>474</c:v>
                </c:pt>
                <c:pt idx="5">
                  <c:v>486</c:v>
                </c:pt>
                <c:pt idx="6">
                  <c:v>507</c:v>
                </c:pt>
                <c:pt idx="7">
                  <c:v>513</c:v>
                </c:pt>
                <c:pt idx="8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AC-C84B-9CAC-621E80355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349745536"/>
        <c:axId val="2032122287"/>
      </c:barChart>
      <c:lineChart>
        <c:grouping val="standard"/>
        <c:varyColors val="0"/>
        <c:ser>
          <c:idx val="0"/>
          <c:order val="1"/>
          <c:tx>
            <c:strRef>
              <c:f>'10.1.'!$B$9</c:f>
              <c:strCache>
                <c:ptCount val="1"/>
                <c:pt idx="0">
                  <c:v>UE-27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val>
            <c:numRef>
              <c:f>'10.1.'!$C$9:$K$9</c:f>
              <c:numCache>
                <c:formatCode>#,##0</c:formatCode>
                <c:ptCount val="9"/>
                <c:pt idx="0">
                  <c:v>488</c:v>
                </c:pt>
                <c:pt idx="1">
                  <c:v>479</c:v>
                </c:pt>
                <c:pt idx="2">
                  <c:v>478</c:v>
                </c:pt>
                <c:pt idx="3">
                  <c:v>480</c:v>
                </c:pt>
                <c:pt idx="4">
                  <c:v>490</c:v>
                </c:pt>
                <c:pt idx="5">
                  <c:v>496</c:v>
                </c:pt>
                <c:pt idx="6">
                  <c:v>496</c:v>
                </c:pt>
                <c:pt idx="7">
                  <c:v>501</c:v>
                </c:pt>
                <c:pt idx="8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6-4BF6-8178-BAF3AD4DB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745536"/>
        <c:axId val="2032122287"/>
      </c:lineChart>
      <c:catAx>
        <c:axId val="34974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32122287"/>
        <c:crosses val="autoZero"/>
        <c:auto val="1"/>
        <c:lblAlgn val="ctr"/>
        <c:lblOffset val="100"/>
        <c:noMultiLvlLbl val="0"/>
      </c:catAx>
      <c:valAx>
        <c:axId val="20321222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Quilogramas </a:t>
                </a:r>
                <a:r>
                  <a:rPr lang="pt-PT" i="1"/>
                  <a:t>per capita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974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0" i="0">
                <a:effectLst/>
              </a:rPr>
              <a:t>Produção e capitação de resíduos urbanos,</a:t>
            </a:r>
          </a:p>
          <a:p>
            <a:pPr>
              <a:defRPr/>
            </a:pPr>
            <a:r>
              <a:rPr lang="pt-PT" b="0" i="0">
                <a:effectLst/>
              </a:rPr>
              <a:t> em Portugal | 2012-2020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Total de RU (eixo da esquerda)</c:v>
          </c:tx>
          <c:spPr>
            <a:solidFill>
              <a:schemeClr val="accent2"/>
            </a:solidFill>
            <a:ln w="19050">
              <a:solidFill>
                <a:srgbClr val="234553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'10.2.'!$C$7:$K$7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'10.2.'!$C$8:$K$8</c:f>
              <c:numCache>
                <c:formatCode>#\ ##0.0</c:formatCode>
                <c:ptCount val="9"/>
                <c:pt idx="0">
                  <c:v>4.5251772368566501</c:v>
                </c:pt>
                <c:pt idx="1">
                  <c:v>4.3622491477164997</c:v>
                </c:pt>
                <c:pt idx="2">
                  <c:v>4.4738041306336003</c:v>
                </c:pt>
                <c:pt idx="3">
                  <c:v>4.5226129378268496</c:v>
                </c:pt>
                <c:pt idx="4">
                  <c:v>4.6401917604895999</c:v>
                </c:pt>
                <c:pt idx="5">
                  <c:v>4.7452281429492498</c:v>
                </c:pt>
                <c:pt idx="6">
                  <c:v>4.9446279532937796</c:v>
                </c:pt>
                <c:pt idx="7">
                  <c:v>5.0067990799631099</c:v>
                </c:pt>
                <c:pt idx="8">
                  <c:v>5.0139616222727099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5-4CE3-BFFF-A10C3A485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5266240"/>
        <c:axId val="345598480"/>
      </c:barChart>
      <c:lineChart>
        <c:grouping val="standard"/>
        <c:varyColors val="0"/>
        <c:ser>
          <c:idx val="0"/>
          <c:order val="1"/>
          <c:tx>
            <c:v>Capitação diária (eixo da direita)</c:v>
          </c:tx>
          <c:spPr>
            <a:ln w="19050" cap="rnd">
              <a:solidFill>
                <a:srgbClr val="299E8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99E8F"/>
              </a:solidFill>
              <a:ln w="9525">
                <a:solidFill>
                  <a:srgbClr val="299E8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1939388597109846E-3"/>
                  <c:y val="-3.8952482154214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D15-874C-9FDE-C1BF7EBC6FA2}"/>
                </c:ext>
              </c:extLst>
            </c:dLbl>
            <c:dLbl>
              <c:idx val="1"/>
              <c:layout>
                <c:manualLayout>
                  <c:x val="4.7909082895665209E-3"/>
                  <c:y val="-2.82685719272779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D15-874C-9FDE-C1BF7EBC6FA2}"/>
                </c:ext>
              </c:extLst>
            </c:dLbl>
            <c:dLbl>
              <c:idx val="2"/>
              <c:layout>
                <c:manualLayout>
                  <c:x val="4.7909082895665209E-3"/>
                  <c:y val="-2.8329077930337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D15-874C-9FDE-C1BF7EBC6FA2}"/>
                </c:ext>
              </c:extLst>
            </c:dLbl>
            <c:dLbl>
              <c:idx val="3"/>
              <c:layout>
                <c:manualLayout>
                  <c:x val="4.7909082895665209E-3"/>
                  <c:y val="-3.5411347412922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D15-874C-9FDE-C1BF7EBC6FA2}"/>
                </c:ext>
              </c:extLst>
            </c:dLbl>
            <c:dLbl>
              <c:idx val="4"/>
              <c:layout>
                <c:manualLayout>
                  <c:x val="3.1939388597110141E-3"/>
                  <c:y val="-3.1870212671630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D15-874C-9FDE-C1BF7EBC6FA2}"/>
                </c:ext>
              </c:extLst>
            </c:dLbl>
            <c:dLbl>
              <c:idx val="5"/>
              <c:layout>
                <c:manualLayout>
                  <c:x val="6.3878777194219111E-3"/>
                  <c:y val="-3.1870212671630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D15-874C-9FDE-C1BF7EBC6FA2}"/>
                </c:ext>
              </c:extLst>
            </c:dLbl>
            <c:dLbl>
              <c:idx val="6"/>
              <c:layout>
                <c:manualLayout>
                  <c:x val="4.7909082895665209E-3"/>
                  <c:y val="-3.5411347412922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D15-874C-9FDE-C1BF7EBC6FA2}"/>
                </c:ext>
              </c:extLst>
            </c:dLbl>
            <c:dLbl>
              <c:idx val="7"/>
              <c:layout>
                <c:manualLayout>
                  <c:x val="4.7909082895664038E-3"/>
                  <c:y val="-2.8329077930337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D15-874C-9FDE-C1BF7EBC6FA2}"/>
                </c:ext>
              </c:extLst>
            </c:dLbl>
            <c:dLbl>
              <c:idx val="8"/>
              <c:layout>
                <c:manualLayout>
                  <c:x val="3.1939388597110141E-3"/>
                  <c:y val="-2.8329077930337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D15-874C-9FDE-C1BF7EBC6FA2}"/>
                </c:ext>
              </c:extLst>
            </c:dLbl>
            <c:dLbl>
              <c:idx val="9"/>
              <c:layout>
                <c:manualLayout>
                  <c:x val="1.596969429855507E-3"/>
                  <c:y val="-2.8329077930337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D15-874C-9FDE-C1BF7EBC6FA2}"/>
                </c:ext>
              </c:extLst>
            </c:dLbl>
            <c:dLbl>
              <c:idx val="10"/>
              <c:layout>
                <c:manualLayout>
                  <c:x val="1.5969694298556241E-3"/>
                  <c:y val="-3.1870212671630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D15-874C-9FDE-C1BF7EBC6FA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'10.2.'!$C$7:$K$7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'10.2.'!$C$9:$K$9</c:f>
              <c:numCache>
                <c:formatCode>#\ ##0.0</c:formatCode>
                <c:ptCount val="9"/>
                <c:pt idx="0">
                  <c:v>1.2426764603386</c:v>
                </c:pt>
                <c:pt idx="1">
                  <c:v>1.2014324389942399</c:v>
                </c:pt>
                <c:pt idx="2">
                  <c:v>1.2388106524167499</c:v>
                </c:pt>
                <c:pt idx="3">
                  <c:v>1.2573716359445699</c:v>
                </c:pt>
                <c:pt idx="4">
                  <c:v>1.2940243987753699</c:v>
                </c:pt>
                <c:pt idx="5">
                  <c:v>1.3264447616828601</c:v>
                </c:pt>
                <c:pt idx="6">
                  <c:v>1.3842729101189</c:v>
                </c:pt>
                <c:pt idx="7">
                  <c:v>1.40124403179515</c:v>
                </c:pt>
                <c:pt idx="8">
                  <c:v>1.4016519838426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5-4CE3-BFFF-A10C3A485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431984"/>
        <c:axId val="1117040272"/>
      </c:lineChart>
      <c:catAx>
        <c:axId val="34526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8480"/>
        <c:crosses val="autoZero"/>
        <c:auto val="1"/>
        <c:lblAlgn val="ctr"/>
        <c:lblOffset val="100"/>
        <c:noMultiLvlLbl val="0"/>
      </c:catAx>
      <c:valAx>
        <c:axId val="34559848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Total de RU (Milhões de toneladas)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\ ##0" sourceLinked="0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266240"/>
        <c:crosses val="autoZero"/>
        <c:crossBetween val="between"/>
        <c:majorUnit val="2"/>
      </c:valAx>
      <c:valAx>
        <c:axId val="1117040272"/>
        <c:scaling>
          <c:orientation val="minMax"/>
          <c:max val="2.2999999999999998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Capitação diária (Kg/hab. dia)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9431984"/>
        <c:crosses val="max"/>
        <c:crossBetween val="between"/>
        <c:minorUnit val="0.2"/>
      </c:valAx>
      <c:catAx>
        <c:axId val="1119431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7040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200" b="0" i="0" baseline="0">
                <a:effectLst/>
              </a:rPr>
              <a:t>Produção de resíduos por atividade económica,</a:t>
            </a:r>
          </a:p>
          <a:p>
            <a:pPr>
              <a:defRPr/>
            </a:pPr>
            <a:r>
              <a:rPr lang="pt-PT" sz="1200" b="0" i="0" baseline="0">
                <a:effectLst/>
              </a:rPr>
              <a:t>em Portugal e na UE-27 | 2018</a:t>
            </a:r>
            <a:endParaRPr lang="pt-PT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2.1772938161807791E-2"/>
          <c:y val="0.15872843390418304"/>
          <c:w val="0.94677726227113657"/>
          <c:h val="0.651388593209906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'10.3.'!$C$9</c:f>
              <c:strCache>
                <c:ptCount val="1"/>
                <c:pt idx="0">
                  <c:v>Agricultura, silvicultura e pesca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3494779458830125"/>
                  <c:y val="3.934902460894205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85000"/>
                            <a:lumOff val="1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55BB894-23C5-4289-A7F6-5467C7EB560F}" type="VALUE">
                      <a:rPr lang="en-US">
                        <a:solidFill>
                          <a:schemeClr val="tx1">
                            <a:lumMod val="85000"/>
                            <a:lumOff val="15000"/>
                          </a:schemeClr>
                        </a:solidFill>
                      </a:rPr>
                      <a:pPr>
                        <a:defRPr>
                          <a:solidFill>
                            <a:schemeClr val="tx1">
                              <a:lumMod val="85000"/>
                              <a:lumOff val="15000"/>
                            </a:schemeClr>
                          </a:solidFill>
                        </a:defRPr>
                      </a:pPr>
                      <a:t>[VALOR]</a:t>
                    </a:fld>
                    <a:endParaRPr lang="pt-P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DC1-4C62-A76E-A98B5BF135B9}"/>
                </c:ext>
              </c:extLst>
            </c:dLbl>
            <c:dLbl>
              <c:idx val="1"/>
              <c:layout>
                <c:manualLayout>
                  <c:x val="0.13669889772379937"/>
                  <c:y val="2.57111076000437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C1-4C62-A76E-A98B5BF135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('10.3.'!$B$11,'10.3.'!$B$10)</c:f>
              <c:strCache>
                <c:ptCount val="2"/>
                <c:pt idx="0">
                  <c:v>UE-27</c:v>
                </c:pt>
                <c:pt idx="1">
                  <c:v>Portugal </c:v>
                </c:pt>
              </c:strCache>
            </c:strRef>
          </c:cat>
          <c:val>
            <c:numRef>
              <c:f>'10.3.'!$C$10:$C$11</c:f>
              <c:numCache>
                <c:formatCode>0.0%</c:formatCode>
                <c:ptCount val="2"/>
                <c:pt idx="0">
                  <c:v>3.9052212681899836E-3</c:v>
                </c:pt>
                <c:pt idx="1">
                  <c:v>8.665414900578693E-3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1-4C62-A76E-A98B5BF135B9}"/>
            </c:ext>
          </c:extLst>
        </c:ser>
        <c:ser>
          <c:idx val="1"/>
          <c:order val="1"/>
          <c:tx>
            <c:strRef>
              <c:f>'10.3.'!$D$9</c:f>
              <c:strCache>
                <c:ptCount val="1"/>
                <c:pt idx="0">
                  <c:v>Mineração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3666566311579653"/>
                  <c:y val="1.00254291780555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05-4922-BFE6-9C22D7A9B963}"/>
                </c:ext>
              </c:extLst>
            </c:dLbl>
            <c:dLbl>
              <c:idx val="1"/>
              <c:layout>
                <c:manualLayout>
                  <c:x val="0.14034563370458733"/>
                  <c:y val="-1.7927692817952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05-4922-BFE6-9C22D7A9B9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('10.3.'!$B$11,'10.3.'!$B$10)</c:f>
              <c:strCache>
                <c:ptCount val="2"/>
                <c:pt idx="0">
                  <c:v>UE-27</c:v>
                </c:pt>
                <c:pt idx="1">
                  <c:v>Portugal </c:v>
                </c:pt>
              </c:strCache>
            </c:strRef>
          </c:cat>
          <c:val>
            <c:numRef>
              <c:f>'10.3.'!$D$10:$D$11</c:f>
              <c:numCache>
                <c:formatCode>0.0%</c:formatCode>
                <c:ptCount val="2"/>
                <c:pt idx="0">
                  <c:v>1.6429195978527418E-3</c:v>
                </c:pt>
                <c:pt idx="1">
                  <c:v>0.26556545467765597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1-4C62-A76E-A98B5BF135B9}"/>
            </c:ext>
          </c:extLst>
        </c:ser>
        <c:ser>
          <c:idx val="6"/>
          <c:order val="2"/>
          <c:tx>
            <c:strRef>
              <c:f>'10.3.'!$E$9</c:f>
              <c:strCache>
                <c:ptCount val="1"/>
                <c:pt idx="0">
                  <c:v>Indústria transformadora</c:v>
                </c:pt>
              </c:strCache>
            </c:strRef>
          </c:tx>
          <c:spPr>
            <a:solidFill>
              <a:srgbClr val="C897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2848813569703382"/>
                  <c:y val="2.594514379431997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897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19-B344-933B-39575F3D91AF}"/>
                </c:ext>
              </c:extLst>
            </c:dLbl>
            <c:dLbl>
              <c:idx val="1"/>
              <c:layout>
                <c:manualLayout>
                  <c:x val="0.13716976648737389"/>
                  <c:y val="-1.0378057517728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897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19-B344-933B-39575F3D91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'10.3.'!$E$10:$E$11</c:f>
              <c:numCache>
                <c:formatCode>0.0%</c:formatCode>
                <c:ptCount val="2"/>
                <c:pt idx="0">
                  <c:v>0.18992909286352316</c:v>
                </c:pt>
                <c:pt idx="1">
                  <c:v>0.10546485716607572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9-B344-933B-39575F3D91AF}"/>
            </c:ext>
          </c:extLst>
        </c:ser>
        <c:ser>
          <c:idx val="2"/>
          <c:order val="3"/>
          <c:tx>
            <c:strRef>
              <c:f>'10.3.'!$F$9</c:f>
              <c:strCache>
                <c:ptCount val="1"/>
                <c:pt idx="0">
                  <c:v>Electricidade, gás e vapor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3224882074769997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3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05-4922-BFE6-9C22D7A9B963}"/>
                </c:ext>
              </c:extLst>
            </c:dLbl>
            <c:dLbl>
              <c:idx val="1"/>
              <c:layout>
                <c:manualLayout>
                  <c:x val="0.13764673179862646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3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05-4922-BFE6-9C22D7A9B9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F9503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('10.3.'!$B$11,'10.3.'!$B$10)</c:f>
              <c:strCache>
                <c:ptCount val="2"/>
                <c:pt idx="0">
                  <c:v>UE-27</c:v>
                </c:pt>
                <c:pt idx="1">
                  <c:v>Portugal </c:v>
                </c:pt>
              </c:strCache>
            </c:strRef>
          </c:cat>
          <c:val>
            <c:numRef>
              <c:f>'10.3.'!$F$10:$F$11</c:f>
              <c:numCache>
                <c:formatCode>0.0%</c:formatCode>
                <c:ptCount val="2"/>
                <c:pt idx="0">
                  <c:v>1.1190211385129571E-2</c:v>
                </c:pt>
                <c:pt idx="1">
                  <c:v>3.3519672544834754E-2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C1-4C62-A76E-A98B5BF135B9}"/>
            </c:ext>
          </c:extLst>
        </c:ser>
        <c:ser>
          <c:idx val="3"/>
          <c:order val="4"/>
          <c:tx>
            <c:strRef>
              <c:f>'10.3.'!$G$9</c:f>
              <c:strCache>
                <c:ptCount val="1"/>
                <c:pt idx="0">
                  <c:v>Águas e Resíduos</c:v>
                </c:pt>
              </c:strCache>
            </c:strRef>
          </c:tx>
          <c:spPr>
            <a:solidFill>
              <a:srgbClr val="E8705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4034568732408975"/>
                  <c:y val="2.389491655405952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E8705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05-4922-BFE6-9C22D7A9B963}"/>
                </c:ext>
              </c:extLst>
            </c:dLbl>
            <c:dLbl>
              <c:idx val="1"/>
              <c:layout>
                <c:manualLayout>
                  <c:x val="0.13494777627316309"/>
                  <c:y val="-2.389491655405952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E8705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05-4922-BFE6-9C22D7A9B9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('10.3.'!$B$11,'10.3.'!$B$10)</c:f>
              <c:strCache>
                <c:ptCount val="2"/>
                <c:pt idx="0">
                  <c:v>UE-27</c:v>
                </c:pt>
                <c:pt idx="1">
                  <c:v>Portugal </c:v>
                </c:pt>
              </c:strCache>
            </c:strRef>
          </c:cat>
          <c:val>
            <c:numRef>
              <c:f>'10.3.'!$G$10:$G$11</c:f>
              <c:numCache>
                <c:formatCode>0.0%</c:formatCode>
                <c:ptCount val="2"/>
                <c:pt idx="0">
                  <c:v>0.22170858353454076</c:v>
                </c:pt>
                <c:pt idx="1">
                  <c:v>9.8591549295774641E-2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C1-4C62-A76E-A98B5BF135B9}"/>
            </c:ext>
          </c:extLst>
        </c:ser>
        <c:ser>
          <c:idx val="4"/>
          <c:order val="5"/>
          <c:tx>
            <c:strRef>
              <c:f>'10.3.'!$H$9</c:f>
              <c:strCache>
                <c:ptCount val="1"/>
                <c:pt idx="0">
                  <c:v>Construção</c:v>
                </c:pt>
              </c:strCache>
            </c:strRef>
          </c:tx>
          <c:spPr>
            <a:solidFill>
              <a:srgbClr val="24455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4156042982673131"/>
                  <c:y val="2.465503830900755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4455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05-4922-BFE6-9C22D7A9B963}"/>
                </c:ext>
              </c:extLst>
            </c:dLbl>
            <c:dLbl>
              <c:idx val="1"/>
              <c:layout>
                <c:manualLayout>
                  <c:x val="0.14034568732408984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4455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05-4922-BFE6-9C22D7A9B9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('10.3.'!$B$11,'10.3.'!$B$10)</c:f>
              <c:strCache>
                <c:ptCount val="2"/>
                <c:pt idx="0">
                  <c:v>UE-27</c:v>
                </c:pt>
                <c:pt idx="1">
                  <c:v>Portugal </c:v>
                </c:pt>
              </c:strCache>
            </c:strRef>
          </c:cat>
          <c:val>
            <c:numRef>
              <c:f>'10.3.'!$H$10:$H$11</c:f>
              <c:numCache>
                <c:formatCode>0.0%</c:formatCode>
                <c:ptCount val="2"/>
                <c:pt idx="0">
                  <c:v>8.7937092171979467E-2</c:v>
                </c:pt>
                <c:pt idx="1">
                  <c:v>0.35880634551310292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C1-4C62-A76E-A98B5BF135B9}"/>
            </c:ext>
          </c:extLst>
        </c:ser>
        <c:ser>
          <c:idx val="5"/>
          <c:order val="6"/>
          <c:tx>
            <c:strRef>
              <c:f>'10.3.'!$I$9</c:f>
              <c:strCache>
                <c:ptCount val="1"/>
                <c:pt idx="0">
                  <c:v>Domésticos</c:v>
                </c:pt>
              </c:strCache>
            </c:strRef>
          </c:tx>
          <c:spPr>
            <a:solidFill>
              <a:srgbClr val="299E8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2501548338089774"/>
                  <c:y val="-2.3782773737494966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19-B344-933B-39575F3D91AF}"/>
                </c:ext>
              </c:extLst>
            </c:dLbl>
            <c:dLbl>
              <c:idx val="1"/>
              <c:layout>
                <c:manualLayout>
                  <c:x val="0.13022446185510181"/>
                  <c:y val="-5.189028758864042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19-B344-933B-39575F3D91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99E8F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'10.3.'!$I$10:$I$11</c:f>
              <c:numCache>
                <c:formatCode>0.0%</c:formatCode>
                <c:ptCount val="2"/>
                <c:pt idx="0">
                  <c:v>0.32797667977739237</c:v>
                </c:pt>
                <c:pt idx="1">
                  <c:v>8.2253007874150463E-2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19-B344-933B-39575F3D91AF}"/>
            </c:ext>
          </c:extLst>
        </c:ser>
        <c:ser>
          <c:idx val="7"/>
          <c:order val="7"/>
          <c:tx>
            <c:strRef>
              <c:f>'10.3.'!$J$9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6CB87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2501548338089774"/>
                  <c:y val="-2.594514379431997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19-B344-933B-39575F3D91AF}"/>
                </c:ext>
              </c:extLst>
            </c:dLbl>
            <c:dLbl>
              <c:idx val="1"/>
              <c:layout>
                <c:manualLayout>
                  <c:x val="0.12327915722282971"/>
                  <c:y val="-2.594514379431973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19-B344-933B-39575F3D91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6CB87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'10.3.'!$J$10:$J$11</c:f>
              <c:numCache>
                <c:formatCode>0.0%</c:formatCode>
                <c:ptCount val="2"/>
                <c:pt idx="0">
                  <c:v>0.15571019940139191</c:v>
                </c:pt>
                <c:pt idx="1">
                  <c:v>4.7133698027826847E-2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19-B344-933B-39575F3D91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811505400"/>
        <c:axId val="811501136"/>
      </c:barChart>
      <c:catAx>
        <c:axId val="811505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811501136"/>
        <c:crosses val="autoZero"/>
        <c:auto val="1"/>
        <c:lblAlgn val="ctr"/>
        <c:lblOffset val="100"/>
        <c:noMultiLvlLbl val="0"/>
      </c:catAx>
      <c:valAx>
        <c:axId val="811501136"/>
        <c:scaling>
          <c:orientation val="minMax"/>
          <c:max val="1"/>
        </c:scaling>
        <c:delete val="1"/>
        <c:axPos val="l"/>
        <c:numFmt formatCode="0.0%" sourceLinked="1"/>
        <c:majorTickMark val="none"/>
        <c:minorTickMark val="none"/>
        <c:tickLblPos val="nextTo"/>
        <c:crossAx val="811505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077850689795794"/>
          <c:y val="0.87664505383581515"/>
          <c:w val="0.74578042441623371"/>
          <c:h val="0.11528561002275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400" b="0" i="0" u="none" strike="noStrike" baseline="0">
                <a:effectLst/>
              </a:rPr>
              <a:t>Tratamento de resíduos por tipo de tratamento na UE | 2018</a:t>
            </a:r>
            <a:r>
              <a:rPr lang="pt-PT" sz="1400" b="0" i="0" u="none" strike="noStrike" baseline="0"/>
              <a:t> </a:t>
            </a:r>
            <a:endParaRPr lang="pt-PT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'10.4.'!$C$10:$C$11</c:f>
              <c:strCache>
                <c:ptCount val="2"/>
                <c:pt idx="0">
                  <c:v>Eliminação:</c:v>
                </c:pt>
                <c:pt idx="1">
                  <c:v>Aterros e outros </c:v>
                </c:pt>
              </c:strCache>
            </c:strRef>
          </c:tx>
          <c:spPr>
            <a:solidFill>
              <a:srgbClr val="656161"/>
            </a:solidFill>
            <a:ln>
              <a:noFill/>
            </a:ln>
            <a:effectLst/>
          </c:spPr>
          <c:invertIfNegative val="0"/>
          <c:cat>
            <c:strRef>
              <c:f>'10.4.'!$B$12:$B$39</c:f>
              <c:strCache>
                <c:ptCount val="28"/>
                <c:pt idx="0">
                  <c:v>Eslovénia </c:v>
                </c:pt>
                <c:pt idx="1">
                  <c:v>Dinamarca </c:v>
                </c:pt>
                <c:pt idx="2">
                  <c:v>Bélgica </c:v>
                </c:pt>
                <c:pt idx="3">
                  <c:v>República Checa </c:v>
                </c:pt>
                <c:pt idx="4">
                  <c:v>Itália </c:v>
                </c:pt>
                <c:pt idx="5">
                  <c:v>Malta </c:v>
                </c:pt>
                <c:pt idx="6">
                  <c:v>Alemanha </c:v>
                </c:pt>
                <c:pt idx="7">
                  <c:v>Luxemburgo </c:v>
                </c:pt>
                <c:pt idx="8">
                  <c:v>Hungria </c:v>
                </c:pt>
                <c:pt idx="9">
                  <c:v>Polónia </c:v>
                </c:pt>
                <c:pt idx="10">
                  <c:v>França </c:v>
                </c:pt>
                <c:pt idx="11">
                  <c:v>Irlanda </c:v>
                </c:pt>
                <c:pt idx="12">
                  <c:v>Letónia </c:v>
                </c:pt>
                <c:pt idx="13">
                  <c:v>Portugal </c:v>
                </c:pt>
                <c:pt idx="14">
                  <c:v>Eslováquia </c:v>
                </c:pt>
                <c:pt idx="15">
                  <c:v>Croácia</c:v>
                </c:pt>
                <c:pt idx="16">
                  <c:v>Média UE-27</c:v>
                </c:pt>
                <c:pt idx="17">
                  <c:v>Espanha </c:v>
                </c:pt>
                <c:pt idx="18">
                  <c:v>Áustria </c:v>
                </c:pt>
                <c:pt idx="19">
                  <c:v>Países Baixos </c:v>
                </c:pt>
                <c:pt idx="20">
                  <c:v>Chipre </c:v>
                </c:pt>
                <c:pt idx="21">
                  <c:v>Lituânia </c:v>
                </c:pt>
                <c:pt idx="22">
                  <c:v>Estónia </c:v>
                </c:pt>
                <c:pt idx="23">
                  <c:v>Suécia </c:v>
                </c:pt>
                <c:pt idx="24">
                  <c:v>Finlândia </c:v>
                </c:pt>
                <c:pt idx="25">
                  <c:v>Grécia </c:v>
                </c:pt>
                <c:pt idx="26">
                  <c:v>Roménia </c:v>
                </c:pt>
                <c:pt idx="27">
                  <c:v>Bulgária </c:v>
                </c:pt>
              </c:strCache>
            </c:strRef>
          </c:cat>
          <c:val>
            <c:numRef>
              <c:f>'10.4.'!$C$12:$C$39</c:f>
              <c:numCache>
                <c:formatCode>#,##0</c:formatCode>
                <c:ptCount val="28"/>
                <c:pt idx="0">
                  <c:v>310136</c:v>
                </c:pt>
                <c:pt idx="1">
                  <c:v>1086271</c:v>
                </c:pt>
                <c:pt idx="2">
                  <c:v>3812115</c:v>
                </c:pt>
                <c:pt idx="3">
                  <c:v>3617896</c:v>
                </c:pt>
                <c:pt idx="4">
                  <c:v>18319686</c:v>
                </c:pt>
                <c:pt idx="5">
                  <c:v>335304</c:v>
                </c:pt>
                <c:pt idx="6">
                  <c:v>71370169</c:v>
                </c:pt>
                <c:pt idx="7">
                  <c:v>2479959</c:v>
                </c:pt>
                <c:pt idx="8">
                  <c:v>4141319</c:v>
                </c:pt>
                <c:pt idx="9">
                  <c:v>41521106</c:v>
                </c:pt>
                <c:pt idx="10">
                  <c:v>87706806</c:v>
                </c:pt>
                <c:pt idx="11">
                  <c:v>3339204</c:v>
                </c:pt>
                <c:pt idx="12">
                  <c:v>476420</c:v>
                </c:pt>
                <c:pt idx="13">
                  <c:v>3546807</c:v>
                </c:pt>
                <c:pt idx="14">
                  <c:v>3412554</c:v>
                </c:pt>
                <c:pt idx="15">
                  <c:v>1590392</c:v>
                </c:pt>
                <c:pt idx="16">
                  <c:v>35928888.888888888</c:v>
                </c:pt>
                <c:pt idx="17">
                  <c:v>58811437</c:v>
                </c:pt>
                <c:pt idx="18">
                  <c:v>28794325</c:v>
                </c:pt>
                <c:pt idx="19">
                  <c:v>70645568</c:v>
                </c:pt>
                <c:pt idx="20">
                  <c:v>1009584</c:v>
                </c:pt>
                <c:pt idx="21">
                  <c:v>2620051</c:v>
                </c:pt>
                <c:pt idx="22">
                  <c:v>13239255</c:v>
                </c:pt>
                <c:pt idx="23">
                  <c:v>101676401</c:v>
                </c:pt>
                <c:pt idx="24">
                  <c:v>104378529</c:v>
                </c:pt>
                <c:pt idx="25">
                  <c:v>36296661</c:v>
                </c:pt>
                <c:pt idx="26">
                  <c:v>190964310</c:v>
                </c:pt>
                <c:pt idx="27">
                  <c:v>114575526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8-5544-8780-F52CBFBF781F}"/>
            </c:ext>
          </c:extLst>
        </c:ser>
        <c:ser>
          <c:idx val="1"/>
          <c:order val="1"/>
          <c:tx>
            <c:strRef>
              <c:f>'10.4.'!$D$10:$D$11</c:f>
              <c:strCache>
                <c:ptCount val="2"/>
                <c:pt idx="0">
                  <c:v>Eliminação:</c:v>
                </c:pt>
                <c:pt idx="1">
                  <c:v>Incineração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'10.4.'!$B$12:$B$39</c:f>
              <c:strCache>
                <c:ptCount val="28"/>
                <c:pt idx="0">
                  <c:v>Eslovénia </c:v>
                </c:pt>
                <c:pt idx="1">
                  <c:v>Dinamarca </c:v>
                </c:pt>
                <c:pt idx="2">
                  <c:v>Bélgica </c:v>
                </c:pt>
                <c:pt idx="3">
                  <c:v>República Checa </c:v>
                </c:pt>
                <c:pt idx="4">
                  <c:v>Itália </c:v>
                </c:pt>
                <c:pt idx="5">
                  <c:v>Malta </c:v>
                </c:pt>
                <c:pt idx="6">
                  <c:v>Alemanha </c:v>
                </c:pt>
                <c:pt idx="7">
                  <c:v>Luxemburgo </c:v>
                </c:pt>
                <c:pt idx="8">
                  <c:v>Hungria </c:v>
                </c:pt>
                <c:pt idx="9">
                  <c:v>Polónia </c:v>
                </c:pt>
                <c:pt idx="10">
                  <c:v>França </c:v>
                </c:pt>
                <c:pt idx="11">
                  <c:v>Irlanda </c:v>
                </c:pt>
                <c:pt idx="12">
                  <c:v>Letónia </c:v>
                </c:pt>
                <c:pt idx="13">
                  <c:v>Portugal </c:v>
                </c:pt>
                <c:pt idx="14">
                  <c:v>Eslováquia </c:v>
                </c:pt>
                <c:pt idx="15">
                  <c:v>Croácia</c:v>
                </c:pt>
                <c:pt idx="16">
                  <c:v>Média UE-27</c:v>
                </c:pt>
                <c:pt idx="17">
                  <c:v>Espanha </c:v>
                </c:pt>
                <c:pt idx="18">
                  <c:v>Áustria </c:v>
                </c:pt>
                <c:pt idx="19">
                  <c:v>Países Baixos </c:v>
                </c:pt>
                <c:pt idx="20">
                  <c:v>Chipre </c:v>
                </c:pt>
                <c:pt idx="21">
                  <c:v>Lituânia </c:v>
                </c:pt>
                <c:pt idx="22">
                  <c:v>Estónia </c:v>
                </c:pt>
                <c:pt idx="23">
                  <c:v>Suécia </c:v>
                </c:pt>
                <c:pt idx="24">
                  <c:v>Finlândia </c:v>
                </c:pt>
                <c:pt idx="25">
                  <c:v>Grécia </c:v>
                </c:pt>
                <c:pt idx="26">
                  <c:v>Roménia </c:v>
                </c:pt>
                <c:pt idx="27">
                  <c:v>Bulgária </c:v>
                </c:pt>
              </c:strCache>
            </c:strRef>
          </c:cat>
          <c:val>
            <c:numRef>
              <c:f>'10.4.'!$D$12:$D$39</c:f>
              <c:numCache>
                <c:formatCode>#,##0</c:formatCode>
                <c:ptCount val="28"/>
                <c:pt idx="0">
                  <c:v>39263</c:v>
                </c:pt>
                <c:pt idx="1">
                  <c:v>5253</c:v>
                </c:pt>
                <c:pt idx="2">
                  <c:v>1753627</c:v>
                </c:pt>
                <c:pt idx="3">
                  <c:v>93557</c:v>
                </c:pt>
                <c:pt idx="4">
                  <c:v>3733871</c:v>
                </c:pt>
                <c:pt idx="5">
                  <c:v>4960</c:v>
                </c:pt>
                <c:pt idx="6">
                  <c:v>1944014</c:v>
                </c:pt>
                <c:pt idx="7">
                  <c:v>0</c:v>
                </c:pt>
                <c:pt idx="8">
                  <c:v>82097</c:v>
                </c:pt>
                <c:pt idx="9">
                  <c:v>627540</c:v>
                </c:pt>
                <c:pt idx="10">
                  <c:v>4344300</c:v>
                </c:pt>
                <c:pt idx="11">
                  <c:v>8879</c:v>
                </c:pt>
                <c:pt idx="12">
                  <c:v>255</c:v>
                </c:pt>
                <c:pt idx="13">
                  <c:v>30478</c:v>
                </c:pt>
                <c:pt idx="14">
                  <c:v>40857</c:v>
                </c:pt>
                <c:pt idx="15">
                  <c:v>0</c:v>
                </c:pt>
                <c:pt idx="16">
                  <c:v>531851.8518518518</c:v>
                </c:pt>
                <c:pt idx="17">
                  <c:v>156033</c:v>
                </c:pt>
                <c:pt idx="18">
                  <c:v>0</c:v>
                </c:pt>
                <c:pt idx="19">
                  <c:v>1085439</c:v>
                </c:pt>
                <c:pt idx="20">
                  <c:v>0</c:v>
                </c:pt>
                <c:pt idx="21">
                  <c:v>2100</c:v>
                </c:pt>
                <c:pt idx="22">
                  <c:v>43</c:v>
                </c:pt>
                <c:pt idx="23">
                  <c:v>134144</c:v>
                </c:pt>
                <c:pt idx="24">
                  <c:v>97595</c:v>
                </c:pt>
                <c:pt idx="25">
                  <c:v>7010</c:v>
                </c:pt>
                <c:pt idx="26">
                  <c:v>79937</c:v>
                </c:pt>
                <c:pt idx="27">
                  <c:v>6266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08-5544-8780-F52CBFBF781F}"/>
            </c:ext>
          </c:extLst>
        </c:ser>
        <c:ser>
          <c:idx val="2"/>
          <c:order val="2"/>
          <c:tx>
            <c:strRef>
              <c:f>'10.4.'!$E$10:$E$11</c:f>
              <c:strCache>
                <c:ptCount val="2"/>
                <c:pt idx="0">
                  <c:v>Valorização:</c:v>
                </c:pt>
                <c:pt idx="1">
                  <c:v>Recuperação de energia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'10.4.'!$B$12:$B$39</c:f>
              <c:strCache>
                <c:ptCount val="28"/>
                <c:pt idx="0">
                  <c:v>Eslovénia </c:v>
                </c:pt>
                <c:pt idx="1">
                  <c:v>Dinamarca </c:v>
                </c:pt>
                <c:pt idx="2">
                  <c:v>Bélgica </c:v>
                </c:pt>
                <c:pt idx="3">
                  <c:v>República Checa </c:v>
                </c:pt>
                <c:pt idx="4">
                  <c:v>Itália </c:v>
                </c:pt>
                <c:pt idx="5">
                  <c:v>Malta </c:v>
                </c:pt>
                <c:pt idx="6">
                  <c:v>Alemanha </c:v>
                </c:pt>
                <c:pt idx="7">
                  <c:v>Luxemburgo </c:v>
                </c:pt>
                <c:pt idx="8">
                  <c:v>Hungria </c:v>
                </c:pt>
                <c:pt idx="9">
                  <c:v>Polónia </c:v>
                </c:pt>
                <c:pt idx="10">
                  <c:v>França </c:v>
                </c:pt>
                <c:pt idx="11">
                  <c:v>Irlanda </c:v>
                </c:pt>
                <c:pt idx="12">
                  <c:v>Letónia </c:v>
                </c:pt>
                <c:pt idx="13">
                  <c:v>Portugal </c:v>
                </c:pt>
                <c:pt idx="14">
                  <c:v>Eslováquia </c:v>
                </c:pt>
                <c:pt idx="15">
                  <c:v>Croácia</c:v>
                </c:pt>
                <c:pt idx="16">
                  <c:v>Média UE-27</c:v>
                </c:pt>
                <c:pt idx="17">
                  <c:v>Espanha </c:v>
                </c:pt>
                <c:pt idx="18">
                  <c:v>Áustria </c:v>
                </c:pt>
                <c:pt idx="19">
                  <c:v>Países Baixos </c:v>
                </c:pt>
                <c:pt idx="20">
                  <c:v>Chipre </c:v>
                </c:pt>
                <c:pt idx="21">
                  <c:v>Lituânia </c:v>
                </c:pt>
                <c:pt idx="22">
                  <c:v>Estónia </c:v>
                </c:pt>
                <c:pt idx="23">
                  <c:v>Suécia </c:v>
                </c:pt>
                <c:pt idx="24">
                  <c:v>Finlândia </c:v>
                </c:pt>
                <c:pt idx="25">
                  <c:v>Grécia </c:v>
                </c:pt>
                <c:pt idx="26">
                  <c:v>Roménia </c:v>
                </c:pt>
                <c:pt idx="27">
                  <c:v>Bulgária </c:v>
                </c:pt>
              </c:strCache>
            </c:strRef>
          </c:cat>
          <c:val>
            <c:numRef>
              <c:f>'10.4.'!$E$12:$E$39</c:f>
              <c:numCache>
                <c:formatCode>#,##0</c:formatCode>
                <c:ptCount val="28"/>
                <c:pt idx="0">
                  <c:v>206733</c:v>
                </c:pt>
                <c:pt idx="1">
                  <c:v>3452677</c:v>
                </c:pt>
                <c:pt idx="2">
                  <c:v>5494381</c:v>
                </c:pt>
                <c:pt idx="3">
                  <c:v>1200655</c:v>
                </c:pt>
                <c:pt idx="4">
                  <c:v>8365318</c:v>
                </c:pt>
                <c:pt idx="5">
                  <c:v>0</c:v>
                </c:pt>
                <c:pt idx="6">
                  <c:v>46524957</c:v>
                </c:pt>
                <c:pt idx="7">
                  <c:v>268674</c:v>
                </c:pt>
                <c:pt idx="8">
                  <c:v>1087730</c:v>
                </c:pt>
                <c:pt idx="9">
                  <c:v>5646257</c:v>
                </c:pt>
                <c:pt idx="10">
                  <c:v>17811485</c:v>
                </c:pt>
                <c:pt idx="11">
                  <c:v>1206622</c:v>
                </c:pt>
                <c:pt idx="12">
                  <c:v>172070</c:v>
                </c:pt>
                <c:pt idx="13">
                  <c:v>1146998</c:v>
                </c:pt>
                <c:pt idx="14">
                  <c:v>569321</c:v>
                </c:pt>
                <c:pt idx="15">
                  <c:v>73880</c:v>
                </c:pt>
                <c:pt idx="16">
                  <c:v>4804444.444444444</c:v>
                </c:pt>
                <c:pt idx="17">
                  <c:v>3564644</c:v>
                </c:pt>
                <c:pt idx="18">
                  <c:v>0</c:v>
                </c:pt>
                <c:pt idx="19">
                  <c:v>10376705</c:v>
                </c:pt>
                <c:pt idx="20">
                  <c:v>131818</c:v>
                </c:pt>
                <c:pt idx="21">
                  <c:v>292879</c:v>
                </c:pt>
                <c:pt idx="22">
                  <c:v>397737</c:v>
                </c:pt>
                <c:pt idx="23">
                  <c:v>8932442</c:v>
                </c:pt>
                <c:pt idx="24">
                  <c:v>6251291</c:v>
                </c:pt>
                <c:pt idx="25">
                  <c:v>298902</c:v>
                </c:pt>
                <c:pt idx="26">
                  <c:v>2054565</c:v>
                </c:pt>
                <c:pt idx="27">
                  <c:v>634326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08-5544-8780-F52CBFBF781F}"/>
            </c:ext>
          </c:extLst>
        </c:ser>
        <c:ser>
          <c:idx val="3"/>
          <c:order val="3"/>
          <c:tx>
            <c:strRef>
              <c:f>'10.4.'!$F$10:$F$11</c:f>
              <c:strCache>
                <c:ptCount val="2"/>
                <c:pt idx="0">
                  <c:v>Valorização:</c:v>
                </c:pt>
                <c:pt idx="1">
                  <c:v>Reciclagem</c:v>
                </c:pt>
              </c:strCache>
            </c:strRef>
          </c:tx>
          <c:spPr>
            <a:solidFill>
              <a:srgbClr val="E87051"/>
            </a:solidFill>
            <a:ln>
              <a:noFill/>
            </a:ln>
            <a:effectLst/>
          </c:spPr>
          <c:invertIfNegative val="0"/>
          <c:cat>
            <c:strRef>
              <c:f>'10.4.'!$B$12:$B$39</c:f>
              <c:strCache>
                <c:ptCount val="28"/>
                <c:pt idx="0">
                  <c:v>Eslovénia </c:v>
                </c:pt>
                <c:pt idx="1">
                  <c:v>Dinamarca </c:v>
                </c:pt>
                <c:pt idx="2">
                  <c:v>Bélgica </c:v>
                </c:pt>
                <c:pt idx="3">
                  <c:v>República Checa </c:v>
                </c:pt>
                <c:pt idx="4">
                  <c:v>Itália </c:v>
                </c:pt>
                <c:pt idx="5">
                  <c:v>Malta </c:v>
                </c:pt>
                <c:pt idx="6">
                  <c:v>Alemanha </c:v>
                </c:pt>
                <c:pt idx="7">
                  <c:v>Luxemburgo </c:v>
                </c:pt>
                <c:pt idx="8">
                  <c:v>Hungria </c:v>
                </c:pt>
                <c:pt idx="9">
                  <c:v>Polónia </c:v>
                </c:pt>
                <c:pt idx="10">
                  <c:v>França </c:v>
                </c:pt>
                <c:pt idx="11">
                  <c:v>Irlanda </c:v>
                </c:pt>
                <c:pt idx="12">
                  <c:v>Letónia </c:v>
                </c:pt>
                <c:pt idx="13">
                  <c:v>Portugal </c:v>
                </c:pt>
                <c:pt idx="14">
                  <c:v>Eslováquia </c:v>
                </c:pt>
                <c:pt idx="15">
                  <c:v>Croácia</c:v>
                </c:pt>
                <c:pt idx="16">
                  <c:v>Média UE-27</c:v>
                </c:pt>
                <c:pt idx="17">
                  <c:v>Espanha </c:v>
                </c:pt>
                <c:pt idx="18">
                  <c:v>Áustria </c:v>
                </c:pt>
                <c:pt idx="19">
                  <c:v>Países Baixos </c:v>
                </c:pt>
                <c:pt idx="20">
                  <c:v>Chipre </c:v>
                </c:pt>
                <c:pt idx="21">
                  <c:v>Lituânia </c:v>
                </c:pt>
                <c:pt idx="22">
                  <c:v>Estónia </c:v>
                </c:pt>
                <c:pt idx="23">
                  <c:v>Suécia </c:v>
                </c:pt>
                <c:pt idx="24">
                  <c:v>Finlândia </c:v>
                </c:pt>
                <c:pt idx="25">
                  <c:v>Grécia </c:v>
                </c:pt>
                <c:pt idx="26">
                  <c:v>Roménia </c:v>
                </c:pt>
                <c:pt idx="27">
                  <c:v>Bulgária </c:v>
                </c:pt>
              </c:strCache>
            </c:strRef>
          </c:cat>
          <c:val>
            <c:numRef>
              <c:f>'10.4.'!$F$12:$F$39</c:f>
              <c:numCache>
                <c:formatCode>#,##0</c:formatCode>
                <c:ptCount val="28"/>
                <c:pt idx="0">
                  <c:v>3642273</c:v>
                </c:pt>
                <c:pt idx="1">
                  <c:v>10383768</c:v>
                </c:pt>
                <c:pt idx="2">
                  <c:v>37859864</c:v>
                </c:pt>
                <c:pt idx="3">
                  <c:v>17217635</c:v>
                </c:pt>
                <c:pt idx="4">
                  <c:v>116846730</c:v>
                </c:pt>
                <c:pt idx="5">
                  <c:v>396162</c:v>
                </c:pt>
                <c:pt idx="6">
                  <c:v>165726249</c:v>
                </c:pt>
                <c:pt idx="7">
                  <c:v>4278283</c:v>
                </c:pt>
                <c:pt idx="8">
                  <c:v>10706319</c:v>
                </c:pt>
                <c:pt idx="9">
                  <c:v>77689204</c:v>
                </c:pt>
                <c:pt idx="10">
                  <c:v>181414943</c:v>
                </c:pt>
                <c:pt idx="11">
                  <c:v>1404463</c:v>
                </c:pt>
                <c:pt idx="12">
                  <c:v>985679</c:v>
                </c:pt>
                <c:pt idx="13">
                  <c:v>4991476</c:v>
                </c:pt>
                <c:pt idx="14">
                  <c:v>3268762</c:v>
                </c:pt>
                <c:pt idx="15">
                  <c:v>1971229</c:v>
                </c:pt>
                <c:pt idx="16">
                  <c:v>30446296.296296295</c:v>
                </c:pt>
                <c:pt idx="17">
                  <c:v>47245055</c:v>
                </c:pt>
                <c:pt idx="18">
                  <c:v>22761671</c:v>
                </c:pt>
                <c:pt idx="19">
                  <c:v>62033867</c:v>
                </c:pt>
                <c:pt idx="20">
                  <c:v>309856</c:v>
                </c:pt>
                <c:pt idx="21">
                  <c:v>1577788</c:v>
                </c:pt>
                <c:pt idx="22">
                  <c:v>6296318</c:v>
                </c:pt>
                <c:pt idx="23">
                  <c:v>17224625</c:v>
                </c:pt>
                <c:pt idx="24">
                  <c:v>11519468</c:v>
                </c:pt>
                <c:pt idx="25">
                  <c:v>4554720</c:v>
                </c:pt>
                <c:pt idx="26">
                  <c:v>6326465</c:v>
                </c:pt>
                <c:pt idx="27">
                  <c:v>3414913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08-5544-8780-F52CBFBF781F}"/>
            </c:ext>
          </c:extLst>
        </c:ser>
        <c:ser>
          <c:idx val="4"/>
          <c:order val="4"/>
          <c:tx>
            <c:strRef>
              <c:f>'10.4.'!$G$10:$G$11</c:f>
              <c:strCache>
                <c:ptCount val="2"/>
                <c:pt idx="0">
                  <c:v>Valorização:</c:v>
                </c:pt>
                <c:pt idx="1">
                  <c:v>"Backfilling"</c:v>
                </c:pt>
              </c:strCache>
            </c:strRef>
          </c:tx>
          <c:spPr>
            <a:solidFill>
              <a:srgbClr val="244553"/>
            </a:solidFill>
            <a:ln>
              <a:noFill/>
            </a:ln>
            <a:effectLst/>
          </c:spPr>
          <c:invertIfNegative val="0"/>
          <c:cat>
            <c:strRef>
              <c:f>'10.4.'!$B$12:$B$39</c:f>
              <c:strCache>
                <c:ptCount val="28"/>
                <c:pt idx="0">
                  <c:v>Eslovénia </c:v>
                </c:pt>
                <c:pt idx="1">
                  <c:v>Dinamarca </c:v>
                </c:pt>
                <c:pt idx="2">
                  <c:v>Bélgica </c:v>
                </c:pt>
                <c:pt idx="3">
                  <c:v>República Checa </c:v>
                </c:pt>
                <c:pt idx="4">
                  <c:v>Itália </c:v>
                </c:pt>
                <c:pt idx="5">
                  <c:v>Malta </c:v>
                </c:pt>
                <c:pt idx="6">
                  <c:v>Alemanha </c:v>
                </c:pt>
                <c:pt idx="7">
                  <c:v>Luxemburgo </c:v>
                </c:pt>
                <c:pt idx="8">
                  <c:v>Hungria </c:v>
                </c:pt>
                <c:pt idx="9">
                  <c:v>Polónia </c:v>
                </c:pt>
                <c:pt idx="10">
                  <c:v>França </c:v>
                </c:pt>
                <c:pt idx="11">
                  <c:v>Irlanda </c:v>
                </c:pt>
                <c:pt idx="12">
                  <c:v>Letónia </c:v>
                </c:pt>
                <c:pt idx="13">
                  <c:v>Portugal </c:v>
                </c:pt>
                <c:pt idx="14">
                  <c:v>Eslováquia </c:v>
                </c:pt>
                <c:pt idx="15">
                  <c:v>Croácia</c:v>
                </c:pt>
                <c:pt idx="16">
                  <c:v>Média UE-27</c:v>
                </c:pt>
                <c:pt idx="17">
                  <c:v>Espanha </c:v>
                </c:pt>
                <c:pt idx="18">
                  <c:v>Áustria </c:v>
                </c:pt>
                <c:pt idx="19">
                  <c:v>Países Baixos </c:v>
                </c:pt>
                <c:pt idx="20">
                  <c:v>Chipre </c:v>
                </c:pt>
                <c:pt idx="21">
                  <c:v>Lituânia </c:v>
                </c:pt>
                <c:pt idx="22">
                  <c:v>Estónia </c:v>
                </c:pt>
                <c:pt idx="23">
                  <c:v>Suécia </c:v>
                </c:pt>
                <c:pt idx="24">
                  <c:v>Finlândia </c:v>
                </c:pt>
                <c:pt idx="25">
                  <c:v>Grécia </c:v>
                </c:pt>
                <c:pt idx="26">
                  <c:v>Roménia </c:v>
                </c:pt>
                <c:pt idx="27">
                  <c:v>Bulgária </c:v>
                </c:pt>
              </c:strCache>
            </c:strRef>
          </c:cat>
          <c:val>
            <c:numRef>
              <c:f>'10.4.'!$G$12:$G$39</c:f>
              <c:numCache>
                <c:formatCode>#,##0</c:formatCode>
                <c:ptCount val="28"/>
                <c:pt idx="0">
                  <c:v>4115408</c:v>
                </c:pt>
                <c:pt idx="1">
                  <c:v>3373517</c:v>
                </c:pt>
                <c:pt idx="2">
                  <c:v>0</c:v>
                </c:pt>
                <c:pt idx="3">
                  <c:v>11715141</c:v>
                </c:pt>
                <c:pt idx="4">
                  <c:v>147624</c:v>
                </c:pt>
                <c:pt idx="5">
                  <c:v>1407245</c:v>
                </c:pt>
                <c:pt idx="6">
                  <c:v>102205523</c:v>
                </c:pt>
                <c:pt idx="7">
                  <c:v>3393396</c:v>
                </c:pt>
                <c:pt idx="8">
                  <c:v>910148</c:v>
                </c:pt>
                <c:pt idx="9">
                  <c:v>31971883</c:v>
                </c:pt>
                <c:pt idx="10">
                  <c:v>33796451</c:v>
                </c:pt>
                <c:pt idx="11">
                  <c:v>6300926</c:v>
                </c:pt>
                <c:pt idx="12">
                  <c:v>78273</c:v>
                </c:pt>
                <c:pt idx="13">
                  <c:v>631209</c:v>
                </c:pt>
                <c:pt idx="14">
                  <c:v>1255438</c:v>
                </c:pt>
                <c:pt idx="15">
                  <c:v>131084</c:v>
                </c:pt>
                <c:pt idx="16">
                  <c:v>8616666.666666666</c:v>
                </c:pt>
                <c:pt idx="17">
                  <c:v>12180380</c:v>
                </c:pt>
                <c:pt idx="18">
                  <c:v>8006449</c:v>
                </c:pt>
                <c:pt idx="19">
                  <c:v>0</c:v>
                </c:pt>
                <c:pt idx="20">
                  <c:v>372671</c:v>
                </c:pt>
                <c:pt idx="21">
                  <c:v>129493</c:v>
                </c:pt>
                <c:pt idx="22">
                  <c:v>1839829</c:v>
                </c:pt>
                <c:pt idx="23">
                  <c:v>3608305</c:v>
                </c:pt>
                <c:pt idx="24">
                  <c:v>2986639</c:v>
                </c:pt>
                <c:pt idx="25">
                  <c:v>1494700</c:v>
                </c:pt>
                <c:pt idx="26">
                  <c:v>602509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08-5544-8780-F52CBFBF7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overlap val="100"/>
        <c:axId val="674508928"/>
        <c:axId val="681481968"/>
      </c:barChart>
      <c:catAx>
        <c:axId val="67450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81481968"/>
        <c:crosses val="autoZero"/>
        <c:auto val="1"/>
        <c:lblAlgn val="ctr"/>
        <c:lblOffset val="100"/>
        <c:noMultiLvlLbl val="0"/>
      </c:catAx>
      <c:valAx>
        <c:axId val="68148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7450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Taxa de reciclagem de resíduos municipais,</a:t>
            </a:r>
          </a:p>
          <a:p>
            <a:pPr>
              <a:defRPr sz="1200"/>
            </a:pPr>
            <a:r>
              <a:rPr lang="pt-PT"/>
              <a:t> em Portugal e na UE | 2012-2020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'10.5.'!$B$30</c:f>
              <c:strCache>
                <c:ptCount val="1"/>
                <c:pt idx="0">
                  <c:v>Portugal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'10.5.'!$C$7:$K$7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'10.5.'!$C$30:$K$30</c:f>
              <c:numCache>
                <c:formatCode>0.0%</c:formatCode>
                <c:ptCount val="9"/>
                <c:pt idx="0">
                  <c:v>0.26100000000000001</c:v>
                </c:pt>
                <c:pt idx="1">
                  <c:v>0.25800000000000001</c:v>
                </c:pt>
                <c:pt idx="2">
                  <c:v>0.30399999999999999</c:v>
                </c:pt>
                <c:pt idx="3">
                  <c:v>0.29799999999999999</c:v>
                </c:pt>
                <c:pt idx="4">
                  <c:v>0.309</c:v>
                </c:pt>
                <c:pt idx="5">
                  <c:v>0.29100000000000004</c:v>
                </c:pt>
                <c:pt idx="6">
                  <c:v>0.29100000000000004</c:v>
                </c:pt>
                <c:pt idx="7">
                  <c:v>0.28899999999999998</c:v>
                </c:pt>
                <c:pt idx="8">
                  <c:v>0.26500000000000001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C-C84B-9CAC-621E80355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overlap val="-27"/>
        <c:axId val="349745536"/>
        <c:axId val="2032122287"/>
      </c:barChart>
      <c:lineChart>
        <c:grouping val="standard"/>
        <c:varyColors val="0"/>
        <c:ser>
          <c:idx val="1"/>
          <c:order val="1"/>
          <c:tx>
            <c:strRef>
              <c:f>'10.5.'!$B$8</c:f>
              <c:strCache>
                <c:ptCount val="1"/>
                <c:pt idx="0">
                  <c:v>UE-27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'10.5.'!$C$7:$K$7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'10.5.'!$C$8:$K$8</c:f>
              <c:numCache>
                <c:formatCode>0.0%</c:formatCode>
                <c:ptCount val="9"/>
                <c:pt idx="0">
                  <c:v>0.40899999999999997</c:v>
                </c:pt>
                <c:pt idx="1">
                  <c:v>0.41499999999999998</c:v>
                </c:pt>
                <c:pt idx="2">
                  <c:v>0.434</c:v>
                </c:pt>
                <c:pt idx="3">
                  <c:v>0.44900000000000001</c:v>
                </c:pt>
                <c:pt idx="4">
                  <c:v>0.46500000000000002</c:v>
                </c:pt>
                <c:pt idx="5">
                  <c:v>0.46899999999999997</c:v>
                </c:pt>
                <c:pt idx="6">
                  <c:v>0.47200000000000003</c:v>
                </c:pt>
                <c:pt idx="7">
                  <c:v>0.48100000000000004</c:v>
                </c:pt>
                <c:pt idx="8">
                  <c:v>0.47799999999999998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C-C84B-9CAC-621E80355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745536"/>
        <c:axId val="2032122287"/>
      </c:lineChart>
      <c:catAx>
        <c:axId val="34974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32122287"/>
        <c:crosses val="autoZero"/>
        <c:auto val="1"/>
        <c:lblAlgn val="ctr"/>
        <c:lblOffset val="100"/>
        <c:noMultiLvlLbl val="0"/>
      </c:catAx>
      <c:valAx>
        <c:axId val="2032122287"/>
        <c:scaling>
          <c:orientation val="minMax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974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200" b="0" i="0" u="none" strike="noStrike" baseline="0">
                <a:effectLst/>
              </a:rPr>
              <a:t>Taxa de reciclagem e de valorização de embalagens,</a:t>
            </a:r>
          </a:p>
          <a:p>
            <a:pPr>
              <a:defRPr/>
            </a:pPr>
            <a:r>
              <a:rPr lang="pt-PT" sz="1200" b="0" i="0" u="none" strike="noStrike" baseline="0">
                <a:effectLst/>
              </a:rPr>
              <a:t> </a:t>
            </a:r>
            <a:r>
              <a:rPr lang="pt-PT" sz="1200"/>
              <a:t>em Portugal e na UE |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'10.6.'!$B$85</c:f>
              <c:strCache>
                <c:ptCount val="1"/>
                <c:pt idx="0">
                  <c:v>UE-27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'10.6.'!$C$84:$D$84</c:f>
              <c:strCache>
                <c:ptCount val="2"/>
                <c:pt idx="0">
                  <c:v>Reciclagem</c:v>
                </c:pt>
                <c:pt idx="1">
                  <c:v>Valorização </c:v>
                </c:pt>
              </c:strCache>
            </c:strRef>
          </c:cat>
          <c:val>
            <c:numRef>
              <c:f>'10.6.'!$C$85:$D$85</c:f>
              <c:numCache>
                <c:formatCode>0.0%</c:formatCode>
                <c:ptCount val="2"/>
                <c:pt idx="0">
                  <c:v>0.64400000000000002</c:v>
                </c:pt>
                <c:pt idx="1">
                  <c:v>0.80400000000000005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E-4B21-8EF2-72A418EFF200}"/>
            </c:ext>
          </c:extLst>
        </c:ser>
        <c:ser>
          <c:idx val="1"/>
          <c:order val="1"/>
          <c:tx>
            <c:strRef>
              <c:f>'10.6.'!$B$86</c:f>
              <c:strCache>
                <c:ptCount val="1"/>
                <c:pt idx="0">
                  <c:v>Portugal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'10.6.'!$C$84:$D$84</c:f>
              <c:strCache>
                <c:ptCount val="2"/>
                <c:pt idx="0">
                  <c:v>Reciclagem</c:v>
                </c:pt>
                <c:pt idx="1">
                  <c:v>Valorização </c:v>
                </c:pt>
              </c:strCache>
            </c:strRef>
          </c:cat>
          <c:val>
            <c:numRef>
              <c:f>'10.6.'!$C$86:$D$86</c:f>
              <c:numCache>
                <c:formatCode>0.0%</c:formatCode>
                <c:ptCount val="2"/>
                <c:pt idx="0">
                  <c:v>0.628</c:v>
                </c:pt>
                <c:pt idx="1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E-4B21-8EF2-72A418EFF2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865152"/>
        <c:axId val="641863512"/>
      </c:barChart>
      <c:lineChart>
        <c:grouping val="standard"/>
        <c:varyColors val="0"/>
        <c:ser>
          <c:idx val="2"/>
          <c:order val="2"/>
          <c:tx>
            <c:strRef>
              <c:f>'10.6.'!$B$87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8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8.33333333333333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A7-46B0-8007-13C36DD89E10}"/>
                </c:ext>
              </c:extLst>
            </c:dLbl>
            <c:dLbl>
              <c:idx val="1"/>
              <c:layout>
                <c:manualLayout>
                  <c:x val="8.8888888888888892E-2"/>
                  <c:y val="-9.31935332493613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A7-46B0-8007-13C36DD89E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'10.6.'!$C$84:$D$84</c:f>
              <c:strCache>
                <c:ptCount val="2"/>
                <c:pt idx="0">
                  <c:v>Reciclagem</c:v>
                </c:pt>
                <c:pt idx="1">
                  <c:v>Valorização </c:v>
                </c:pt>
              </c:strCache>
            </c:strRef>
          </c:cat>
          <c:val>
            <c:numRef>
              <c:f>'10.6.'!$C$87:$D$87</c:f>
              <c:numCache>
                <c:formatCode>0.0%</c:formatCode>
                <c:ptCount val="2"/>
                <c:pt idx="0">
                  <c:v>0.55000000000000004</c:v>
                </c:pt>
                <c:pt idx="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A7-46B0-8007-13C36DD89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865152"/>
        <c:axId val="641863512"/>
      </c:lineChart>
      <c:catAx>
        <c:axId val="6418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41863512"/>
        <c:crosses val="autoZero"/>
        <c:auto val="1"/>
        <c:lblAlgn val="ctr"/>
        <c:lblOffset val="100"/>
        <c:noMultiLvlLbl val="0"/>
      </c:catAx>
      <c:valAx>
        <c:axId val="6418635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4186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400" b="0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Índice de rigor da política ambiental por sub-indicador</a:t>
            </a:r>
            <a:r>
              <a:rPr lang="pt-PT" sz="1400" b="0" i="0" u="none" strike="noStrike" baseline="0">
                <a:latin typeface="Verdana" panose="020B0604030504040204" pitchFamily="34" charset="0"/>
                <a:ea typeface="Verdana" panose="020B0604030504040204" pitchFamily="34" charset="0"/>
              </a:rPr>
              <a:t> na UE | 2020</a:t>
            </a:r>
            <a:endParaRPr lang="pt-PT" sz="1400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'2.1.'!$G$7</c:f>
              <c:strCache>
                <c:ptCount val="1"/>
                <c:pt idx="0">
                  <c:v>Instrumentos não baseados no mercado</c:v>
                </c:pt>
              </c:strCache>
            </c:strRef>
          </c:tx>
          <c:spPr>
            <a:solidFill>
              <a:srgbClr val="244553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1A313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E5-4364-B7F6-8801C2F8F792}"/>
              </c:ext>
            </c:extLst>
          </c:dPt>
          <c:cat>
            <c:strRef>
              <c:f>'2.1.'!$F$9:$F$28</c:f>
              <c:strCache>
                <c:ptCount val="20"/>
                <c:pt idx="0">
                  <c:v>Eslováquia</c:v>
                </c:pt>
                <c:pt idx="1">
                  <c:v>Espanha</c:v>
                </c:pt>
                <c:pt idx="2">
                  <c:v>Portugal</c:v>
                </c:pt>
                <c:pt idx="3">
                  <c:v>Hungria</c:v>
                </c:pt>
                <c:pt idx="4">
                  <c:v>Grécia</c:v>
                </c:pt>
                <c:pt idx="5">
                  <c:v>República Checa</c:v>
                </c:pt>
                <c:pt idx="6">
                  <c:v>Irlanda</c:v>
                </c:pt>
                <c:pt idx="7">
                  <c:v>Eslovénia</c:v>
                </c:pt>
                <c:pt idx="8">
                  <c:v>Estónia</c:v>
                </c:pt>
                <c:pt idx="9">
                  <c:v>Áustria</c:v>
                </c:pt>
                <c:pt idx="10">
                  <c:v>Bélgica</c:v>
                </c:pt>
                <c:pt idx="11">
                  <c:v>Alemanha</c:v>
                </c:pt>
                <c:pt idx="12">
                  <c:v>Países Baixos</c:v>
                </c:pt>
                <c:pt idx="13">
                  <c:v>Polónia</c:v>
                </c:pt>
                <c:pt idx="14">
                  <c:v>Dinamarca</c:v>
                </c:pt>
                <c:pt idx="15">
                  <c:v>Itália</c:v>
                </c:pt>
                <c:pt idx="16">
                  <c:v>Suécia</c:v>
                </c:pt>
                <c:pt idx="17">
                  <c:v>Finlândia</c:v>
                </c:pt>
                <c:pt idx="18">
                  <c:v>Luxemburgo</c:v>
                </c:pt>
                <c:pt idx="19">
                  <c:v>França</c:v>
                </c:pt>
              </c:strCache>
            </c:strRef>
          </c:cat>
          <c:val>
            <c:numRef>
              <c:f>'2.1.'!$G$9:$G$28</c:f>
              <c:numCache>
                <c:formatCode>0.00</c:formatCode>
                <c:ptCount val="20"/>
                <c:pt idx="0">
                  <c:v>1.8333333333333333</c:v>
                </c:pt>
                <c:pt idx="1">
                  <c:v>1.8333333333333333</c:v>
                </c:pt>
                <c:pt idx="2">
                  <c:v>1.8333333333333333</c:v>
                </c:pt>
                <c:pt idx="3">
                  <c:v>1.8333333333333333</c:v>
                </c:pt>
                <c:pt idx="4">
                  <c:v>1.8333333333333333</c:v>
                </c:pt>
                <c:pt idx="5">
                  <c:v>1.8333333333333333</c:v>
                </c:pt>
                <c:pt idx="6">
                  <c:v>1.8333333333333333</c:v>
                </c:pt>
                <c:pt idx="7">
                  <c:v>1.8333333333333333</c:v>
                </c:pt>
                <c:pt idx="8">
                  <c:v>1.8333333333333333</c:v>
                </c:pt>
                <c:pt idx="9">
                  <c:v>1.8333333333333333</c:v>
                </c:pt>
                <c:pt idx="10">
                  <c:v>1.8333333333333333</c:v>
                </c:pt>
                <c:pt idx="11">
                  <c:v>1.8333333333333333</c:v>
                </c:pt>
                <c:pt idx="12">
                  <c:v>1.8333333333333333</c:v>
                </c:pt>
                <c:pt idx="13">
                  <c:v>1.8333333333333333</c:v>
                </c:pt>
                <c:pt idx="14">
                  <c:v>1.8333333333333333</c:v>
                </c:pt>
                <c:pt idx="15">
                  <c:v>2</c:v>
                </c:pt>
                <c:pt idx="16">
                  <c:v>1.8333333333333333</c:v>
                </c:pt>
                <c:pt idx="17">
                  <c:v>1.8333333333333333</c:v>
                </c:pt>
                <c:pt idx="18">
                  <c:v>1.8333333333333333</c:v>
                </c:pt>
                <c:pt idx="19">
                  <c:v>1.8333333333333333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E5-4364-B7F6-8801C2F8F792}"/>
            </c:ext>
          </c:extLst>
        </c:ser>
        <c:ser>
          <c:idx val="1"/>
          <c:order val="1"/>
          <c:tx>
            <c:strRef>
              <c:f>'2.1.'!$H$7</c:f>
              <c:strCache>
                <c:ptCount val="1"/>
                <c:pt idx="0">
                  <c:v>Instrumentos baseados no mercado</c:v>
                </c:pt>
              </c:strCache>
            </c:strRef>
          </c:tx>
          <c:spPr>
            <a:solidFill>
              <a:srgbClr val="E8705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E149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4E5-4364-B7F6-8801C2F8F792}"/>
              </c:ext>
            </c:extLst>
          </c:dPt>
          <c:cat>
            <c:strRef>
              <c:f>'2.1.'!$F$9:$F$28</c:f>
              <c:strCache>
                <c:ptCount val="20"/>
                <c:pt idx="0">
                  <c:v>Eslováquia</c:v>
                </c:pt>
                <c:pt idx="1">
                  <c:v>Espanha</c:v>
                </c:pt>
                <c:pt idx="2">
                  <c:v>Portugal</c:v>
                </c:pt>
                <c:pt idx="3">
                  <c:v>Hungria</c:v>
                </c:pt>
                <c:pt idx="4">
                  <c:v>Grécia</c:v>
                </c:pt>
                <c:pt idx="5">
                  <c:v>República Checa</c:v>
                </c:pt>
                <c:pt idx="6">
                  <c:v>Irlanda</c:v>
                </c:pt>
                <c:pt idx="7">
                  <c:v>Eslovénia</c:v>
                </c:pt>
                <c:pt idx="8">
                  <c:v>Estónia</c:v>
                </c:pt>
                <c:pt idx="9">
                  <c:v>Áustria</c:v>
                </c:pt>
                <c:pt idx="10">
                  <c:v>Bélgica</c:v>
                </c:pt>
                <c:pt idx="11">
                  <c:v>Alemanha</c:v>
                </c:pt>
                <c:pt idx="12">
                  <c:v>Países Baixos</c:v>
                </c:pt>
                <c:pt idx="13">
                  <c:v>Polónia</c:v>
                </c:pt>
                <c:pt idx="14">
                  <c:v>Dinamarca</c:v>
                </c:pt>
                <c:pt idx="15">
                  <c:v>Itália</c:v>
                </c:pt>
                <c:pt idx="16">
                  <c:v>Suécia</c:v>
                </c:pt>
                <c:pt idx="17">
                  <c:v>Finlândia</c:v>
                </c:pt>
                <c:pt idx="18">
                  <c:v>Luxemburgo</c:v>
                </c:pt>
                <c:pt idx="19">
                  <c:v>França</c:v>
                </c:pt>
              </c:strCache>
            </c:strRef>
          </c:cat>
          <c:val>
            <c:numRef>
              <c:f>'2.1.'!$H$9:$H$28</c:f>
              <c:numCache>
                <c:formatCode>0.00</c:formatCode>
                <c:ptCount val="20"/>
                <c:pt idx="0">
                  <c:v>0.5</c:v>
                </c:pt>
                <c:pt idx="1">
                  <c:v>0.5</c:v>
                </c:pt>
                <c:pt idx="2">
                  <c:v>0.61111113333333322</c:v>
                </c:pt>
                <c:pt idx="3">
                  <c:v>0.38888886666666667</c:v>
                </c:pt>
                <c:pt idx="4">
                  <c:v>0.38888886666666667</c:v>
                </c:pt>
                <c:pt idx="5">
                  <c:v>0.61111113333333322</c:v>
                </c:pt>
                <c:pt idx="6">
                  <c:v>0.66666666666666663</c:v>
                </c:pt>
                <c:pt idx="7">
                  <c:v>0.5555555333333333</c:v>
                </c:pt>
                <c:pt idx="8">
                  <c:v>0.77777776666666665</c:v>
                </c:pt>
                <c:pt idx="9">
                  <c:v>0.38888886666666667</c:v>
                </c:pt>
                <c:pt idx="10">
                  <c:v>0.77777776666666665</c:v>
                </c:pt>
                <c:pt idx="11">
                  <c:v>0.38888886666666667</c:v>
                </c:pt>
                <c:pt idx="12">
                  <c:v>0.38888886666666667</c:v>
                </c:pt>
                <c:pt idx="13">
                  <c:v>1.0555555666666665</c:v>
                </c:pt>
                <c:pt idx="14">
                  <c:v>1.2222222333333332</c:v>
                </c:pt>
                <c:pt idx="15">
                  <c:v>0.72222223333333324</c:v>
                </c:pt>
                <c:pt idx="16">
                  <c:v>1.3333333333333333</c:v>
                </c:pt>
                <c:pt idx="17">
                  <c:v>0.77777776666666665</c:v>
                </c:pt>
                <c:pt idx="18">
                  <c:v>0.38888886666666667</c:v>
                </c:pt>
                <c:pt idx="19">
                  <c:v>1.3888888333333331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E5-4364-B7F6-8801C2F8F792}"/>
            </c:ext>
          </c:extLst>
        </c:ser>
        <c:ser>
          <c:idx val="2"/>
          <c:order val="2"/>
          <c:tx>
            <c:strRef>
              <c:f>'2.1.'!$I$7</c:f>
              <c:strCache>
                <c:ptCount val="1"/>
                <c:pt idx="0">
                  <c:v>Instrumentos de apoio tecnológico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D6A3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E5-4364-B7F6-8801C2F8F792}"/>
              </c:ext>
            </c:extLst>
          </c:dPt>
          <c:cat>
            <c:strRef>
              <c:f>'2.1.'!$F$9:$F$28</c:f>
              <c:strCache>
                <c:ptCount val="20"/>
                <c:pt idx="0">
                  <c:v>Eslováquia</c:v>
                </c:pt>
                <c:pt idx="1">
                  <c:v>Espanha</c:v>
                </c:pt>
                <c:pt idx="2">
                  <c:v>Portugal</c:v>
                </c:pt>
                <c:pt idx="3">
                  <c:v>Hungria</c:v>
                </c:pt>
                <c:pt idx="4">
                  <c:v>Grécia</c:v>
                </c:pt>
                <c:pt idx="5">
                  <c:v>República Checa</c:v>
                </c:pt>
                <c:pt idx="6">
                  <c:v>Irlanda</c:v>
                </c:pt>
                <c:pt idx="7">
                  <c:v>Eslovénia</c:v>
                </c:pt>
                <c:pt idx="8">
                  <c:v>Estónia</c:v>
                </c:pt>
                <c:pt idx="9">
                  <c:v>Áustria</c:v>
                </c:pt>
                <c:pt idx="10">
                  <c:v>Bélgica</c:v>
                </c:pt>
                <c:pt idx="11">
                  <c:v>Alemanha</c:v>
                </c:pt>
                <c:pt idx="12">
                  <c:v>Países Baixos</c:v>
                </c:pt>
                <c:pt idx="13">
                  <c:v>Polónia</c:v>
                </c:pt>
                <c:pt idx="14">
                  <c:v>Dinamarca</c:v>
                </c:pt>
                <c:pt idx="15">
                  <c:v>Itália</c:v>
                </c:pt>
                <c:pt idx="16">
                  <c:v>Suécia</c:v>
                </c:pt>
                <c:pt idx="17">
                  <c:v>Finlândia</c:v>
                </c:pt>
                <c:pt idx="18">
                  <c:v>Luxemburgo</c:v>
                </c:pt>
                <c:pt idx="19">
                  <c:v>França</c:v>
                </c:pt>
              </c:strCache>
            </c:strRef>
          </c:cat>
          <c:val>
            <c:numRef>
              <c:f>'2.1.'!$I$9:$I$28</c:f>
              <c:numCache>
                <c:formatCode>0.00</c:formatCode>
                <c:ptCount val="20"/>
                <c:pt idx="0">
                  <c:v>0.16666666666666666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0.58333333333333326</c:v>
                </c:pt>
                <c:pt idx="4">
                  <c:v>0.66666666666666663</c:v>
                </c:pt>
                <c:pt idx="5">
                  <c:v>0.5</c:v>
                </c:pt>
                <c:pt idx="6">
                  <c:v>0.5</c:v>
                </c:pt>
                <c:pt idx="7">
                  <c:v>0.83333333333333326</c:v>
                </c:pt>
                <c:pt idx="8">
                  <c:v>0.66666666666666663</c:v>
                </c:pt>
                <c:pt idx="9">
                  <c:v>1.0833333333333333</c:v>
                </c:pt>
                <c:pt idx="10">
                  <c:v>0.83333333333333326</c:v>
                </c:pt>
                <c:pt idx="11">
                  <c:v>1.25</c:v>
                </c:pt>
                <c:pt idx="12">
                  <c:v>1.25</c:v>
                </c:pt>
                <c:pt idx="13">
                  <c:v>0.58333333333333326</c:v>
                </c:pt>
                <c:pt idx="14">
                  <c:v>0.66666666666666663</c:v>
                </c:pt>
                <c:pt idx="15">
                  <c:v>1</c:v>
                </c:pt>
                <c:pt idx="16">
                  <c:v>0.66666666666666663</c:v>
                </c:pt>
                <c:pt idx="17">
                  <c:v>1.5</c:v>
                </c:pt>
                <c:pt idx="18">
                  <c:v>2</c:v>
                </c:pt>
                <c:pt idx="19">
                  <c:v>1.6666666666666665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E5-4364-B7F6-8801C2F8F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4965200"/>
        <c:axId val="604958640"/>
      </c:barChart>
      <c:catAx>
        <c:axId val="60496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04958640"/>
        <c:crosses val="autoZero"/>
        <c:auto val="1"/>
        <c:lblAlgn val="ctr"/>
        <c:lblOffset val="100"/>
        <c:noMultiLvlLbl val="0"/>
      </c:catAx>
      <c:valAx>
        <c:axId val="60495864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0496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t-PT" sz="1400" b="0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Índice de rigor da política ambiental na UE | 2012/2020 </a:t>
            </a:r>
            <a:endParaRPr lang="pt-PT" sz="105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'2.1.'!$D$8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 w="19050"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B6-436F-BA43-7E0296F35EEF}"/>
              </c:ext>
            </c:extLst>
          </c:dPt>
          <c:cat>
            <c:strRef>
              <c:f>'2.1.'!$B$9:$B$28</c:f>
              <c:strCache>
                <c:ptCount val="20"/>
                <c:pt idx="0">
                  <c:v>Eslováquia</c:v>
                </c:pt>
                <c:pt idx="1">
                  <c:v>Espanha</c:v>
                </c:pt>
                <c:pt idx="2">
                  <c:v>Portugal</c:v>
                </c:pt>
                <c:pt idx="3">
                  <c:v>Hungria</c:v>
                </c:pt>
                <c:pt idx="4">
                  <c:v>Grécia</c:v>
                </c:pt>
                <c:pt idx="5">
                  <c:v>República Checa</c:v>
                </c:pt>
                <c:pt idx="6">
                  <c:v>Irlanda</c:v>
                </c:pt>
                <c:pt idx="7">
                  <c:v>Eslovénia</c:v>
                </c:pt>
                <c:pt idx="8">
                  <c:v>Estónia</c:v>
                </c:pt>
                <c:pt idx="9">
                  <c:v>Áustria</c:v>
                </c:pt>
                <c:pt idx="10">
                  <c:v>Bélgica</c:v>
                </c:pt>
                <c:pt idx="11">
                  <c:v>Alemanha</c:v>
                </c:pt>
                <c:pt idx="12">
                  <c:v>Países Baixos</c:v>
                </c:pt>
                <c:pt idx="13">
                  <c:v>Polónia</c:v>
                </c:pt>
                <c:pt idx="14">
                  <c:v>Dinamarca</c:v>
                </c:pt>
                <c:pt idx="15">
                  <c:v>Itália</c:v>
                </c:pt>
                <c:pt idx="16">
                  <c:v>Suécia</c:v>
                </c:pt>
                <c:pt idx="17">
                  <c:v>Finlândia</c:v>
                </c:pt>
                <c:pt idx="18">
                  <c:v>Luxemburgo</c:v>
                </c:pt>
                <c:pt idx="19">
                  <c:v>França</c:v>
                </c:pt>
              </c:strCache>
            </c:strRef>
          </c:cat>
          <c:val>
            <c:numRef>
              <c:f>'2.1.'!$D$9:$D$28</c:f>
              <c:numCache>
                <c:formatCode>0.00</c:formatCode>
                <c:ptCount val="20"/>
                <c:pt idx="0">
                  <c:v>2.5</c:v>
                </c:pt>
                <c:pt idx="1">
                  <c:v>2.5</c:v>
                </c:pt>
                <c:pt idx="2">
                  <c:v>2.7777777000000001</c:v>
                </c:pt>
                <c:pt idx="3">
                  <c:v>2.8055555999999999</c:v>
                </c:pt>
                <c:pt idx="4">
                  <c:v>2.8888888000000001</c:v>
                </c:pt>
                <c:pt idx="5">
                  <c:v>2.9444444000000001</c:v>
                </c:pt>
                <c:pt idx="6" formatCode="General">
                  <c:v>3</c:v>
                </c:pt>
                <c:pt idx="7">
                  <c:v>3.2222222999999999</c:v>
                </c:pt>
                <c:pt idx="8">
                  <c:v>3.2777777000000001</c:v>
                </c:pt>
                <c:pt idx="9">
                  <c:v>3.3055555999999999</c:v>
                </c:pt>
                <c:pt idx="10">
                  <c:v>3.4444444000000001</c:v>
                </c:pt>
                <c:pt idx="11">
                  <c:v>3.4722222999999999</c:v>
                </c:pt>
                <c:pt idx="12">
                  <c:v>3.4722222999999999</c:v>
                </c:pt>
                <c:pt idx="13">
                  <c:v>3.4722222999999999</c:v>
                </c:pt>
                <c:pt idx="14">
                  <c:v>3.7222222999999999</c:v>
                </c:pt>
                <c:pt idx="15">
                  <c:v>3.7222222999999999</c:v>
                </c:pt>
                <c:pt idx="16">
                  <c:v>3.8333333000000001</c:v>
                </c:pt>
                <c:pt idx="17">
                  <c:v>4.1111111999999999</c:v>
                </c:pt>
                <c:pt idx="18">
                  <c:v>4.2222223000000003</c:v>
                </c:pt>
                <c:pt idx="19">
                  <c:v>4.8888888000000001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B6-436F-BA43-7E0296F35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9745536"/>
        <c:axId val="2032122287"/>
      </c:barChart>
      <c:lineChart>
        <c:grouping val="standard"/>
        <c:varyColors val="0"/>
        <c:ser>
          <c:idx val="0"/>
          <c:order val="1"/>
          <c:tx>
            <c:strRef>
              <c:f>'2.1.'!$C$8</c:f>
              <c:strCache>
                <c:ptCount val="1"/>
                <c:pt idx="0">
                  <c:v>2012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</c:marker>
          <c:cat>
            <c:strRef>
              <c:f>'2.1.'!$B$9:$B$28</c:f>
              <c:strCache>
                <c:ptCount val="20"/>
                <c:pt idx="0">
                  <c:v>Eslováquia</c:v>
                </c:pt>
                <c:pt idx="1">
                  <c:v>Espanha</c:v>
                </c:pt>
                <c:pt idx="2">
                  <c:v>Portugal</c:v>
                </c:pt>
                <c:pt idx="3">
                  <c:v>Hungria</c:v>
                </c:pt>
                <c:pt idx="4">
                  <c:v>Grécia</c:v>
                </c:pt>
                <c:pt idx="5">
                  <c:v>República Checa</c:v>
                </c:pt>
                <c:pt idx="6">
                  <c:v>Irlanda</c:v>
                </c:pt>
                <c:pt idx="7">
                  <c:v>Eslovénia</c:v>
                </c:pt>
                <c:pt idx="8">
                  <c:v>Estónia</c:v>
                </c:pt>
                <c:pt idx="9">
                  <c:v>Áustria</c:v>
                </c:pt>
                <c:pt idx="10">
                  <c:v>Bélgica</c:v>
                </c:pt>
                <c:pt idx="11">
                  <c:v>Alemanha</c:v>
                </c:pt>
                <c:pt idx="12">
                  <c:v>Países Baixos</c:v>
                </c:pt>
                <c:pt idx="13">
                  <c:v>Polónia</c:v>
                </c:pt>
                <c:pt idx="14">
                  <c:v>Dinamarca</c:v>
                </c:pt>
                <c:pt idx="15">
                  <c:v>Itália</c:v>
                </c:pt>
                <c:pt idx="16">
                  <c:v>Suécia</c:v>
                </c:pt>
                <c:pt idx="17">
                  <c:v>Finlândia</c:v>
                </c:pt>
                <c:pt idx="18">
                  <c:v>Luxemburgo</c:v>
                </c:pt>
                <c:pt idx="19">
                  <c:v>França</c:v>
                </c:pt>
              </c:strCache>
            </c:strRef>
          </c:cat>
          <c:val>
            <c:numRef>
              <c:f>'2.1.'!$C$9:$C$28</c:f>
              <c:numCache>
                <c:formatCode>0.00</c:formatCode>
                <c:ptCount val="20"/>
                <c:pt idx="0">
                  <c:v>2.5833333000000001</c:v>
                </c:pt>
                <c:pt idx="1">
                  <c:v>2.8055555999999999</c:v>
                </c:pt>
                <c:pt idx="2">
                  <c:v>2.8055555999999999</c:v>
                </c:pt>
                <c:pt idx="3">
                  <c:v>3.5555555999999999</c:v>
                </c:pt>
                <c:pt idx="4">
                  <c:v>2.6388888000000001</c:v>
                </c:pt>
                <c:pt idx="5">
                  <c:v>3.25</c:v>
                </c:pt>
                <c:pt idx="6">
                  <c:v>2.5833333000000001</c:v>
                </c:pt>
                <c:pt idx="7">
                  <c:v>2.75</c:v>
                </c:pt>
                <c:pt idx="8">
                  <c:v>2.5277777000000001</c:v>
                </c:pt>
                <c:pt idx="9">
                  <c:v>2.9444444000000001</c:v>
                </c:pt>
                <c:pt idx="10">
                  <c:v>3.0555555999999999</c:v>
                </c:pt>
                <c:pt idx="11">
                  <c:v>3.0555555999999999</c:v>
                </c:pt>
                <c:pt idx="12">
                  <c:v>3.1388888000000001</c:v>
                </c:pt>
                <c:pt idx="13">
                  <c:v>2.7222222999999999</c:v>
                </c:pt>
                <c:pt idx="14">
                  <c:v>3.8888888000000001</c:v>
                </c:pt>
                <c:pt idx="15">
                  <c:v>3.5833333000000001</c:v>
                </c:pt>
                <c:pt idx="16">
                  <c:v>3.3888888000000001</c:v>
                </c:pt>
                <c:pt idx="17">
                  <c:v>3.6388888000000001</c:v>
                </c:pt>
                <c:pt idx="18">
                  <c:v>3.8055555999999999</c:v>
                </c:pt>
                <c:pt idx="19">
                  <c:v>3.9166666999999999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B6-436F-BA43-7E0296F35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745536"/>
        <c:axId val="2032122287"/>
      </c:lineChart>
      <c:catAx>
        <c:axId val="34974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t-PT"/>
          </a:p>
        </c:txPr>
        <c:crossAx val="2032122287"/>
        <c:crosses val="autoZero"/>
        <c:auto val="1"/>
        <c:lblAlgn val="ctr"/>
        <c:lblOffset val="100"/>
        <c:noMultiLvlLbl val="0"/>
      </c:catAx>
      <c:valAx>
        <c:axId val="2032122287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974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Peso dos impostos ambientais no PIB e nas receitas totais dos impostos |</a:t>
            </a:r>
            <a:r>
              <a:rPr lang="pt-PT" baseline="0"/>
              <a:t> 2012-2020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'2.2.'!$B$9</c:f>
              <c:strCache>
                <c:ptCount val="1"/>
                <c:pt idx="0">
                  <c:v>Peso dos impostos ambientais no PIB em Portugal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'2.2.'!$C$8:$K$8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'2.2.'!$C$9:$K$9</c:f>
              <c:numCache>
                <c:formatCode>0.0%</c:formatCode>
                <c:ptCount val="9"/>
                <c:pt idx="0">
                  <c:v>2.1899999999999999E-2</c:v>
                </c:pt>
                <c:pt idx="1">
                  <c:v>2.1999999999999999E-2</c:v>
                </c:pt>
                <c:pt idx="2">
                  <c:v>2.2700000000000001E-2</c:v>
                </c:pt>
                <c:pt idx="3">
                  <c:v>2.4199999999999999E-2</c:v>
                </c:pt>
                <c:pt idx="4">
                  <c:v>2.58E-2</c:v>
                </c:pt>
                <c:pt idx="5">
                  <c:v>2.58E-2</c:v>
                </c:pt>
                <c:pt idx="6">
                  <c:v>2.5700000000000001E-2</c:v>
                </c:pt>
                <c:pt idx="7">
                  <c:v>2.53E-2</c:v>
                </c:pt>
                <c:pt idx="8">
                  <c:v>2.3800000000000002E-2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A-8E4A-BE8F-A516F93E5245}"/>
            </c:ext>
          </c:extLst>
        </c:ser>
        <c:ser>
          <c:idx val="1"/>
          <c:order val="1"/>
          <c:tx>
            <c:strRef>
              <c:f>'2.2.'!$B$10</c:f>
              <c:strCache>
                <c:ptCount val="1"/>
                <c:pt idx="0">
                  <c:v>Peso dos impostos ambientais no PIB na UE </c:v>
                </c:pt>
              </c:strCache>
            </c:strRef>
          </c:tx>
          <c:spPr>
            <a:ln w="19050" cap="rnd">
              <a:solidFill>
                <a:srgbClr val="299E8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99E8F"/>
              </a:solidFill>
              <a:ln w="9525">
                <a:solidFill>
                  <a:srgbClr val="299E8F"/>
                </a:solidFill>
              </a:ln>
              <a:effectLst/>
            </c:spPr>
          </c:marker>
          <c:cat>
            <c:strRef>
              <c:f>'2.2.'!$C$8:$K$8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'2.2.'!$C$10:$K$10</c:f>
              <c:numCache>
                <c:formatCode>0.0%</c:formatCode>
                <c:ptCount val="9"/>
                <c:pt idx="0">
                  <c:v>2.4400000000000002E-2</c:v>
                </c:pt>
                <c:pt idx="1">
                  <c:v>2.47E-2</c:v>
                </c:pt>
                <c:pt idx="2">
                  <c:v>2.47E-2</c:v>
                </c:pt>
                <c:pt idx="3">
                  <c:v>2.4500000000000001E-2</c:v>
                </c:pt>
                <c:pt idx="4">
                  <c:v>2.47E-2</c:v>
                </c:pt>
                <c:pt idx="5">
                  <c:v>2.4199999999999999E-2</c:v>
                </c:pt>
                <c:pt idx="6">
                  <c:v>2.4E-2</c:v>
                </c:pt>
                <c:pt idx="7">
                  <c:v>2.35E-2</c:v>
                </c:pt>
                <c:pt idx="8">
                  <c:v>2.24E-2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A-8E4A-BE8F-A516F93E5245}"/>
            </c:ext>
          </c:extLst>
        </c:ser>
        <c:ser>
          <c:idx val="2"/>
          <c:order val="2"/>
          <c:tx>
            <c:strRef>
              <c:f>'2.2.'!$B$11</c:f>
              <c:strCache>
                <c:ptCount val="1"/>
                <c:pt idx="0">
                  <c:v>Peso das receitas em impostos ambientais nas receitas totais dos impostos em Portugal</c:v>
                </c:pt>
              </c:strCache>
            </c:strRef>
          </c:tx>
          <c:spPr>
            <a:ln w="19050" cap="rnd">
              <a:solidFill>
                <a:srgbClr val="E8705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87051"/>
              </a:solidFill>
              <a:ln w="9525">
                <a:solidFill>
                  <a:srgbClr val="E87051"/>
                </a:solidFill>
              </a:ln>
              <a:effectLst/>
            </c:spPr>
          </c:marker>
          <c:cat>
            <c:strRef>
              <c:f>'2.2.'!$C$8:$K$8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'2.2.'!$C$11:$K$11</c:f>
              <c:numCache>
                <c:formatCode>0.0%</c:formatCode>
                <c:ptCount val="9"/>
                <c:pt idx="0">
                  <c:v>6.3700000000000007E-2</c:v>
                </c:pt>
                <c:pt idx="1">
                  <c:v>5.9400000000000001E-2</c:v>
                </c:pt>
                <c:pt idx="2">
                  <c:v>6.1399999999999996E-2</c:v>
                </c:pt>
                <c:pt idx="3">
                  <c:v>6.54E-2</c:v>
                </c:pt>
                <c:pt idx="4">
                  <c:v>7.0599999999999996E-2</c:v>
                </c:pt>
                <c:pt idx="5">
                  <c:v>7.0599999999999996E-2</c:v>
                </c:pt>
                <c:pt idx="6">
                  <c:v>6.9500000000000006E-2</c:v>
                </c:pt>
                <c:pt idx="7">
                  <c:v>6.88E-2</c:v>
                </c:pt>
                <c:pt idx="8">
                  <c:v>6.3299999999999995E-2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8A-8E4A-BE8F-A516F93E5245}"/>
            </c:ext>
          </c:extLst>
        </c:ser>
        <c:ser>
          <c:idx val="3"/>
          <c:order val="3"/>
          <c:tx>
            <c:strRef>
              <c:f>'2.2.'!$B$12</c:f>
              <c:strCache>
                <c:ptCount val="1"/>
                <c:pt idx="0">
                  <c:v>Peso das receitas em impostos ambientais nas receitas totais dos impostos na UE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'2.2.'!$C$8:$K$8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'2.2.'!$C$12:$K$12</c:f>
              <c:numCache>
                <c:formatCode>0.0%</c:formatCode>
                <c:ptCount val="9"/>
                <c:pt idx="0">
                  <c:v>6.0400000000000002E-2</c:v>
                </c:pt>
                <c:pt idx="1">
                  <c:v>6.0199999999999997E-2</c:v>
                </c:pt>
                <c:pt idx="2">
                  <c:v>6.0199999999999997E-2</c:v>
                </c:pt>
                <c:pt idx="3">
                  <c:v>5.9900000000000002E-2</c:v>
                </c:pt>
                <c:pt idx="4">
                  <c:v>6.0400000000000002E-2</c:v>
                </c:pt>
                <c:pt idx="5">
                  <c:v>5.9000000000000004E-2</c:v>
                </c:pt>
                <c:pt idx="6">
                  <c:v>5.8299999999999998E-2</c:v>
                </c:pt>
                <c:pt idx="7">
                  <c:v>5.74E-2</c:v>
                </c:pt>
                <c:pt idx="8">
                  <c:v>5.4199999999999998E-2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8A-8E4A-BE8F-A516F93E5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096319"/>
        <c:axId val="2081039311"/>
      </c:lineChart>
      <c:catAx>
        <c:axId val="2081096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81039311"/>
        <c:crosses val="autoZero"/>
        <c:auto val="1"/>
        <c:lblAlgn val="ctr"/>
        <c:lblOffset val="100"/>
        <c:noMultiLvlLbl val="0"/>
      </c:catAx>
      <c:valAx>
        <c:axId val="208103931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81096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PT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Receitas</a:t>
            </a:r>
            <a:r>
              <a:rPr lang="pt-PT" baseline="0"/>
              <a:t> em i</a:t>
            </a:r>
            <a:r>
              <a:rPr lang="pt-PT"/>
              <a:t>mpos</a:t>
            </a:r>
            <a:r>
              <a:rPr lang="pt-PT" sz="1400"/>
              <a:t>tos ambientais por </a:t>
            </a:r>
            <a:r>
              <a:rPr lang="pt-PT"/>
              <a:t>categoria em Portugal </a:t>
            </a:r>
            <a:r>
              <a:rPr lang="pt-PT" baseline="0"/>
              <a:t>| 2012-2020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PT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'2.3.'!$B$10</c:f>
              <c:strCache>
                <c:ptCount val="1"/>
                <c:pt idx="0">
                  <c:v>Energia</c:v>
                </c:pt>
              </c:strCache>
            </c:strRef>
          </c:tx>
          <c:spPr>
            <a:solidFill>
              <a:srgbClr val="24455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1233063-34FC-472C-8DE6-65558BBD0DD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A36-B542-B62B-61C26B3A980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A1DC813-C5F8-4D4B-BBDE-DDA83EC3E917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A36-B542-B62B-61C26B3A980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8D32EEE-9413-45EB-AF05-D68F224E8F32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A36-B542-B62B-61C26B3A980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10ECE45-18B8-4D80-883D-5B1177CA1662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A36-B542-B62B-61C26B3A980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E777CFC-D76B-4E3A-A618-462A2632ECED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A36-B542-B62B-61C26B3A980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0D64769-2707-4A5C-871F-08FFF39EAE83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A36-B542-B62B-61C26B3A980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1F0CACF-0E35-4AEE-9BBC-88B4D39EA707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A36-B542-B62B-61C26B3A980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F32537D-5C5D-4F71-B8AA-EF6DDE50E462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A36-B542-B62B-61C26B3A980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DF942D5-F2DB-4911-A818-2F53B90D7F06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A36-B542-B62B-61C26B3A98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lang="pt-PT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numRef>
              <c:f>'2.3.'!$C$9:$K$9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'2.3.'!$C$10:$K$10</c:f>
              <c:numCache>
                <c:formatCode>#,##0.00</c:formatCode>
                <c:ptCount val="9"/>
                <c:pt idx="0">
                  <c:v>2828.93</c:v>
                </c:pt>
                <c:pt idx="1">
                  <c:v>2830.87</c:v>
                </c:pt>
                <c:pt idx="2">
                  <c:v>2878.61</c:v>
                </c:pt>
                <c:pt idx="3">
                  <c:v>3185.49</c:v>
                </c:pt>
                <c:pt idx="4">
                  <c:v>3531.93</c:v>
                </c:pt>
                <c:pt idx="5">
                  <c:v>3640.18</c:v>
                </c:pt>
                <c:pt idx="6">
                  <c:v>3800.02</c:v>
                </c:pt>
                <c:pt idx="7">
                  <c:v>3919.59</c:v>
                </c:pt>
                <c:pt idx="8">
                  <c:v>3598.51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'2.3.'!$C$17:$M$17</c15:f>
                <c15:dlblRangeCache>
                  <c:ptCount val="11"/>
                  <c:pt idx="0">
                    <c:v>76,8%</c:v>
                  </c:pt>
                  <c:pt idx="1">
                    <c:v>75,3%</c:v>
                  </c:pt>
                  <c:pt idx="2">
                    <c:v>73,2%</c:v>
                  </c:pt>
                  <c:pt idx="3">
                    <c:v>73,3%</c:v>
                  </c:pt>
                  <c:pt idx="4">
                    <c:v>73,3%</c:v>
                  </c:pt>
                  <c:pt idx="5">
                    <c:v>72,1%</c:v>
                  </c:pt>
                  <c:pt idx="6">
                    <c:v>72,1%</c:v>
                  </c:pt>
                  <c:pt idx="7">
                    <c:v>72,3%</c:v>
                  </c:pt>
                  <c:pt idx="8">
                    <c:v>75,5%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065D-4F36-AF55-267CA4F53631}"/>
            </c:ext>
          </c:extLst>
        </c:ser>
        <c:ser>
          <c:idx val="1"/>
          <c:order val="1"/>
          <c:tx>
            <c:strRef>
              <c:f>'2.3.'!$B$11</c:f>
              <c:strCache>
                <c:ptCount val="1"/>
                <c:pt idx="0">
                  <c:v>Transportes</c:v>
                </c:pt>
              </c:strCache>
            </c:strRef>
          </c:tx>
          <c:spPr>
            <a:solidFill>
              <a:srgbClr val="299E8F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48474B4-8B2D-49A7-A0F4-3EFC08AE61D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A36-B542-B62B-61C26B3A980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BB7A04-0528-48F8-B36D-B5921028051B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A36-B542-B62B-61C26B3A980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447C572-FB6E-4D85-929A-EA85B1EA4E74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A36-B542-B62B-61C26B3A980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1EBB969-1032-4543-A640-D3E452EF2A6E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A36-B542-B62B-61C26B3A980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7C6D616-AC5A-42D5-A49F-3DF821FFB034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A36-B542-B62B-61C26B3A980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772DF3E-9406-40F0-870D-4FEC6B26C0BC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A36-B542-B62B-61C26B3A980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6F14DEB-EAE1-44F2-B701-E6EFAB7E4028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FA36-B542-B62B-61C26B3A980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24E8E69-DC1F-4CBC-98F0-DBCE188BDB21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A36-B542-B62B-61C26B3A980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121C99B-09A2-4F12-BB99-B2CDD88A3749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A36-B542-B62B-61C26B3A98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lang="pt-PT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numRef>
              <c:f>'2.3.'!$C$9:$K$9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'2.3.'!$C$11:$K$11</c:f>
              <c:numCache>
                <c:formatCode>#,##0.00</c:formatCode>
                <c:ptCount val="9"/>
                <c:pt idx="0">
                  <c:v>812.01</c:v>
                </c:pt>
                <c:pt idx="1">
                  <c:v>888.32</c:v>
                </c:pt>
                <c:pt idx="2">
                  <c:v>1014.65</c:v>
                </c:pt>
                <c:pt idx="3">
                  <c:v>1122.8599999999999</c:v>
                </c:pt>
                <c:pt idx="4">
                  <c:v>1251.3599999999999</c:v>
                </c:pt>
                <c:pt idx="5">
                  <c:v>1374.47</c:v>
                </c:pt>
                <c:pt idx="6">
                  <c:v>1435.02</c:v>
                </c:pt>
                <c:pt idx="7">
                  <c:v>1458.62</c:v>
                </c:pt>
                <c:pt idx="8">
                  <c:v>1130.4100000000001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'2.3.'!$C$18:$M$18</c15:f>
                <c15:dlblRangeCache>
                  <c:ptCount val="11"/>
                  <c:pt idx="0">
                    <c:v>22,1%</c:v>
                  </c:pt>
                  <c:pt idx="1">
                    <c:v>23,6%</c:v>
                  </c:pt>
                  <c:pt idx="2">
                    <c:v>25,8%</c:v>
                  </c:pt>
                  <c:pt idx="3">
                    <c:v>25,8%</c:v>
                  </c:pt>
                  <c:pt idx="4">
                    <c:v>26,0%</c:v>
                  </c:pt>
                  <c:pt idx="5">
                    <c:v>27,2%</c:v>
                  </c:pt>
                  <c:pt idx="6">
                    <c:v>27,2%</c:v>
                  </c:pt>
                  <c:pt idx="7">
                    <c:v>26,9%</c:v>
                  </c:pt>
                  <c:pt idx="8">
                    <c:v>23,7%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065D-4F36-AF55-267CA4F53631}"/>
            </c:ext>
          </c:extLst>
        </c:ser>
        <c:ser>
          <c:idx val="2"/>
          <c:order val="2"/>
          <c:tx>
            <c:strRef>
              <c:f>'2.3.'!$B$12</c:f>
              <c:strCache>
                <c:ptCount val="1"/>
                <c:pt idx="0">
                  <c:v>Poluição e recursos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778379579770376E-3"/>
                  <c:y val="-2.0069611526594255E-2"/>
                </c:manualLayout>
              </c:layout>
              <c:tx>
                <c:rich>
                  <a:bodyPr/>
                  <a:lstStyle/>
                  <a:p>
                    <a:fld id="{06E2B317-883E-4060-A3C5-8948D29A1EE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FA36-B542-B62B-61C26B3A980D}"/>
                </c:ext>
              </c:extLst>
            </c:dLbl>
            <c:dLbl>
              <c:idx val="1"/>
              <c:layout>
                <c:manualLayout>
                  <c:x val="-2.7093382911174331E-17"/>
                  <c:y val="-2.5087014408242809E-2"/>
                </c:manualLayout>
              </c:layout>
              <c:tx>
                <c:rich>
                  <a:bodyPr/>
                  <a:lstStyle/>
                  <a:p>
                    <a:fld id="{E8EA3980-354E-49B4-AED7-D0E36A3A076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FA36-B542-B62B-61C26B3A980D}"/>
                </c:ext>
              </c:extLst>
            </c:dLbl>
            <c:dLbl>
              <c:idx val="2"/>
              <c:layout>
                <c:manualLayout>
                  <c:x val="0"/>
                  <c:y val="-2.7595715849067039E-2"/>
                </c:manualLayout>
              </c:layout>
              <c:tx>
                <c:rich>
                  <a:bodyPr/>
                  <a:lstStyle/>
                  <a:p>
                    <a:fld id="{C18D47EE-A0A3-4A27-BE39-3F42B79AFA9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FA36-B542-B62B-61C26B3A980D}"/>
                </c:ext>
              </c:extLst>
            </c:dLbl>
            <c:dLbl>
              <c:idx val="3"/>
              <c:layout>
                <c:manualLayout>
                  <c:x val="-5.4186765822348663E-17"/>
                  <c:y val="-2.5087014408242764E-2"/>
                </c:manualLayout>
              </c:layout>
              <c:tx>
                <c:rich>
                  <a:bodyPr/>
                  <a:lstStyle/>
                  <a:p>
                    <a:fld id="{BBCC083D-87C3-48C6-82EC-B1A5E187668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FA36-B542-B62B-61C26B3A980D}"/>
                </c:ext>
              </c:extLst>
            </c:dLbl>
            <c:dLbl>
              <c:idx val="4"/>
              <c:layout>
                <c:manualLayout>
                  <c:x val="0"/>
                  <c:y val="-2.0069611526594255E-2"/>
                </c:manualLayout>
              </c:layout>
              <c:tx>
                <c:rich>
                  <a:bodyPr/>
                  <a:lstStyle/>
                  <a:p>
                    <a:fld id="{202BDBD5-6EC0-47A6-8188-02AA48AB02C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FA36-B542-B62B-61C26B3A980D}"/>
                </c:ext>
              </c:extLst>
            </c:dLbl>
            <c:dLbl>
              <c:idx val="5"/>
              <c:layout>
                <c:manualLayout>
                  <c:x val="0"/>
                  <c:y val="-2.5087014408242785E-2"/>
                </c:manualLayout>
              </c:layout>
              <c:tx>
                <c:rich>
                  <a:bodyPr/>
                  <a:lstStyle/>
                  <a:p>
                    <a:fld id="{BC17494F-BBAB-494B-AB6B-D7F094E1F34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FA36-B542-B62B-61C26B3A980D}"/>
                </c:ext>
              </c:extLst>
            </c:dLbl>
            <c:dLbl>
              <c:idx val="6"/>
              <c:layout>
                <c:manualLayout>
                  <c:x val="-1.0837353164469733E-16"/>
                  <c:y val="-1.7560910085769956E-2"/>
                </c:manualLayout>
              </c:layout>
              <c:tx>
                <c:rich>
                  <a:bodyPr/>
                  <a:lstStyle/>
                  <a:p>
                    <a:fld id="{973FF3A9-5C61-4F79-9ADA-4F75DD0DDB0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FA36-B542-B62B-61C26B3A980D}"/>
                </c:ext>
              </c:extLst>
            </c:dLbl>
            <c:dLbl>
              <c:idx val="7"/>
              <c:layout>
                <c:manualLayout>
                  <c:x val="-1.0837353164469733E-16"/>
                  <c:y val="-2.7595715849067063E-2"/>
                </c:manualLayout>
              </c:layout>
              <c:tx>
                <c:rich>
                  <a:bodyPr/>
                  <a:lstStyle/>
                  <a:p>
                    <a:fld id="{44A38D2B-C3A7-4A59-AFD1-93FF1ABFCB2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FA36-B542-B62B-61C26B3A980D}"/>
                </c:ext>
              </c:extLst>
            </c:dLbl>
            <c:dLbl>
              <c:idx val="8"/>
              <c:layout>
                <c:manualLayout>
                  <c:x val="1.4778379579770376E-3"/>
                  <c:y val="-3.0104417289891362E-2"/>
                </c:manualLayout>
              </c:layout>
              <c:tx>
                <c:rich>
                  <a:bodyPr/>
                  <a:lstStyle/>
                  <a:p>
                    <a:fld id="{77460A65-63A8-49FD-94F5-6FF550D97DE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FA36-B542-B62B-61C26B3A98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lang="pt-PT"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numRef>
              <c:f>'2.3.'!$C$9:$K$9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'2.3.'!$C$12:$K$12</c:f>
              <c:numCache>
                <c:formatCode>#,##0.00</c:formatCode>
                <c:ptCount val="9"/>
                <c:pt idx="0">
                  <c:v>40.65</c:v>
                </c:pt>
                <c:pt idx="1">
                  <c:v>38.47</c:v>
                </c:pt>
                <c:pt idx="2">
                  <c:v>38.869999999999997</c:v>
                </c:pt>
                <c:pt idx="3">
                  <c:v>36.119999999999997</c:v>
                </c:pt>
                <c:pt idx="4">
                  <c:v>36.03</c:v>
                </c:pt>
                <c:pt idx="5">
                  <c:v>37.22</c:v>
                </c:pt>
                <c:pt idx="6">
                  <c:v>36.86</c:v>
                </c:pt>
                <c:pt idx="7">
                  <c:v>39.92</c:v>
                </c:pt>
                <c:pt idx="8">
                  <c:v>36.56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'2.3.'!$C$19:$M$19</c15:f>
                <c15:dlblRangeCache>
                  <c:ptCount val="11"/>
                  <c:pt idx="0">
                    <c:v>1,1%</c:v>
                  </c:pt>
                  <c:pt idx="1">
                    <c:v>1,0%</c:v>
                  </c:pt>
                  <c:pt idx="2">
                    <c:v>1,0%</c:v>
                  </c:pt>
                  <c:pt idx="3">
                    <c:v>0,8%</c:v>
                  </c:pt>
                  <c:pt idx="4">
                    <c:v>0,7%</c:v>
                  </c:pt>
                  <c:pt idx="5">
                    <c:v>0,7%</c:v>
                  </c:pt>
                  <c:pt idx="6">
                    <c:v>0,7%</c:v>
                  </c:pt>
                  <c:pt idx="7">
                    <c:v>0,7%</c:v>
                  </c:pt>
                  <c:pt idx="8">
                    <c:v>0,8%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065D-4F36-AF55-267CA4F53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overlap val="100"/>
        <c:axId val="1004152543"/>
        <c:axId val="1161125567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'2.3.'!$B$13</c15:sqref>
                        </c15:formulaRef>
                      </c:ext>
                    </c:extLst>
                    <c:strCache>
                      <c:ptCount val="1"/>
                      <c:pt idx="0">
                        <c:v>Total de receitas ambientais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pt-PT"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'2.3.'!$C$9:$K$9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'2.3.'!$C$13:$M$13</c15:sqref>
                        </c15:formulaRef>
                      </c:ext>
                    </c:extLst>
                    <c:numCache>
                      <c:formatCode>#,##0.00</c:formatCode>
                      <c:ptCount val="11"/>
                      <c:pt idx="0">
                        <c:v>3681.5899999999997</c:v>
                      </c:pt>
                      <c:pt idx="1">
                        <c:v>3757.66</c:v>
                      </c:pt>
                      <c:pt idx="2">
                        <c:v>3932.13</c:v>
                      </c:pt>
                      <c:pt idx="3">
                        <c:v>4344.4699999999993</c:v>
                      </c:pt>
                      <c:pt idx="4">
                        <c:v>4819.32</c:v>
                      </c:pt>
                      <c:pt idx="5">
                        <c:v>5051.87</c:v>
                      </c:pt>
                      <c:pt idx="6">
                        <c:v>5271.9</c:v>
                      </c:pt>
                      <c:pt idx="7">
                        <c:v>5418.13</c:v>
                      </c:pt>
                      <c:pt idx="8">
                        <c:v>4765.4800000000005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065D-4F36-AF55-267CA4F5363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'[1]2.1'!#REF!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pt-PT"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'2.3.'!$C$9:$K$9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'[1]2.1'!#REF!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65D-4F36-AF55-267CA4F53631}"/>
                  </c:ext>
                </c:extLst>
              </c15:ser>
            </c15:filteredBarSeries>
          </c:ext>
        </c:extLst>
      </c:barChart>
      <c:catAx>
        <c:axId val="1004152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PT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61125567"/>
        <c:crosses val="autoZero"/>
        <c:auto val="1"/>
        <c:lblAlgn val="ctr"/>
        <c:lblOffset val="100"/>
        <c:noMultiLvlLbl val="0"/>
      </c:catAx>
      <c:valAx>
        <c:axId val="11611255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pt-PT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Receitas em milhões de euros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pt-PT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PT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04152543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PT"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PT"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800" b="0" i="0" baseline="0">
                <a:effectLst/>
              </a:rPr>
              <a:t>Receitas em impostos ambientais por categoria na UE | 2020</a:t>
            </a:r>
            <a:endParaRPr lang="pt-PT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'2.3.'!$U$10</c:f>
              <c:strCache>
                <c:ptCount val="1"/>
                <c:pt idx="0">
                  <c:v>Energia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'2.3.'!$T$11:$T$38</c:f>
              <c:strCache>
                <c:ptCount val="28"/>
                <c:pt idx="0">
                  <c:v>Malta </c:v>
                </c:pt>
                <c:pt idx="1">
                  <c:v>Dinamarca </c:v>
                </c:pt>
                <c:pt idx="2">
                  <c:v>Países Baixos </c:v>
                </c:pt>
                <c:pt idx="3">
                  <c:v>Áustria </c:v>
                </c:pt>
                <c:pt idx="4">
                  <c:v>Irlanda </c:v>
                </c:pt>
                <c:pt idx="5">
                  <c:v>Bélgica </c:v>
                </c:pt>
                <c:pt idx="6">
                  <c:v>Finlândia </c:v>
                </c:pt>
                <c:pt idx="7">
                  <c:v>Suécia </c:v>
                </c:pt>
                <c:pt idx="8">
                  <c:v>Portugal </c:v>
                </c:pt>
                <c:pt idx="9">
                  <c:v>Hungria </c:v>
                </c:pt>
                <c:pt idx="10">
                  <c:v>Croácia</c:v>
                </c:pt>
                <c:pt idx="11">
                  <c:v>UE-27</c:v>
                </c:pt>
                <c:pt idx="12">
                  <c:v>Chipre </c:v>
                </c:pt>
                <c:pt idx="13">
                  <c:v>Grécia </c:v>
                </c:pt>
                <c:pt idx="14">
                  <c:v>Itália </c:v>
                </c:pt>
                <c:pt idx="15">
                  <c:v>Eslovénia </c:v>
                </c:pt>
                <c:pt idx="16">
                  <c:v>Espanha </c:v>
                </c:pt>
                <c:pt idx="17">
                  <c:v>Alemanha </c:v>
                </c:pt>
                <c:pt idx="18">
                  <c:v>Letónia </c:v>
                </c:pt>
                <c:pt idx="19">
                  <c:v>França </c:v>
                </c:pt>
                <c:pt idx="20">
                  <c:v>Polónia </c:v>
                </c:pt>
                <c:pt idx="21">
                  <c:v>Bulgária </c:v>
                </c:pt>
                <c:pt idx="22">
                  <c:v>Eslováquia </c:v>
                </c:pt>
                <c:pt idx="23">
                  <c:v>Lituânia </c:v>
                </c:pt>
                <c:pt idx="24">
                  <c:v>Estónia </c:v>
                </c:pt>
                <c:pt idx="25">
                  <c:v>Luxemburgo </c:v>
                </c:pt>
                <c:pt idx="26">
                  <c:v>Roménia </c:v>
                </c:pt>
                <c:pt idx="27">
                  <c:v>República Checa </c:v>
                </c:pt>
              </c:strCache>
            </c:strRef>
          </c:cat>
          <c:val>
            <c:numRef>
              <c:f>'2.3.'!$U$11:$U$38</c:f>
              <c:numCache>
                <c:formatCode>0.0%</c:formatCode>
                <c:ptCount val="28"/>
                <c:pt idx="0">
                  <c:v>0.48299915754001688</c:v>
                </c:pt>
                <c:pt idx="1">
                  <c:v>0.52223216316627497</c:v>
                </c:pt>
                <c:pt idx="2">
                  <c:v>0.56583939298134678</c:v>
                </c:pt>
                <c:pt idx="3">
                  <c:v>0.57612405819612056</c:v>
                </c:pt>
                <c:pt idx="4">
                  <c:v>0.61513769180397504</c:v>
                </c:pt>
                <c:pt idx="5">
                  <c:v>0.68617750234871278</c:v>
                </c:pt>
                <c:pt idx="6">
                  <c:v>0.69770309850470169</c:v>
                </c:pt>
                <c:pt idx="7">
                  <c:v>0.75130846768113435</c:v>
                </c:pt>
                <c:pt idx="8">
                  <c:v>0.75512015578703517</c:v>
                </c:pt>
                <c:pt idx="9">
                  <c:v>0.76416533403066245</c:v>
                </c:pt>
                <c:pt idx="10">
                  <c:v>0.76699548082997238</c:v>
                </c:pt>
                <c:pt idx="11">
                  <c:v>0.77500230838634354</c:v>
                </c:pt>
                <c:pt idx="12">
                  <c:v>0.77511244377811095</c:v>
                </c:pt>
                <c:pt idx="13">
                  <c:v>0.77513652425313206</c:v>
                </c:pt>
                <c:pt idx="14">
                  <c:v>0.80269710370104774</c:v>
                </c:pt>
                <c:pt idx="15">
                  <c:v>0.80592978269515858</c:v>
                </c:pt>
                <c:pt idx="16">
                  <c:v>0.81826539993870673</c:v>
                </c:pt>
                <c:pt idx="17">
                  <c:v>0.8281532471144486</c:v>
                </c:pt>
                <c:pt idx="18">
                  <c:v>0.83073002122027517</c:v>
                </c:pt>
                <c:pt idx="19">
                  <c:v>0.83916404351117668</c:v>
                </c:pt>
                <c:pt idx="20">
                  <c:v>0.8786196373554902</c:v>
                </c:pt>
                <c:pt idx="21">
                  <c:v>0.88325659451783645</c:v>
                </c:pt>
                <c:pt idx="22">
                  <c:v>0.8968282219788245</c:v>
                </c:pt>
                <c:pt idx="23">
                  <c:v>0.9004107206470946</c:v>
                </c:pt>
                <c:pt idx="24">
                  <c:v>0.9152227816906765</c:v>
                </c:pt>
                <c:pt idx="25">
                  <c:v>0.91610043321057166</c:v>
                </c:pt>
                <c:pt idx="26">
                  <c:v>0.92432951561166954</c:v>
                </c:pt>
                <c:pt idx="27">
                  <c:v>0.93554577320482335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3-334C-9277-56BCB3438C4C}"/>
            </c:ext>
          </c:extLst>
        </c:ser>
        <c:ser>
          <c:idx val="1"/>
          <c:order val="1"/>
          <c:tx>
            <c:strRef>
              <c:f>'2.3.'!$V$10</c:f>
              <c:strCache>
                <c:ptCount val="1"/>
                <c:pt idx="0">
                  <c:v>Transportes</c:v>
                </c:pt>
              </c:strCache>
            </c:strRef>
          </c:tx>
          <c:spPr>
            <a:solidFill>
              <a:srgbClr val="E870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'2.3.'!$T$11:$T$38</c:f>
              <c:strCache>
                <c:ptCount val="28"/>
                <c:pt idx="0">
                  <c:v>Malta </c:v>
                </c:pt>
                <c:pt idx="1">
                  <c:v>Dinamarca </c:v>
                </c:pt>
                <c:pt idx="2">
                  <c:v>Países Baixos </c:v>
                </c:pt>
                <c:pt idx="3">
                  <c:v>Áustria </c:v>
                </c:pt>
                <c:pt idx="4">
                  <c:v>Irlanda </c:v>
                </c:pt>
                <c:pt idx="5">
                  <c:v>Bélgica </c:v>
                </c:pt>
                <c:pt idx="6">
                  <c:v>Finlândia </c:v>
                </c:pt>
                <c:pt idx="7">
                  <c:v>Suécia </c:v>
                </c:pt>
                <c:pt idx="8">
                  <c:v>Portugal </c:v>
                </c:pt>
                <c:pt idx="9">
                  <c:v>Hungria </c:v>
                </c:pt>
                <c:pt idx="10">
                  <c:v>Croácia</c:v>
                </c:pt>
                <c:pt idx="11">
                  <c:v>UE-27</c:v>
                </c:pt>
                <c:pt idx="12">
                  <c:v>Chipre </c:v>
                </c:pt>
                <c:pt idx="13">
                  <c:v>Grécia </c:v>
                </c:pt>
                <c:pt idx="14">
                  <c:v>Itália </c:v>
                </c:pt>
                <c:pt idx="15">
                  <c:v>Eslovénia </c:v>
                </c:pt>
                <c:pt idx="16">
                  <c:v>Espanha </c:v>
                </c:pt>
                <c:pt idx="17">
                  <c:v>Alemanha </c:v>
                </c:pt>
                <c:pt idx="18">
                  <c:v>Letónia </c:v>
                </c:pt>
                <c:pt idx="19">
                  <c:v>França </c:v>
                </c:pt>
                <c:pt idx="20">
                  <c:v>Polónia </c:v>
                </c:pt>
                <c:pt idx="21">
                  <c:v>Bulgária </c:v>
                </c:pt>
                <c:pt idx="22">
                  <c:v>Eslováquia </c:v>
                </c:pt>
                <c:pt idx="23">
                  <c:v>Lituânia </c:v>
                </c:pt>
                <c:pt idx="24">
                  <c:v>Estónia </c:v>
                </c:pt>
                <c:pt idx="25">
                  <c:v>Luxemburgo </c:v>
                </c:pt>
                <c:pt idx="26">
                  <c:v>Roménia </c:v>
                </c:pt>
                <c:pt idx="27">
                  <c:v>República Checa </c:v>
                </c:pt>
              </c:strCache>
            </c:strRef>
          </c:cat>
          <c:val>
            <c:numRef>
              <c:f>'2.3.'!$V$11:$V$38</c:f>
              <c:numCache>
                <c:formatCode>0.0%</c:formatCode>
                <c:ptCount val="28"/>
                <c:pt idx="0">
                  <c:v>0.41243470935130583</c:v>
                </c:pt>
                <c:pt idx="1">
                  <c:v>0.42545252356761953</c:v>
                </c:pt>
                <c:pt idx="2">
                  <c:v>0.29212772684160609</c:v>
                </c:pt>
                <c:pt idx="3">
                  <c:v>0.41446886332178845</c:v>
                </c:pt>
                <c:pt idx="4">
                  <c:v>0.38242659681786811</c:v>
                </c:pt>
                <c:pt idx="5">
                  <c:v>0.26333163823790517</c:v>
                </c:pt>
                <c:pt idx="6">
                  <c:v>0.29412671496839832</c:v>
                </c:pt>
                <c:pt idx="7">
                  <c:v>0.21894592568173948</c:v>
                </c:pt>
                <c:pt idx="8">
                  <c:v>0.23720800423042385</c:v>
                </c:pt>
                <c:pt idx="9">
                  <c:v>0.13806779513277748</c:v>
                </c:pt>
                <c:pt idx="10">
                  <c:v>0.22216215559551</c:v>
                </c:pt>
                <c:pt idx="11">
                  <c:v>0.18953180722958263</c:v>
                </c:pt>
                <c:pt idx="12">
                  <c:v>0.21270614692653672</c:v>
                </c:pt>
                <c:pt idx="13">
                  <c:v>0.22422100867330549</c:v>
                </c:pt>
                <c:pt idx="14">
                  <c:v>0.18564997410461734</c:v>
                </c:pt>
                <c:pt idx="15">
                  <c:v>0.15300285641971292</c:v>
                </c:pt>
                <c:pt idx="16">
                  <c:v>0.13407906834201655</c:v>
                </c:pt>
                <c:pt idx="17">
                  <c:v>0.1717076901682659</c:v>
                </c:pt>
                <c:pt idx="18">
                  <c:v>0.13040624794907132</c:v>
                </c:pt>
                <c:pt idx="19">
                  <c:v>0.1078814200900506</c:v>
                </c:pt>
                <c:pt idx="20">
                  <c:v>7.1639957060585541E-2</c:v>
                </c:pt>
                <c:pt idx="21">
                  <c:v>0.10244631868841174</c:v>
                </c:pt>
                <c:pt idx="22">
                  <c:v>9.1347207009857614E-2</c:v>
                </c:pt>
                <c:pt idx="23">
                  <c:v>5.3173655204207797E-2</c:v>
                </c:pt>
                <c:pt idx="24">
                  <c:v>1.6885467849156486E-2</c:v>
                </c:pt>
                <c:pt idx="25">
                  <c:v>7.7317452677062221E-2</c:v>
                </c:pt>
                <c:pt idx="26">
                  <c:v>7.3492333576409233E-2</c:v>
                </c:pt>
                <c:pt idx="27">
                  <c:v>5.7255680968934873E-2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23-334C-9277-56BCB3438C4C}"/>
            </c:ext>
          </c:extLst>
        </c:ser>
        <c:ser>
          <c:idx val="2"/>
          <c:order val="2"/>
          <c:tx>
            <c:strRef>
              <c:f>'2.3.'!$W$10</c:f>
              <c:strCache>
                <c:ptCount val="1"/>
                <c:pt idx="0">
                  <c:v>Poluição e recursos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8"/>
              <c:layout>
                <c:manualLayout>
                  <c:x val="7.7886531589070251E-3"/>
                  <c:y val="1.03123170477216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23-334C-9277-56BCB3438C4C}"/>
                </c:ext>
              </c:extLst>
            </c:dLbl>
            <c:dLbl>
              <c:idx val="23"/>
              <c:layout>
                <c:manualLayout>
                  <c:x val="7.7886531589070251E-3"/>
                  <c:y val="1.03123170477216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23-334C-9277-56BCB3438C4C}"/>
                </c:ext>
              </c:extLst>
            </c:dLbl>
            <c:dLbl>
              <c:idx val="24"/>
              <c:layout>
                <c:manualLayout>
                  <c:x val="1.2981088598178375E-2"/>
                  <c:y val="1.03123170477216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23-334C-9277-56BCB3438C4C}"/>
                </c:ext>
              </c:extLst>
            </c:dLbl>
            <c:dLbl>
              <c:idx val="25"/>
              <c:layout>
                <c:manualLayout>
                  <c:x val="1.4279197457996213E-2"/>
                  <c:y val="1.03123170477216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23-334C-9277-56BCB3438C4C}"/>
                </c:ext>
              </c:extLst>
            </c:dLbl>
            <c:dLbl>
              <c:idx val="26"/>
              <c:layout>
                <c:manualLayout>
                  <c:x val="1.2981088598178184E-2"/>
                  <c:y val="-9.4528480936370414E-1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23-334C-9277-56BCB3438C4C}"/>
                </c:ext>
              </c:extLst>
            </c:dLbl>
            <c:dLbl>
              <c:idx val="27"/>
              <c:layout>
                <c:manualLayout>
                  <c:x val="1.4279197457996213E-2"/>
                  <c:y val="1.03123170477216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23-334C-9277-56BCB3438C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'2.3.'!$T$11:$T$38</c:f>
              <c:strCache>
                <c:ptCount val="28"/>
                <c:pt idx="0">
                  <c:v>Malta </c:v>
                </c:pt>
                <c:pt idx="1">
                  <c:v>Dinamarca </c:v>
                </c:pt>
                <c:pt idx="2">
                  <c:v>Países Baixos </c:v>
                </c:pt>
                <c:pt idx="3">
                  <c:v>Áustria </c:v>
                </c:pt>
                <c:pt idx="4">
                  <c:v>Irlanda </c:v>
                </c:pt>
                <c:pt idx="5">
                  <c:v>Bélgica </c:v>
                </c:pt>
                <c:pt idx="6">
                  <c:v>Finlândia </c:v>
                </c:pt>
                <c:pt idx="7">
                  <c:v>Suécia </c:v>
                </c:pt>
                <c:pt idx="8">
                  <c:v>Portugal </c:v>
                </c:pt>
                <c:pt idx="9">
                  <c:v>Hungria </c:v>
                </c:pt>
                <c:pt idx="10">
                  <c:v>Croácia</c:v>
                </c:pt>
                <c:pt idx="11">
                  <c:v>UE-27</c:v>
                </c:pt>
                <c:pt idx="12">
                  <c:v>Chipre </c:v>
                </c:pt>
                <c:pt idx="13">
                  <c:v>Grécia </c:v>
                </c:pt>
                <c:pt idx="14">
                  <c:v>Itália </c:v>
                </c:pt>
                <c:pt idx="15">
                  <c:v>Eslovénia </c:v>
                </c:pt>
                <c:pt idx="16">
                  <c:v>Espanha </c:v>
                </c:pt>
                <c:pt idx="17">
                  <c:v>Alemanha </c:v>
                </c:pt>
                <c:pt idx="18">
                  <c:v>Letónia </c:v>
                </c:pt>
                <c:pt idx="19">
                  <c:v>França </c:v>
                </c:pt>
                <c:pt idx="20">
                  <c:v>Polónia </c:v>
                </c:pt>
                <c:pt idx="21">
                  <c:v>Bulgária </c:v>
                </c:pt>
                <c:pt idx="22">
                  <c:v>Eslováquia </c:v>
                </c:pt>
                <c:pt idx="23">
                  <c:v>Lituânia </c:v>
                </c:pt>
                <c:pt idx="24">
                  <c:v>Estónia </c:v>
                </c:pt>
                <c:pt idx="25">
                  <c:v>Luxemburgo </c:v>
                </c:pt>
                <c:pt idx="26">
                  <c:v>Roménia </c:v>
                </c:pt>
                <c:pt idx="27">
                  <c:v>República Checa </c:v>
                </c:pt>
              </c:strCache>
            </c:strRef>
          </c:cat>
          <c:val>
            <c:numRef>
              <c:f>'2.3.'!$W$11:$W$38</c:f>
              <c:numCache>
                <c:formatCode>0.0%</c:formatCode>
                <c:ptCount val="28"/>
                <c:pt idx="0">
                  <c:v>0.10456613310867734</c:v>
                </c:pt>
                <c:pt idx="1">
                  <c:v>5.2315313266105591E-2</c:v>
                </c:pt>
                <c:pt idx="2">
                  <c:v>0.1420328801770471</c:v>
                </c:pt>
                <c:pt idx="3">
                  <c:v>9.4070784820908509E-3</c:v>
                </c:pt>
                <c:pt idx="4">
                  <c:v>2.4357113781569122E-3</c:v>
                </c:pt>
                <c:pt idx="5">
                  <c:v>5.0490859413382057E-2</c:v>
                </c:pt>
                <c:pt idx="6">
                  <c:v>8.1701865268999536E-3</c:v>
                </c:pt>
                <c:pt idx="7">
                  <c:v>2.9744566726392207E-2</c:v>
                </c:pt>
                <c:pt idx="8">
                  <c:v>7.671839982541109E-3</c:v>
                </c:pt>
                <c:pt idx="9">
                  <c:v>9.776687083656016E-2</c:v>
                </c:pt>
                <c:pt idx="10">
                  <c:v>1.0842363574517714E-2</c:v>
                </c:pt>
                <c:pt idx="11">
                  <c:v>3.5465951076348277E-2</c:v>
                </c:pt>
                <c:pt idx="12">
                  <c:v>1.2181409295352323E-2</c:v>
                </c:pt>
                <c:pt idx="13">
                  <c:v>6.4246707356247997E-4</c:v>
                </c:pt>
                <c:pt idx="14">
                  <c:v>1.1652922194334886E-2</c:v>
                </c:pt>
                <c:pt idx="15">
                  <c:v>4.1074592327439707E-2</c:v>
                </c:pt>
                <c:pt idx="16">
                  <c:v>4.7655531719276736E-2</c:v>
                </c:pt>
                <c:pt idx="17">
                  <c:v>1.3906271728549575E-4</c:v>
                </c:pt>
                <c:pt idx="18">
                  <c:v>3.8863730830653455E-2</c:v>
                </c:pt>
                <c:pt idx="19">
                  <c:v>5.2954536398772761E-2</c:v>
                </c:pt>
                <c:pt idx="20">
                  <c:v>4.9741155748397839E-2</c:v>
                </c:pt>
                <c:pt idx="21">
                  <c:v>1.4291707904815182E-2</c:v>
                </c:pt>
                <c:pt idx="22">
                  <c:v>1.1824571011318001E-2</c:v>
                </c:pt>
                <c:pt idx="23">
                  <c:v>4.6426101716225562E-2</c:v>
                </c:pt>
                <c:pt idx="24">
                  <c:v>6.789175046016703E-2</c:v>
                </c:pt>
                <c:pt idx="25">
                  <c:v>6.5933081839857606E-3</c:v>
                </c:pt>
                <c:pt idx="26">
                  <c:v>2.1781508119212054E-3</c:v>
                </c:pt>
                <c:pt idx="27">
                  <c:v>7.1985458262416643E-3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23-334C-9277-56BCB3438C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6"/>
        <c:overlap val="100"/>
        <c:axId val="1776543151"/>
        <c:axId val="1742957935"/>
      </c:barChart>
      <c:catAx>
        <c:axId val="17765431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42957935"/>
        <c:crosses val="autoZero"/>
        <c:auto val="1"/>
        <c:lblAlgn val="ctr"/>
        <c:lblOffset val="100"/>
        <c:noMultiLvlLbl val="0"/>
      </c:catAx>
      <c:valAx>
        <c:axId val="1742957935"/>
        <c:scaling>
          <c:orientation val="minMax"/>
          <c:max val="1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76543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5" Type="http://schemas.openxmlformats.org/officeDocument/2006/relationships/image" Target="../media/image6.png"/><Relationship Id="rId4" Type="http://schemas.openxmlformats.org/officeDocument/2006/relationships/image" Target="../media/image3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14.xml"/><Relationship Id="rId4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15.xml"/><Relationship Id="rId6" Type="http://schemas.openxmlformats.org/officeDocument/2006/relationships/chart" Target="../charts/chart16.xml"/><Relationship Id="rId5" Type="http://schemas.openxmlformats.org/officeDocument/2006/relationships/image" Target="../media/image13.png"/><Relationship Id="rId4" Type="http://schemas.openxmlformats.org/officeDocument/2006/relationships/image" Target="../media/image3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5" Type="http://schemas.openxmlformats.org/officeDocument/2006/relationships/image" Target="../media/image11.png"/><Relationship Id="rId4" Type="http://schemas.openxmlformats.org/officeDocument/2006/relationships/image" Target="../media/image3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chart" Target="../charts/chart18.xml"/><Relationship Id="rId1" Type="http://schemas.openxmlformats.org/officeDocument/2006/relationships/image" Target="../media/image14.png"/><Relationship Id="rId5" Type="http://schemas.openxmlformats.org/officeDocument/2006/relationships/image" Target="../media/image15.svg"/><Relationship Id="rId4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19.xml"/><Relationship Id="rId4" Type="http://schemas.openxmlformats.org/officeDocument/2006/relationships/image" Target="../media/image1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5" Type="http://schemas.openxmlformats.org/officeDocument/2006/relationships/image" Target="../media/image16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21.xml"/><Relationship Id="rId4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22.xml"/><Relationship Id="rId6" Type="http://schemas.openxmlformats.org/officeDocument/2006/relationships/chart" Target="../charts/chart23.xml"/><Relationship Id="rId5" Type="http://schemas.openxmlformats.org/officeDocument/2006/relationships/image" Target="../media/image14.png"/><Relationship Id="rId4" Type="http://schemas.openxmlformats.org/officeDocument/2006/relationships/image" Target="../media/image3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26.xml"/><Relationship Id="rId5" Type="http://schemas.openxmlformats.org/officeDocument/2006/relationships/image" Target="../media/image16.png"/><Relationship Id="rId4" Type="http://schemas.openxmlformats.org/officeDocument/2006/relationships/image" Target="../media/image3.sv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27.xml"/><Relationship Id="rId5" Type="http://schemas.openxmlformats.org/officeDocument/2006/relationships/image" Target="../media/image19.png"/><Relationship Id="rId4" Type="http://schemas.openxmlformats.org/officeDocument/2006/relationships/image" Target="../media/image3.sv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28.xml"/><Relationship Id="rId5" Type="http://schemas.openxmlformats.org/officeDocument/2006/relationships/image" Target="../media/image19.png"/><Relationship Id="rId4" Type="http://schemas.openxmlformats.org/officeDocument/2006/relationships/image" Target="../media/image3.sv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29.xml"/><Relationship Id="rId5" Type="http://schemas.openxmlformats.org/officeDocument/2006/relationships/image" Target="../media/image16.png"/><Relationship Id="rId4" Type="http://schemas.openxmlformats.org/officeDocument/2006/relationships/image" Target="../media/image3.sv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30.xml"/><Relationship Id="rId5" Type="http://schemas.openxmlformats.org/officeDocument/2006/relationships/image" Target="../media/image12.png"/><Relationship Id="rId4" Type="http://schemas.openxmlformats.org/officeDocument/2006/relationships/image" Target="../media/image3.sv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image" Target="../media/image20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6" Type="http://schemas.openxmlformats.org/officeDocument/2006/relationships/chart" Target="../charts/chart34.xml"/><Relationship Id="rId5" Type="http://schemas.openxmlformats.org/officeDocument/2006/relationships/image" Target="../media/image20.png"/><Relationship Id="rId4" Type="http://schemas.openxmlformats.org/officeDocument/2006/relationships/image" Target="../media/image3.sv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4" Type="http://schemas.openxmlformats.org/officeDocument/2006/relationships/image" Target="../media/image2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35.xml"/><Relationship Id="rId5" Type="http://schemas.openxmlformats.org/officeDocument/2006/relationships/image" Target="../media/image6.png"/><Relationship Id="rId4" Type="http://schemas.openxmlformats.org/officeDocument/2006/relationships/image" Target="../media/image3.sv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36.xml"/><Relationship Id="rId4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image" Target="../media/image5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37.xml"/><Relationship Id="rId4" Type="http://schemas.openxmlformats.org/officeDocument/2006/relationships/image" Target="../media/image2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38.xml"/><Relationship Id="rId5" Type="http://schemas.openxmlformats.org/officeDocument/2006/relationships/image" Target="../media/image23.png"/><Relationship Id="rId4" Type="http://schemas.openxmlformats.org/officeDocument/2006/relationships/image" Target="../media/image3.sv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chart" Target="../charts/chart39.xml"/><Relationship Id="rId1" Type="http://schemas.openxmlformats.org/officeDocument/2006/relationships/image" Target="../media/image24.png"/><Relationship Id="rId5" Type="http://schemas.openxmlformats.org/officeDocument/2006/relationships/image" Target="../media/image15.svg"/><Relationship Id="rId4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40.xml"/><Relationship Id="rId5" Type="http://schemas.openxmlformats.org/officeDocument/2006/relationships/image" Target="../media/image25.png"/><Relationship Id="rId4" Type="http://schemas.openxmlformats.org/officeDocument/2006/relationships/image" Target="../media/image3.sv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41.xml"/><Relationship Id="rId4" Type="http://schemas.openxmlformats.org/officeDocument/2006/relationships/image" Target="../media/image25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42.xml"/><Relationship Id="rId5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43.xml"/><Relationship Id="rId4" Type="http://schemas.openxmlformats.org/officeDocument/2006/relationships/image" Target="../media/image23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44.xml"/><Relationship Id="rId5" Type="http://schemas.openxmlformats.org/officeDocument/2006/relationships/image" Target="../media/image23.png"/><Relationship Id="rId4" Type="http://schemas.openxmlformats.org/officeDocument/2006/relationships/image" Target="../media/image3.sv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45.xml"/><Relationship Id="rId5" Type="http://schemas.openxmlformats.org/officeDocument/2006/relationships/image" Target="../media/image26.png"/><Relationship Id="rId4" Type="http://schemas.openxmlformats.org/officeDocument/2006/relationships/image" Target="../media/image3.sv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5" Type="http://schemas.openxmlformats.org/officeDocument/2006/relationships/image" Target="../media/image6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8.png"/><Relationship Id="rId5" Type="http://schemas.openxmlformats.org/officeDocument/2006/relationships/image" Target="../media/image7.sv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5" Type="http://schemas.openxmlformats.org/officeDocument/2006/relationships/image" Target="../media/image9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chart" Target="../charts/chart9.xml"/><Relationship Id="rId5" Type="http://schemas.openxmlformats.org/officeDocument/2006/relationships/image" Target="../media/image10.png"/><Relationship Id="rId4" Type="http://schemas.openxmlformats.org/officeDocument/2006/relationships/image" Target="../media/image3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5" Type="http://schemas.openxmlformats.org/officeDocument/2006/relationships/image" Target="../media/image6.png"/><Relationship Id="rId4" Type="http://schemas.openxmlformats.org/officeDocument/2006/relationships/image" Target="../media/image3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42636</xdr:colOff>
      <xdr:row>3</xdr:row>
      <xdr:rowOff>158344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98709280-0FBD-4FDF-8C08-E04865687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4" y="0"/>
          <a:ext cx="8490897" cy="6863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272401</xdr:colOff>
      <xdr:row>26</xdr:row>
      <xdr:rowOff>132687</xdr:rowOff>
    </xdr:from>
    <xdr:to>
      <xdr:col>13</xdr:col>
      <xdr:colOff>666109</xdr:colOff>
      <xdr:row>44</xdr:row>
      <xdr:rowOff>182869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879F6B-D985-41C3-A760-2A97ACE94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33239</xdr:rowOff>
    </xdr:to>
    <xdr:pic>
      <xdr:nvPicPr>
        <xdr:cNvPr id="5" name="Gráfico 4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6808AD-373C-A84D-BCC8-E8D2E64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512308</xdr:colOff>
      <xdr:row>3</xdr:row>
      <xdr:rowOff>114860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B32B376-D7E6-431F-A10C-F975C0268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" y="0"/>
          <a:ext cx="8490897" cy="6863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27082</xdr:rowOff>
    </xdr:to>
    <xdr:pic>
      <xdr:nvPicPr>
        <xdr:cNvPr id="5" name="Gráfico 4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1C686A-BD6B-B444-B58F-D37AC526E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9</xdr:col>
      <xdr:colOff>40</xdr:colOff>
      <xdr:row>3</xdr:row>
      <xdr:rowOff>114860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EFF7327-B333-4210-A982-C12CD6444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0"/>
          <a:ext cx="8490897" cy="686360"/>
        </a:xfrm>
        <a:prstGeom prst="rect">
          <a:avLst/>
        </a:prstGeom>
      </xdr:spPr>
    </xdr:pic>
    <xdr:clientData/>
  </xdr:twoCellAnchor>
  <xdr:twoCellAnchor>
    <xdr:from>
      <xdr:col>5</xdr:col>
      <xdr:colOff>268004</xdr:colOff>
      <xdr:row>7</xdr:row>
      <xdr:rowOff>53855</xdr:rowOff>
    </xdr:from>
    <xdr:to>
      <xdr:col>18</xdr:col>
      <xdr:colOff>249862</xdr:colOff>
      <xdr:row>37</xdr:row>
      <xdr:rowOff>138776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BEE6F91-EBBE-2BB8-6159-C375965D1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331108</xdr:colOff>
      <xdr:row>14</xdr:row>
      <xdr:rowOff>72571</xdr:rowOff>
    </xdr:from>
    <xdr:to>
      <xdr:col>10</xdr:col>
      <xdr:colOff>54429</xdr:colOff>
      <xdr:row>29</xdr:row>
      <xdr:rowOff>2290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F2A5675-31A4-4E6E-B247-9AE4F044E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31892</xdr:rowOff>
    </xdr:to>
    <xdr:pic>
      <xdr:nvPicPr>
        <xdr:cNvPr id="5" name="Gráfico 4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2E494D-9115-294D-8166-8BC3400C7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10</xdr:col>
      <xdr:colOff>662708</xdr:colOff>
      <xdr:row>3</xdr:row>
      <xdr:rowOff>114860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36EF7F8-462C-425B-AB8E-BFD089AF3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0"/>
          <a:ext cx="8490897" cy="686360"/>
        </a:xfrm>
        <a:prstGeom prst="rect">
          <a:avLst/>
        </a:prstGeom>
      </xdr:spPr>
    </xdr:pic>
    <xdr:clientData/>
  </xdr:twoCellAnchor>
  <xdr:twoCellAnchor>
    <xdr:from>
      <xdr:col>10</xdr:col>
      <xdr:colOff>653143</xdr:colOff>
      <xdr:row>14</xdr:row>
      <xdr:rowOff>36288</xdr:rowOff>
    </xdr:from>
    <xdr:to>
      <xdr:col>20</xdr:col>
      <xdr:colOff>526141</xdr:colOff>
      <xdr:row>29</xdr:row>
      <xdr:rowOff>166310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BF5800-17AF-689C-2C00-4832DBB37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259230</xdr:colOff>
      <xdr:row>16</xdr:row>
      <xdr:rowOff>118556</xdr:rowOff>
    </xdr:from>
    <xdr:to>
      <xdr:col>7</xdr:col>
      <xdr:colOff>168089</xdr:colOff>
      <xdr:row>37</xdr:row>
      <xdr:rowOff>44823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9E25A1F-BD4E-B34F-A356-6FE5DA09B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40212</xdr:rowOff>
    </xdr:to>
    <xdr:pic>
      <xdr:nvPicPr>
        <xdr:cNvPr id="7" name="Gráfico 6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DB41A7-CB7D-2A4B-9B97-8E33D181E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445073</xdr:colOff>
      <xdr:row>3</xdr:row>
      <xdr:rowOff>148478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E490279-B4CE-4887-A716-C376D28C8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" y="0"/>
          <a:ext cx="8490897" cy="68636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9</xdr:col>
      <xdr:colOff>17054</xdr:colOff>
      <xdr:row>3</xdr:row>
      <xdr:rowOff>165737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592CC17-0CCD-C84B-8871-D5B89F1F8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244" y="0"/>
          <a:ext cx="7900347" cy="676835"/>
        </a:xfrm>
        <a:prstGeom prst="rect">
          <a:avLst/>
        </a:prstGeom>
      </xdr:spPr>
    </xdr:pic>
    <xdr:clientData/>
  </xdr:twoCellAnchor>
  <xdr:twoCellAnchor>
    <xdr:from>
      <xdr:col>11</xdr:col>
      <xdr:colOff>385378</xdr:colOff>
      <xdr:row>8</xdr:row>
      <xdr:rowOff>0</xdr:rowOff>
    </xdr:from>
    <xdr:to>
      <xdr:col>21</xdr:col>
      <xdr:colOff>461580</xdr:colOff>
      <xdr:row>32</xdr:row>
      <xdr:rowOff>95113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EF4BA75-BFC4-A4DF-0D45-920095F68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38077</xdr:rowOff>
    </xdr:to>
    <xdr:pic>
      <xdr:nvPicPr>
        <xdr:cNvPr id="2" name="Gráfico 1" descr="Lista destaq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69AE9A-CC94-4B27-9B5E-5EA29345C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0" y="0"/>
          <a:ext cx="225593" cy="21333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33239</xdr:rowOff>
    </xdr:to>
    <xdr:pic>
      <xdr:nvPicPr>
        <xdr:cNvPr id="6" name="Gráfico 5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5ECAE9-B09C-4A4E-8440-AC475AAD1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10</xdr:col>
      <xdr:colOff>701565</xdr:colOff>
      <xdr:row>3</xdr:row>
      <xdr:rowOff>146610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838337C-F0F2-42A4-B371-C1FACEC82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0"/>
          <a:ext cx="8490897" cy="686360"/>
        </a:xfrm>
        <a:prstGeom prst="rect">
          <a:avLst/>
        </a:prstGeom>
      </xdr:spPr>
    </xdr:pic>
    <xdr:clientData/>
  </xdr:twoCellAnchor>
  <xdr:twoCellAnchor>
    <xdr:from>
      <xdr:col>11</xdr:col>
      <xdr:colOff>481726</xdr:colOff>
      <xdr:row>6</xdr:row>
      <xdr:rowOff>72989</xdr:rowOff>
    </xdr:from>
    <xdr:to>
      <xdr:col>17</xdr:col>
      <xdr:colOff>131380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3DE76D-8AA8-DBCA-7867-F3B2436A6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269060</xdr:colOff>
      <xdr:row>8</xdr:row>
      <xdr:rowOff>118534</xdr:rowOff>
    </xdr:from>
    <xdr:to>
      <xdr:col>19</xdr:col>
      <xdr:colOff>406400</xdr:colOff>
      <xdr:row>27</xdr:row>
      <xdr:rowOff>153516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B6EB643-707B-B746-8192-AE686C42C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33239</xdr:rowOff>
    </xdr:to>
    <xdr:pic>
      <xdr:nvPicPr>
        <xdr:cNvPr id="4" name="Gráfico 3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EB2A5D-A553-2547-BEDB-9C99CFEFF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413697</xdr:colOff>
      <xdr:row>3</xdr:row>
      <xdr:rowOff>152960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1A5FBE1-CE46-4D58-8828-80A5D5B75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0"/>
          <a:ext cx="8490897" cy="6863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32741</xdr:rowOff>
    </xdr:to>
    <xdr:pic>
      <xdr:nvPicPr>
        <xdr:cNvPr id="4" name="Gráfico 3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EB8DF-F977-0243-952D-4443D7819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105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10</xdr:col>
      <xdr:colOff>562736</xdr:colOff>
      <xdr:row>3</xdr:row>
      <xdr:rowOff>140073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20F06B7-C08F-3840-837B-341A9714E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0"/>
          <a:ext cx="7992236" cy="673473"/>
        </a:xfrm>
        <a:prstGeom prst="rect">
          <a:avLst/>
        </a:prstGeom>
      </xdr:spPr>
    </xdr:pic>
    <xdr:clientData/>
  </xdr:twoCellAnchor>
  <xdr:twoCellAnchor>
    <xdr:from>
      <xdr:col>1</xdr:col>
      <xdr:colOff>21527</xdr:colOff>
      <xdr:row>18</xdr:row>
      <xdr:rowOff>82976</xdr:rowOff>
    </xdr:from>
    <xdr:to>
      <xdr:col>12</xdr:col>
      <xdr:colOff>51036</xdr:colOff>
      <xdr:row>46</xdr:row>
      <xdr:rowOff>21525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30E5C5D-FF69-6C43-A132-5E242A714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19</xdr:row>
      <xdr:rowOff>150553</xdr:rowOff>
    </xdr:from>
    <xdr:to>
      <xdr:col>8</xdr:col>
      <xdr:colOff>601391</xdr:colOff>
      <xdr:row>45</xdr:row>
      <xdr:rowOff>3925</xdr:rowOff>
    </xdr:to>
    <xdr:grpSp>
      <xdr:nvGrpSpPr>
        <xdr:cNvPr id="27" name="Agrupar 26">
          <a:extLst>
            <a:ext uri="{FF2B5EF4-FFF2-40B4-BE49-F238E27FC236}">
              <a16:creationId xmlns:a16="http://schemas.microsoft.com/office/drawing/2014/main" id="{DDC63155-FE45-3D47-9144-2C4A0D5CF848}"/>
            </a:ext>
          </a:extLst>
        </xdr:cNvPr>
        <xdr:cNvGrpSpPr/>
      </xdr:nvGrpSpPr>
      <xdr:grpSpPr>
        <a:xfrm>
          <a:off x="323850" y="3512878"/>
          <a:ext cx="7990886" cy="4312977"/>
          <a:chOff x="5864347" y="7222877"/>
          <a:chExt cx="8555978" cy="4648199"/>
        </a:xfrm>
      </xdr:grpSpPr>
      <xdr:graphicFrame macro="">
        <xdr:nvGraphicFramePr>
          <xdr:cNvPr id="28" name="Gráfico 27">
            <a:extLst>
              <a:ext uri="{FF2B5EF4-FFF2-40B4-BE49-F238E27FC236}">
                <a16:creationId xmlns:a16="http://schemas.microsoft.com/office/drawing/2014/main" id="{A2E27AF7-05D9-4848-BB19-C965C20DA2DB}"/>
              </a:ext>
            </a:extLst>
          </xdr:cNvPr>
          <xdr:cNvGraphicFramePr>
            <a:graphicFrameLocks/>
          </xdr:cNvGraphicFramePr>
        </xdr:nvGraphicFramePr>
        <xdr:xfrm>
          <a:off x="5864347" y="7222877"/>
          <a:ext cx="8555978" cy="46481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9" name="CaixaDeTexto 28">
            <a:extLst>
              <a:ext uri="{FF2B5EF4-FFF2-40B4-BE49-F238E27FC236}">
                <a16:creationId xmlns:a16="http://schemas.microsoft.com/office/drawing/2014/main" id="{A15984C3-54E0-BD49-B723-5CF4A3F04F23}"/>
              </a:ext>
            </a:extLst>
          </xdr:cNvPr>
          <xdr:cNvSpPr txBox="1"/>
        </xdr:nvSpPr>
        <xdr:spPr>
          <a:xfrm>
            <a:off x="10282961" y="9784795"/>
            <a:ext cx="93980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900">
                <a:solidFill>
                  <a:schemeClr val="bg1"/>
                </a:solidFill>
              </a:rPr>
              <a:t>Renovável</a:t>
            </a:r>
          </a:p>
        </xdr:txBody>
      </xdr:sp>
      <xdr:sp macro="" textlink="">
        <xdr:nvSpPr>
          <xdr:cNvPr id="30" name="CaixaDeTexto 29">
            <a:extLst>
              <a:ext uri="{FF2B5EF4-FFF2-40B4-BE49-F238E27FC236}">
                <a16:creationId xmlns:a16="http://schemas.microsoft.com/office/drawing/2014/main" id="{9CEF429E-DF59-ED40-A8A5-8FD0C05627AB}"/>
              </a:ext>
            </a:extLst>
          </xdr:cNvPr>
          <xdr:cNvSpPr txBox="1"/>
        </xdr:nvSpPr>
        <xdr:spPr>
          <a:xfrm>
            <a:off x="9657068" y="9382025"/>
            <a:ext cx="83820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1000">
                <a:solidFill>
                  <a:schemeClr val="bg1"/>
                </a:solidFill>
              </a:rPr>
              <a:t>Fóssil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38077</xdr:rowOff>
    </xdr:to>
    <xdr:pic>
      <xdr:nvPicPr>
        <xdr:cNvPr id="7" name="Gráfico 6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955069-545E-A747-83F3-DC7D3D30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51747</xdr:colOff>
      <xdr:row>3</xdr:row>
      <xdr:rowOff>143435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8445496-B91B-43D4-8EBF-4F6CF097C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0"/>
          <a:ext cx="8490897" cy="68636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19</xdr:row>
      <xdr:rowOff>150553</xdr:rowOff>
    </xdr:from>
    <xdr:to>
      <xdr:col>16</xdr:col>
      <xdr:colOff>601391</xdr:colOff>
      <xdr:row>45</xdr:row>
      <xdr:rowOff>3925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3A98AAF4-FDCE-B74C-91C1-A81B2B6B3316}"/>
            </a:ext>
          </a:extLst>
        </xdr:cNvPr>
        <xdr:cNvGrpSpPr/>
      </xdr:nvGrpSpPr>
      <xdr:grpSpPr>
        <a:xfrm>
          <a:off x="8648700" y="3512878"/>
          <a:ext cx="7628936" cy="4312977"/>
          <a:chOff x="5864347" y="7222877"/>
          <a:chExt cx="8555978" cy="4648199"/>
        </a:xfrm>
      </xdr:grpSpPr>
      <xdr:graphicFrame macro="">
        <xdr:nvGraphicFramePr>
          <xdr:cNvPr id="10" name="Gráfico 9">
            <a:extLst>
              <a:ext uri="{FF2B5EF4-FFF2-40B4-BE49-F238E27FC236}">
                <a16:creationId xmlns:a16="http://schemas.microsoft.com/office/drawing/2014/main" id="{142D5563-9055-5A6A-4D81-692A504133C3}"/>
              </a:ext>
            </a:extLst>
          </xdr:cNvPr>
          <xdr:cNvGraphicFramePr>
            <a:graphicFrameLocks/>
          </xdr:cNvGraphicFramePr>
        </xdr:nvGraphicFramePr>
        <xdr:xfrm>
          <a:off x="5864347" y="7222877"/>
          <a:ext cx="8555978" cy="46481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793C64FF-0C77-8DFC-9FBE-9A6993C39305}"/>
              </a:ext>
            </a:extLst>
          </xdr:cNvPr>
          <xdr:cNvSpPr txBox="1"/>
        </xdr:nvSpPr>
        <xdr:spPr>
          <a:xfrm>
            <a:off x="10282961" y="9784795"/>
            <a:ext cx="93980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900">
                <a:solidFill>
                  <a:schemeClr val="bg1"/>
                </a:solidFill>
              </a:rPr>
              <a:t>Renovável</a:t>
            </a:r>
          </a:p>
        </xdr:txBody>
      </xdr: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8CEFA5B0-5A9B-3F97-D453-C4E08075B65B}"/>
              </a:ext>
            </a:extLst>
          </xdr:cNvPr>
          <xdr:cNvSpPr txBox="1"/>
        </xdr:nvSpPr>
        <xdr:spPr>
          <a:xfrm>
            <a:off x="9657068" y="9382025"/>
            <a:ext cx="83820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1000">
                <a:solidFill>
                  <a:schemeClr val="bg1"/>
                </a:solidFill>
              </a:rPr>
              <a:t>Fóssil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38077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CB72B0-115C-364B-87C1-3237BDE27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158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746391</xdr:colOff>
      <xdr:row>3</xdr:row>
      <xdr:rowOff>138346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E97F93-4DFF-B34E-88E7-A689D0F3E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7993858" cy="671746"/>
        </a:xfrm>
        <a:prstGeom prst="rect">
          <a:avLst/>
        </a:prstGeom>
      </xdr:spPr>
    </xdr:pic>
    <xdr:clientData/>
  </xdr:twoCellAnchor>
  <xdr:twoCellAnchor>
    <xdr:from>
      <xdr:col>11</xdr:col>
      <xdr:colOff>276012</xdr:colOff>
      <xdr:row>7</xdr:row>
      <xdr:rowOff>167640</xdr:rowOff>
    </xdr:from>
    <xdr:to>
      <xdr:col>18</xdr:col>
      <xdr:colOff>47414</xdr:colOff>
      <xdr:row>28</xdr:row>
      <xdr:rowOff>43180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3ECB739-5E50-F653-71B0-2C9B53208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389467</xdr:colOff>
      <xdr:row>45</xdr:row>
      <xdr:rowOff>169334</xdr:rowOff>
    </xdr:from>
    <xdr:to>
      <xdr:col>8</xdr:col>
      <xdr:colOff>254000</xdr:colOff>
      <xdr:row>76</xdr:row>
      <xdr:rowOff>50801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48D360E-7FEC-FA25-91A8-61E99EF57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49140</xdr:rowOff>
    </xdr:to>
    <xdr:pic>
      <xdr:nvPicPr>
        <xdr:cNvPr id="5" name="Gráfico 4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3CA97F-20F1-8248-8E89-27638413B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10</xdr:col>
      <xdr:colOff>721285</xdr:colOff>
      <xdr:row>3</xdr:row>
      <xdr:rowOff>148478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E2D2953D-A73F-4B9C-B56A-11CE55B66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" y="0"/>
          <a:ext cx="8490897" cy="686360"/>
        </a:xfrm>
        <a:prstGeom prst="rect">
          <a:avLst/>
        </a:prstGeom>
      </xdr:spPr>
    </xdr:pic>
    <xdr:clientData/>
  </xdr:twoCellAnchor>
  <xdr:twoCellAnchor>
    <xdr:from>
      <xdr:col>11</xdr:col>
      <xdr:colOff>3175</xdr:colOff>
      <xdr:row>5</xdr:row>
      <xdr:rowOff>135781</xdr:rowOff>
    </xdr:from>
    <xdr:to>
      <xdr:col>19</xdr:col>
      <xdr:colOff>738355</xdr:colOff>
      <xdr:row>25</xdr:row>
      <xdr:rowOff>108379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C77079C-BF5A-544C-9885-2579B1F82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88043</xdr:colOff>
      <xdr:row>7</xdr:row>
      <xdr:rowOff>155375</xdr:rowOff>
    </xdr:from>
    <xdr:to>
      <xdr:col>17</xdr:col>
      <xdr:colOff>329046</xdr:colOff>
      <xdr:row>29</xdr:row>
      <xdr:rowOff>69273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677D5EA-337C-2343-BC54-1D6979C91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33239</xdr:rowOff>
    </xdr:to>
    <xdr:pic>
      <xdr:nvPicPr>
        <xdr:cNvPr id="4" name="Gráfico 3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34F848-0283-9E48-8DC1-A5133D7F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654997</xdr:colOff>
      <xdr:row>3</xdr:row>
      <xdr:rowOff>152960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D1BA73E-7541-40DD-B6B7-2D16169C0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0"/>
          <a:ext cx="8490897" cy="68636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593904</xdr:colOff>
      <xdr:row>14</xdr:row>
      <xdr:rowOff>164957</xdr:rowOff>
    </xdr:from>
    <xdr:to>
      <xdr:col>9</xdr:col>
      <xdr:colOff>413819</xdr:colOff>
      <xdr:row>36</xdr:row>
      <xdr:rowOff>28539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528B0F3-86B3-76C0-E812-94BD7016E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225593" cy="231984"/>
    <xdr:pic>
      <xdr:nvPicPr>
        <xdr:cNvPr id="4" name="Gráfico 3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4C040D-03A5-E04A-984A-6B34CAB3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2351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7953931" cy="703739"/>
    <xdr:pic>
      <xdr:nvPicPr>
        <xdr:cNvPr id="5" name="Imagem 4">
          <a:extLst>
            <a:ext uri="{FF2B5EF4-FFF2-40B4-BE49-F238E27FC236}">
              <a16:creationId xmlns:a16="http://schemas.microsoft.com/office/drawing/2014/main" id="{F2DBDBA9-7D1A-F144-8D12-81FBEC540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0"/>
          <a:ext cx="7920065" cy="678339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485836</xdr:colOff>
      <xdr:row>7</xdr:row>
      <xdr:rowOff>166067</xdr:rowOff>
    </xdr:from>
    <xdr:to>
      <xdr:col>19</xdr:col>
      <xdr:colOff>443734</xdr:colOff>
      <xdr:row>27</xdr:row>
      <xdr:rowOff>146056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50E0F2C-9421-4051-BC7D-8FFDA44DD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45717</xdr:rowOff>
    </xdr:to>
    <xdr:pic>
      <xdr:nvPicPr>
        <xdr:cNvPr id="4" name="Gráfico 3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E74C5E-D962-6845-8DD1-D7F43389F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12</xdr:col>
      <xdr:colOff>58765</xdr:colOff>
      <xdr:row>3</xdr:row>
      <xdr:rowOff>144939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EE1C503-B404-4545-83CE-0A226D7BD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921" y="0"/>
          <a:ext cx="8490897" cy="68636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894563</xdr:colOff>
      <xdr:row>8</xdr:row>
      <xdr:rowOff>104740</xdr:rowOff>
    </xdr:from>
    <xdr:to>
      <xdr:col>16</xdr:col>
      <xdr:colOff>674431</xdr:colOff>
      <xdr:row>25</xdr:row>
      <xdr:rowOff>6564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10A4ED1-AE1F-7941-A02B-E24BDEBCB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33239</xdr:rowOff>
    </xdr:to>
    <xdr:pic>
      <xdr:nvPicPr>
        <xdr:cNvPr id="5" name="Gráfico 4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4CF30E-36C0-454A-81F4-E60FB0F07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705797</xdr:colOff>
      <xdr:row>3</xdr:row>
      <xdr:rowOff>152960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36F6005-F179-45CD-B564-A04F7A61D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0"/>
          <a:ext cx="8490897" cy="68636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161538</xdr:colOff>
      <xdr:row>8</xdr:row>
      <xdr:rowOff>34560</xdr:rowOff>
    </xdr:from>
    <xdr:to>
      <xdr:col>16</xdr:col>
      <xdr:colOff>284568</xdr:colOff>
      <xdr:row>26</xdr:row>
      <xdr:rowOff>108663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8E2C27-000C-CE4B-9A1D-9D4B4EF1A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38077</xdr:rowOff>
    </xdr:to>
    <xdr:pic>
      <xdr:nvPicPr>
        <xdr:cNvPr id="4" name="Gráfico 3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A7BAB3-CD13-724A-8FEC-83C3ACA56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9</xdr:col>
      <xdr:colOff>4122</xdr:colOff>
      <xdr:row>3</xdr:row>
      <xdr:rowOff>155681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80F833F-609F-485E-A96A-123AC9B9A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0"/>
          <a:ext cx="8490897" cy="68636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41979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C029B3-81EC-4E40-9386-5B94631CB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1977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9610</xdr:colOff>
      <xdr:row>3</xdr:row>
      <xdr:rowOff>148478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48AEF4B-7FE8-BD47-BF50-7D5AB43D0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0"/>
          <a:ext cx="7946291" cy="681878"/>
        </a:xfrm>
        <a:prstGeom prst="rect">
          <a:avLst/>
        </a:prstGeom>
      </xdr:spPr>
    </xdr:pic>
    <xdr:clientData/>
  </xdr:twoCellAnchor>
  <xdr:twoCellAnchor>
    <xdr:from>
      <xdr:col>15</xdr:col>
      <xdr:colOff>26609</xdr:colOff>
      <xdr:row>8</xdr:row>
      <xdr:rowOff>91118</xdr:rowOff>
    </xdr:from>
    <xdr:to>
      <xdr:col>19</xdr:col>
      <xdr:colOff>720070</xdr:colOff>
      <xdr:row>50</xdr:row>
      <xdr:rowOff>91119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3DC6C3A-EE2B-6B7E-7EE4-B1FF29769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168930</xdr:colOff>
      <xdr:row>8</xdr:row>
      <xdr:rowOff>101599</xdr:rowOff>
    </xdr:from>
    <xdr:to>
      <xdr:col>24</xdr:col>
      <xdr:colOff>862391</xdr:colOff>
      <xdr:row>50</xdr:row>
      <xdr:rowOff>100793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2D05C22-2756-4BBB-8159-A4EBC896F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260944</xdr:colOff>
      <xdr:row>8</xdr:row>
      <xdr:rowOff>97128</xdr:rowOff>
    </xdr:from>
    <xdr:to>
      <xdr:col>14</xdr:col>
      <xdr:colOff>74177</xdr:colOff>
      <xdr:row>20</xdr:row>
      <xdr:rowOff>114637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2D9EE0-1EAE-4797-87FC-35D70A291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41979</xdr:rowOff>
    </xdr:to>
    <xdr:pic>
      <xdr:nvPicPr>
        <xdr:cNvPr id="5" name="Gráfico 4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C22597-DE55-D543-BCF4-C769D98E3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10</xdr:col>
      <xdr:colOff>288191</xdr:colOff>
      <xdr:row>3</xdr:row>
      <xdr:rowOff>148478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85C1943-6A02-4C6E-8BE3-9E21A1EBA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" y="0"/>
          <a:ext cx="8490897" cy="686360"/>
        </a:xfrm>
        <a:prstGeom prst="rect">
          <a:avLst/>
        </a:prstGeom>
      </xdr:spPr>
    </xdr:pic>
    <xdr:clientData/>
  </xdr:twoCellAnchor>
  <xdr:twoCellAnchor>
    <xdr:from>
      <xdr:col>14</xdr:col>
      <xdr:colOff>655544</xdr:colOff>
      <xdr:row>8</xdr:row>
      <xdr:rowOff>93382</xdr:rowOff>
    </xdr:from>
    <xdr:to>
      <xdr:col>20</xdr:col>
      <xdr:colOff>633133</xdr:colOff>
      <xdr:row>42</xdr:row>
      <xdr:rowOff>168087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E4814F6-DF67-4529-23CE-3E8C3559D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49140</xdr:rowOff>
    </xdr:to>
    <xdr:pic>
      <xdr:nvPicPr>
        <xdr:cNvPr id="4" name="Gráfico 3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E7CC73-9AEF-EE40-A6D5-267185917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269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447801</xdr:colOff>
      <xdr:row>3</xdr:row>
      <xdr:rowOff>128799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7F2B116-1691-0D4F-99B1-CD8C7564B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0"/>
          <a:ext cx="7960750" cy="66219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490997</xdr:colOff>
      <xdr:row>8</xdr:row>
      <xdr:rowOff>10798</xdr:rowOff>
    </xdr:from>
    <xdr:to>
      <xdr:col>16</xdr:col>
      <xdr:colOff>108857</xdr:colOff>
      <xdr:row>27</xdr:row>
      <xdr:rowOff>108857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C1CBCDE-9AFA-F84E-9D3B-C58A93F5C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38077</xdr:rowOff>
    </xdr:to>
    <xdr:pic>
      <xdr:nvPicPr>
        <xdr:cNvPr id="5" name="Gráfico 4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16825B-D9B1-934E-BB21-E69C652B2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10</xdr:col>
      <xdr:colOff>231362</xdr:colOff>
      <xdr:row>3</xdr:row>
      <xdr:rowOff>155681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AA27FDA-B1B7-4895-A09F-B3F610EA2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0"/>
          <a:ext cx="8490897" cy="68636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32741</xdr:rowOff>
    </xdr:to>
    <xdr:pic>
      <xdr:nvPicPr>
        <xdr:cNvPr id="4" name="Gráfico 3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CEB04B-2254-9F46-A5FD-4CB0FEAFF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105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814902</xdr:colOff>
      <xdr:row>3</xdr:row>
      <xdr:rowOff>166815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843512F-A4B6-D242-9762-B8C639BB0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7843197" cy="700215"/>
        </a:xfrm>
        <a:prstGeom prst="rect">
          <a:avLst/>
        </a:prstGeom>
      </xdr:spPr>
    </xdr:pic>
    <xdr:clientData/>
  </xdr:twoCellAnchor>
  <xdr:twoCellAnchor>
    <xdr:from>
      <xdr:col>10</xdr:col>
      <xdr:colOff>369455</xdr:colOff>
      <xdr:row>8</xdr:row>
      <xdr:rowOff>28864</xdr:rowOff>
    </xdr:from>
    <xdr:to>
      <xdr:col>15</xdr:col>
      <xdr:colOff>178955</xdr:colOff>
      <xdr:row>25</xdr:row>
      <xdr:rowOff>578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524509-4EAB-C904-9C87-788118E2E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700315</xdr:colOff>
      <xdr:row>5</xdr:row>
      <xdr:rowOff>146353</xdr:rowOff>
    </xdr:from>
    <xdr:to>
      <xdr:col>10</xdr:col>
      <xdr:colOff>907142</xdr:colOff>
      <xdr:row>42</xdr:row>
      <xdr:rowOff>28425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0F97CD-03C7-CD46-90E7-A6FD76147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963751</xdr:colOff>
      <xdr:row>5</xdr:row>
      <xdr:rowOff>134499</xdr:rowOff>
    </xdr:from>
    <xdr:to>
      <xdr:col>15</xdr:col>
      <xdr:colOff>292035</xdr:colOff>
      <xdr:row>42</xdr:row>
      <xdr:rowOff>25947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BD1090E-B0B8-434E-A49B-4E6630CED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35892</xdr:rowOff>
    </xdr:to>
    <xdr:pic>
      <xdr:nvPicPr>
        <xdr:cNvPr id="4" name="Gráfico 3" descr="Lista destaq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204585-552E-8D40-9438-F30BCCB49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0" y="0"/>
          <a:ext cx="225593" cy="2136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40</xdr:colOff>
      <xdr:row>3</xdr:row>
      <xdr:rowOff>155681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AD167C7-37BE-554E-99F8-AD2DC1343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7861340" cy="68908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32741</xdr:rowOff>
    </xdr:to>
    <xdr:pic>
      <xdr:nvPicPr>
        <xdr:cNvPr id="4" name="Gráfico 3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BC9AD6-2365-4E4E-BA7E-5FAB3D752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803164</xdr:colOff>
      <xdr:row>3</xdr:row>
      <xdr:rowOff>166815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6383CEE-017B-4BD6-822C-4E47ED201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82" y="0"/>
          <a:ext cx="8490897" cy="686360"/>
        </a:xfrm>
        <a:prstGeom prst="rect">
          <a:avLst/>
        </a:prstGeom>
      </xdr:spPr>
    </xdr:pic>
    <xdr:clientData/>
  </xdr:twoCellAnchor>
  <xdr:twoCellAnchor>
    <xdr:from>
      <xdr:col>12</xdr:col>
      <xdr:colOff>533400</xdr:colOff>
      <xdr:row>7</xdr:row>
      <xdr:rowOff>84666</xdr:rowOff>
    </xdr:from>
    <xdr:to>
      <xdr:col>19</xdr:col>
      <xdr:colOff>423333</xdr:colOff>
      <xdr:row>27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976EB5-E729-5DC0-E901-739296268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642256</xdr:colOff>
      <xdr:row>8</xdr:row>
      <xdr:rowOff>166007</xdr:rowOff>
    </xdr:from>
    <xdr:to>
      <xdr:col>16</xdr:col>
      <xdr:colOff>943428</xdr:colOff>
      <xdr:row>25</xdr:row>
      <xdr:rowOff>72570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0502A35-DB80-41A4-8CF6-B269872D8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38077</xdr:rowOff>
    </xdr:to>
    <xdr:pic>
      <xdr:nvPicPr>
        <xdr:cNvPr id="6" name="Gráfico 5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69ED6C-F75A-3048-94D0-1D26DC375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476290</xdr:colOff>
      <xdr:row>3</xdr:row>
      <xdr:rowOff>155681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48F18CB-38C2-4577-8346-832B018E3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0"/>
          <a:ext cx="8490897" cy="68636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541852</xdr:colOff>
      <xdr:row>3</xdr:row>
      <xdr:rowOff>166815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398F994-AE58-4C5C-A33B-01F15A16E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3" y="0"/>
          <a:ext cx="8490897" cy="686360"/>
        </a:xfrm>
        <a:prstGeom prst="rect">
          <a:avLst/>
        </a:prstGeom>
      </xdr:spPr>
    </xdr:pic>
    <xdr:clientData/>
  </xdr:twoCellAnchor>
  <xdr:twoCellAnchor>
    <xdr:from>
      <xdr:col>12</xdr:col>
      <xdr:colOff>269755</xdr:colOff>
      <xdr:row>7</xdr:row>
      <xdr:rowOff>97770</xdr:rowOff>
    </xdr:from>
    <xdr:to>
      <xdr:col>18</xdr:col>
      <xdr:colOff>323941</xdr:colOff>
      <xdr:row>27</xdr:row>
      <xdr:rowOff>66001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CC1BC4-2D1A-DFE9-24DF-B61BB7060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38077</xdr:rowOff>
    </xdr:to>
    <xdr:pic>
      <xdr:nvPicPr>
        <xdr:cNvPr id="3" name="Gráfico 2" descr="Lista destaq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B8FCF4-7A1A-421B-A5D5-57EC98676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0" y="0"/>
          <a:ext cx="225593" cy="213337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272144</xdr:colOff>
      <xdr:row>8</xdr:row>
      <xdr:rowOff>43544</xdr:rowOff>
    </xdr:from>
    <xdr:to>
      <xdr:col>17</xdr:col>
      <xdr:colOff>762001</xdr:colOff>
      <xdr:row>26</xdr:row>
      <xdr:rowOff>136072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4C129B-E6FA-446D-95B3-D235C51BE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33239</xdr:rowOff>
    </xdr:to>
    <xdr:pic>
      <xdr:nvPicPr>
        <xdr:cNvPr id="4" name="Gráfico 3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AAB51A-FF99-3A42-950F-CCF7E17EC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10</xdr:col>
      <xdr:colOff>168164</xdr:colOff>
      <xdr:row>3</xdr:row>
      <xdr:rowOff>152960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F6F4CED-746B-4801-AD13-5D56B38CE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0"/>
          <a:ext cx="8490897" cy="68636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33239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7EC7E5-6A34-0D41-8417-7FDA665FB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110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553397</xdr:colOff>
      <xdr:row>3</xdr:row>
      <xdr:rowOff>152960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10C8DC-5B5F-E945-80AB-F4BAEBE32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0"/>
          <a:ext cx="7995597" cy="686360"/>
        </a:xfrm>
        <a:prstGeom prst="rect">
          <a:avLst/>
        </a:prstGeom>
      </xdr:spPr>
    </xdr:pic>
    <xdr:clientData/>
  </xdr:twoCellAnchor>
  <xdr:twoCellAnchor>
    <xdr:from>
      <xdr:col>1</xdr:col>
      <xdr:colOff>1580572</xdr:colOff>
      <xdr:row>11</xdr:row>
      <xdr:rowOff>65128</xdr:rowOff>
    </xdr:from>
    <xdr:to>
      <xdr:col>9</xdr:col>
      <xdr:colOff>81972</xdr:colOff>
      <xdr:row>33</xdr:row>
      <xdr:rowOff>129886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5E90C80-A58C-FB3A-36E1-3DA8100CD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275278</xdr:colOff>
      <xdr:row>2</xdr:row>
      <xdr:rowOff>105496</xdr:rowOff>
    </xdr:from>
    <xdr:to>
      <xdr:col>18</xdr:col>
      <xdr:colOff>604572</xdr:colOff>
      <xdr:row>26</xdr:row>
      <xdr:rowOff>99481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0D78CCF-48D1-480F-BFC4-B3E0679D8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38077</xdr:rowOff>
    </xdr:to>
    <xdr:pic>
      <xdr:nvPicPr>
        <xdr:cNvPr id="5" name="Gráfico 4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A95E0A-B40A-5244-8475-66F555725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9</xdr:col>
      <xdr:colOff>40</xdr:colOff>
      <xdr:row>3</xdr:row>
      <xdr:rowOff>155681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33CD6FB-E243-47CD-B103-6A98432E4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0"/>
          <a:ext cx="8490897" cy="68636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38077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0242E-4D74-E34A-AD39-B66018636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158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805130</xdr:colOff>
      <xdr:row>3</xdr:row>
      <xdr:rowOff>155681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DED3953-5A3E-E841-A48D-61EA08537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7942530" cy="689081"/>
        </a:xfrm>
        <a:prstGeom prst="rect">
          <a:avLst/>
        </a:prstGeom>
      </xdr:spPr>
    </xdr:pic>
    <xdr:clientData/>
  </xdr:twoCellAnchor>
  <xdr:twoCellAnchor>
    <xdr:from>
      <xdr:col>8</xdr:col>
      <xdr:colOff>429243</xdr:colOff>
      <xdr:row>8</xdr:row>
      <xdr:rowOff>150507</xdr:rowOff>
    </xdr:from>
    <xdr:to>
      <xdr:col>17</xdr:col>
      <xdr:colOff>632444</xdr:colOff>
      <xdr:row>39</xdr:row>
      <xdr:rowOff>88821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3ECA691-0AA7-46BB-3405-8127BC1C2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484394</xdr:colOff>
      <xdr:row>6</xdr:row>
      <xdr:rowOff>19002</xdr:rowOff>
    </xdr:from>
    <xdr:to>
      <xdr:col>19</xdr:col>
      <xdr:colOff>598714</xdr:colOff>
      <xdr:row>30</xdr:row>
      <xdr:rowOff>90714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B60C7AD-9645-4ED6-BA49-D9ABC4A4B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38077</xdr:rowOff>
    </xdr:to>
    <xdr:pic>
      <xdr:nvPicPr>
        <xdr:cNvPr id="4" name="Gráfico 3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B1458E-8937-164E-807B-0FEFA07CD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10</xdr:col>
      <xdr:colOff>665430</xdr:colOff>
      <xdr:row>3</xdr:row>
      <xdr:rowOff>155681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9BBF1C9-15C4-45CA-B689-17C5001DC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0"/>
          <a:ext cx="8490897" cy="68636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229680</xdr:colOff>
      <xdr:row>7</xdr:row>
      <xdr:rowOff>163283</xdr:rowOff>
    </xdr:from>
    <xdr:to>
      <xdr:col>19</xdr:col>
      <xdr:colOff>634999</xdr:colOff>
      <xdr:row>26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BF3DEB-436A-4D66-8A52-6D6BE1E8B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38077</xdr:rowOff>
    </xdr:to>
    <xdr:pic>
      <xdr:nvPicPr>
        <xdr:cNvPr id="4" name="Gráfico 3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817BCB-2B2B-2040-AA3F-8F004F41F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10</xdr:col>
      <xdr:colOff>635865</xdr:colOff>
      <xdr:row>3</xdr:row>
      <xdr:rowOff>129704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1C14C5F-4AA9-45EA-9977-0B86480C0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4" y="0"/>
          <a:ext cx="8490897" cy="68636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9</xdr:col>
      <xdr:colOff>113347</xdr:colOff>
      <xdr:row>3</xdr:row>
      <xdr:rowOff>79829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A30E220-59AD-C24B-919C-FCF84BF9B98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619" b="42114"/>
        <a:stretch/>
      </xdr:blipFill>
      <xdr:spPr>
        <a:xfrm>
          <a:off x="419100" y="0"/>
          <a:ext cx="7733347" cy="6132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232103</xdr:colOff>
      <xdr:row>5</xdr:row>
      <xdr:rowOff>7884</xdr:rowOff>
    </xdr:from>
    <xdr:to>
      <xdr:col>17</xdr:col>
      <xdr:colOff>429272</xdr:colOff>
      <xdr:row>40</xdr:row>
      <xdr:rowOff>76506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469837-B7A7-7446-96DF-6170CF0A5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33239</xdr:rowOff>
    </xdr:to>
    <xdr:pic>
      <xdr:nvPicPr>
        <xdr:cNvPr id="3" name="Gráfico 2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187AAF-F597-2E40-BB7A-3B6084D55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10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9</xdr:col>
      <xdr:colOff>39077</xdr:colOff>
      <xdr:row>3</xdr:row>
      <xdr:rowOff>155681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CB69519-ADB8-924B-8281-13687063F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0"/>
          <a:ext cx="7943890" cy="689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1350920</xdr:colOff>
      <xdr:row>30</xdr:row>
      <xdr:rowOff>127000</xdr:rowOff>
    </xdr:from>
    <xdr:to>
      <xdr:col>12</xdr:col>
      <xdr:colOff>925287</xdr:colOff>
      <xdr:row>48</xdr:row>
      <xdr:rowOff>133598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8FE84A-C0E3-4AA7-9E23-C87DFF6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320262</xdr:colOff>
      <xdr:row>30</xdr:row>
      <xdr:rowOff>145142</xdr:rowOff>
    </xdr:from>
    <xdr:to>
      <xdr:col>7</xdr:col>
      <xdr:colOff>1034143</xdr:colOff>
      <xdr:row>48</xdr:row>
      <xdr:rowOff>33399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359BEF0-B0BC-4EE7-AC27-D8E06E7DA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27796</xdr:rowOff>
    </xdr:to>
    <xdr:pic>
      <xdr:nvPicPr>
        <xdr:cNvPr id="4" name="Gráfico 3" descr="Lista destaq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7512EE-AECA-4575-BBBC-EAA7CDD4E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0" y="0"/>
          <a:ext cx="225593" cy="2142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1324818</xdr:colOff>
      <xdr:row>3</xdr:row>
      <xdr:rowOff>120512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4D9FFCB-DF33-4DFC-B34B-D24621721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0"/>
          <a:ext cx="8429107" cy="6797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378840</xdr:colOff>
      <xdr:row>14</xdr:row>
      <xdr:rowOff>178027</xdr:rowOff>
    </xdr:from>
    <xdr:to>
      <xdr:col>3</xdr:col>
      <xdr:colOff>481263</xdr:colOff>
      <xdr:row>36</xdr:row>
      <xdr:rowOff>177131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B46B545-19A8-9241-816B-FA309C699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27529</xdr:rowOff>
    </xdr:to>
    <xdr:pic>
      <xdr:nvPicPr>
        <xdr:cNvPr id="12" name="Gráfico 11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DE027E-A645-3646-BED4-2B95A007D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353826</xdr:colOff>
      <xdr:row>3</xdr:row>
      <xdr:rowOff>114860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366D068-B971-4F29-B2C3-2BBB561B4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0"/>
          <a:ext cx="8490897" cy="6863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683413</xdr:colOff>
      <xdr:row>23</xdr:row>
      <xdr:rowOff>23668</xdr:rowOff>
    </xdr:from>
    <xdr:to>
      <xdr:col>11</xdr:col>
      <xdr:colOff>205619</xdr:colOff>
      <xdr:row>48</xdr:row>
      <xdr:rowOff>96762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096ACA-EC99-49FD-B249-7DCFC3152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33239</xdr:rowOff>
    </xdr:to>
    <xdr:pic>
      <xdr:nvPicPr>
        <xdr:cNvPr id="12" name="Gráfico 11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9C2CF9-07E1-4E4B-8792-D5F30A5FD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9</xdr:col>
      <xdr:colOff>476290</xdr:colOff>
      <xdr:row>3</xdr:row>
      <xdr:rowOff>114860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91CD09BC-038E-4C2C-B915-2CAE7451F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3" y="0"/>
          <a:ext cx="8490897" cy="686360"/>
        </a:xfrm>
        <a:prstGeom prst="rect">
          <a:avLst/>
        </a:prstGeom>
      </xdr:spPr>
    </xdr:pic>
    <xdr:clientData/>
  </xdr:twoCellAnchor>
  <xdr:twoCellAnchor>
    <xdr:from>
      <xdr:col>24</xdr:col>
      <xdr:colOff>144463</xdr:colOff>
      <xdr:row>8</xdr:row>
      <xdr:rowOff>73026</xdr:rowOff>
    </xdr:from>
    <xdr:to>
      <xdr:col>32</xdr:col>
      <xdr:colOff>317500</xdr:colOff>
      <xdr:row>48</xdr:row>
      <xdr:rowOff>119062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CD06F16-8CF9-8A4C-B35C-9E654C5CB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174891</xdr:colOff>
      <xdr:row>7</xdr:row>
      <xdr:rowOff>108242</xdr:rowOff>
    </xdr:from>
    <xdr:to>
      <xdr:col>20</xdr:col>
      <xdr:colOff>602796</xdr:colOff>
      <xdr:row>30</xdr:row>
      <xdr:rowOff>66038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D0711D-FC4A-4229-AAFC-7069FC1CA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208857</xdr:colOff>
      <xdr:row>1</xdr:row>
      <xdr:rowOff>30238</xdr:rowOff>
    </xdr:to>
    <xdr:pic>
      <xdr:nvPicPr>
        <xdr:cNvPr id="6" name="Gráfico 5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2614CB-4C26-B147-97BA-6C83A163A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08857" cy="2116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10</xdr:col>
      <xdr:colOff>639576</xdr:colOff>
      <xdr:row>3</xdr:row>
      <xdr:rowOff>155681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6831E3D-15CC-4DD1-8020-FFA429E18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0"/>
          <a:ext cx="8490897" cy="6863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9326</xdr:colOff>
      <xdr:row>24</xdr:row>
      <xdr:rowOff>11841</xdr:rowOff>
    </xdr:from>
    <xdr:to>
      <xdr:col>5</xdr:col>
      <xdr:colOff>244929</xdr:colOff>
      <xdr:row>42</xdr:row>
      <xdr:rowOff>149412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815980-0F9D-483B-8169-F13F1040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485931</xdr:colOff>
      <xdr:row>24</xdr:row>
      <xdr:rowOff>26484</xdr:rowOff>
    </xdr:from>
    <xdr:to>
      <xdr:col>13</xdr:col>
      <xdr:colOff>463177</xdr:colOff>
      <xdr:row>43</xdr:row>
      <xdr:rowOff>95759</xdr:rowOff>
    </xdr:to>
    <xdr:grpSp>
      <xdr:nvGrpSpPr>
        <xdr:cNvPr id="3" name="Group 10">
          <a:extLst>
            <a:ext uri="{FF2B5EF4-FFF2-40B4-BE49-F238E27FC236}">
              <a16:creationId xmlns:a16="http://schemas.microsoft.com/office/drawing/2014/main" id="{913AEFBD-5A0D-4663-82E2-E1BBD77B260C}"/>
            </a:ext>
          </a:extLst>
        </xdr:cNvPr>
        <xdr:cNvGrpSpPr/>
      </xdr:nvGrpSpPr>
      <xdr:grpSpPr>
        <a:xfrm>
          <a:off x="5894226" y="4499424"/>
          <a:ext cx="6410431" cy="3688775"/>
          <a:chOff x="6365868" y="2459228"/>
          <a:chExt cx="5582390" cy="3592595"/>
        </a:xfrm>
      </xdr:grpSpPr>
      <xdr:grpSp>
        <xdr:nvGrpSpPr>
          <xdr:cNvPr id="4" name="Group 6">
            <a:extLst>
              <a:ext uri="{FF2B5EF4-FFF2-40B4-BE49-F238E27FC236}">
                <a16:creationId xmlns:a16="http://schemas.microsoft.com/office/drawing/2014/main" id="{ECF846A5-D5A9-4FCE-A186-BE618BFCD375}"/>
              </a:ext>
            </a:extLst>
          </xdr:cNvPr>
          <xdr:cNvGrpSpPr/>
        </xdr:nvGrpSpPr>
        <xdr:grpSpPr>
          <a:xfrm>
            <a:off x="6365868" y="2459228"/>
            <a:ext cx="5582390" cy="3418843"/>
            <a:chOff x="6425589" y="2587711"/>
            <a:chExt cx="5606937" cy="3462698"/>
          </a:xfrm>
        </xdr:grpSpPr>
        <xdr:grpSp>
          <xdr:nvGrpSpPr>
            <xdr:cNvPr id="10" name="Agrupar 9">
              <a:extLst>
                <a:ext uri="{FF2B5EF4-FFF2-40B4-BE49-F238E27FC236}">
                  <a16:creationId xmlns:a16="http://schemas.microsoft.com/office/drawing/2014/main" id="{992E0F51-9C5C-4D07-A634-3AD2896B8AD8}"/>
                </a:ext>
              </a:extLst>
            </xdr:cNvPr>
            <xdr:cNvGrpSpPr/>
          </xdr:nvGrpSpPr>
          <xdr:grpSpPr>
            <a:xfrm>
              <a:off x="6425589" y="2587711"/>
              <a:ext cx="5606937" cy="3462698"/>
              <a:chOff x="10024" y="3890"/>
              <a:chExt cx="8087" cy="5330"/>
            </a:xfrm>
          </xdr:grpSpPr>
          <xdr:graphicFrame macro="">
            <xdr:nvGraphicFramePr>
              <xdr:cNvPr id="13" name="Gráfico 12">
                <a:extLst>
                  <a:ext uri="{FF2B5EF4-FFF2-40B4-BE49-F238E27FC236}">
                    <a16:creationId xmlns:a16="http://schemas.microsoft.com/office/drawing/2014/main" id="{49869E19-E6A3-4D8F-879A-9DB057F6F0F0}"/>
                  </a:ext>
                </a:extLst>
              </xdr:cNvPr>
              <xdr:cNvGraphicFramePr/>
            </xdr:nvGraphicFramePr>
            <xdr:xfrm>
              <a:off x="10024" y="3890"/>
              <a:ext cx="8087" cy="533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14" name="Oval 13">
                <a:extLst>
                  <a:ext uri="{FF2B5EF4-FFF2-40B4-BE49-F238E27FC236}">
                    <a16:creationId xmlns:a16="http://schemas.microsoft.com/office/drawing/2014/main" id="{7D7BCE1E-051D-405A-A6CF-4F962676DBC7}"/>
                  </a:ext>
                </a:extLst>
              </xdr:cNvPr>
              <xdr:cNvSpPr/>
            </xdr:nvSpPr>
            <xdr:spPr>
              <a:xfrm>
                <a:off x="11581" y="5542"/>
                <a:ext cx="2313" cy="2871"/>
              </a:xfrm>
              <a:prstGeom prst="ellipse">
                <a:avLst/>
              </a:prstGeom>
              <a:noFill/>
              <a:ln w="12700" cmpd="sng">
                <a:solidFill>
                  <a:schemeClr val="tx1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square" rtlCol="0" anchor="t"/>
              <a:lstStyle/>
              <a:p>
                <a:pPr algn="l"/>
                <a:endParaRPr lang="pt-PT" altLang="en-US" sz="1100">
                  <a:solidFill>
                    <a:schemeClr val="tx1"/>
                  </a:solidFill>
                  <a:latin typeface="Verdana" panose="020B0604030504040204" charset="0"/>
                  <a:ea typeface="Verdana" panose="020B0604030504040204" charset="0"/>
                </a:endParaRPr>
              </a:p>
            </xdr:txBody>
          </xdr:sp>
        </xdr:grpSp>
        <xdr:cxnSp macro="">
          <xdr:nvCxnSpPr>
            <xdr:cNvPr id="11" name="Straight Connector 7">
              <a:extLst>
                <a:ext uri="{FF2B5EF4-FFF2-40B4-BE49-F238E27FC236}">
                  <a16:creationId xmlns:a16="http://schemas.microsoft.com/office/drawing/2014/main" id="{D2D2ABBF-E835-41F6-B9EC-E0FBB652B2D8}"/>
                </a:ext>
              </a:extLst>
            </xdr:cNvPr>
            <xdr:cNvCxnSpPr/>
          </xdr:nvCxnSpPr>
          <xdr:spPr>
            <a:xfrm>
              <a:off x="10186442" y="5394016"/>
              <a:ext cx="332718" cy="6047"/>
            </a:xfrm>
            <a:prstGeom prst="line">
              <a:avLst/>
            </a:prstGeom>
            <a:ln w="12700">
              <a:solidFill>
                <a:schemeClr val="tx1"/>
              </a:solidFill>
              <a:prstDash val="sys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2" name="TextBox 9">
              <a:extLst>
                <a:ext uri="{FF2B5EF4-FFF2-40B4-BE49-F238E27FC236}">
                  <a16:creationId xmlns:a16="http://schemas.microsoft.com/office/drawing/2014/main" id="{36E66FE0-BCEA-42BB-959D-E8E8ED62EB04}"/>
                </a:ext>
              </a:extLst>
            </xdr:cNvPr>
            <xdr:cNvSpPr txBox="1"/>
          </xdr:nvSpPr>
          <xdr:spPr>
            <a:xfrm>
              <a:off x="10524654" y="5278019"/>
              <a:ext cx="839444" cy="33587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900">
                  <a:solidFill>
                    <a:schemeClr val="tx1">
                      <a:lumMod val="65000"/>
                      <a:lumOff val="35000"/>
                    </a:schemeClr>
                  </a:solidFill>
                  <a:latin typeface="Verdana" panose="020B0604030504040204" charset="0"/>
                  <a:ea typeface="Verdana" panose="020B0604030504040204" charset="0"/>
                </a:rPr>
                <a:t>Índice</a:t>
              </a:r>
              <a:r>
                <a:rPr lang="en-GB" sz="9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Verdana" panose="020B0604030504040204" charset="0"/>
                  <a:ea typeface="Verdana" panose="020B0604030504040204" charset="0"/>
                </a:rPr>
                <a:t> UE</a:t>
              </a:r>
              <a:endParaRPr lang="en-GB" sz="90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charset="0"/>
                <a:ea typeface="Verdana" panose="020B0604030504040204" charset="0"/>
              </a:endParaRPr>
            </a:p>
          </xdr:txBody>
        </xdr:sp>
      </xdr:grpSp>
      <xdr:sp macro="" textlink="">
        <xdr:nvSpPr>
          <xdr:cNvPr id="5" name="TextBox 8">
            <a:extLst>
              <a:ext uri="{FF2B5EF4-FFF2-40B4-BE49-F238E27FC236}">
                <a16:creationId xmlns:a16="http://schemas.microsoft.com/office/drawing/2014/main" id="{32BD86E5-47DA-4A27-BC9D-C5EC19B30F54}"/>
              </a:ext>
            </a:extLst>
          </xdr:cNvPr>
          <xdr:cNvSpPr txBox="1"/>
        </xdr:nvSpPr>
        <xdr:spPr>
          <a:xfrm>
            <a:off x="8858466" y="3154626"/>
            <a:ext cx="730572" cy="3529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90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charset="0"/>
                <a:ea typeface="Verdana" panose="020B0604030504040204" charset="0"/>
              </a:rPr>
              <a:t>[71]</a:t>
            </a:r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F3EC44CA-C28E-4268-8E77-1EBD58481F69}"/>
              </a:ext>
            </a:extLst>
          </xdr:cNvPr>
          <xdr:cNvSpPr txBox="1"/>
        </xdr:nvSpPr>
        <xdr:spPr>
          <a:xfrm>
            <a:off x="9362304" y="4793669"/>
            <a:ext cx="510492" cy="2621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90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charset="0"/>
                <a:ea typeface="Verdana" panose="020B0604030504040204" charset="0"/>
              </a:rPr>
              <a:t>[130]</a:t>
            </a:r>
          </a:p>
        </xdr:txBody>
      </xdr:sp>
      <xdr:sp macro="" textlink="">
        <xdr:nvSpPr>
          <xdr:cNvPr id="7" name="TextBox 18">
            <a:extLst>
              <a:ext uri="{FF2B5EF4-FFF2-40B4-BE49-F238E27FC236}">
                <a16:creationId xmlns:a16="http://schemas.microsoft.com/office/drawing/2014/main" id="{52C4258C-A22D-44E1-8109-F41D69EBDBD5}"/>
              </a:ext>
            </a:extLst>
          </xdr:cNvPr>
          <xdr:cNvSpPr txBox="1"/>
        </xdr:nvSpPr>
        <xdr:spPr>
          <a:xfrm>
            <a:off x="8041044" y="5698849"/>
            <a:ext cx="730572" cy="3529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90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charset="0"/>
                <a:ea typeface="Verdana" panose="020B0604030504040204" charset="0"/>
              </a:rPr>
              <a:t>[109]</a:t>
            </a:r>
          </a:p>
        </xdr:txBody>
      </xdr:sp>
      <xdr:sp macro="" textlink="">
        <xdr:nvSpPr>
          <xdr:cNvPr id="8" name="TextBox 19">
            <a:extLst>
              <a:ext uri="{FF2B5EF4-FFF2-40B4-BE49-F238E27FC236}">
                <a16:creationId xmlns:a16="http://schemas.microsoft.com/office/drawing/2014/main" id="{AE02656C-B26D-4FE3-85A5-4B10563B1035}"/>
              </a:ext>
            </a:extLst>
          </xdr:cNvPr>
          <xdr:cNvSpPr txBox="1"/>
        </xdr:nvSpPr>
        <xdr:spPr>
          <a:xfrm>
            <a:off x="6690235" y="4799602"/>
            <a:ext cx="730572" cy="3529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90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charset="0"/>
                <a:ea typeface="Verdana" panose="020B0604030504040204" charset="0"/>
              </a:rPr>
              <a:t>[72]</a:t>
            </a:r>
          </a:p>
        </xdr:txBody>
      </xdr:sp>
      <xdr:sp macro="" textlink="">
        <xdr:nvSpPr>
          <xdr:cNvPr id="9" name="TextBox 20">
            <a:extLst>
              <a:ext uri="{FF2B5EF4-FFF2-40B4-BE49-F238E27FC236}">
                <a16:creationId xmlns:a16="http://schemas.microsoft.com/office/drawing/2014/main" id="{1BAD96B1-DB97-41E8-A87B-60F9AF7429F2}"/>
              </a:ext>
            </a:extLst>
          </xdr:cNvPr>
          <xdr:cNvSpPr txBox="1"/>
        </xdr:nvSpPr>
        <xdr:spPr>
          <a:xfrm>
            <a:off x="7091914" y="3168401"/>
            <a:ext cx="730572" cy="3529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90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charset="0"/>
                <a:ea typeface="Verdana" panose="020B0604030504040204" charset="0"/>
              </a:rPr>
              <a:t>[126]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34000</xdr:rowOff>
    </xdr:to>
    <xdr:pic>
      <xdr:nvPicPr>
        <xdr:cNvPr id="17" name="Gráfico 16" descr="Lista destaq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B51164-AB62-3447-9677-EE609D871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1401</xdr:colOff>
      <xdr:row>3</xdr:row>
      <xdr:rowOff>114860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DA3FA89D-FA93-46DB-9824-8A51B68B1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0"/>
          <a:ext cx="8490897" cy="686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33D4D"/>
      </a:accent1>
      <a:accent2>
        <a:srgbClr val="233D4D"/>
      </a:accent2>
      <a:accent3>
        <a:srgbClr val="FCCA46"/>
      </a:accent3>
      <a:accent4>
        <a:srgbClr val="A1C181"/>
      </a:accent4>
      <a:accent5>
        <a:srgbClr val="619B8A"/>
      </a:accent5>
      <a:accent6>
        <a:srgbClr val="70AD47"/>
      </a:accent6>
      <a:hlink>
        <a:srgbClr val="0563C1"/>
      </a:hlink>
      <a:folHlink>
        <a:srgbClr val="954F72"/>
      </a:folHlink>
    </a:clrScheme>
    <a:fontScheme name="GEE - 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Custom 4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33D4D"/>
    </a:accent1>
    <a:accent2>
      <a:srgbClr val="233D4D"/>
    </a:accent2>
    <a:accent3>
      <a:srgbClr val="FCCA46"/>
    </a:accent3>
    <a:accent4>
      <a:srgbClr val="A1C181"/>
    </a:accent4>
    <a:accent5>
      <a:srgbClr val="619B8A"/>
    </a:accent5>
    <a:accent6>
      <a:srgbClr val="70AD47"/>
    </a:accent6>
    <a:hlink>
      <a:srgbClr val="0563C1"/>
    </a:hlink>
    <a:folHlink>
      <a:srgbClr val="954F72"/>
    </a:folHlink>
  </a:clrScheme>
  <a:fontScheme name="GEE - 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c.europa.eu/environment/ecoap/sites/default/files/technical_note_2021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4769-3314-4624-8624-9C91A8505B46}">
  <dimension ref="A1:Y104"/>
  <sheetViews>
    <sheetView showGridLines="0" tabSelected="1" zoomScaleNormal="100" workbookViewId="0"/>
  </sheetViews>
  <sheetFormatPr defaultColWidth="10.81640625" defaultRowHeight="13.8"/>
  <cols>
    <col min="1" max="1" width="3.453125" customWidth="1"/>
    <col min="2" max="2" width="66.453125" style="4" customWidth="1"/>
    <col min="3" max="3" width="22.1796875" customWidth="1"/>
    <col min="4" max="4" width="21.26953125" customWidth="1"/>
    <col min="8" max="8" width="10.81640625" style="19"/>
    <col min="9" max="9" width="21.453125" style="19" customWidth="1"/>
  </cols>
  <sheetData>
    <row r="1" spans="1:9">
      <c r="A1" s="224"/>
    </row>
    <row r="5" spans="1:9">
      <c r="C5" s="148"/>
    </row>
    <row r="6" spans="1:9" ht="16.2">
      <c r="B6" s="259" t="s">
        <v>0</v>
      </c>
    </row>
    <row r="7" spans="1:9" s="4" customFormat="1">
      <c r="B7" s="260" t="s">
        <v>1</v>
      </c>
      <c r="H7" s="29"/>
      <c r="I7" s="29"/>
    </row>
    <row r="8" spans="1:9" s="4" customFormat="1">
      <c r="B8" s="260" t="s">
        <v>2</v>
      </c>
      <c r="H8" s="29"/>
      <c r="I8" s="29"/>
    </row>
    <row r="9" spans="1:9" s="4" customFormat="1">
      <c r="B9" s="260" t="s">
        <v>269</v>
      </c>
      <c r="H9" s="29"/>
      <c r="I9" s="29"/>
    </row>
    <row r="10" spans="1:9" s="4" customFormat="1" ht="12.6">
      <c r="D10" s="30"/>
      <c r="H10" s="29"/>
      <c r="I10" s="29"/>
    </row>
    <row r="11" spans="1:9">
      <c r="B11"/>
      <c r="D11" s="30"/>
    </row>
    <row r="12" spans="1:9" ht="16.2">
      <c r="B12" s="259" t="s">
        <v>3</v>
      </c>
      <c r="D12" s="30"/>
    </row>
    <row r="13" spans="1:9" s="4" customFormat="1">
      <c r="B13" s="260" t="s">
        <v>4</v>
      </c>
      <c r="D13" s="30"/>
    </row>
    <row r="14" spans="1:9" s="4" customFormat="1" ht="15.75" customHeight="1">
      <c r="B14" s="260" t="s">
        <v>5</v>
      </c>
      <c r="D14" s="30"/>
    </row>
    <row r="15" spans="1:9" s="4" customFormat="1" ht="15.75" customHeight="1">
      <c r="B15" s="260" t="s">
        <v>6</v>
      </c>
      <c r="D15" s="30"/>
    </row>
    <row r="16" spans="1:9" s="4" customFormat="1" ht="15.75" customHeight="1">
      <c r="B16" s="260" t="s">
        <v>7</v>
      </c>
      <c r="D16" s="30"/>
    </row>
    <row r="17" spans="1:25" ht="15.75" customHeight="1">
      <c r="A17" s="1"/>
      <c r="D17" s="30"/>
      <c r="H17"/>
      <c r="I17"/>
    </row>
    <row r="18" spans="1:25" ht="15.75" customHeight="1">
      <c r="A18" s="1"/>
      <c r="B18" s="259" t="s">
        <v>8</v>
      </c>
      <c r="D18" s="30"/>
      <c r="H18"/>
      <c r="I18"/>
    </row>
    <row r="19" spans="1:25" s="4" customFormat="1" ht="15.75" customHeight="1">
      <c r="A19" s="1"/>
      <c r="B19" s="260" t="s">
        <v>9</v>
      </c>
      <c r="D19" s="30"/>
    </row>
    <row r="20" spans="1:25" s="4" customFormat="1" ht="15.75" customHeight="1">
      <c r="A20" s="1"/>
      <c r="B20" s="260" t="s">
        <v>325</v>
      </c>
      <c r="P20" s="146"/>
      <c r="Q20" s="1"/>
      <c r="R20" s="1"/>
      <c r="T20" s="1"/>
      <c r="V20" s="147"/>
      <c r="Y20" s="148"/>
    </row>
    <row r="21" spans="1:25" s="4" customFormat="1" ht="15.75" customHeight="1">
      <c r="A21" s="1"/>
      <c r="B21" s="260" t="s">
        <v>10</v>
      </c>
    </row>
    <row r="22" spans="1:25" s="4" customFormat="1" ht="15.75" customHeight="1">
      <c r="A22" s="1"/>
      <c r="B22" s="260" t="s">
        <v>11</v>
      </c>
    </row>
    <row r="23" spans="1:25" ht="15.75" customHeight="1">
      <c r="A23" s="1"/>
      <c r="B23" s="42"/>
      <c r="H23"/>
      <c r="I23"/>
    </row>
    <row r="24" spans="1:25" ht="15.75" customHeight="1">
      <c r="A24" s="1"/>
      <c r="B24" s="259" t="s">
        <v>12</v>
      </c>
      <c r="H24"/>
      <c r="I24"/>
    </row>
    <row r="25" spans="1:25" s="4" customFormat="1" ht="15.75" customHeight="1">
      <c r="A25" s="1"/>
      <c r="B25" s="260" t="s">
        <v>13</v>
      </c>
    </row>
    <row r="26" spans="1:25" s="50" customFormat="1" ht="15.75" customHeight="1">
      <c r="B26" s="260" t="s">
        <v>272</v>
      </c>
    </row>
    <row r="27" spans="1:25" s="4" customFormat="1" ht="15.75" customHeight="1">
      <c r="A27" s="1"/>
      <c r="B27" s="260" t="s">
        <v>273</v>
      </c>
      <c r="K27" s="29"/>
      <c r="L27" s="29"/>
    </row>
    <row r="28" spans="1:25" s="4" customFormat="1" ht="15.75" customHeight="1">
      <c r="A28" s="1"/>
      <c r="B28" s="260" t="s">
        <v>274</v>
      </c>
    </row>
    <row r="29" spans="1:25" s="4" customFormat="1" ht="15.75" customHeight="1">
      <c r="A29" s="1"/>
      <c r="B29" s="260" t="s">
        <v>275</v>
      </c>
    </row>
    <row r="30" spans="1:25" s="4" customFormat="1" ht="15.75" customHeight="1">
      <c r="A30" s="1"/>
      <c r="B30" s="260" t="s">
        <v>276</v>
      </c>
    </row>
    <row r="31" spans="1:25" ht="15.75" customHeight="1">
      <c r="A31" s="1"/>
      <c r="H31"/>
      <c r="I31"/>
    </row>
    <row r="32" spans="1:25" ht="15.75" customHeight="1">
      <c r="A32" s="1"/>
      <c r="B32" s="259" t="s">
        <v>14</v>
      </c>
      <c r="H32"/>
      <c r="I32"/>
    </row>
    <row r="33" spans="1:9" s="4" customFormat="1" ht="15.75" customHeight="1">
      <c r="A33" s="1"/>
      <c r="B33" s="260" t="s">
        <v>267</v>
      </c>
    </row>
    <row r="34" spans="1:9" s="4" customFormat="1" ht="15.75" customHeight="1">
      <c r="A34" s="1"/>
      <c r="B34" s="260" t="s">
        <v>266</v>
      </c>
    </row>
    <row r="35" spans="1:9" ht="15.75" customHeight="1">
      <c r="A35" s="1"/>
      <c r="H35"/>
      <c r="I35"/>
    </row>
    <row r="36" spans="1:9" ht="15.75" customHeight="1">
      <c r="A36" s="1"/>
      <c r="B36" s="259" t="s">
        <v>15</v>
      </c>
      <c r="H36"/>
      <c r="I36"/>
    </row>
    <row r="37" spans="1:9" s="4" customFormat="1" ht="15.75" customHeight="1">
      <c r="A37" s="1"/>
      <c r="B37" s="260" t="s">
        <v>16</v>
      </c>
    </row>
    <row r="38" spans="1:9" s="4" customFormat="1" ht="15.75" customHeight="1">
      <c r="A38" s="1"/>
      <c r="B38" s="260" t="s">
        <v>382</v>
      </c>
    </row>
    <row r="39" spans="1:9" s="4" customFormat="1" ht="15.75" customHeight="1">
      <c r="A39" s="1"/>
      <c r="B39" s="260" t="s">
        <v>377</v>
      </c>
    </row>
    <row r="40" spans="1:9" s="4" customFormat="1" ht="15.75" customHeight="1">
      <c r="A40" s="1"/>
      <c r="B40" s="260" t="s">
        <v>280</v>
      </c>
    </row>
    <row r="41" spans="1:9" ht="15.75" customHeight="1">
      <c r="A41" s="1"/>
      <c r="H41"/>
      <c r="I41"/>
    </row>
    <row r="42" spans="1:9" ht="15.75" customHeight="1">
      <c r="A42" s="1"/>
      <c r="B42" s="259" t="s">
        <v>17</v>
      </c>
      <c r="H42"/>
      <c r="I42"/>
    </row>
    <row r="43" spans="1:9" ht="15.75" customHeight="1">
      <c r="A43" s="1"/>
      <c r="B43" s="260" t="s">
        <v>388</v>
      </c>
      <c r="H43"/>
      <c r="I43"/>
    </row>
    <row r="44" spans="1:9" s="4" customFormat="1" ht="15.75" customHeight="1">
      <c r="A44" s="1"/>
      <c r="B44" s="260" t="s">
        <v>346</v>
      </c>
    </row>
    <row r="45" spans="1:9" ht="15.75" customHeight="1">
      <c r="A45" s="1"/>
      <c r="H45"/>
      <c r="I45"/>
    </row>
    <row r="46" spans="1:9" ht="15.75" customHeight="1">
      <c r="A46" s="1"/>
      <c r="B46" s="259" t="s">
        <v>18</v>
      </c>
      <c r="H46"/>
      <c r="I46"/>
    </row>
    <row r="47" spans="1:9" s="4" customFormat="1" ht="15.75" customHeight="1">
      <c r="A47" s="1"/>
      <c r="B47" s="260" t="s">
        <v>393</v>
      </c>
    </row>
    <row r="48" spans="1:9" s="4" customFormat="1" ht="15.75" customHeight="1">
      <c r="A48" s="1"/>
      <c r="B48" s="260" t="s">
        <v>394</v>
      </c>
    </row>
    <row r="49" spans="1:24" ht="15.75" customHeight="1">
      <c r="A49" s="1"/>
      <c r="H49"/>
      <c r="I49"/>
    </row>
    <row r="50" spans="1:24" ht="15.75" customHeight="1">
      <c r="A50" s="1"/>
      <c r="B50" s="259" t="s">
        <v>19</v>
      </c>
      <c r="H50"/>
      <c r="I50"/>
    </row>
    <row r="51" spans="1:24" s="4" customFormat="1" ht="15.75" customHeight="1">
      <c r="A51" s="1"/>
      <c r="B51" s="260" t="s">
        <v>282</v>
      </c>
      <c r="C51" s="30"/>
    </row>
    <row r="52" spans="1:24" s="4" customFormat="1" ht="15.75" customHeight="1">
      <c r="A52" s="1"/>
      <c r="B52" s="260" t="s">
        <v>281</v>
      </c>
      <c r="C52" s="30"/>
    </row>
    <row r="53" spans="1:24" s="4" customFormat="1" ht="15.75" customHeight="1">
      <c r="A53" s="1"/>
      <c r="B53" s="260" t="s">
        <v>283</v>
      </c>
      <c r="C53" s="30"/>
    </row>
    <row r="54" spans="1:24" s="4" customFormat="1" ht="15.75" customHeight="1">
      <c r="A54" s="1"/>
      <c r="B54" s="260" t="s">
        <v>284</v>
      </c>
      <c r="C54" s="30"/>
    </row>
    <row r="55" spans="1:24" ht="15.75" customHeight="1">
      <c r="A55" s="1"/>
      <c r="C55" s="30"/>
      <c r="H55"/>
      <c r="I55"/>
    </row>
    <row r="56" spans="1:24" ht="15.75" customHeight="1">
      <c r="A56" s="1"/>
      <c r="B56" s="259" t="s">
        <v>20</v>
      </c>
      <c r="C56" s="30"/>
      <c r="H56"/>
      <c r="I56"/>
    </row>
    <row r="57" spans="1:24" s="4" customFormat="1" ht="15.75" customHeight="1">
      <c r="A57" s="1"/>
      <c r="B57" s="260" t="s">
        <v>381</v>
      </c>
      <c r="C57" s="30"/>
    </row>
    <row r="58" spans="1:24" s="4" customFormat="1" ht="15.75" customHeight="1">
      <c r="A58" s="1"/>
      <c r="B58" s="260" t="s">
        <v>378</v>
      </c>
      <c r="C58" s="30"/>
    </row>
    <row r="59" spans="1:24" s="4" customFormat="1" ht="15.75" customHeight="1">
      <c r="A59" s="1"/>
      <c r="B59" s="260" t="s">
        <v>286</v>
      </c>
      <c r="C59" s="30"/>
    </row>
    <row r="60" spans="1:24" s="4" customFormat="1" ht="15.75" customHeight="1">
      <c r="A60" s="1"/>
      <c r="B60" s="260" t="s">
        <v>320</v>
      </c>
      <c r="C60" s="30"/>
    </row>
    <row r="61" spans="1:24" s="4" customFormat="1" ht="15.75" customHeight="1">
      <c r="A61" s="1"/>
      <c r="B61" s="260" t="s">
        <v>379</v>
      </c>
    </row>
    <row r="62" spans="1:24" ht="15.75" customHeight="1">
      <c r="A62" s="1"/>
      <c r="B62" s="260" t="s">
        <v>380</v>
      </c>
      <c r="H62"/>
      <c r="I62"/>
    </row>
    <row r="63" spans="1:24" ht="15.75" customHeight="1">
      <c r="A63" s="1"/>
      <c r="H63"/>
      <c r="I63"/>
    </row>
    <row r="64" spans="1:24" ht="15.75" customHeight="1">
      <c r="A64" s="1"/>
      <c r="B64" s="279" t="s">
        <v>375</v>
      </c>
      <c r="C64" s="279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79"/>
    </row>
    <row r="65" spans="1:9" ht="15.75" customHeight="1">
      <c r="A65" s="1"/>
      <c r="B65" s="280" t="s">
        <v>376</v>
      </c>
      <c r="C65" s="280"/>
      <c r="D65" s="280"/>
      <c r="E65" s="280"/>
      <c r="F65" s="280"/>
      <c r="G65" s="280"/>
      <c r="H65" s="280"/>
    </row>
    <row r="66" spans="1:9" ht="15.75" customHeight="1">
      <c r="A66" s="1"/>
      <c r="C66" s="23"/>
      <c r="D66" s="1"/>
      <c r="E66" s="23"/>
      <c r="F66" s="1"/>
      <c r="G66" s="1"/>
      <c r="H66" s="103"/>
    </row>
    <row r="67" spans="1:9" ht="15.75" customHeight="1">
      <c r="A67" s="1"/>
      <c r="C67" s="23"/>
      <c r="D67" s="1"/>
      <c r="E67" s="23"/>
      <c r="F67" s="1"/>
      <c r="G67" s="1"/>
      <c r="H67" s="100"/>
      <c r="I67" s="102"/>
    </row>
    <row r="68" spans="1:9" ht="15.75" customHeight="1">
      <c r="A68" s="1"/>
      <c r="C68" s="23"/>
      <c r="D68" s="1"/>
      <c r="E68" s="23"/>
      <c r="F68" s="1"/>
      <c r="G68" s="1"/>
      <c r="H68" s="100"/>
    </row>
    <row r="69" spans="1:9" ht="15.75" customHeight="1">
      <c r="A69" s="1"/>
      <c r="C69" s="23"/>
      <c r="D69" s="1"/>
      <c r="E69" s="23"/>
      <c r="F69" s="1"/>
      <c r="G69" s="1"/>
      <c r="H69" s="100"/>
      <c r="I69" s="102"/>
    </row>
    <row r="70" spans="1:9" ht="15.75" customHeight="1">
      <c r="A70" s="1"/>
      <c r="C70" s="23"/>
      <c r="D70" s="1"/>
      <c r="E70" s="23"/>
      <c r="F70" s="1"/>
      <c r="G70" s="1"/>
      <c r="H70" s="103"/>
    </row>
    <row r="71" spans="1:9" ht="15.75" customHeight="1">
      <c r="A71" s="1"/>
      <c r="C71" s="23"/>
      <c r="D71" s="1"/>
      <c r="E71" s="23"/>
      <c r="F71" s="1"/>
      <c r="G71" s="1"/>
      <c r="H71" s="103"/>
    </row>
    <row r="72" spans="1:9" ht="15.75" customHeight="1">
      <c r="A72" s="1"/>
      <c r="C72" s="23"/>
      <c r="D72" s="1"/>
      <c r="E72" s="23"/>
      <c r="F72" s="1"/>
      <c r="G72" s="1"/>
      <c r="H72" s="101"/>
      <c r="I72" s="102"/>
    </row>
    <row r="73" spans="1:9" ht="15.75" customHeight="1">
      <c r="A73" s="1"/>
      <c r="C73" s="23"/>
      <c r="D73" s="1"/>
      <c r="E73" s="23"/>
      <c r="F73" s="1"/>
      <c r="G73" s="1"/>
      <c r="H73" s="100"/>
      <c r="I73" s="102"/>
    </row>
    <row r="74" spans="1:9" ht="15.75" customHeight="1">
      <c r="A74" s="1"/>
      <c r="B74" s="32"/>
      <c r="C74" s="1"/>
      <c r="D74" s="1"/>
      <c r="E74" s="1"/>
      <c r="F74" s="1"/>
    </row>
    <row r="75" spans="1:9" ht="15.75" customHeight="1">
      <c r="A75" s="1"/>
      <c r="B75" s="1"/>
      <c r="C75" s="1"/>
      <c r="D75" s="1"/>
      <c r="E75" s="1"/>
      <c r="F75" s="1"/>
    </row>
    <row r="76" spans="1:9" ht="15.75" customHeight="1">
      <c r="A76" s="1"/>
      <c r="B76" s="1"/>
      <c r="C76" s="1"/>
      <c r="D76" s="1"/>
      <c r="E76" s="1"/>
      <c r="F76" s="1"/>
    </row>
    <row r="77" spans="1:9" ht="15.75" customHeight="1">
      <c r="A77" s="1"/>
      <c r="B77" s="1"/>
      <c r="C77" s="1"/>
      <c r="D77" s="1"/>
      <c r="E77" s="1"/>
      <c r="F77" s="1"/>
    </row>
    <row r="78" spans="1:9" ht="15.75" customHeight="1">
      <c r="A78" s="1"/>
      <c r="B78" s="1"/>
      <c r="C78" s="1"/>
      <c r="D78" s="1"/>
      <c r="E78" s="1"/>
      <c r="F78" s="1"/>
    </row>
    <row r="79" spans="1:9">
      <c r="A79" s="1"/>
      <c r="B79" s="1"/>
      <c r="C79" s="1"/>
      <c r="D79" s="1"/>
      <c r="E79" s="1"/>
      <c r="F79" s="1"/>
    </row>
    <row r="80" spans="1:9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</row>
    <row r="87" spans="1:6">
      <c r="A87" s="1"/>
    </row>
    <row r="88" spans="1:6">
      <c r="A88" s="1"/>
    </row>
    <row r="89" spans="1:6">
      <c r="B89" s="105"/>
    </row>
    <row r="90" spans="1:6">
      <c r="B90" s="106"/>
    </row>
    <row r="91" spans="1:6">
      <c r="B91" s="107"/>
    </row>
    <row r="92" spans="1:6">
      <c r="B92" s="108"/>
    </row>
    <row r="93" spans="1:6">
      <c r="B93" s="109"/>
    </row>
    <row r="94" spans="1:6">
      <c r="B94" s="108"/>
    </row>
    <row r="95" spans="1:6">
      <c r="B95" s="108"/>
    </row>
    <row r="96" spans="1:6">
      <c r="B96" s="109"/>
    </row>
    <row r="97" spans="2:2">
      <c r="B97" s="106"/>
    </row>
    <row r="98" spans="2:2">
      <c r="B98" s="105"/>
    </row>
    <row r="99" spans="2:2">
      <c r="B99" s="28"/>
    </row>
    <row r="100" spans="2:2">
      <c r="B100" s="28"/>
    </row>
    <row r="101" spans="2:2">
      <c r="B101" s="28"/>
    </row>
    <row r="102" spans="2:2">
      <c r="B102" s="105"/>
    </row>
    <row r="103" spans="2:2">
      <c r="B103" s="105"/>
    </row>
    <row r="104" spans="2:2">
      <c r="B104" s="110"/>
    </row>
  </sheetData>
  <mergeCells count="2">
    <mergeCell ref="B64:X64"/>
    <mergeCell ref="B65:H65"/>
  </mergeCells>
  <hyperlinks>
    <hyperlink ref="B19" location="'3.1.'!A1" display="3.1. Índice de eco-inovação" xr:uid="{EEDD7FEA-2677-456A-A3B8-B84DF791B7B9}"/>
    <hyperlink ref="B20" location="'3.2.'!A1" display="3.2. Índice de eco-patentes, de emprego e de exportação de produtos na eco-indústria" xr:uid="{DA1F24E0-B0DF-4B0B-B6C4-C30C81A660A4}"/>
    <hyperlink ref="B21" location="'3.3.'!A1" display="3.3. Correlação entre as despesas governamentais em I&amp;D nos domínios do ambiente e da energia e o registo de patentes" xr:uid="{3C9FC634-3DCF-4E9D-B80B-DEB549431479}"/>
    <hyperlink ref="B22" location="'3.4.'!A1" display="3.4. Organizações certificadas pela norma ISO 14001" xr:uid="{F1FD72BE-6834-44C9-96FE-B5DEBB2C8EA9}"/>
    <hyperlink ref="B28" location="'4.4.'!A1" display="4.4. Produtividade energética" xr:uid="{2A89A5F7-EC27-EF45-BA0C-666AA73FA322}"/>
    <hyperlink ref="B25" location="'4.1.'!A1" display="4.1. Balanço energético" xr:uid="{9C709E84-6F57-9B4F-B121-8E09345E87F6}"/>
    <hyperlink ref="B27" location="'4.3.'!A1" display="4.2. Consumo de energia" xr:uid="{70D35DB4-D783-A449-AAC0-0D152A7C317B}"/>
    <hyperlink ref="B29" location="'4.5.'!A1" display="4.5. Metas de energias renováveis" xr:uid="{DD3B62FB-E7F2-2147-8060-1932320AA6A3}"/>
    <hyperlink ref="B30" location="'4.6.'!A1" display="4.6. Produção de electricidade por fonte" xr:uid="{404560B0-A47F-4342-A742-123BE7E514B8}"/>
    <hyperlink ref="B48" location="'8.2.'!A1" display="8.2. Valor acrescentado bruto da indústria florestal" xr:uid="{C90C4C63-E168-C74A-9778-C2193E4800CD}"/>
    <hyperlink ref="B57" location="'10.1.'!A1" display="10.1. Produção de resíduos urbanos per capita" xr:uid="{CEC27C33-722C-4482-8601-AE6DB0DB23E5}"/>
    <hyperlink ref="B44" location="'7.2.'!A1" display="7.2. Índice de exploração da água" xr:uid="{B2F40AAA-A37A-42A3-AD8E-1B90C38829EA}"/>
    <hyperlink ref="B33" location="'5.1.'!A1" display="5.1. Novas matrículas de veículos elétricos" xr:uid="{6752A016-7A1D-1D44-8206-B6CACBAFB84D}"/>
    <hyperlink ref="B34" location="'5.2.'!A1" display="5.2. Veículos ligeiros de passageiros por tipo de combustível" xr:uid="{81FED671-6245-EE42-AC42-1A3CBA9EDD1E}"/>
    <hyperlink ref="B37" location="'6.1.'!A1" display="6.1. Emissões de gases com efeito de estufa" xr:uid="{9E6AD87E-AE94-41E2-87A0-77CDECDD58F9}"/>
    <hyperlink ref="B40" location="'6.4.'!A1" display="6.4. Intensidade de emissões de gases com efeito de estufa do consumo de energia" xr:uid="{A4B678B8-2DAF-43F7-9394-05F785330504}"/>
    <hyperlink ref="B14" location="'2.2.'!A1" display="2.2. Peso dos impostos ambientais" xr:uid="{A7AFC7CA-A1CD-4C44-B184-E962003B6503}"/>
    <hyperlink ref="B15" location="'2.3.'!A1" display="2.3. Receitas em impostos ambientais" xr:uid="{54336F9A-532C-C246-9BE8-597BD10DA916}"/>
    <hyperlink ref="B13" location="'2.1.'!A1" display="2.1. Índice de rigor da política ambiental (EPS)" xr:uid="{AAE91C79-9450-5E4E-9AF7-725EC959FA71}"/>
    <hyperlink ref="B7" location="'1.1.'!A1" display="1.1. Valor acrescentado bruto (VAB) e emprego ambiental" xr:uid="{F4FDA18C-F7D7-9D46-8982-EB9C529D00B6}"/>
    <hyperlink ref="B8" location="'1.2.'!A1" display="1.2. Peso do VAB e exportações ambientais" xr:uid="{B7ECE2C9-5859-F948-99B9-6E1395022389}"/>
    <hyperlink ref="B9" location="'1.3.'!A1" display="1.3. VAB da protecção ambiental versus actividades de gestão de recursos" xr:uid="{C104472F-4408-A640-BED7-72CCC08ADEEE}"/>
    <hyperlink ref="B16" location="'2.4.'!A1" display="2.4. Despesas nacionais com a protecção ambiental" xr:uid="{4CE6D90E-AF70-2349-A2A4-45BCC508072A}"/>
    <hyperlink ref="B26" location="'4.2.'!A1" display="4.2. Dependência energética" xr:uid="{B7A3BD1A-F83D-D44B-A8C9-3EB3D3FECC10}"/>
    <hyperlink ref="B47" location="'8.1.'!A1" display="8.1. Indústria florestal" xr:uid="{CC9223B6-46EC-DA4C-86A2-B1266E80BC39}"/>
    <hyperlink ref="B38" location="'6.2.'!A1" display="6.2. Emissões de gases com efeito de estufa per capita" xr:uid="{FF3865C9-2599-C648-8196-03DAFD031653}"/>
    <hyperlink ref="B39" location="'6.3.'!A1" display="6.3. Intensidade das emissões de CO²" xr:uid="{8E2D16D7-F413-0640-88EE-CFFB6987B825}"/>
    <hyperlink ref="B43" location="'7.1.'!A1" display="7.1. Economia azul" xr:uid="{02209E08-2FAE-3B4E-A96D-A04177BC1E35}"/>
    <hyperlink ref="B58" location="'10.2.'!A1" display="10.2. Produção e capitação de resíduos urbanos em Portugal " xr:uid="{E0FA1321-F9AB-1D47-AA1F-6058BD37F0C4}"/>
    <hyperlink ref="B59" location="'10.3.'!A1" display="10.3. Produção de resíduos por actividade económica" xr:uid="{959F379A-2875-7747-B35D-1492B93A13A1}"/>
    <hyperlink ref="B60" location="'10.4.'!A1" display="10.4. Tratamento de resíduos por tipo de tratamento" xr:uid="{162F1F96-80D7-E846-9E2D-73215C05527F}"/>
    <hyperlink ref="B61" location="'10.5.'!A1" display="10.5. Taxa de reciclagem de resíduos municipais " xr:uid="{8859A972-0203-BB4D-B35B-C995F06B0D0B}"/>
    <hyperlink ref="B62" location="'10.6.'!A1" display="10.6. Taxa de reciclagem e recuperação de embalagens " xr:uid="{088E770E-1F53-A441-AF01-9C85B1B6CB70}"/>
    <hyperlink ref="B51" location="'9.1.'!A1" display="9.1. Consumo de matéria-prima" xr:uid="{C9A9499D-C1D1-EF4A-AD49-400B641D52B1}"/>
    <hyperlink ref="B52" location="'9.2.'!A1" display="9.2. Dependência da importação de material" xr:uid="{AF344C11-3984-634C-8E9B-BC9E1EAA52FC}"/>
    <hyperlink ref="B53" location="'9.3.'!A1" display="9.3. Taxa de utilização circular de material" xr:uid="{D68F417A-00B8-4947-BCC0-73F86AB55FD7}"/>
    <hyperlink ref="B54" location="'9.4.'!A1" display="9.4. Produtividade dos recursos" xr:uid="{315EA0AB-E1EE-4B4A-914B-1C13282F8AF8}"/>
  </hyperlink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01CE0-FF38-4B98-981A-68569EDC1B64}">
  <dimension ref="A4:N38"/>
  <sheetViews>
    <sheetView showGridLines="0" zoomScaleNormal="100" workbookViewId="0"/>
  </sheetViews>
  <sheetFormatPr defaultColWidth="10.81640625" defaultRowHeight="15" customHeight="1"/>
  <cols>
    <col min="1" max="1" width="3.7265625" customWidth="1"/>
    <col min="2" max="2" width="19.453125" customWidth="1"/>
    <col min="3" max="16" width="10.7265625" customWidth="1"/>
  </cols>
  <sheetData>
    <row r="4" spans="1:14" ht="13.8"/>
    <row r="5" spans="1:14" ht="18" customHeight="1">
      <c r="A5" s="13"/>
      <c r="B5" s="16" t="s">
        <v>325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5" customHeight="1">
      <c r="A6" s="13"/>
      <c r="B6" s="36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5" customHeight="1">
      <c r="A7" s="13"/>
      <c r="B7" s="21" t="s">
        <v>151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5" customHeight="1">
      <c r="A8" s="13"/>
      <c r="C8" s="113">
        <v>2012</v>
      </c>
      <c r="D8" s="113">
        <v>2013</v>
      </c>
      <c r="E8" s="113">
        <v>2014</v>
      </c>
      <c r="F8" s="113">
        <v>2015</v>
      </c>
      <c r="G8" s="113">
        <v>2016</v>
      </c>
      <c r="H8" s="113">
        <v>2017</v>
      </c>
      <c r="I8" s="113">
        <v>2018</v>
      </c>
      <c r="J8" s="113">
        <v>2019</v>
      </c>
      <c r="K8" s="114">
        <v>2020</v>
      </c>
      <c r="L8" s="114">
        <v>2021</v>
      </c>
      <c r="M8" s="13"/>
      <c r="N8" s="13"/>
    </row>
    <row r="9" spans="1:14" ht="15" customHeight="1">
      <c r="A9" s="13"/>
      <c r="B9" s="119" t="s">
        <v>31</v>
      </c>
      <c r="C9" s="15">
        <v>48</v>
      </c>
      <c r="D9" s="15">
        <v>48</v>
      </c>
      <c r="E9" s="15">
        <v>34</v>
      </c>
      <c r="F9" s="15">
        <v>40</v>
      </c>
      <c r="G9" s="15">
        <v>39</v>
      </c>
      <c r="H9" s="15">
        <v>31</v>
      </c>
      <c r="I9" s="15">
        <v>42</v>
      </c>
      <c r="J9" s="15">
        <v>44</v>
      </c>
      <c r="K9" s="15">
        <v>44</v>
      </c>
      <c r="L9" s="15">
        <v>31</v>
      </c>
      <c r="M9" s="13"/>
      <c r="N9" s="13"/>
    </row>
    <row r="10" spans="1:14" ht="15" customHeight="1">
      <c r="A10" s="13"/>
      <c r="B10" s="119" t="s">
        <v>152</v>
      </c>
      <c r="C10" s="15">
        <v>100</v>
      </c>
      <c r="D10" s="15">
        <v>100</v>
      </c>
      <c r="E10" s="15">
        <v>100</v>
      </c>
      <c r="F10" s="15">
        <v>99</v>
      </c>
      <c r="G10" s="15">
        <v>96</v>
      </c>
      <c r="H10" s="15">
        <v>94</v>
      </c>
      <c r="I10" s="15">
        <v>93</v>
      </c>
      <c r="J10" s="15">
        <v>93</v>
      </c>
      <c r="K10" s="15">
        <v>93</v>
      </c>
      <c r="L10" s="15">
        <v>90</v>
      </c>
      <c r="M10" s="13"/>
      <c r="N10" s="13"/>
    </row>
    <row r="11" spans="1:14" ht="12" customHeight="1">
      <c r="A11" s="13"/>
      <c r="B11" s="168" t="s">
        <v>324</v>
      </c>
      <c r="C11" s="156"/>
      <c r="D11" s="156"/>
      <c r="E11" s="156"/>
      <c r="F11" s="156"/>
      <c r="G11" s="156"/>
      <c r="H11" s="13"/>
      <c r="I11" s="13"/>
      <c r="J11" s="13"/>
      <c r="K11" s="13"/>
      <c r="L11" s="13"/>
    </row>
    <row r="12" spans="1:14" ht="12" customHeight="1">
      <c r="A12" s="13"/>
      <c r="B12" s="168" t="s">
        <v>153</v>
      </c>
      <c r="C12" s="156"/>
      <c r="D12" s="156"/>
      <c r="E12" s="156"/>
      <c r="F12" s="156"/>
      <c r="G12" s="156"/>
      <c r="H12" s="13"/>
      <c r="I12" s="13"/>
      <c r="J12" s="13"/>
      <c r="K12" s="13"/>
      <c r="L12" s="13"/>
    </row>
    <row r="13" spans="1:14" s="37" customFormat="1" ht="12" customHeight="1">
      <c r="A13" s="156"/>
      <c r="B13" s="169" t="s">
        <v>140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</row>
    <row r="14" spans="1:14" ht="15" customHeight="1">
      <c r="A14" s="13"/>
      <c r="B14" s="170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5" customHeight="1">
      <c r="A15" s="13"/>
      <c r="B15" s="21" t="s">
        <v>154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5" customHeight="1">
      <c r="A16" s="13"/>
      <c r="C16" s="113">
        <v>2012</v>
      </c>
      <c r="D16" s="113">
        <v>2013</v>
      </c>
      <c r="E16" s="113">
        <v>2014</v>
      </c>
      <c r="F16" s="113">
        <v>2015</v>
      </c>
      <c r="G16" s="113">
        <v>2016</v>
      </c>
      <c r="H16" s="113">
        <v>2017</v>
      </c>
      <c r="I16" s="113">
        <v>2018</v>
      </c>
      <c r="J16" s="113">
        <v>2019</v>
      </c>
      <c r="K16" s="113">
        <v>2020</v>
      </c>
      <c r="L16" s="113">
        <v>2021</v>
      </c>
      <c r="M16" s="13"/>
      <c r="N16" s="13"/>
    </row>
    <row r="17" spans="1:14" ht="15" customHeight="1">
      <c r="A17" s="13"/>
      <c r="B17" s="119" t="s">
        <v>31</v>
      </c>
      <c r="C17" s="15">
        <v>103</v>
      </c>
      <c r="D17" s="15">
        <v>103</v>
      </c>
      <c r="E17" s="15">
        <v>103</v>
      </c>
      <c r="F17" s="15">
        <v>103</v>
      </c>
      <c r="G17" s="15">
        <v>103</v>
      </c>
      <c r="H17" s="15">
        <v>114</v>
      </c>
      <c r="I17" s="15">
        <v>121</v>
      </c>
      <c r="J17" s="15">
        <v>122</v>
      </c>
      <c r="K17" s="15">
        <v>109</v>
      </c>
      <c r="L17" s="15">
        <v>107</v>
      </c>
      <c r="M17" s="13"/>
      <c r="N17" s="13"/>
    </row>
    <row r="18" spans="1:14" ht="15" customHeight="1">
      <c r="A18" s="13"/>
      <c r="B18" s="119" t="s">
        <v>152</v>
      </c>
      <c r="C18" s="15">
        <v>100</v>
      </c>
      <c r="D18" s="15">
        <v>111</v>
      </c>
      <c r="E18" s="15">
        <v>116</v>
      </c>
      <c r="F18" s="15">
        <v>111</v>
      </c>
      <c r="G18" s="15">
        <v>105</v>
      </c>
      <c r="H18" s="15">
        <v>110</v>
      </c>
      <c r="I18" s="15">
        <v>109</v>
      </c>
      <c r="J18" s="15">
        <v>108</v>
      </c>
      <c r="K18" s="15">
        <v>111</v>
      </c>
      <c r="L18" s="15">
        <v>109</v>
      </c>
      <c r="M18" s="13"/>
      <c r="N18" s="13"/>
    </row>
    <row r="19" spans="1:14" ht="12" customHeight="1">
      <c r="A19" s="13"/>
      <c r="B19" s="168" t="s">
        <v>324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4" ht="1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5" customHeight="1">
      <c r="A21" s="13"/>
      <c r="B21" s="21" t="s">
        <v>323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5" customHeight="1">
      <c r="A22" s="13"/>
      <c r="C22" s="113">
        <v>2012</v>
      </c>
      <c r="D22" s="113">
        <v>2013</v>
      </c>
      <c r="E22" s="113">
        <v>2014</v>
      </c>
      <c r="F22" s="113">
        <v>2015</v>
      </c>
      <c r="G22" s="113">
        <v>2016</v>
      </c>
      <c r="H22" s="113">
        <v>2017</v>
      </c>
      <c r="I22" s="113">
        <v>2018</v>
      </c>
      <c r="J22" s="113">
        <v>2019</v>
      </c>
      <c r="K22" s="113">
        <v>2020</v>
      </c>
      <c r="L22" s="113">
        <v>2021</v>
      </c>
      <c r="M22" s="13"/>
      <c r="N22" s="13"/>
    </row>
    <row r="23" spans="1:14" ht="15" customHeight="1">
      <c r="A23" s="13"/>
      <c r="B23" s="119" t="s">
        <v>31</v>
      </c>
      <c r="C23" s="15">
        <v>131</v>
      </c>
      <c r="D23" s="15">
        <v>131</v>
      </c>
      <c r="E23" s="15">
        <v>131</v>
      </c>
      <c r="F23" s="15">
        <v>131</v>
      </c>
      <c r="G23" s="15">
        <v>131</v>
      </c>
      <c r="H23" s="15">
        <v>138</v>
      </c>
      <c r="I23" s="15">
        <v>142</v>
      </c>
      <c r="J23" s="15">
        <v>149</v>
      </c>
      <c r="K23" s="15">
        <v>151</v>
      </c>
      <c r="L23" s="15">
        <v>149</v>
      </c>
      <c r="M23" s="13"/>
      <c r="N23" s="13"/>
    </row>
    <row r="24" spans="1:14" ht="15" customHeight="1">
      <c r="A24" s="13"/>
      <c r="B24" s="119" t="s">
        <v>152</v>
      </c>
      <c r="C24" s="15">
        <v>100</v>
      </c>
      <c r="D24" s="15">
        <v>100</v>
      </c>
      <c r="E24" s="15">
        <v>100</v>
      </c>
      <c r="F24" s="15">
        <v>100</v>
      </c>
      <c r="G24" s="15">
        <v>100</v>
      </c>
      <c r="H24" s="15">
        <v>97</v>
      </c>
      <c r="I24" s="15">
        <v>98</v>
      </c>
      <c r="J24" s="15">
        <v>98</v>
      </c>
      <c r="K24" s="15">
        <v>97</v>
      </c>
      <c r="L24" s="15">
        <v>96</v>
      </c>
      <c r="M24" s="13"/>
      <c r="N24" s="13"/>
    </row>
    <row r="25" spans="1:14" ht="12" customHeight="1">
      <c r="A25" s="13"/>
      <c r="B25" s="168" t="s">
        <v>324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1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ht="1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ht="15" customHeight="1">
      <c r="A28" s="13"/>
      <c r="B28" s="13"/>
      <c r="C28" s="13"/>
      <c r="D28" s="13"/>
      <c r="E28" s="118" t="s">
        <v>31</v>
      </c>
      <c r="F28" s="118" t="s">
        <v>155</v>
      </c>
      <c r="G28" s="13"/>
      <c r="H28" s="13"/>
      <c r="I28" s="13"/>
      <c r="J28" s="13"/>
      <c r="K28" s="13"/>
      <c r="L28" s="13"/>
      <c r="M28" s="13"/>
      <c r="N28" s="13"/>
    </row>
    <row r="29" spans="1:14" ht="15" customHeight="1">
      <c r="A29" s="13"/>
      <c r="B29" s="296" t="s">
        <v>151</v>
      </c>
      <c r="C29" s="297"/>
      <c r="D29" s="115">
        <v>2012</v>
      </c>
      <c r="E29" s="15">
        <v>48</v>
      </c>
      <c r="F29" s="15">
        <v>100</v>
      </c>
      <c r="G29" s="13"/>
      <c r="H29" s="13"/>
      <c r="I29" s="13"/>
      <c r="J29" s="13"/>
      <c r="K29" s="13"/>
      <c r="L29" s="13"/>
      <c r="M29" s="13"/>
      <c r="N29" s="13"/>
    </row>
    <row r="30" spans="1:14" ht="15" customHeight="1">
      <c r="A30" s="13"/>
      <c r="B30" s="298"/>
      <c r="C30" s="299"/>
      <c r="D30" s="115">
        <v>2021</v>
      </c>
      <c r="E30" s="15">
        <v>31</v>
      </c>
      <c r="F30" s="15">
        <v>90</v>
      </c>
      <c r="G30" s="13"/>
      <c r="H30" s="13"/>
      <c r="I30" s="13"/>
      <c r="J30" s="13"/>
      <c r="K30" s="13"/>
      <c r="L30" s="13"/>
    </row>
    <row r="31" spans="1:14" ht="15" customHeight="1">
      <c r="A31" s="13"/>
      <c r="B31" s="300" t="s">
        <v>154</v>
      </c>
      <c r="C31" s="300"/>
      <c r="D31" s="115">
        <v>2012</v>
      </c>
      <c r="E31" s="15">
        <v>103</v>
      </c>
      <c r="F31" s="15">
        <v>100</v>
      </c>
      <c r="G31" s="13"/>
      <c r="H31" s="13"/>
      <c r="I31" s="13"/>
      <c r="J31" s="13"/>
      <c r="K31" s="13"/>
      <c r="L31" s="13"/>
    </row>
    <row r="32" spans="1:14" ht="15" customHeight="1">
      <c r="A32" s="13"/>
      <c r="B32" s="300"/>
      <c r="C32" s="300"/>
      <c r="D32" s="115">
        <v>2021</v>
      </c>
      <c r="E32" s="15">
        <v>107</v>
      </c>
      <c r="F32" s="15">
        <v>109</v>
      </c>
      <c r="G32" s="13"/>
      <c r="H32" s="13"/>
      <c r="I32" s="13"/>
      <c r="J32" s="13"/>
      <c r="K32" s="13"/>
      <c r="L32" s="13"/>
    </row>
    <row r="33" spans="1:12" ht="15" customHeight="1">
      <c r="A33" s="13"/>
      <c r="B33" s="300" t="s">
        <v>323</v>
      </c>
      <c r="C33" s="300"/>
      <c r="D33" s="115">
        <v>2012</v>
      </c>
      <c r="E33" s="15">
        <v>131</v>
      </c>
      <c r="F33" s="15">
        <v>100</v>
      </c>
      <c r="G33" s="13"/>
      <c r="H33" s="13"/>
      <c r="I33" s="13"/>
      <c r="J33" s="13"/>
      <c r="K33" s="13"/>
      <c r="L33" s="13"/>
    </row>
    <row r="34" spans="1:12" ht="15" customHeight="1">
      <c r="A34" s="13"/>
      <c r="B34" s="300"/>
      <c r="C34" s="300"/>
      <c r="D34" s="115">
        <v>2021</v>
      </c>
      <c r="E34" s="15">
        <v>149</v>
      </c>
      <c r="F34" s="15">
        <v>96</v>
      </c>
      <c r="G34" s="13"/>
      <c r="H34" s="13"/>
      <c r="I34" s="13"/>
      <c r="J34" s="13"/>
      <c r="K34" s="13"/>
      <c r="L34" s="13"/>
    </row>
    <row r="35" spans="1:12" ht="12" customHeight="1">
      <c r="A35" s="13"/>
      <c r="B35" s="168" t="s">
        <v>324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ht="12" customHeight="1">
      <c r="B36" s="117" t="s">
        <v>326</v>
      </c>
    </row>
    <row r="37" spans="1:12" ht="15" customHeight="1">
      <c r="B37" s="167"/>
    </row>
    <row r="38" spans="1:12" ht="15" customHeight="1">
      <c r="B38" s="86"/>
    </row>
  </sheetData>
  <mergeCells count="3">
    <mergeCell ref="B29:C30"/>
    <mergeCell ref="B31:C32"/>
    <mergeCell ref="B33:C34"/>
  </mergeCells>
  <hyperlinks>
    <hyperlink ref="B13" r:id="rId1" xr:uid="{2AED4A6F-E154-4BE0-A836-60E38AD495EA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98EC-5067-4FCC-8108-DD64CD8F4D80}">
  <dimension ref="B5:I43"/>
  <sheetViews>
    <sheetView showGridLines="0" zoomScaleNormal="100" workbookViewId="0"/>
  </sheetViews>
  <sheetFormatPr defaultColWidth="8.7265625" defaultRowHeight="15" customHeight="1"/>
  <cols>
    <col min="1" max="1" width="3.7265625" customWidth="1"/>
    <col min="2" max="2" width="14.1796875" customWidth="1"/>
    <col min="3" max="3" width="17.453125" customWidth="1"/>
    <col min="4" max="4" width="15.453125" customWidth="1"/>
  </cols>
  <sheetData>
    <row r="5" spans="2:8" ht="15" customHeight="1">
      <c r="B5" s="16" t="s">
        <v>10</v>
      </c>
    </row>
    <row r="7" spans="2:8" ht="7.95" customHeight="1"/>
    <row r="8" spans="2:8" ht="97.95" customHeight="1">
      <c r="B8" s="17"/>
      <c r="C8" s="228" t="s">
        <v>385</v>
      </c>
      <c r="D8" s="228" t="s">
        <v>156</v>
      </c>
      <c r="F8" s="27"/>
    </row>
    <row r="9" spans="2:8" ht="15" customHeight="1">
      <c r="B9" s="14" t="s">
        <v>69</v>
      </c>
      <c r="C9" s="38">
        <v>3.11111111111111E-2</v>
      </c>
      <c r="D9" s="20">
        <v>18.914031016232801</v>
      </c>
      <c r="F9" s="39"/>
      <c r="G9" s="40"/>
    </row>
    <row r="10" spans="2:8" ht="15" customHeight="1">
      <c r="B10" s="14" t="s">
        <v>47</v>
      </c>
      <c r="C10" s="38">
        <v>0.02</v>
      </c>
      <c r="D10" s="20">
        <v>9.53941716328894</v>
      </c>
      <c r="F10" s="235"/>
      <c r="G10" s="235"/>
    </row>
    <row r="11" spans="2:8" ht="15" customHeight="1">
      <c r="B11" s="14" t="s">
        <v>54</v>
      </c>
      <c r="C11" s="38">
        <v>1.11111111111111E-3</v>
      </c>
      <c r="D11" s="20">
        <v>0.41831221062505802</v>
      </c>
      <c r="F11" s="235"/>
      <c r="G11" s="235"/>
      <c r="H11" s="18"/>
    </row>
    <row r="12" spans="2:8" ht="15" customHeight="1">
      <c r="B12" s="14" t="s">
        <v>49</v>
      </c>
      <c r="C12" s="38">
        <v>4.4444444444444401E-3</v>
      </c>
      <c r="D12" s="20">
        <v>4.7696980266703097E-2</v>
      </c>
    </row>
    <row r="13" spans="2:8" ht="15" customHeight="1">
      <c r="B13" s="14" t="s">
        <v>50</v>
      </c>
      <c r="C13" s="38">
        <v>0</v>
      </c>
      <c r="D13" s="20">
        <v>0.68869405406149997</v>
      </c>
    </row>
    <row r="14" spans="2:8" ht="15" customHeight="1">
      <c r="B14" s="14" t="s">
        <v>64</v>
      </c>
      <c r="C14" s="38">
        <v>3.7777777777777799E-2</v>
      </c>
      <c r="D14" s="20">
        <v>1.91372896300617</v>
      </c>
    </row>
    <row r="15" spans="2:8" ht="15" customHeight="1">
      <c r="B15" s="14" t="s">
        <v>68</v>
      </c>
      <c r="C15" s="38">
        <v>4.8888888888888898E-2</v>
      </c>
      <c r="D15" s="20">
        <v>43.033556329659497</v>
      </c>
    </row>
    <row r="16" spans="2:8" ht="15" customHeight="1">
      <c r="B16" s="14" t="s">
        <v>70</v>
      </c>
      <c r="C16" s="38">
        <v>0.03</v>
      </c>
      <c r="D16" s="20">
        <v>2.2762263548858002</v>
      </c>
    </row>
    <row r="17" spans="2:9" ht="15" customHeight="1">
      <c r="B17" s="14" t="s">
        <v>71</v>
      </c>
      <c r="C17" s="38">
        <v>6.6666666666666693E-2</v>
      </c>
      <c r="D17" s="20">
        <v>15.0549311842436</v>
      </c>
      <c r="I17" s="19"/>
    </row>
    <row r="18" spans="2:9" ht="15" customHeight="1">
      <c r="B18" s="14" t="s">
        <v>51</v>
      </c>
      <c r="C18" s="38">
        <v>6.4444444444444499E-2</v>
      </c>
      <c r="D18" s="20">
        <v>9.5763063777714699</v>
      </c>
    </row>
    <row r="19" spans="2:9" ht="15" customHeight="1">
      <c r="B19" s="14" t="s">
        <v>57</v>
      </c>
      <c r="C19" s="38">
        <v>7.5555555555555501E-2</v>
      </c>
      <c r="D19" s="20">
        <v>22.5899676389127</v>
      </c>
      <c r="H19" s="19"/>
    </row>
    <row r="20" spans="2:9" ht="15" customHeight="1">
      <c r="B20" s="14" t="s">
        <v>58</v>
      </c>
      <c r="C20" s="38">
        <v>3.8888888888888903E-2</v>
      </c>
      <c r="D20" s="20">
        <v>0.76460396870256198</v>
      </c>
    </row>
    <row r="21" spans="2:9" ht="15" customHeight="1">
      <c r="B21" s="14" t="s">
        <v>46</v>
      </c>
      <c r="C21" s="38">
        <v>2.4444444444444401E-2</v>
      </c>
      <c r="D21" s="20">
        <v>1.5442560040898401</v>
      </c>
    </row>
    <row r="22" spans="2:9" ht="15" customHeight="1">
      <c r="B22" s="14" t="s">
        <v>45</v>
      </c>
      <c r="C22" s="38">
        <v>3.3333333333333301E-3</v>
      </c>
      <c r="D22" s="20">
        <v>3.8378721649309702</v>
      </c>
    </row>
    <row r="23" spans="2:9" ht="15" customHeight="1">
      <c r="B23" s="14" t="s">
        <v>55</v>
      </c>
      <c r="C23" s="38">
        <v>3.3333333333333298E-2</v>
      </c>
      <c r="D23" s="20">
        <v>4.1747131499827299</v>
      </c>
    </row>
    <row r="24" spans="2:9" ht="15" customHeight="1">
      <c r="B24" s="14" t="s">
        <v>66</v>
      </c>
      <c r="C24" s="38">
        <v>2.2222222222222199E-2</v>
      </c>
      <c r="D24" s="20">
        <v>1.51654835904412</v>
      </c>
    </row>
    <row r="25" spans="2:9" ht="15" customHeight="1">
      <c r="B25" s="14" t="s">
        <v>60</v>
      </c>
      <c r="C25" s="38">
        <v>1.44444444444444E-2</v>
      </c>
      <c r="D25" s="20">
        <v>1.3806082526055501</v>
      </c>
    </row>
    <row r="26" spans="2:9" ht="15" customHeight="1">
      <c r="B26" s="14" t="s">
        <v>52</v>
      </c>
      <c r="C26" s="38">
        <v>1.6666666666666701E-2</v>
      </c>
      <c r="D26" s="20">
        <v>12.291394343299601</v>
      </c>
    </row>
    <row r="27" spans="2:9" ht="15" customHeight="1">
      <c r="B27" s="14" t="s">
        <v>48</v>
      </c>
      <c r="C27" s="38">
        <v>0</v>
      </c>
      <c r="D27" s="20">
        <v>2.23385885394744</v>
      </c>
    </row>
    <row r="28" spans="2:9" ht="15" customHeight="1">
      <c r="B28" s="14" t="s">
        <v>63</v>
      </c>
      <c r="C28" s="38">
        <v>2.4444444444444401E-2</v>
      </c>
      <c r="D28" s="20">
        <v>11.1580265808596</v>
      </c>
    </row>
    <row r="29" spans="2:9" ht="15" customHeight="1">
      <c r="B29" s="14" t="s">
        <v>56</v>
      </c>
      <c r="C29" s="38">
        <v>2.5555555555555599E-2</v>
      </c>
      <c r="D29" s="20">
        <v>0.739414836796635</v>
      </c>
    </row>
    <row r="30" spans="2:9" ht="15" customHeight="1">
      <c r="B30" s="14" t="s">
        <v>65</v>
      </c>
      <c r="C30" s="38">
        <v>2.4444444444444401E-2</v>
      </c>
      <c r="D30" s="20">
        <v>1.3876489415026301</v>
      </c>
    </row>
    <row r="31" spans="2:9" ht="15" customHeight="1">
      <c r="B31" s="14" t="s">
        <v>67</v>
      </c>
      <c r="C31" s="38">
        <v>2.33333333333333E-2</v>
      </c>
      <c r="D31" s="20">
        <v>1.17229845751438</v>
      </c>
    </row>
    <row r="32" spans="2:9" ht="15" customHeight="1">
      <c r="B32" s="14" t="s">
        <v>62</v>
      </c>
      <c r="C32" s="38">
        <v>1.22222222222222E-2</v>
      </c>
      <c r="D32" s="20">
        <v>0.58978063398943203</v>
      </c>
    </row>
    <row r="33" spans="2:8" ht="15" customHeight="1">
      <c r="B33" s="14" t="s">
        <v>53</v>
      </c>
      <c r="C33" s="38">
        <v>3.6666666666666702E-2</v>
      </c>
      <c r="D33" s="20">
        <v>5.47482628500783</v>
      </c>
    </row>
    <row r="34" spans="2:8" ht="15" customHeight="1">
      <c r="B34" s="14" t="s">
        <v>61</v>
      </c>
      <c r="C34" s="38">
        <v>3.2222222222222201E-2</v>
      </c>
      <c r="D34" s="20">
        <v>2.9657210046984801</v>
      </c>
    </row>
    <row r="35" spans="2:8" ht="15" customHeight="1">
      <c r="B35" s="14" t="s">
        <v>59</v>
      </c>
      <c r="C35" s="38">
        <v>4.5555555555555502E-2</v>
      </c>
      <c r="D35" s="20">
        <v>18.046839072361902</v>
      </c>
    </row>
    <row r="36" spans="2:8" ht="14.25" customHeight="1">
      <c r="B36" s="171" t="s">
        <v>336</v>
      </c>
    </row>
    <row r="37" spans="2:8" ht="14.25" customHeight="1">
      <c r="B37" s="142" t="s">
        <v>157</v>
      </c>
      <c r="C37" s="13"/>
      <c r="D37" s="13"/>
    </row>
    <row r="38" spans="2:8" ht="15" customHeight="1">
      <c r="B38" s="13"/>
      <c r="C38" s="13"/>
      <c r="D38" s="13"/>
    </row>
    <row r="42" spans="2:8" ht="15" customHeight="1">
      <c r="G42" s="184"/>
    </row>
    <row r="43" spans="2:8" ht="15" customHeight="1">
      <c r="H43" s="232"/>
    </row>
  </sheetData>
  <sortState xmlns:xlrd2="http://schemas.microsoft.com/office/spreadsheetml/2017/richdata2" ref="D42:E69">
    <sortCondition ref="D42:D69"/>
  </sortState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4:S45"/>
  <sheetViews>
    <sheetView showGridLines="0" zoomScaleNormal="100" workbookViewId="0"/>
  </sheetViews>
  <sheetFormatPr defaultColWidth="10.81640625" defaultRowHeight="15" customHeight="1"/>
  <cols>
    <col min="1" max="1" width="3.7265625" customWidth="1"/>
    <col min="2" max="2" width="15.7265625" customWidth="1"/>
    <col min="3" max="3" width="8.7265625" customWidth="1"/>
    <col min="4" max="4" width="4.453125" customWidth="1"/>
    <col min="5" max="21" width="8.7265625" customWidth="1"/>
  </cols>
  <sheetData>
    <row r="4" spans="2:19" ht="15" customHeight="1">
      <c r="M4" s="224"/>
    </row>
    <row r="5" spans="2:19" ht="15" customHeight="1">
      <c r="B5" s="33" t="s">
        <v>11</v>
      </c>
      <c r="C5" s="33"/>
      <c r="D5" s="33"/>
    </row>
    <row r="7" spans="2:19" ht="15" customHeight="1">
      <c r="B7" s="21" t="s">
        <v>158</v>
      </c>
      <c r="C7" s="21"/>
      <c r="D7" s="21"/>
    </row>
    <row r="8" spans="2:19" ht="15" customHeight="1">
      <c r="E8" s="113">
        <v>2006</v>
      </c>
      <c r="F8" s="113">
        <v>2007</v>
      </c>
      <c r="G8" s="113">
        <v>2008</v>
      </c>
      <c r="H8" s="113">
        <v>2009</v>
      </c>
      <c r="I8" s="113">
        <v>2010</v>
      </c>
      <c r="J8" s="113">
        <v>2011</v>
      </c>
      <c r="K8" s="113">
        <v>2012</v>
      </c>
      <c r="L8" s="113">
        <v>2013</v>
      </c>
      <c r="M8" s="113">
        <v>2014</v>
      </c>
      <c r="N8" s="113">
        <v>2015</v>
      </c>
      <c r="O8" s="113">
        <v>2016</v>
      </c>
      <c r="P8" s="113">
        <v>2017</v>
      </c>
      <c r="Q8" s="113">
        <v>2018</v>
      </c>
      <c r="R8" s="113">
        <v>2019</v>
      </c>
      <c r="S8" s="113">
        <v>2020</v>
      </c>
    </row>
    <row r="9" spans="2:19" ht="15" customHeight="1">
      <c r="B9" s="301" t="s">
        <v>159</v>
      </c>
      <c r="C9" s="301"/>
      <c r="D9" s="301"/>
      <c r="E9" s="15">
        <v>435</v>
      </c>
      <c r="F9" s="15">
        <v>399</v>
      </c>
      <c r="G9" s="15">
        <v>463</v>
      </c>
      <c r="H9" s="15">
        <v>581</v>
      </c>
      <c r="I9" s="15">
        <v>649</v>
      </c>
      <c r="J9" s="15">
        <v>860</v>
      </c>
      <c r="K9" s="15">
        <v>903</v>
      </c>
      <c r="L9" s="15">
        <v>1048</v>
      </c>
      <c r="M9" s="15">
        <v>1051</v>
      </c>
      <c r="N9" s="15">
        <v>1107</v>
      </c>
      <c r="O9" s="15">
        <v>1123</v>
      </c>
      <c r="P9" s="15">
        <v>1174</v>
      </c>
      <c r="Q9" s="15">
        <v>1174</v>
      </c>
      <c r="R9" s="15">
        <v>1202</v>
      </c>
      <c r="S9" s="15">
        <v>1235</v>
      </c>
    </row>
    <row r="10" spans="2:19" ht="15" customHeight="1">
      <c r="B10" s="86" t="s">
        <v>160</v>
      </c>
      <c r="C10" s="37"/>
      <c r="D10" s="37"/>
    </row>
    <row r="11" spans="2:19" ht="15" customHeight="1">
      <c r="B11" s="86" t="s">
        <v>161</v>
      </c>
    </row>
    <row r="12" spans="2:19" ht="15" customHeight="1">
      <c r="B12" s="37"/>
    </row>
    <row r="13" spans="2:19" ht="15" customHeight="1">
      <c r="B13" s="21" t="s">
        <v>162</v>
      </c>
      <c r="C13" s="21"/>
    </row>
    <row r="14" spans="2:19" ht="15" customHeight="1">
      <c r="C14" s="113">
        <v>2021</v>
      </c>
    </row>
    <row r="15" spans="2:19" ht="15" customHeight="1">
      <c r="B15" s="14" t="s">
        <v>47</v>
      </c>
      <c r="C15" s="15">
        <v>33</v>
      </c>
    </row>
    <row r="16" spans="2:19" ht="15" customHeight="1">
      <c r="B16" s="14" t="s">
        <v>65</v>
      </c>
      <c r="C16" s="15">
        <v>35</v>
      </c>
    </row>
    <row r="17" spans="2:17" ht="15" customHeight="1">
      <c r="B17" s="14" t="s">
        <v>51</v>
      </c>
      <c r="C17" s="15">
        <v>39</v>
      </c>
    </row>
    <row r="18" spans="2:17" ht="15" customHeight="1">
      <c r="B18" s="14" t="s">
        <v>56</v>
      </c>
      <c r="C18" s="15">
        <v>42</v>
      </c>
    </row>
    <row r="19" spans="2:17" ht="15" customHeight="1">
      <c r="B19" s="14" t="s">
        <v>57</v>
      </c>
      <c r="C19" s="15">
        <v>44</v>
      </c>
    </row>
    <row r="20" spans="2:17" ht="15" customHeight="1">
      <c r="B20" s="14" t="s">
        <v>48</v>
      </c>
      <c r="C20" s="15">
        <v>45</v>
      </c>
    </row>
    <row r="21" spans="2:17" ht="15" customHeight="1">
      <c r="B21" s="14" t="s">
        <v>69</v>
      </c>
      <c r="C21" s="15">
        <v>55</v>
      </c>
    </row>
    <row r="22" spans="2:17" ht="15" customHeight="1">
      <c r="B22" s="14" t="s">
        <v>63</v>
      </c>
      <c r="C22" s="15">
        <v>56</v>
      </c>
    </row>
    <row r="23" spans="2:17" ht="15" customHeight="1">
      <c r="B23" s="14" t="s">
        <v>52</v>
      </c>
      <c r="C23" s="15">
        <v>63</v>
      </c>
    </row>
    <row r="24" spans="2:17" ht="15" customHeight="1">
      <c r="B24" s="14" t="s">
        <v>58</v>
      </c>
      <c r="C24" s="15">
        <v>72</v>
      </c>
      <c r="D24" s="21"/>
    </row>
    <row r="25" spans="2:17" ht="15" customHeight="1">
      <c r="B25" s="14" t="s">
        <v>66</v>
      </c>
      <c r="C25" s="15">
        <v>93</v>
      </c>
    </row>
    <row r="26" spans="2:17" ht="15" customHeight="1">
      <c r="B26" s="14" t="s">
        <v>68</v>
      </c>
      <c r="C26" s="15">
        <v>95</v>
      </c>
    </row>
    <row r="27" spans="2:17" ht="15" customHeight="1">
      <c r="B27" s="14" t="s">
        <v>29</v>
      </c>
      <c r="C27" s="15">
        <v>97</v>
      </c>
    </row>
    <row r="28" spans="2:17" ht="15" customHeight="1">
      <c r="B28" s="14" t="s">
        <v>45</v>
      </c>
      <c r="C28" s="15">
        <v>109</v>
      </c>
    </row>
    <row r="29" spans="2:17" ht="15" customHeight="1">
      <c r="B29" s="14" t="s">
        <v>53</v>
      </c>
      <c r="C29" s="15">
        <v>127</v>
      </c>
    </row>
    <row r="30" spans="2:17" ht="15" customHeight="1">
      <c r="B30" s="14" t="s">
        <v>67</v>
      </c>
      <c r="C30" s="15">
        <v>137</v>
      </c>
      <c r="N30" s="44"/>
      <c r="O30" s="44"/>
      <c r="P30" s="44"/>
      <c r="Q30" s="44"/>
    </row>
    <row r="31" spans="2:17" ht="15" customHeight="1">
      <c r="B31" s="14" t="s">
        <v>50</v>
      </c>
      <c r="C31" s="15">
        <v>147</v>
      </c>
    </row>
    <row r="32" spans="2:17" ht="15" customHeight="1">
      <c r="B32" s="14" t="s">
        <v>46</v>
      </c>
      <c r="C32" s="15">
        <v>151</v>
      </c>
    </row>
    <row r="33" spans="2:7" ht="15" customHeight="1">
      <c r="B33" s="14" t="s">
        <v>60</v>
      </c>
      <c r="C33" s="15">
        <v>152</v>
      </c>
    </row>
    <row r="34" spans="2:7" ht="15" customHeight="1">
      <c r="B34" s="14" t="s">
        <v>71</v>
      </c>
      <c r="C34" s="15">
        <v>159</v>
      </c>
    </row>
    <row r="35" spans="2:7" ht="15" customHeight="1">
      <c r="B35" s="14" t="s">
        <v>61</v>
      </c>
      <c r="C35" s="15">
        <v>160</v>
      </c>
    </row>
    <row r="36" spans="2:7" ht="15" customHeight="1">
      <c r="B36" s="14" t="s">
        <v>54</v>
      </c>
      <c r="C36" s="15">
        <v>167</v>
      </c>
    </row>
    <row r="37" spans="2:7" ht="15" customHeight="1">
      <c r="B37" s="14" t="s">
        <v>49</v>
      </c>
      <c r="C37" s="15">
        <v>171</v>
      </c>
    </row>
    <row r="38" spans="2:7" ht="15" customHeight="1">
      <c r="B38" s="14" t="s">
        <v>55</v>
      </c>
      <c r="C38" s="15">
        <v>171</v>
      </c>
    </row>
    <row r="39" spans="2:7" ht="15" customHeight="1">
      <c r="B39" s="14" t="s">
        <v>59</v>
      </c>
      <c r="C39" s="15">
        <v>172</v>
      </c>
      <c r="G39" s="182"/>
    </row>
    <row r="40" spans="2:7" ht="15" customHeight="1">
      <c r="B40" s="14" t="s">
        <v>62</v>
      </c>
      <c r="C40" s="15">
        <v>187</v>
      </c>
    </row>
    <row r="41" spans="2:7" ht="15" customHeight="1">
      <c r="B41" s="14" t="s">
        <v>70</v>
      </c>
      <c r="C41" s="15">
        <v>237</v>
      </c>
      <c r="G41" s="183"/>
    </row>
    <row r="42" spans="2:7" ht="15" customHeight="1">
      <c r="B42" s="14" t="s">
        <v>64</v>
      </c>
      <c r="C42" s="15">
        <v>255</v>
      </c>
    </row>
    <row r="43" spans="2:7" ht="15" customHeight="1">
      <c r="B43" s="168" t="s">
        <v>324</v>
      </c>
      <c r="G43" s="182"/>
    </row>
    <row r="44" spans="2:7" ht="15" customHeight="1">
      <c r="B44" s="122" t="s">
        <v>386</v>
      </c>
    </row>
    <row r="45" spans="2:7" ht="15" customHeight="1">
      <c r="G45" s="183"/>
    </row>
  </sheetData>
  <mergeCells count="1">
    <mergeCell ref="B9:D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99BF7-92DF-0741-9739-58D5A4460403}">
  <dimension ref="B5:M24"/>
  <sheetViews>
    <sheetView showGridLines="0" zoomScaleNormal="85" workbookViewId="0"/>
  </sheetViews>
  <sheetFormatPr defaultColWidth="11.1796875" defaultRowHeight="13.8"/>
  <cols>
    <col min="1" max="1" width="3.7265625" customWidth="1"/>
    <col min="2" max="2" width="23" customWidth="1"/>
    <col min="3" max="11" width="10.1796875" customWidth="1"/>
  </cols>
  <sheetData>
    <row r="5" spans="2:13" ht="17.399999999999999">
      <c r="B5" s="50" t="s">
        <v>13</v>
      </c>
    </row>
    <row r="6" spans="2:13">
      <c r="B6" s="51"/>
    </row>
    <row r="7" spans="2:13">
      <c r="B7" s="21" t="s">
        <v>163</v>
      </c>
    </row>
    <row r="8" spans="2:13">
      <c r="B8" s="32" t="s">
        <v>164</v>
      </c>
    </row>
    <row r="9" spans="2:13">
      <c r="C9" s="46">
        <v>2012</v>
      </c>
      <c r="D9" s="46">
        <v>2013</v>
      </c>
      <c r="E9" s="46">
        <v>2014</v>
      </c>
      <c r="F9" s="46">
        <v>2015</v>
      </c>
      <c r="G9" s="66">
        <v>2016</v>
      </c>
      <c r="H9" s="46">
        <v>2017</v>
      </c>
      <c r="I9" s="46">
        <v>2018</v>
      </c>
      <c r="J9" s="46" t="s">
        <v>165</v>
      </c>
      <c r="K9" s="46" t="s">
        <v>166</v>
      </c>
    </row>
    <row r="10" spans="2:13">
      <c r="B10" s="14" t="s">
        <v>167</v>
      </c>
      <c r="C10" s="67">
        <v>22.596508</v>
      </c>
      <c r="D10" s="67">
        <v>23.479116999999999</v>
      </c>
      <c r="E10" s="67">
        <v>22.125433000000001</v>
      </c>
      <c r="F10" s="67">
        <v>26.442595000000001</v>
      </c>
      <c r="G10" s="67">
        <v>25.519711000000001</v>
      </c>
      <c r="H10" s="67">
        <v>27.709071999999999</v>
      </c>
      <c r="I10" s="67">
        <v>25.257621</v>
      </c>
      <c r="J10" s="67">
        <v>24.267603000000001</v>
      </c>
      <c r="K10" s="67">
        <v>20.710235000000001</v>
      </c>
      <c r="L10" s="53"/>
    </row>
    <row r="11" spans="2:13">
      <c r="B11" s="14" t="s">
        <v>168</v>
      </c>
      <c r="C11" s="67">
        <v>4.8675680000000003</v>
      </c>
      <c r="D11" s="67">
        <v>5.6943760000000001</v>
      </c>
      <c r="E11" s="68">
        <v>6.5023770000000001</v>
      </c>
      <c r="F11" s="67">
        <v>5.8459070000000004</v>
      </c>
      <c r="G11" s="67">
        <v>6.5780089999999998</v>
      </c>
      <c r="H11" s="67">
        <v>5.8190799999999996</v>
      </c>
      <c r="I11" s="67">
        <v>6.4163519999999998</v>
      </c>
      <c r="J11" s="67">
        <v>6.4868040000000002</v>
      </c>
      <c r="K11" s="67">
        <v>6.6566070000000002</v>
      </c>
      <c r="L11" s="53"/>
    </row>
    <row r="12" spans="2:13">
      <c r="B12" s="14" t="s">
        <v>169</v>
      </c>
      <c r="C12" s="67">
        <v>21.481815999999998</v>
      </c>
      <c r="D12" s="67">
        <v>21.460919000000001</v>
      </c>
      <c r="E12" s="67">
        <v>21.515416999999999</v>
      </c>
      <c r="F12" s="67">
        <v>22.633935999999999</v>
      </c>
      <c r="G12" s="67">
        <v>22.302443</v>
      </c>
      <c r="H12" s="67">
        <v>23.119720000000001</v>
      </c>
      <c r="I12" s="67">
        <v>22.475754999999999</v>
      </c>
      <c r="J12" s="67">
        <v>22.469697</v>
      </c>
      <c r="K12" s="67">
        <v>20.790946999999999</v>
      </c>
      <c r="L12" s="53"/>
      <c r="M12" s="53"/>
    </row>
    <row r="13" spans="2:13">
      <c r="B13" s="14" t="s">
        <v>170</v>
      </c>
      <c r="C13" s="67">
        <v>15.639891</v>
      </c>
      <c r="D13" s="67">
        <v>15.165585</v>
      </c>
      <c r="E13" s="67">
        <v>15.72606</v>
      </c>
      <c r="F13" s="67">
        <v>15.922039</v>
      </c>
      <c r="G13" s="67">
        <v>15.980980000000001</v>
      </c>
      <c r="H13" s="67">
        <v>16.256637000000001</v>
      </c>
      <c r="I13" s="67">
        <v>16.469773</v>
      </c>
      <c r="J13" s="67">
        <v>16.649049999999999</v>
      </c>
      <c r="K13" s="67">
        <v>15.4458</v>
      </c>
      <c r="L13" s="53"/>
      <c r="M13" s="53"/>
    </row>
    <row r="14" spans="2:13">
      <c r="B14" s="172" t="s">
        <v>171</v>
      </c>
      <c r="K14" s="186"/>
    </row>
    <row r="15" spans="2:13" ht="12" customHeight="1">
      <c r="B15" s="172" t="s">
        <v>172</v>
      </c>
      <c r="D15" s="52"/>
      <c r="K15" s="53"/>
    </row>
    <row r="16" spans="2:13">
      <c r="H16" s="135"/>
      <c r="K16" s="186"/>
    </row>
    <row r="17" spans="10:11">
      <c r="K17" s="53"/>
    </row>
    <row r="23" spans="10:11">
      <c r="J23" s="186"/>
      <c r="K23" s="53"/>
    </row>
    <row r="24" spans="10:11">
      <c r="J24" s="186"/>
      <c r="K24" s="53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AE6E6-B037-5A41-8B76-9D3C4867E64C}">
  <dimension ref="B5:K55"/>
  <sheetViews>
    <sheetView showGridLines="0" zoomScaleNormal="100" workbookViewId="0"/>
  </sheetViews>
  <sheetFormatPr defaultColWidth="10.81640625" defaultRowHeight="13.8"/>
  <cols>
    <col min="1" max="1" width="4.26953125" customWidth="1"/>
    <col min="2" max="2" width="13.1796875" customWidth="1"/>
  </cols>
  <sheetData>
    <row r="5" spans="2:11" ht="17.399999999999999">
      <c r="B5" s="50" t="s">
        <v>272</v>
      </c>
    </row>
    <row r="7" spans="2:11">
      <c r="B7" s="27" t="s">
        <v>303</v>
      </c>
    </row>
    <row r="8" spans="2:11">
      <c r="B8" s="184" t="s">
        <v>44</v>
      </c>
    </row>
    <row r="9" spans="2:11">
      <c r="C9" s="46" t="s">
        <v>80</v>
      </c>
      <c r="D9" s="46" t="s">
        <v>81</v>
      </c>
      <c r="E9" s="46" t="s">
        <v>24</v>
      </c>
      <c r="F9" s="46" t="s">
        <v>25</v>
      </c>
      <c r="G9" s="46" t="s">
        <v>26</v>
      </c>
      <c r="H9" s="46" t="s">
        <v>27</v>
      </c>
      <c r="I9" s="46" t="s">
        <v>28</v>
      </c>
      <c r="J9" s="46" t="s">
        <v>82</v>
      </c>
      <c r="K9" s="46" t="s">
        <v>84</v>
      </c>
    </row>
    <row r="10" spans="2:11">
      <c r="B10" s="47" t="s">
        <v>173</v>
      </c>
      <c r="C10" s="223">
        <v>0.54920999999999998</v>
      </c>
      <c r="D10" s="223">
        <v>0.53939999999999999</v>
      </c>
      <c r="E10" s="223">
        <v>0.54421999999999993</v>
      </c>
      <c r="F10" s="223">
        <v>0.56067999999999996</v>
      </c>
      <c r="G10" s="223">
        <v>0.56164000000000003</v>
      </c>
      <c r="H10" s="223">
        <v>0.57557000000000003</v>
      </c>
      <c r="I10" s="223">
        <v>0.58131999999999995</v>
      </c>
      <c r="J10" s="223">
        <v>0.60463999999999996</v>
      </c>
      <c r="K10" s="223">
        <v>0.57496999999999998</v>
      </c>
    </row>
    <row r="11" spans="2:11">
      <c r="B11" s="47" t="s">
        <v>96</v>
      </c>
      <c r="C11" s="223">
        <v>0.63781999999999994</v>
      </c>
      <c r="D11" s="223">
        <v>0.61260999999999999</v>
      </c>
      <c r="E11" s="223">
        <v>0.65620000000000001</v>
      </c>
      <c r="F11" s="223">
        <v>0.60370999999999997</v>
      </c>
      <c r="G11" s="223">
        <v>0.62098999999999993</v>
      </c>
      <c r="H11" s="223">
        <v>0.63927999999999996</v>
      </c>
      <c r="I11" s="223">
        <v>0.64230999999999994</v>
      </c>
      <c r="J11" s="223">
        <v>0.71623000000000003</v>
      </c>
      <c r="K11" s="223">
        <v>0.58323999999999998</v>
      </c>
    </row>
    <row r="12" spans="2:11">
      <c r="B12" s="47" t="s">
        <v>97</v>
      </c>
      <c r="C12" s="236">
        <v>0.76563999999999988</v>
      </c>
      <c r="D12" s="223">
        <v>0.77776999999999996</v>
      </c>
      <c r="E12" s="223">
        <v>0.80102000000000007</v>
      </c>
      <c r="F12" s="223">
        <v>0.84145999999999999</v>
      </c>
      <c r="G12" s="223">
        <v>0.75890000000000002</v>
      </c>
      <c r="H12" s="223">
        <v>0.75257000000000007</v>
      </c>
      <c r="I12" s="223">
        <v>0.82968999999999993</v>
      </c>
      <c r="J12" s="223">
        <v>0.77591999999999994</v>
      </c>
      <c r="K12" s="223">
        <v>0.78055000000000008</v>
      </c>
    </row>
    <row r="13" spans="2:11">
      <c r="B13" s="47" t="s">
        <v>174</v>
      </c>
      <c r="C13" s="223">
        <v>0.36853000000000002</v>
      </c>
      <c r="D13" s="223">
        <v>0.38319000000000003</v>
      </c>
      <c r="E13" s="223">
        <v>0.35171999999999998</v>
      </c>
      <c r="F13" s="223">
        <v>0.36446000000000001</v>
      </c>
      <c r="G13" s="223">
        <v>0.38472000000000001</v>
      </c>
      <c r="H13" s="223">
        <v>0.39362000000000003</v>
      </c>
      <c r="I13" s="223">
        <v>0.36325000000000002</v>
      </c>
      <c r="J13" s="223">
        <v>0.38103999999999999</v>
      </c>
      <c r="K13" s="223">
        <v>0.37881999999999999</v>
      </c>
    </row>
    <row r="14" spans="2:11">
      <c r="B14" s="47" t="s">
        <v>49</v>
      </c>
      <c r="C14" s="223">
        <v>0.49862000000000001</v>
      </c>
      <c r="D14" s="223">
        <v>0.47433999999999998</v>
      </c>
      <c r="E14" s="223">
        <v>0.44206000000000001</v>
      </c>
      <c r="F14" s="223">
        <v>0.48786000000000002</v>
      </c>
      <c r="G14" s="223">
        <v>0.48430000000000001</v>
      </c>
      <c r="H14" s="223">
        <v>0.53151999999999999</v>
      </c>
      <c r="I14" s="223">
        <v>0.52690999999999999</v>
      </c>
      <c r="J14" s="223">
        <v>0.56215999999999999</v>
      </c>
      <c r="K14" s="223">
        <v>0.53588999999999998</v>
      </c>
    </row>
    <row r="15" spans="2:11">
      <c r="B15" s="47" t="s">
        <v>175</v>
      </c>
      <c r="C15" s="223">
        <v>0.96748000000000001</v>
      </c>
      <c r="D15" s="223">
        <v>0.96070999999999995</v>
      </c>
      <c r="E15" s="223">
        <v>0.93086000000000002</v>
      </c>
      <c r="F15" s="223">
        <v>0.97319</v>
      </c>
      <c r="G15" s="223">
        <v>0.95840999999999998</v>
      </c>
      <c r="H15" s="223">
        <v>0.95927000000000007</v>
      </c>
      <c r="I15" s="223">
        <v>0.92491000000000001</v>
      </c>
      <c r="J15" s="223">
        <v>0.92791999999999997</v>
      </c>
      <c r="K15" s="223">
        <v>0.93076999999999999</v>
      </c>
    </row>
    <row r="16" spans="2:11">
      <c r="B16" s="47" t="s">
        <v>98</v>
      </c>
      <c r="C16" s="223">
        <v>0.25413000000000002</v>
      </c>
      <c r="D16" s="223">
        <v>0.27579999999999999</v>
      </c>
      <c r="E16" s="223">
        <v>0.30226999999999998</v>
      </c>
      <c r="F16" s="223">
        <v>0.32089000000000001</v>
      </c>
      <c r="G16" s="223">
        <v>0.32799999999999996</v>
      </c>
      <c r="H16" s="223">
        <v>0.37162000000000001</v>
      </c>
      <c r="I16" s="223">
        <v>0.36878999999999995</v>
      </c>
      <c r="J16" s="223">
        <v>0.40822000000000003</v>
      </c>
      <c r="K16" s="223">
        <v>0.38898000000000005</v>
      </c>
    </row>
    <row r="17" spans="2:11">
      <c r="B17" s="47" t="s">
        <v>99</v>
      </c>
      <c r="C17" s="223">
        <v>-2.8149999999999998E-2</v>
      </c>
      <c r="D17" s="223">
        <v>0.12305999999999999</v>
      </c>
      <c r="E17" s="223">
        <v>0.12202</v>
      </c>
      <c r="F17" s="223">
        <v>0.13059999999999999</v>
      </c>
      <c r="G17" s="223">
        <v>0.13528999999999999</v>
      </c>
      <c r="H17" s="223">
        <v>0.11345000000000001</v>
      </c>
      <c r="I17" s="223">
        <v>0.22704000000000002</v>
      </c>
      <c r="J17" s="223">
        <v>0.38697999999999999</v>
      </c>
      <c r="K17" s="223">
        <v>0.44856000000000001</v>
      </c>
    </row>
    <row r="18" spans="2:11">
      <c r="B18" s="47" t="s">
        <v>121</v>
      </c>
      <c r="C18" s="223">
        <v>0.20646999999999999</v>
      </c>
      <c r="D18" s="223">
        <v>0.14522000000000002</v>
      </c>
      <c r="E18" s="223">
        <v>0.11562</v>
      </c>
      <c r="F18" s="223">
        <v>0.11180999999999999</v>
      </c>
      <c r="G18" s="223">
        <v>8.0690000000000012E-2</v>
      </c>
      <c r="H18" s="223">
        <v>4.5839999999999999E-2</v>
      </c>
      <c r="I18" s="223">
        <v>1.2290000000000001E-2</v>
      </c>
      <c r="J18" s="223">
        <v>4.8379999999999999E-2</v>
      </c>
      <c r="K18" s="223">
        <v>0.10502</v>
      </c>
    </row>
    <row r="19" spans="2:11">
      <c r="B19" s="47" t="s">
        <v>100</v>
      </c>
      <c r="C19" s="223">
        <v>0.47109000000000001</v>
      </c>
      <c r="D19" s="223">
        <v>0.49662000000000001</v>
      </c>
      <c r="E19" s="223">
        <v>0.49935000000000002</v>
      </c>
      <c r="F19" s="223">
        <v>0.47947000000000001</v>
      </c>
      <c r="G19" s="223">
        <v>0.46165999999999996</v>
      </c>
      <c r="H19" s="223">
        <v>0.43941000000000002</v>
      </c>
      <c r="I19" s="223">
        <v>0.44816</v>
      </c>
      <c r="J19" s="223">
        <v>0.42111999999999999</v>
      </c>
      <c r="K19" s="223">
        <v>0.42031999999999997</v>
      </c>
    </row>
    <row r="20" spans="2:11">
      <c r="B20" s="47" t="s">
        <v>101</v>
      </c>
      <c r="C20" s="223">
        <v>0.48204000000000002</v>
      </c>
      <c r="D20" s="223">
        <v>0.48021000000000003</v>
      </c>
      <c r="E20" s="223">
        <v>0.46243000000000001</v>
      </c>
      <c r="F20" s="223">
        <v>0.45933000000000002</v>
      </c>
      <c r="G20" s="223">
        <v>0.47399000000000002</v>
      </c>
      <c r="H20" s="223">
        <v>0.48796999999999996</v>
      </c>
      <c r="I20" s="223">
        <v>0.46844000000000002</v>
      </c>
      <c r="J20" s="223">
        <v>0.47555999999999998</v>
      </c>
      <c r="K20" s="223">
        <v>0.44463000000000003</v>
      </c>
    </row>
    <row r="21" spans="2:11">
      <c r="B21" s="47" t="s">
        <v>57</v>
      </c>
      <c r="C21" s="223">
        <v>0.61215000000000008</v>
      </c>
      <c r="D21" s="223">
        <v>0.62411000000000005</v>
      </c>
      <c r="E21" s="223">
        <v>0.61779000000000006</v>
      </c>
      <c r="F21" s="223">
        <v>0.62131999999999998</v>
      </c>
      <c r="G21" s="223">
        <v>0.63751999999999998</v>
      </c>
      <c r="H21" s="223">
        <v>0.63958999999999999</v>
      </c>
      <c r="I21" s="223">
        <v>0.63478000000000001</v>
      </c>
      <c r="J21" s="223">
        <v>0.67055000000000009</v>
      </c>
      <c r="K21" s="223">
        <v>0.63710999999999995</v>
      </c>
    </row>
    <row r="22" spans="2:11">
      <c r="B22" s="47" t="s">
        <v>103</v>
      </c>
      <c r="C22" s="223">
        <v>0.65888999999999998</v>
      </c>
      <c r="D22" s="223">
        <v>0.61750000000000005</v>
      </c>
      <c r="E22" s="223">
        <v>0.65454999999999997</v>
      </c>
      <c r="F22" s="223">
        <v>0.71046999999999993</v>
      </c>
      <c r="G22" s="223">
        <v>0.72911000000000004</v>
      </c>
      <c r="H22" s="223">
        <v>0.71282000000000001</v>
      </c>
      <c r="I22" s="223">
        <v>0.70680999999999994</v>
      </c>
      <c r="J22" s="223">
        <v>0.74102999999999997</v>
      </c>
      <c r="K22" s="223">
        <v>0.81415000000000004</v>
      </c>
    </row>
    <row r="23" spans="2:11">
      <c r="B23" s="47" t="s">
        <v>104</v>
      </c>
      <c r="C23" s="223">
        <v>0.50146000000000002</v>
      </c>
      <c r="D23" s="223">
        <v>0.50122</v>
      </c>
      <c r="E23" s="223">
        <v>0.59845000000000004</v>
      </c>
      <c r="F23" s="223">
        <v>0.53874999999999995</v>
      </c>
      <c r="G23" s="223">
        <v>0.55823</v>
      </c>
      <c r="H23" s="223">
        <v>0.62645000000000006</v>
      </c>
      <c r="I23" s="223">
        <v>0.58123000000000002</v>
      </c>
      <c r="J23" s="223">
        <v>0.69712000000000007</v>
      </c>
      <c r="K23" s="223">
        <v>0.56628000000000001</v>
      </c>
    </row>
    <row r="24" spans="2:11">
      <c r="B24" s="47" t="s">
        <v>105</v>
      </c>
      <c r="C24" s="223">
        <v>0.83709</v>
      </c>
      <c r="D24" s="223">
        <v>0.91620000000000001</v>
      </c>
      <c r="E24" s="223">
        <v>0.86150000000000004</v>
      </c>
      <c r="F24" s="223">
        <v>0.88778000000000001</v>
      </c>
      <c r="G24" s="223">
        <v>0.6907899999999999</v>
      </c>
      <c r="H24" s="223">
        <v>0.66882000000000008</v>
      </c>
      <c r="I24" s="223">
        <v>0.67555999999999994</v>
      </c>
      <c r="J24" s="223">
        <v>0.68700000000000006</v>
      </c>
      <c r="K24" s="223">
        <v>0.7130200000000001</v>
      </c>
    </row>
    <row r="25" spans="2:11">
      <c r="B25" s="47" t="s">
        <v>106</v>
      </c>
      <c r="C25" s="223">
        <v>0.79108999999999996</v>
      </c>
      <c r="D25" s="223">
        <v>0.76736000000000004</v>
      </c>
      <c r="E25" s="223">
        <v>0.75811000000000006</v>
      </c>
      <c r="F25" s="223">
        <v>0.77029999999999998</v>
      </c>
      <c r="G25" s="223">
        <v>0.77653000000000005</v>
      </c>
      <c r="H25" s="223">
        <v>0.76978999999999997</v>
      </c>
      <c r="I25" s="223">
        <v>0.76337999999999995</v>
      </c>
      <c r="J25" s="223">
        <v>0.77483999999999997</v>
      </c>
      <c r="K25" s="223">
        <v>0.73453999999999997</v>
      </c>
    </row>
    <row r="26" spans="2:11">
      <c r="B26" s="47" t="s">
        <v>176</v>
      </c>
      <c r="C26" s="223">
        <v>0.56387999999999994</v>
      </c>
      <c r="D26" s="223">
        <v>0.55883000000000005</v>
      </c>
      <c r="E26" s="223">
        <v>0.40592</v>
      </c>
      <c r="F26" s="223">
        <v>0.51178999999999997</v>
      </c>
      <c r="G26" s="223">
        <v>0.47151999999999999</v>
      </c>
      <c r="H26" s="223">
        <v>0.44052999999999998</v>
      </c>
      <c r="I26" s="223">
        <v>0.44313000000000002</v>
      </c>
      <c r="J26" s="223">
        <v>0.43912999999999996</v>
      </c>
      <c r="K26" s="223">
        <v>0.45480999999999999</v>
      </c>
    </row>
    <row r="27" spans="2:11">
      <c r="B27" s="47" t="s">
        <v>177</v>
      </c>
      <c r="C27" s="223">
        <v>0.77534000000000003</v>
      </c>
      <c r="D27" s="223">
        <v>0.75556000000000001</v>
      </c>
      <c r="E27" s="223">
        <v>0.74935000000000007</v>
      </c>
      <c r="F27" s="223">
        <v>0.75451999999999997</v>
      </c>
      <c r="G27" s="223">
        <v>0.74784000000000006</v>
      </c>
      <c r="H27" s="223">
        <v>0.71965000000000001</v>
      </c>
      <c r="I27" s="223">
        <v>0.73897000000000002</v>
      </c>
      <c r="J27" s="223">
        <v>0.75202000000000002</v>
      </c>
      <c r="K27" s="223">
        <v>0.74909000000000003</v>
      </c>
    </row>
    <row r="28" spans="2:11">
      <c r="B28" s="47" t="s">
        <v>122</v>
      </c>
      <c r="C28" s="223">
        <v>0.97510000000000008</v>
      </c>
      <c r="D28" s="223">
        <v>0.97101000000000004</v>
      </c>
      <c r="E28" s="223">
        <v>0.96629999999999994</v>
      </c>
      <c r="F28" s="223">
        <v>0.95965</v>
      </c>
      <c r="G28" s="223">
        <v>0.96294000000000002</v>
      </c>
      <c r="H28" s="223">
        <v>0.95581000000000005</v>
      </c>
      <c r="I28" s="223">
        <v>0.95183000000000006</v>
      </c>
      <c r="J28" s="223">
        <v>0.95043999999999995</v>
      </c>
      <c r="K28" s="223">
        <v>0.92457999999999996</v>
      </c>
    </row>
    <row r="29" spans="2:11">
      <c r="B29" s="47" t="s">
        <v>178</v>
      </c>
      <c r="C29" s="223">
        <v>1.00973</v>
      </c>
      <c r="D29" s="223">
        <v>1.04139</v>
      </c>
      <c r="E29" s="223">
        <v>0.97656999999999994</v>
      </c>
      <c r="F29" s="223">
        <v>0.97296000000000005</v>
      </c>
      <c r="G29" s="223">
        <v>1.0107599999999999</v>
      </c>
      <c r="H29" s="223">
        <v>1.0305200000000001</v>
      </c>
      <c r="I29" s="223">
        <v>0.97526999999999997</v>
      </c>
      <c r="J29" s="223">
        <v>0.97278000000000009</v>
      </c>
      <c r="K29" s="223">
        <v>0.97560000000000002</v>
      </c>
    </row>
    <row r="30" spans="2:11">
      <c r="B30" s="47" t="s">
        <v>107</v>
      </c>
      <c r="C30" s="223">
        <v>0.30635000000000001</v>
      </c>
      <c r="D30" s="223">
        <v>0.23739000000000002</v>
      </c>
      <c r="E30" s="223">
        <v>0.30947999999999998</v>
      </c>
      <c r="F30" s="223">
        <v>0.49051</v>
      </c>
      <c r="G30" s="223">
        <v>0.45957999999999999</v>
      </c>
      <c r="H30" s="223">
        <v>0.51905999999999997</v>
      </c>
      <c r="I30" s="223">
        <v>0.59494999999999998</v>
      </c>
      <c r="J30" s="223">
        <v>0.64304000000000006</v>
      </c>
      <c r="K30" s="223">
        <v>0.68067999999999995</v>
      </c>
    </row>
    <row r="31" spans="2:11">
      <c r="B31" s="47" t="s">
        <v>108</v>
      </c>
      <c r="C31" s="223">
        <v>0.31628000000000001</v>
      </c>
      <c r="D31" s="223">
        <v>0.26254</v>
      </c>
      <c r="E31" s="223">
        <v>0.29414999999999997</v>
      </c>
      <c r="F31" s="223">
        <v>0.29847999999999997</v>
      </c>
      <c r="G31" s="223">
        <v>0.30760000000000004</v>
      </c>
      <c r="H31" s="223">
        <v>0.38268999999999997</v>
      </c>
      <c r="I31" s="223">
        <v>0.43505000000000005</v>
      </c>
      <c r="J31" s="223">
        <v>0.45236999999999999</v>
      </c>
      <c r="K31" s="223">
        <v>0.42759999999999998</v>
      </c>
    </row>
    <row r="32" spans="2:11">
      <c r="B32" s="47" t="s">
        <v>31</v>
      </c>
      <c r="C32" s="223">
        <v>0.79461000000000004</v>
      </c>
      <c r="D32" s="223">
        <v>0.73346999999999996</v>
      </c>
      <c r="E32" s="223">
        <v>0.70233999999999996</v>
      </c>
      <c r="F32" s="223">
        <v>0.76293000000000011</v>
      </c>
      <c r="G32" s="223">
        <v>0.72241</v>
      </c>
      <c r="H32" s="223">
        <v>0.77965000000000007</v>
      </c>
      <c r="I32" s="223">
        <v>0.75653000000000004</v>
      </c>
      <c r="J32" s="223">
        <v>0.73860000000000003</v>
      </c>
      <c r="K32" s="223">
        <v>0.65260999999999991</v>
      </c>
    </row>
    <row r="33" spans="2:11">
      <c r="B33" s="47" t="s">
        <v>179</v>
      </c>
      <c r="C33" s="223">
        <v>0.22463</v>
      </c>
      <c r="D33" s="223">
        <v>0.18317</v>
      </c>
      <c r="E33" s="223">
        <v>0.16663</v>
      </c>
      <c r="F33" s="223">
        <v>0.16687000000000002</v>
      </c>
      <c r="G33" s="223">
        <v>0.21901000000000001</v>
      </c>
      <c r="H33" s="223">
        <v>0.23295000000000002</v>
      </c>
      <c r="I33" s="223">
        <v>0.24291000000000001</v>
      </c>
      <c r="J33" s="223">
        <v>0.30281999999999998</v>
      </c>
      <c r="K33" s="223">
        <v>0.28200999999999998</v>
      </c>
    </row>
    <row r="34" spans="2:11">
      <c r="B34" s="47" t="s">
        <v>109</v>
      </c>
      <c r="C34" s="223">
        <v>0.61624999999999996</v>
      </c>
      <c r="D34" s="223">
        <v>0.60825000000000007</v>
      </c>
      <c r="E34" s="223">
        <v>0.62134999999999996</v>
      </c>
      <c r="F34" s="223">
        <v>0.60102</v>
      </c>
      <c r="G34" s="223">
        <v>0.60550999999999999</v>
      </c>
      <c r="H34" s="223">
        <v>0.64844999999999997</v>
      </c>
      <c r="I34" s="223">
        <v>0.63678999999999997</v>
      </c>
      <c r="J34" s="223">
        <v>0.69762000000000002</v>
      </c>
      <c r="K34" s="223">
        <v>0.56328999999999996</v>
      </c>
    </row>
    <row r="35" spans="2:11">
      <c r="B35" s="47" t="s">
        <v>110</v>
      </c>
      <c r="C35" s="223">
        <v>0.51812999999999998</v>
      </c>
      <c r="D35" s="223">
        <v>0.47460999999999998</v>
      </c>
      <c r="E35" s="223">
        <v>0.45186999999999999</v>
      </c>
      <c r="F35" s="223">
        <v>0.49304000000000003</v>
      </c>
      <c r="G35" s="223">
        <v>0.49017000000000005</v>
      </c>
      <c r="H35" s="223">
        <v>0.50768999999999997</v>
      </c>
      <c r="I35" s="223">
        <v>0.51212999999999997</v>
      </c>
      <c r="J35" s="223">
        <v>0.52115999999999996</v>
      </c>
      <c r="K35" s="223">
        <v>0.45801000000000003</v>
      </c>
    </row>
    <row r="36" spans="2:11">
      <c r="B36" s="47" t="s">
        <v>111</v>
      </c>
      <c r="C36" s="223">
        <v>0.72798000000000007</v>
      </c>
      <c r="D36" s="223">
        <v>0.69996999999999998</v>
      </c>
      <c r="E36" s="223">
        <v>0.72557000000000005</v>
      </c>
      <c r="F36" s="223">
        <v>0.72741</v>
      </c>
      <c r="G36" s="223">
        <v>0.71486000000000005</v>
      </c>
      <c r="H36" s="223">
        <v>0.73885999999999996</v>
      </c>
      <c r="I36" s="223">
        <v>0.73612999999999995</v>
      </c>
      <c r="J36" s="223">
        <v>0.75031999999999999</v>
      </c>
      <c r="K36" s="223">
        <v>0.67890000000000006</v>
      </c>
    </row>
    <row r="37" spans="2:11">
      <c r="B37" s="47" t="s">
        <v>112</v>
      </c>
      <c r="C37" s="223">
        <v>0.30164000000000002</v>
      </c>
      <c r="D37" s="223">
        <v>0.32789999999999997</v>
      </c>
      <c r="E37" s="223">
        <v>0.32335000000000003</v>
      </c>
      <c r="F37" s="223">
        <v>0.30060999999999999</v>
      </c>
      <c r="G37" s="223">
        <v>0.33301000000000003</v>
      </c>
      <c r="H37" s="223">
        <v>0.26658000000000004</v>
      </c>
      <c r="I37" s="223">
        <v>0.29059000000000001</v>
      </c>
      <c r="J37" s="223">
        <v>0.30043999999999998</v>
      </c>
      <c r="K37" s="223">
        <v>0.33511000000000002</v>
      </c>
    </row>
    <row r="38" spans="2:11">
      <c r="B38" s="86" t="s">
        <v>322</v>
      </c>
    </row>
    <row r="39" spans="2:11">
      <c r="B39" s="122" t="s">
        <v>350</v>
      </c>
    </row>
    <row r="45" spans="2:11">
      <c r="B45" s="184"/>
    </row>
    <row r="49" spans="2:3">
      <c r="C49" s="27"/>
    </row>
    <row r="51" spans="2:3">
      <c r="B51" s="184"/>
    </row>
    <row r="52" spans="2:3">
      <c r="B52" s="184"/>
    </row>
    <row r="55" spans="2:3">
      <c r="B55" s="184"/>
    </row>
  </sheetData>
  <sortState xmlns:xlrd2="http://schemas.microsoft.com/office/spreadsheetml/2017/richdata2" ref="B13:L38">
    <sortCondition ref="B12:B38"/>
  </sortState>
  <pageMargins left="0.7" right="0.7" top="0.75" bottom="0.75" header="0.3" footer="0.3"/>
  <ignoredErrors>
    <ignoredError sqref="C9:K9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8B105-1B83-9649-85E5-FD91A2511508}">
  <dimension ref="A1:N102"/>
  <sheetViews>
    <sheetView showGridLines="0" zoomScaleNormal="100" workbookViewId="0"/>
  </sheetViews>
  <sheetFormatPr defaultColWidth="11.1796875" defaultRowHeight="13.8"/>
  <cols>
    <col min="1" max="1" width="6.6328125" customWidth="1"/>
    <col min="2" max="2" width="13.26953125" customWidth="1"/>
    <col min="3" max="10" width="8.453125" customWidth="1"/>
    <col min="18" max="18" width="14" customWidth="1"/>
  </cols>
  <sheetData>
    <row r="1" spans="1:14">
      <c r="A1" s="31"/>
    </row>
    <row r="5" spans="1:14" ht="28.2">
      <c r="B5" s="50" t="s">
        <v>277</v>
      </c>
      <c r="N5" s="268"/>
    </row>
    <row r="6" spans="1:14">
      <c r="B6" s="51"/>
    </row>
    <row r="7" spans="1:14">
      <c r="B7" s="51" t="s">
        <v>357</v>
      </c>
    </row>
    <row r="8" spans="1:14">
      <c r="B8" s="73" t="s">
        <v>356</v>
      </c>
    </row>
    <row r="9" spans="1:14">
      <c r="C9" s="46">
        <v>2012</v>
      </c>
      <c r="D9" s="46">
        <v>2013</v>
      </c>
      <c r="E9" s="46">
        <v>2014</v>
      </c>
      <c r="F9" s="46">
        <v>2015</v>
      </c>
      <c r="G9" s="46">
        <v>2016</v>
      </c>
      <c r="H9" s="46">
        <v>2017</v>
      </c>
      <c r="I9" s="46">
        <v>2018</v>
      </c>
      <c r="J9" s="46">
        <v>2019</v>
      </c>
      <c r="K9" s="46">
        <v>2020</v>
      </c>
    </row>
    <row r="10" spans="1:14">
      <c r="B10" s="47" t="s">
        <v>29</v>
      </c>
      <c r="C10" s="237">
        <v>2.23</v>
      </c>
      <c r="D10" s="237">
        <v>2.2200000000000002</v>
      </c>
      <c r="E10" s="237">
        <v>2.12</v>
      </c>
      <c r="F10" s="237">
        <v>2.16</v>
      </c>
      <c r="G10" s="237">
        <v>2.2000000000000002</v>
      </c>
      <c r="H10" s="237">
        <v>2.2200000000000002</v>
      </c>
      <c r="I10" s="237">
        <v>2.2200000000000002</v>
      </c>
      <c r="J10" s="237">
        <v>2.21</v>
      </c>
      <c r="K10" s="237">
        <v>2.0299999999999998</v>
      </c>
    </row>
    <row r="11" spans="1:14">
      <c r="B11" s="14" t="s">
        <v>69</v>
      </c>
      <c r="C11" s="237">
        <v>3.23</v>
      </c>
      <c r="D11" s="237">
        <v>3.29</v>
      </c>
      <c r="E11" s="237">
        <v>3.13</v>
      </c>
      <c r="F11" s="237">
        <v>3.18</v>
      </c>
      <c r="G11" s="237">
        <v>3.21</v>
      </c>
      <c r="H11" s="237">
        <v>3.24</v>
      </c>
      <c r="I11" s="237">
        <v>3.15</v>
      </c>
      <c r="J11" s="237">
        <v>3.19</v>
      </c>
      <c r="K11" s="237">
        <v>2.92</v>
      </c>
    </row>
    <row r="12" spans="1:14">
      <c r="B12" s="14" t="s">
        <v>47</v>
      </c>
      <c r="C12" s="237">
        <v>3.18</v>
      </c>
      <c r="D12" s="237">
        <v>3.28</v>
      </c>
      <c r="E12" s="237">
        <v>3.07</v>
      </c>
      <c r="F12" s="237">
        <v>3.19</v>
      </c>
      <c r="G12" s="237">
        <v>3.21</v>
      </c>
      <c r="H12" s="237">
        <v>3.17</v>
      </c>
      <c r="I12" s="237">
        <v>3.18</v>
      </c>
      <c r="J12" s="237">
        <v>3.11</v>
      </c>
      <c r="K12" s="237">
        <v>2.89</v>
      </c>
    </row>
    <row r="13" spans="1:14">
      <c r="B13" s="14" t="s">
        <v>54</v>
      </c>
      <c r="C13" s="237">
        <v>1.26</v>
      </c>
      <c r="D13" s="237">
        <v>1.21</v>
      </c>
      <c r="E13" s="237">
        <v>1.24</v>
      </c>
      <c r="F13" s="237">
        <v>1.32</v>
      </c>
      <c r="G13" s="237">
        <v>1.35</v>
      </c>
      <c r="H13" s="237">
        <v>1.4</v>
      </c>
      <c r="I13" s="237">
        <v>1.41</v>
      </c>
      <c r="J13" s="237">
        <v>1.41</v>
      </c>
      <c r="K13" s="237">
        <v>1.38</v>
      </c>
    </row>
    <row r="14" spans="1:14">
      <c r="B14" s="14" t="s">
        <v>49</v>
      </c>
      <c r="C14" s="237">
        <v>1.56</v>
      </c>
      <c r="D14" s="237">
        <v>1.54</v>
      </c>
      <c r="E14" s="237">
        <v>1.47</v>
      </c>
      <c r="F14" s="237">
        <v>1.57</v>
      </c>
      <c r="G14" s="237">
        <v>1.59</v>
      </c>
      <c r="H14" s="237">
        <v>1.68</v>
      </c>
      <c r="I14" s="237">
        <v>1.67</v>
      </c>
      <c r="J14" s="237">
        <v>1.7</v>
      </c>
      <c r="K14" s="237">
        <v>1.6</v>
      </c>
    </row>
    <row r="15" spans="1:14">
      <c r="B15" s="14" t="s">
        <v>50</v>
      </c>
      <c r="C15" s="237">
        <v>2.0499999999999998</v>
      </c>
      <c r="D15" s="237">
        <v>1.88</v>
      </c>
      <c r="E15" s="237">
        <v>1.9</v>
      </c>
      <c r="F15" s="237">
        <v>1.97</v>
      </c>
      <c r="G15" s="237">
        <v>2.08</v>
      </c>
      <c r="H15" s="237">
        <v>2.16</v>
      </c>
      <c r="I15" s="237">
        <v>2.14</v>
      </c>
      <c r="J15" s="237">
        <v>2.14</v>
      </c>
      <c r="K15" s="237">
        <v>1.76</v>
      </c>
    </row>
    <row r="16" spans="1:14">
      <c r="B16" s="14" t="s">
        <v>64</v>
      </c>
      <c r="C16" s="237">
        <v>2.3199999999999998</v>
      </c>
      <c r="D16" s="237">
        <v>2.2999999999999998</v>
      </c>
      <c r="E16" s="237">
        <v>2.2400000000000002</v>
      </c>
      <c r="F16" s="237">
        <v>2.29</v>
      </c>
      <c r="G16" s="237">
        <v>2.35</v>
      </c>
      <c r="H16" s="237">
        <v>2.41</v>
      </c>
      <c r="I16" s="237">
        <v>2.38</v>
      </c>
      <c r="J16" s="237">
        <v>2.37</v>
      </c>
      <c r="K16" s="237">
        <v>2.29</v>
      </c>
    </row>
    <row r="17" spans="2:12">
      <c r="B17" s="14" t="s">
        <v>68</v>
      </c>
      <c r="C17" s="237">
        <v>2.56</v>
      </c>
      <c r="D17" s="237">
        <v>2.5099999999999998</v>
      </c>
      <c r="E17" s="237">
        <v>2.42</v>
      </c>
      <c r="F17" s="237">
        <v>2.4900000000000002</v>
      </c>
      <c r="G17" s="237">
        <v>2.5299999999999998</v>
      </c>
      <c r="H17" s="237">
        <v>2.5299999999999998</v>
      </c>
      <c r="I17" s="237">
        <v>2.52</v>
      </c>
      <c r="J17" s="237">
        <v>2.46</v>
      </c>
      <c r="K17" s="237">
        <v>2.2599999999999998</v>
      </c>
    </row>
    <row r="18" spans="2:12">
      <c r="B18" s="14" t="s">
        <v>70</v>
      </c>
      <c r="C18" s="237">
        <v>2.19</v>
      </c>
      <c r="D18" s="237">
        <v>2.19</v>
      </c>
      <c r="E18" s="237">
        <v>2.15</v>
      </c>
      <c r="F18" s="237">
        <v>2.13</v>
      </c>
      <c r="G18" s="237">
        <v>2.16</v>
      </c>
      <c r="H18" s="237">
        <v>2.1800000000000002</v>
      </c>
      <c r="I18" s="237">
        <v>2.2400000000000002</v>
      </c>
      <c r="J18" s="237">
        <v>2.19</v>
      </c>
      <c r="K18" s="237">
        <v>2.09</v>
      </c>
    </row>
    <row r="19" spans="2:12">
      <c r="B19" s="14" t="s">
        <v>71</v>
      </c>
      <c r="C19" s="237">
        <v>4.6500000000000004</v>
      </c>
      <c r="D19" s="237">
        <v>4.54</v>
      </c>
      <c r="E19" s="237">
        <v>4.49</v>
      </c>
      <c r="F19" s="237">
        <v>4.42</v>
      </c>
      <c r="G19" s="237">
        <v>4.58</v>
      </c>
      <c r="H19" s="237">
        <v>4.59</v>
      </c>
      <c r="I19" s="237">
        <v>4.68</v>
      </c>
      <c r="J19" s="237">
        <v>4.58</v>
      </c>
      <c r="K19" s="237">
        <v>4.21</v>
      </c>
    </row>
    <row r="20" spans="2:12">
      <c r="B20" s="14" t="s">
        <v>51</v>
      </c>
      <c r="C20" s="237">
        <v>2.35</v>
      </c>
      <c r="D20" s="237">
        <v>2.38</v>
      </c>
      <c r="E20" s="237">
        <v>2.19</v>
      </c>
      <c r="F20" s="237">
        <v>2.23</v>
      </c>
      <c r="G20" s="237">
        <v>2.25</v>
      </c>
      <c r="H20" s="237">
        <v>2.23</v>
      </c>
      <c r="I20" s="237">
        <v>2.19</v>
      </c>
      <c r="J20" s="237">
        <v>2.16</v>
      </c>
      <c r="K20" s="237">
        <v>1.93</v>
      </c>
    </row>
    <row r="21" spans="2:12">
      <c r="B21" s="14" t="s">
        <v>57</v>
      </c>
      <c r="C21" s="237">
        <v>2.68</v>
      </c>
      <c r="D21" s="237">
        <v>2.74</v>
      </c>
      <c r="E21" s="237">
        <v>2.59</v>
      </c>
      <c r="F21" s="237">
        <v>2.6</v>
      </c>
      <c r="G21" s="237">
        <v>2.63</v>
      </c>
      <c r="H21" s="237">
        <v>2.64</v>
      </c>
      <c r="I21" s="237">
        <v>2.6</v>
      </c>
      <c r="J21" s="237">
        <v>2.58</v>
      </c>
      <c r="K21" s="237">
        <v>2.42</v>
      </c>
    </row>
    <row r="22" spans="2:12">
      <c r="B22" s="14" t="s">
        <v>58</v>
      </c>
      <c r="C22" s="237">
        <v>1.54</v>
      </c>
      <c r="D22" s="237">
        <v>1.4</v>
      </c>
      <c r="E22" s="237">
        <v>1.43</v>
      </c>
      <c r="F22" s="237">
        <v>1.53</v>
      </c>
      <c r="G22" s="237">
        <v>1.56</v>
      </c>
      <c r="H22" s="237">
        <v>1.53</v>
      </c>
      <c r="I22" s="237">
        <v>1.48</v>
      </c>
      <c r="J22" s="237">
        <v>1.51</v>
      </c>
      <c r="K22" s="237">
        <v>1.34</v>
      </c>
    </row>
    <row r="23" spans="2:12">
      <c r="B23" s="14" t="s">
        <v>46</v>
      </c>
      <c r="C23" s="237">
        <v>1.66</v>
      </c>
      <c r="D23" s="237">
        <v>1.68</v>
      </c>
      <c r="E23" s="237">
        <v>1.64</v>
      </c>
      <c r="F23" s="237">
        <v>1.77</v>
      </c>
      <c r="G23" s="237">
        <v>1.81</v>
      </c>
      <c r="H23" s="237">
        <v>1.89</v>
      </c>
      <c r="I23" s="237">
        <v>1.9</v>
      </c>
      <c r="J23" s="237">
        <v>1.9</v>
      </c>
      <c r="K23" s="237">
        <v>1.85</v>
      </c>
    </row>
    <row r="24" spans="2:12">
      <c r="B24" s="14" t="s">
        <v>45</v>
      </c>
      <c r="C24" s="237">
        <v>2.34</v>
      </c>
      <c r="D24" s="237">
        <v>2.35</v>
      </c>
      <c r="E24" s="237">
        <v>2.34</v>
      </c>
      <c r="F24" s="237">
        <v>2.41</v>
      </c>
      <c r="G24" s="237">
        <v>2.4700000000000002</v>
      </c>
      <c r="H24" s="237">
        <v>2.46</v>
      </c>
      <c r="I24" s="237">
        <v>2.5499999999999998</v>
      </c>
      <c r="J24" s="237">
        <v>2.5099999999999998</v>
      </c>
      <c r="K24" s="237">
        <v>2.2400000000000002</v>
      </c>
    </row>
    <row r="25" spans="2:12">
      <c r="B25" s="14" t="s">
        <v>55</v>
      </c>
      <c r="C25" s="237">
        <v>2.0499999999999998</v>
      </c>
      <c r="D25" s="237">
        <v>1.97</v>
      </c>
      <c r="E25" s="237">
        <v>1.86</v>
      </c>
      <c r="F25" s="237">
        <v>1.91</v>
      </c>
      <c r="G25" s="237">
        <v>1.91</v>
      </c>
      <c r="H25" s="237">
        <v>1.9</v>
      </c>
      <c r="I25" s="237">
        <v>1.93</v>
      </c>
      <c r="J25" s="237">
        <v>1.93</v>
      </c>
      <c r="K25" s="237">
        <v>1.73</v>
      </c>
    </row>
    <row r="26" spans="2:12">
      <c r="B26" s="14" t="s">
        <v>66</v>
      </c>
      <c r="C26" s="237">
        <v>1.98</v>
      </c>
      <c r="D26" s="237">
        <v>1.92</v>
      </c>
      <c r="E26" s="237">
        <v>1.95</v>
      </c>
      <c r="F26" s="237">
        <v>1.92</v>
      </c>
      <c r="G26" s="237">
        <v>1.95</v>
      </c>
      <c r="H26" s="237">
        <v>2.06</v>
      </c>
      <c r="I26" s="237">
        <v>2.17</v>
      </c>
      <c r="J26" s="237">
        <v>2.13</v>
      </c>
      <c r="K26" s="237">
        <v>2.0299999999999998</v>
      </c>
    </row>
    <row r="27" spans="2:12">
      <c r="B27" s="14" t="s">
        <v>60</v>
      </c>
      <c r="C27" s="237">
        <v>1.64</v>
      </c>
      <c r="D27" s="237">
        <v>1.62</v>
      </c>
      <c r="E27" s="237">
        <v>1.66</v>
      </c>
      <c r="F27" s="237">
        <v>1.67</v>
      </c>
      <c r="G27" s="237">
        <v>1.78</v>
      </c>
      <c r="H27" s="237">
        <v>1.89</v>
      </c>
      <c r="I27" s="237">
        <v>1.99</v>
      </c>
      <c r="J27" s="237">
        <v>1.99</v>
      </c>
      <c r="K27" s="237">
        <v>1.9</v>
      </c>
    </row>
    <row r="28" spans="2:12">
      <c r="B28" s="14" t="s">
        <v>52</v>
      </c>
      <c r="C28" s="237">
        <v>7.85</v>
      </c>
      <c r="D28" s="237">
        <v>7.6</v>
      </c>
      <c r="E28" s="237">
        <v>7.19</v>
      </c>
      <c r="F28" s="237">
        <v>7</v>
      </c>
      <c r="G28" s="237">
        <v>6.94</v>
      </c>
      <c r="H28" s="237">
        <v>7.01</v>
      </c>
      <c r="I28" s="237">
        <v>7.16</v>
      </c>
      <c r="J28" s="237">
        <v>7.08</v>
      </c>
      <c r="K28" s="237">
        <v>6.04</v>
      </c>
    </row>
    <row r="29" spans="2:12">
      <c r="B29" s="14" t="s">
        <v>48</v>
      </c>
      <c r="C29" s="237">
        <v>1.21</v>
      </c>
      <c r="D29" s="237">
        <v>1.24</v>
      </c>
      <c r="E29" s="237">
        <v>1.27</v>
      </c>
      <c r="F29" s="237">
        <v>1.3</v>
      </c>
      <c r="G29" s="237">
        <v>1.27</v>
      </c>
      <c r="H29" s="237">
        <v>1.32</v>
      </c>
      <c r="I29" s="237">
        <v>1.36</v>
      </c>
      <c r="J29" s="237">
        <v>1.39</v>
      </c>
      <c r="K29" s="237">
        <v>1.05</v>
      </c>
    </row>
    <row r="30" spans="2:12">
      <c r="B30" s="14" t="s">
        <v>63</v>
      </c>
      <c r="C30" s="237">
        <v>3.09</v>
      </c>
      <c r="D30" s="237">
        <v>3.09</v>
      </c>
      <c r="E30" s="237">
        <v>2.82</v>
      </c>
      <c r="F30" s="237">
        <v>2.88</v>
      </c>
      <c r="G30" s="237">
        <v>2.92</v>
      </c>
      <c r="H30" s="237">
        <v>2.93</v>
      </c>
      <c r="I30" s="237">
        <v>2.94</v>
      </c>
      <c r="J30" s="237">
        <v>2.86</v>
      </c>
      <c r="K30" s="237">
        <v>2.61</v>
      </c>
    </row>
    <row r="31" spans="2:12">
      <c r="B31" s="14" t="s">
        <v>56</v>
      </c>
      <c r="C31" s="237">
        <v>1.69</v>
      </c>
      <c r="D31" s="237">
        <v>1.66</v>
      </c>
      <c r="E31" s="237">
        <v>1.62</v>
      </c>
      <c r="F31" s="237">
        <v>1.64</v>
      </c>
      <c r="G31" s="237">
        <v>1.75</v>
      </c>
      <c r="H31" s="237">
        <v>1.87</v>
      </c>
      <c r="I31" s="237">
        <v>1.97</v>
      </c>
      <c r="J31" s="237">
        <v>1.94</v>
      </c>
      <c r="K31" s="237">
        <v>1.87</v>
      </c>
    </row>
    <row r="32" spans="2:12">
      <c r="B32" s="14" t="s">
        <v>65</v>
      </c>
      <c r="C32" s="237">
        <v>1.52</v>
      </c>
      <c r="D32" s="237">
        <v>1.51</v>
      </c>
      <c r="E32" s="237">
        <v>1.52</v>
      </c>
      <c r="F32" s="237">
        <v>1.54</v>
      </c>
      <c r="G32" s="237">
        <v>1.57</v>
      </c>
      <c r="H32" s="237">
        <v>1.61</v>
      </c>
      <c r="I32" s="237">
        <v>1.64</v>
      </c>
      <c r="J32" s="237">
        <v>1.67</v>
      </c>
      <c r="K32" s="237">
        <v>1.46</v>
      </c>
      <c r="L32" s="234"/>
    </row>
    <row r="33" spans="2:12">
      <c r="B33" s="14" t="s">
        <v>67</v>
      </c>
      <c r="C33" s="237">
        <v>1.1299999999999999</v>
      </c>
      <c r="D33" s="237">
        <v>1.0900000000000001</v>
      </c>
      <c r="E33" s="237">
        <v>1.0900000000000001</v>
      </c>
      <c r="F33" s="237">
        <v>1.1000000000000001</v>
      </c>
      <c r="G33" s="237">
        <v>1.1299999999999999</v>
      </c>
      <c r="H33" s="237">
        <v>1.19</v>
      </c>
      <c r="I33" s="237">
        <v>1.21</v>
      </c>
      <c r="J33" s="237">
        <v>1.23</v>
      </c>
      <c r="K33" s="237">
        <v>1.22</v>
      </c>
      <c r="L33" s="53"/>
    </row>
    <row r="34" spans="2:12">
      <c r="B34" s="14" t="s">
        <v>62</v>
      </c>
      <c r="C34" s="237">
        <v>1.91</v>
      </c>
      <c r="D34" s="237">
        <v>1.96</v>
      </c>
      <c r="E34" s="237">
        <v>1.84</v>
      </c>
      <c r="F34" s="237">
        <v>1.85</v>
      </c>
      <c r="G34" s="237">
        <v>1.92</v>
      </c>
      <c r="H34" s="237">
        <v>2.0499999999999998</v>
      </c>
      <c r="I34" s="237">
        <v>2.04</v>
      </c>
      <c r="J34" s="237">
        <v>2.0499999999999998</v>
      </c>
      <c r="K34" s="237">
        <v>1.89</v>
      </c>
    </row>
    <row r="35" spans="2:12">
      <c r="B35" s="14" t="s">
        <v>53</v>
      </c>
      <c r="C35" s="237">
        <v>2.39</v>
      </c>
      <c r="D35" s="237">
        <v>2.34</v>
      </c>
      <c r="E35" s="237">
        <v>2.2400000000000002</v>
      </c>
      <c r="F35" s="237">
        <v>2.2799999999999998</v>
      </c>
      <c r="G35" s="237">
        <v>2.36</v>
      </c>
      <c r="H35" s="237">
        <v>2.4</v>
      </c>
      <c r="I35" s="237">
        <v>2.39</v>
      </c>
      <c r="J35" s="237">
        <v>2.3199999999999998</v>
      </c>
      <c r="K35" s="237">
        <v>2.09</v>
      </c>
    </row>
    <row r="36" spans="2:12">
      <c r="B36" s="14" t="s">
        <v>61</v>
      </c>
      <c r="C36" s="237">
        <v>1.79</v>
      </c>
      <c r="D36" s="237">
        <v>1.74</v>
      </c>
      <c r="E36" s="237">
        <v>1.71</v>
      </c>
      <c r="F36" s="237">
        <v>1.73</v>
      </c>
      <c r="G36" s="237">
        <v>1.77</v>
      </c>
      <c r="H36" s="237">
        <v>1.82</v>
      </c>
      <c r="I36" s="237">
        <v>1.85</v>
      </c>
      <c r="J36" s="237">
        <v>1.83</v>
      </c>
      <c r="K36" s="237">
        <v>1.56</v>
      </c>
    </row>
    <row r="37" spans="2:12">
      <c r="B37" s="14" t="s">
        <v>59</v>
      </c>
      <c r="C37" s="237">
        <v>3.42</v>
      </c>
      <c r="D37" s="237">
        <v>3.34</v>
      </c>
      <c r="E37" s="237">
        <v>3.22</v>
      </c>
      <c r="F37" s="237">
        <v>3.25</v>
      </c>
      <c r="G37" s="237">
        <v>3.25</v>
      </c>
      <c r="H37" s="237">
        <v>3.2</v>
      </c>
      <c r="I37" s="237">
        <v>3.14</v>
      </c>
      <c r="J37" s="237">
        <v>3.07</v>
      </c>
      <c r="K37" s="237">
        <v>2.99</v>
      </c>
    </row>
    <row r="38" spans="2:12">
      <c r="B38" s="86" t="s">
        <v>322</v>
      </c>
    </row>
    <row r="39" spans="2:12">
      <c r="B39" s="122" t="s">
        <v>350</v>
      </c>
    </row>
    <row r="45" spans="2:12">
      <c r="G45" s="184"/>
    </row>
    <row r="46" spans="2:12">
      <c r="B46" s="269"/>
    </row>
    <row r="68" spans="4:5" hidden="1">
      <c r="E68" s="46">
        <v>2019</v>
      </c>
    </row>
    <row r="69" spans="4:5" hidden="1">
      <c r="D69" s="14" t="s">
        <v>48</v>
      </c>
      <c r="E69" s="67">
        <v>0</v>
      </c>
    </row>
    <row r="70" spans="4:5" hidden="1">
      <c r="D70" s="14" t="s">
        <v>67</v>
      </c>
      <c r="E70" s="67">
        <v>19665.134999999998</v>
      </c>
    </row>
    <row r="71" spans="4:5" hidden="1">
      <c r="D71" s="47" t="s">
        <v>114</v>
      </c>
      <c r="E71" s="67">
        <v>21609.123</v>
      </c>
    </row>
    <row r="72" spans="4:5" hidden="1">
      <c r="D72" s="14" t="s">
        <v>49</v>
      </c>
      <c r="E72" s="67">
        <v>22870.486000000001</v>
      </c>
    </row>
    <row r="73" spans="4:5" hidden="1">
      <c r="D73" s="14" t="s">
        <v>66</v>
      </c>
      <c r="E73" s="67">
        <v>23136.924999999999</v>
      </c>
    </row>
    <row r="74" spans="4:5" hidden="1">
      <c r="D74" s="14" t="s">
        <v>60</v>
      </c>
      <c r="E74" s="67">
        <v>24641.048999999999</v>
      </c>
    </row>
    <row r="75" spans="4:5" hidden="1">
      <c r="D75" s="14" t="s">
        <v>50</v>
      </c>
      <c r="E75" s="67">
        <v>27022.732</v>
      </c>
    </row>
    <row r="76" spans="4:5" hidden="1">
      <c r="D76" s="14" t="s">
        <v>65</v>
      </c>
      <c r="E76" s="67">
        <v>28328.317999999999</v>
      </c>
    </row>
    <row r="77" spans="4:5" hidden="1">
      <c r="D77" s="14" t="s">
        <v>46</v>
      </c>
      <c r="E77" s="67">
        <v>28488.966</v>
      </c>
    </row>
    <row r="78" spans="4:5" hidden="1">
      <c r="D78" s="14" t="s">
        <v>55</v>
      </c>
      <c r="E78" s="67">
        <v>29239.011999999999</v>
      </c>
    </row>
    <row r="79" spans="4:5" hidden="1">
      <c r="D79" s="14" t="s">
        <v>54</v>
      </c>
      <c r="E79" s="67">
        <v>29649.22</v>
      </c>
    </row>
    <row r="80" spans="4:5" hidden="1">
      <c r="D80" s="14" t="s">
        <v>58</v>
      </c>
      <c r="E80" s="67">
        <v>30383.697</v>
      </c>
    </row>
    <row r="81" spans="4:5" hidden="1">
      <c r="D81" s="14" t="s">
        <v>56</v>
      </c>
      <c r="E81" s="67">
        <v>31355.418000000001</v>
      </c>
    </row>
    <row r="82" spans="4:5" hidden="1">
      <c r="D82" s="47" t="s">
        <v>115</v>
      </c>
      <c r="E82" s="67">
        <v>32249.735000000001</v>
      </c>
    </row>
    <row r="83" spans="4:5" hidden="1">
      <c r="D83" s="14" t="s">
        <v>62</v>
      </c>
      <c r="E83" s="67">
        <v>33458.196000000004</v>
      </c>
    </row>
    <row r="84" spans="4:5" hidden="1">
      <c r="D84" s="14" t="s">
        <v>68</v>
      </c>
      <c r="E84" s="67">
        <v>33534.557000000001</v>
      </c>
    </row>
    <row r="85" spans="4:5" hidden="1">
      <c r="D85" s="14" t="s">
        <v>61</v>
      </c>
      <c r="E85" s="67">
        <v>34004.434999999998</v>
      </c>
    </row>
    <row r="86" spans="4:5" hidden="1">
      <c r="D86" s="47" t="s">
        <v>113</v>
      </c>
      <c r="E86" s="67">
        <v>36542.173999999999</v>
      </c>
    </row>
    <row r="87" spans="4:5" hidden="1">
      <c r="D87" s="14" t="s">
        <v>53</v>
      </c>
      <c r="E87" s="67">
        <v>37446.178</v>
      </c>
    </row>
    <row r="88" spans="4:5" hidden="1">
      <c r="D88" s="47" t="s">
        <v>29</v>
      </c>
      <c r="E88" s="67">
        <v>37516.992962962962</v>
      </c>
    </row>
    <row r="89" spans="4:5" hidden="1">
      <c r="D89" s="14" t="s">
        <v>45</v>
      </c>
      <c r="E89" s="67">
        <v>37739.296000000002</v>
      </c>
    </row>
    <row r="90" spans="4:5" hidden="1">
      <c r="D90" s="14" t="s">
        <v>51</v>
      </c>
      <c r="E90" s="67">
        <v>41281.298999999999</v>
      </c>
    </row>
    <row r="91" spans="4:5" hidden="1">
      <c r="D91" s="14" t="s">
        <v>57</v>
      </c>
      <c r="E91" s="67">
        <v>43703.379000000001</v>
      </c>
    </row>
    <row r="92" spans="4:5" hidden="1">
      <c r="D92" s="14" t="s">
        <v>64</v>
      </c>
      <c r="E92" s="67">
        <v>44313.391000000003</v>
      </c>
    </row>
    <row r="93" spans="4:5" hidden="1">
      <c r="D93" s="14" t="s">
        <v>69</v>
      </c>
      <c r="E93" s="67">
        <v>46523.957999999999</v>
      </c>
    </row>
    <row r="94" spans="4:5" hidden="1">
      <c r="D94" s="14" t="s">
        <v>70</v>
      </c>
      <c r="E94" s="67">
        <v>50000.798999999999</v>
      </c>
    </row>
    <row r="95" spans="4:5" hidden="1">
      <c r="D95" s="14" t="s">
        <v>71</v>
      </c>
      <c r="E95" s="67">
        <v>55118.023999999998</v>
      </c>
    </row>
    <row r="96" spans="4:5" hidden="1">
      <c r="D96" s="14" t="s">
        <v>63</v>
      </c>
      <c r="E96" s="67">
        <v>57046.584000000003</v>
      </c>
    </row>
    <row r="97" spans="4:5" hidden="1">
      <c r="D97" s="14" t="s">
        <v>59</v>
      </c>
      <c r="E97" s="67">
        <v>62046.921000000002</v>
      </c>
    </row>
    <row r="98" spans="4:5" hidden="1">
      <c r="D98" s="14" t="s">
        <v>47</v>
      </c>
      <c r="E98" s="67">
        <v>65302.716999999997</v>
      </c>
    </row>
    <row r="99" spans="4:5" hidden="1">
      <c r="D99" s="14" t="s">
        <v>52</v>
      </c>
      <c r="E99" s="67">
        <v>76658.118000000002</v>
      </c>
    </row>
    <row r="100" spans="4:5" hidden="1">
      <c r="D100" s="47" t="s">
        <v>116</v>
      </c>
      <c r="E100" s="67">
        <v>91240.271999999997</v>
      </c>
    </row>
    <row r="101" spans="4:5" hidden="1">
      <c r="D101" s="47" t="s">
        <v>180</v>
      </c>
      <c r="E101" s="67">
        <v>179962.796</v>
      </c>
    </row>
    <row r="102" spans="4:5" hidden="1"/>
  </sheetData>
  <sortState xmlns:xlrd2="http://schemas.microsoft.com/office/spreadsheetml/2017/richdata2" ref="D69:E101">
    <sortCondition ref="E69:E101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EAB81-2207-4541-B15E-C4636BE615B7}">
  <dimension ref="B5:N193"/>
  <sheetViews>
    <sheetView showGridLines="0" zoomScaleNormal="100" workbookViewId="0"/>
  </sheetViews>
  <sheetFormatPr defaultColWidth="8.7265625" defaultRowHeight="13.8"/>
  <cols>
    <col min="1" max="1" width="4.1796875" style="49" customWidth="1"/>
    <col min="2" max="2" width="14.1796875" style="49" customWidth="1"/>
    <col min="3" max="10" width="7.7265625" style="49" customWidth="1"/>
    <col min="11" max="16384" width="8.7265625" style="49"/>
  </cols>
  <sheetData>
    <row r="5" spans="2:11" ht="17.399999999999999">
      <c r="B5" s="50" t="s">
        <v>274</v>
      </c>
    </row>
    <row r="6" spans="2:11">
      <c r="B6" s="202" t="s">
        <v>181</v>
      </c>
    </row>
    <row r="7" spans="2:11">
      <c r="C7" s="46" t="s">
        <v>80</v>
      </c>
      <c r="D7" s="46" t="s">
        <v>81</v>
      </c>
      <c r="E7" s="46" t="s">
        <v>24</v>
      </c>
      <c r="F7" s="46" t="s">
        <v>25</v>
      </c>
      <c r="G7" s="46" t="s">
        <v>26</v>
      </c>
      <c r="H7" s="46" t="s">
        <v>27</v>
      </c>
      <c r="I7" s="46" t="s">
        <v>28</v>
      </c>
      <c r="J7" s="46" t="s">
        <v>82</v>
      </c>
      <c r="K7" s="46">
        <v>2020</v>
      </c>
    </row>
    <row r="8" spans="2:11">
      <c r="B8" s="47" t="s">
        <v>29</v>
      </c>
      <c r="C8" s="68">
        <v>7.22</v>
      </c>
      <c r="D8" s="68">
        <v>7.3</v>
      </c>
      <c r="E8" s="68">
        <v>7.6760000000000002</v>
      </c>
      <c r="F8" s="68">
        <v>7.7450000000000001</v>
      </c>
      <c r="G8" s="68">
        <v>7.83</v>
      </c>
      <c r="H8" s="68">
        <v>7.8869999999999996</v>
      </c>
      <c r="I8" s="68">
        <v>8.093</v>
      </c>
      <c r="J8" s="68">
        <v>8.3699999999999992</v>
      </c>
      <c r="K8" s="68">
        <v>8.5690000000000008</v>
      </c>
    </row>
    <row r="9" spans="2:11">
      <c r="B9" s="14" t="s">
        <v>69</v>
      </c>
      <c r="C9" s="68">
        <v>9.0879999999999992</v>
      </c>
      <c r="D9" s="68">
        <v>8.984</v>
      </c>
      <c r="E9" s="68">
        <v>9.3740000000000006</v>
      </c>
      <c r="F9" s="68">
        <v>9.2439999999999998</v>
      </c>
      <c r="G9" s="68">
        <v>9.298</v>
      </c>
      <c r="H9" s="68">
        <v>9.34</v>
      </c>
      <c r="I9" s="68">
        <v>9.7989999999999995</v>
      </c>
      <c r="J9" s="68">
        <v>9.7289999999999992</v>
      </c>
      <c r="K9" s="68">
        <v>9.7919999999999998</v>
      </c>
    </row>
    <row r="10" spans="2:11">
      <c r="B10" s="14" t="s">
        <v>47</v>
      </c>
      <c r="C10" s="68">
        <v>6.1589999999999998</v>
      </c>
      <c r="D10" s="68">
        <v>5.9660000000000002</v>
      </c>
      <c r="E10" s="68">
        <v>6.4340000000000002</v>
      </c>
      <c r="F10" s="68">
        <v>6.51</v>
      </c>
      <c r="G10" s="68">
        <v>6.2130000000000001</v>
      </c>
      <c r="H10" s="68">
        <v>6.2370000000000001</v>
      </c>
      <c r="I10" s="68">
        <v>6.343</v>
      </c>
      <c r="J10" s="68">
        <v>6.45</v>
      </c>
      <c r="K10" s="68">
        <v>6.7649999999999997</v>
      </c>
    </row>
    <row r="11" spans="2:11">
      <c r="B11" s="14" t="s">
        <v>54</v>
      </c>
      <c r="C11" s="68">
        <v>2.133</v>
      </c>
      <c r="D11" s="68">
        <v>2.2810000000000001</v>
      </c>
      <c r="E11" s="68">
        <v>2.202</v>
      </c>
      <c r="F11" s="68">
        <v>2.1789999999999998</v>
      </c>
      <c r="G11" s="68">
        <v>2.294</v>
      </c>
      <c r="H11" s="68">
        <v>2.2770000000000001</v>
      </c>
      <c r="I11" s="68">
        <v>2.33</v>
      </c>
      <c r="J11" s="68">
        <v>2.4449999999999998</v>
      </c>
      <c r="K11" s="68">
        <v>2.468</v>
      </c>
    </row>
    <row r="12" spans="2:11">
      <c r="B12" s="14" t="s">
        <v>49</v>
      </c>
      <c r="C12" s="68">
        <v>5.0970000000000004</v>
      </c>
      <c r="D12" s="68">
        <v>5.18</v>
      </c>
      <c r="E12" s="68">
        <v>5.4180000000000001</v>
      </c>
      <c r="F12" s="68">
        <v>5.3250000000000002</v>
      </c>
      <c r="G12" s="68">
        <v>5.4640000000000004</v>
      </c>
      <c r="H12" s="68">
        <v>5.4569999999999999</v>
      </c>
      <c r="I12" s="68">
        <v>5.7389999999999999</v>
      </c>
      <c r="J12" s="68">
        <v>5.86</v>
      </c>
      <c r="K12" s="68">
        <v>5.7</v>
      </c>
    </row>
    <row r="13" spans="2:11">
      <c r="B13" s="14" t="s">
        <v>50</v>
      </c>
      <c r="C13" s="68">
        <v>6.8780000000000001</v>
      </c>
      <c r="D13" s="68">
        <v>7.2050000000000001</v>
      </c>
      <c r="E13" s="68">
        <v>6.968</v>
      </c>
      <c r="F13" s="68">
        <v>7.0209999999999999</v>
      </c>
      <c r="G13" s="68">
        <v>6.907</v>
      </c>
      <c r="H13" s="68">
        <v>7.1139999999999999</v>
      </c>
      <c r="I13" s="68">
        <v>7.3230000000000004</v>
      </c>
      <c r="J13" s="68">
        <v>7.7069999999999999</v>
      </c>
      <c r="K13" s="68">
        <v>8.3010000000000002</v>
      </c>
    </row>
    <row r="14" spans="2:11">
      <c r="B14" s="14" t="s">
        <v>64</v>
      </c>
      <c r="C14" s="68">
        <v>3.6869999999999998</v>
      </c>
      <c r="D14" s="68">
        <v>3.6680000000000001</v>
      </c>
      <c r="E14" s="68">
        <v>3.879</v>
      </c>
      <c r="F14" s="68">
        <v>4.0839999999999996</v>
      </c>
      <c r="G14" s="68">
        <v>4.2270000000000003</v>
      </c>
      <c r="H14" s="68">
        <v>4.2610000000000001</v>
      </c>
      <c r="I14" s="68">
        <v>4.38</v>
      </c>
      <c r="J14" s="68">
        <v>4.5860000000000003</v>
      </c>
      <c r="K14" s="68">
        <v>4.6130000000000004</v>
      </c>
    </row>
    <row r="15" spans="2:11">
      <c r="B15" s="14" t="s">
        <v>68</v>
      </c>
      <c r="C15" s="68">
        <v>13.178000000000001</v>
      </c>
      <c r="D15" s="68">
        <v>13.194000000000001</v>
      </c>
      <c r="E15" s="68">
        <v>14.02</v>
      </c>
      <c r="F15" s="68">
        <v>14.382999999999999</v>
      </c>
      <c r="G15" s="68">
        <v>14.53</v>
      </c>
      <c r="H15" s="68">
        <v>14.958</v>
      </c>
      <c r="I15" s="68">
        <v>15.18</v>
      </c>
      <c r="J15" s="68">
        <v>15.91</v>
      </c>
      <c r="K15" s="68">
        <v>17.073</v>
      </c>
    </row>
    <row r="16" spans="2:11">
      <c r="B16" s="14" t="s">
        <v>70</v>
      </c>
      <c r="C16" s="68">
        <v>2.8740000000000001</v>
      </c>
      <c r="D16" s="68">
        <v>2.6309999999999998</v>
      </c>
      <c r="E16" s="68">
        <v>2.891</v>
      </c>
      <c r="F16" s="68">
        <v>3.383</v>
      </c>
      <c r="G16" s="68">
        <v>2.8479999999999999</v>
      </c>
      <c r="H16" s="68">
        <v>3.0409999999999999</v>
      </c>
      <c r="I16" s="68">
        <v>3.278</v>
      </c>
      <c r="J16" s="68">
        <v>4.1269999999999998</v>
      </c>
      <c r="K16" s="68">
        <v>4.17</v>
      </c>
    </row>
    <row r="17" spans="2:12">
      <c r="B17" s="14" t="s">
        <v>71</v>
      </c>
      <c r="C17" s="68">
        <v>5.5469999999999997</v>
      </c>
      <c r="D17" s="68">
        <v>5.5860000000000003</v>
      </c>
      <c r="E17" s="68">
        <v>5.4530000000000003</v>
      </c>
      <c r="F17" s="68">
        <v>5.73</v>
      </c>
      <c r="G17" s="68">
        <v>5.6849999999999996</v>
      </c>
      <c r="H17" s="68">
        <v>5.7880000000000003</v>
      </c>
      <c r="I17" s="68">
        <v>5.75</v>
      </c>
      <c r="J17" s="68">
        <v>5.9359999999999999</v>
      </c>
      <c r="K17" s="68">
        <v>6.181</v>
      </c>
    </row>
    <row r="18" spans="2:12">
      <c r="B18" s="14" t="s">
        <v>51</v>
      </c>
      <c r="C18" s="68">
        <v>7.66</v>
      </c>
      <c r="D18" s="68">
        <v>7.6719999999999997</v>
      </c>
      <c r="E18" s="68">
        <v>8.0609999999999999</v>
      </c>
      <c r="F18" s="68">
        <v>8.0229999999999997</v>
      </c>
      <c r="G18" s="68">
        <v>8.2569999999999997</v>
      </c>
      <c r="H18" s="68">
        <v>8.4410000000000007</v>
      </c>
      <c r="I18" s="68">
        <v>8.6329999999999991</v>
      </c>
      <c r="J18" s="68">
        <v>8.9030000000000005</v>
      </c>
      <c r="K18" s="68">
        <v>9.2390000000000008</v>
      </c>
    </row>
    <row r="19" spans="2:12">
      <c r="B19" s="14" t="s">
        <v>57</v>
      </c>
      <c r="C19" s="68">
        <v>8.2059999999999995</v>
      </c>
      <c r="D19" s="68">
        <v>8.07</v>
      </c>
      <c r="E19" s="68">
        <v>8.6159999999999997</v>
      </c>
      <c r="F19" s="68">
        <v>8.6989999999999998</v>
      </c>
      <c r="G19" s="68">
        <v>8.8290000000000006</v>
      </c>
      <c r="H19" s="68">
        <v>9.0259999999999998</v>
      </c>
      <c r="I19" s="68">
        <v>9.3460000000000001</v>
      </c>
      <c r="J19" s="68">
        <v>9.66</v>
      </c>
      <c r="K19" s="68">
        <v>9.9749999999999996</v>
      </c>
    </row>
    <row r="20" spans="2:12">
      <c r="B20" s="14" t="s">
        <v>58</v>
      </c>
      <c r="C20" s="68">
        <v>6.34</v>
      </c>
      <c r="D20" s="68">
        <v>6.9649999999999999</v>
      </c>
      <c r="E20" s="68">
        <v>7.0869999999999997</v>
      </c>
      <c r="F20" s="68">
        <v>7.07</v>
      </c>
      <c r="G20" s="68">
        <v>7.173</v>
      </c>
      <c r="H20" s="68">
        <v>6.9359999999999999</v>
      </c>
      <c r="I20" s="68">
        <v>7.1890000000000001</v>
      </c>
      <c r="J20" s="68">
        <v>7.3049999999999997</v>
      </c>
      <c r="K20" s="68">
        <v>7.8490000000000002</v>
      </c>
    </row>
    <row r="21" spans="2:12">
      <c r="B21" s="14" t="s">
        <v>46</v>
      </c>
      <c r="C21" s="68">
        <v>4.0529999999999999</v>
      </c>
      <c r="D21" s="68">
        <v>4.2729999999999997</v>
      </c>
      <c r="E21" s="68">
        <v>4.4710000000000001</v>
      </c>
      <c r="F21" s="68">
        <v>4.383</v>
      </c>
      <c r="G21" s="68">
        <v>4.4240000000000004</v>
      </c>
      <c r="H21" s="68">
        <v>4.4160000000000004</v>
      </c>
      <c r="I21" s="68">
        <v>4.6440000000000001</v>
      </c>
      <c r="J21" s="68">
        <v>4.8550000000000004</v>
      </c>
      <c r="K21" s="68">
        <v>4.7370000000000001</v>
      </c>
    </row>
    <row r="22" spans="2:12">
      <c r="B22" s="14" t="s">
        <v>45</v>
      </c>
      <c r="C22" s="68">
        <v>11.949</v>
      </c>
      <c r="D22" s="68">
        <v>12.619</v>
      </c>
      <c r="E22" s="68">
        <v>13.632999999999999</v>
      </c>
      <c r="F22" s="68">
        <v>16.175000000000001</v>
      </c>
      <c r="G22" s="68">
        <v>15.686999999999999</v>
      </c>
      <c r="H22" s="68">
        <v>17.503</v>
      </c>
      <c r="I22" s="68">
        <v>18.741</v>
      </c>
      <c r="J22" s="68">
        <v>19.594000000000001</v>
      </c>
      <c r="K22" s="68">
        <v>22.61</v>
      </c>
    </row>
    <row r="23" spans="2:12">
      <c r="B23" s="14" t="s">
        <v>55</v>
      </c>
      <c r="C23" s="68">
        <v>9.4320000000000004</v>
      </c>
      <c r="D23" s="68">
        <v>9.6240000000000006</v>
      </c>
      <c r="E23" s="68">
        <v>10.182</v>
      </c>
      <c r="F23" s="68">
        <v>9.8789999999999996</v>
      </c>
      <c r="G23" s="68">
        <v>10.08</v>
      </c>
      <c r="H23" s="68">
        <v>9.9109999999999996</v>
      </c>
      <c r="I23" s="68">
        <v>10.134</v>
      </c>
      <c r="J23" s="68">
        <v>10.29</v>
      </c>
      <c r="K23" s="68">
        <v>10.273999999999999</v>
      </c>
    </row>
    <row r="24" spans="2:12">
      <c r="B24" s="14" t="s">
        <v>66</v>
      </c>
      <c r="C24" s="68">
        <v>4.1210000000000004</v>
      </c>
      <c r="D24" s="68">
        <v>4.2679999999999998</v>
      </c>
      <c r="E24" s="68">
        <v>4.37</v>
      </c>
      <c r="F24" s="68">
        <v>4.5890000000000004</v>
      </c>
      <c r="G24" s="68">
        <v>4.625</v>
      </c>
      <c r="H24" s="68">
        <v>4.6740000000000004</v>
      </c>
      <c r="I24" s="68">
        <v>4.84</v>
      </c>
      <c r="J24" s="68">
        <v>4.8520000000000003</v>
      </c>
      <c r="K24" s="68">
        <v>5.0490000000000004</v>
      </c>
    </row>
    <row r="25" spans="2:12">
      <c r="B25" s="14" t="s">
        <v>60</v>
      </c>
      <c r="C25" s="68">
        <v>4.0949999999999998</v>
      </c>
      <c r="D25" s="68">
        <v>4.5</v>
      </c>
      <c r="E25" s="68">
        <v>4.68</v>
      </c>
      <c r="F25" s="68">
        <v>4.6509999999999998</v>
      </c>
      <c r="G25" s="68">
        <v>4.6040000000000001</v>
      </c>
      <c r="H25" s="68">
        <v>4.5880000000000001</v>
      </c>
      <c r="I25" s="68">
        <v>4.673</v>
      </c>
      <c r="J25" s="68">
        <v>4.9089999999999998</v>
      </c>
      <c r="K25" s="68">
        <v>5.0170000000000003</v>
      </c>
    </row>
    <row r="26" spans="2:12">
      <c r="B26" s="14" t="s">
        <v>52</v>
      </c>
      <c r="C26" s="68">
        <v>9.7639999999999993</v>
      </c>
      <c r="D26" s="68">
        <v>10.353</v>
      </c>
      <c r="E26" s="68">
        <v>10.922000000000001</v>
      </c>
      <c r="F26" s="68">
        <v>11.288</v>
      </c>
      <c r="G26" s="68">
        <v>11.816000000000001</v>
      </c>
      <c r="H26" s="68">
        <v>11.586</v>
      </c>
      <c r="I26" s="68">
        <v>11.361000000000001</v>
      </c>
      <c r="J26" s="68">
        <v>11.63</v>
      </c>
      <c r="K26" s="68">
        <v>13.093999999999999</v>
      </c>
    </row>
    <row r="27" spans="2:12">
      <c r="B27" s="14" t="s">
        <v>48</v>
      </c>
      <c r="C27" s="68">
        <v>3.2909999999999999</v>
      </c>
      <c r="D27" s="68">
        <v>3.6349999999999998</v>
      </c>
      <c r="E27" s="68">
        <v>3.8260000000000001</v>
      </c>
      <c r="F27" s="68">
        <v>3.8660000000000001</v>
      </c>
      <c r="G27" s="68">
        <v>3.7120000000000002</v>
      </c>
      <c r="H27" s="68">
        <v>3.4430000000000001</v>
      </c>
      <c r="I27" s="68">
        <v>3.5369999999999999</v>
      </c>
      <c r="J27" s="68">
        <v>3.6150000000000002</v>
      </c>
      <c r="K27" s="68">
        <v>3.556</v>
      </c>
    </row>
    <row r="28" spans="2:12">
      <c r="B28" s="14" t="s">
        <v>63</v>
      </c>
      <c r="C28" s="68">
        <v>6.8029999999999999</v>
      </c>
      <c r="D28" s="68">
        <v>6.9560000000000004</v>
      </c>
      <c r="E28" s="68">
        <v>7.4</v>
      </c>
      <c r="F28" s="68">
        <v>7.45</v>
      </c>
      <c r="G28" s="68">
        <v>7.5289999999999999</v>
      </c>
      <c r="H28" s="68">
        <v>7.6970000000000001</v>
      </c>
      <c r="I28" s="68">
        <v>8.0470000000000006</v>
      </c>
      <c r="J28" s="68">
        <v>8.3230000000000004</v>
      </c>
      <c r="K28" s="68">
        <v>8.3580000000000005</v>
      </c>
    </row>
    <row r="29" spans="2:12">
      <c r="B29" s="14" t="s">
        <v>56</v>
      </c>
      <c r="C29" s="68">
        <v>3.9249999999999998</v>
      </c>
      <c r="D29" s="68">
        <v>3.9409999999999998</v>
      </c>
      <c r="E29" s="68">
        <v>4.2320000000000002</v>
      </c>
      <c r="F29" s="68">
        <v>4.3609999999999998</v>
      </c>
      <c r="G29" s="68">
        <v>4.2880000000000003</v>
      </c>
      <c r="H29" s="68">
        <v>4.2939999999999996</v>
      </c>
      <c r="I29" s="68">
        <v>4.3289999999999997</v>
      </c>
      <c r="J29" s="68">
        <v>4.7</v>
      </c>
      <c r="K29" s="68">
        <v>4.7169999999999996</v>
      </c>
    </row>
    <row r="30" spans="2:12">
      <c r="B30" s="14" t="s">
        <v>65</v>
      </c>
      <c r="C30" s="68">
        <v>7.3760000000000003</v>
      </c>
      <c r="D30" s="68">
        <v>7.2850000000000001</v>
      </c>
      <c r="E30" s="68">
        <v>7.2539999999999996</v>
      </c>
      <c r="F30" s="68">
        <v>7.1070000000000002</v>
      </c>
      <c r="G30" s="68">
        <v>7.234</v>
      </c>
      <c r="H30" s="68">
        <v>7.1529999999999996</v>
      </c>
      <c r="I30" s="68">
        <v>7.532</v>
      </c>
      <c r="J30" s="68">
        <v>7.7270000000000003</v>
      </c>
      <c r="K30" s="68">
        <v>7.9649999999999999</v>
      </c>
      <c r="L30" s="217"/>
    </row>
    <row r="31" spans="2:12">
      <c r="B31" s="14" t="s">
        <v>67</v>
      </c>
      <c r="C31" s="68">
        <v>3.7280000000000002</v>
      </c>
      <c r="D31" s="68">
        <v>4.2430000000000003</v>
      </c>
      <c r="E31" s="68">
        <v>4.43</v>
      </c>
      <c r="F31" s="68">
        <v>4.5250000000000004</v>
      </c>
      <c r="G31" s="68">
        <v>4.7510000000000003</v>
      </c>
      <c r="H31" s="68">
        <v>4.835</v>
      </c>
      <c r="I31" s="68">
        <v>5.0439999999999996</v>
      </c>
      <c r="J31" s="68">
        <v>5.3140000000000001</v>
      </c>
      <c r="K31" s="68">
        <v>5.2709999999999999</v>
      </c>
    </row>
    <row r="32" spans="2:12">
      <c r="B32" s="14" t="s">
        <v>62</v>
      </c>
      <c r="C32" s="68">
        <v>4.3049999999999997</v>
      </c>
      <c r="D32" s="68">
        <v>4.28</v>
      </c>
      <c r="E32" s="68">
        <v>4.6749999999999998</v>
      </c>
      <c r="F32" s="68">
        <v>4.766</v>
      </c>
      <c r="G32" s="68">
        <v>4.8339999999999996</v>
      </c>
      <c r="H32" s="68">
        <v>4.718</v>
      </c>
      <c r="I32" s="68">
        <v>4.9550000000000001</v>
      </c>
      <c r="J32" s="68">
        <v>5.09</v>
      </c>
      <c r="K32" s="68">
        <v>5.0389999999999997</v>
      </c>
    </row>
    <row r="33" spans="2:14">
      <c r="B33" s="14" t="s">
        <v>53</v>
      </c>
      <c r="C33" s="68">
        <v>5.09</v>
      </c>
      <c r="D33" s="68">
        <v>5.1639999999999997</v>
      </c>
      <c r="E33" s="68">
        <v>5.4939999999999998</v>
      </c>
      <c r="F33" s="68">
        <v>5.6559999999999997</v>
      </c>
      <c r="G33" s="68">
        <v>5.6070000000000002</v>
      </c>
      <c r="H33" s="68">
        <v>5.69</v>
      </c>
      <c r="I33" s="68">
        <v>5.9340000000000002</v>
      </c>
      <c r="J33" s="68">
        <v>6.2610000000000001</v>
      </c>
      <c r="K33" s="68">
        <v>6.44</v>
      </c>
    </row>
    <row r="34" spans="2:14">
      <c r="B34" s="14" t="s">
        <v>61</v>
      </c>
      <c r="C34" s="68">
        <v>7.5110000000000001</v>
      </c>
      <c r="D34" s="68">
        <v>7.9530000000000003</v>
      </c>
      <c r="E34" s="68">
        <v>8.1829999999999998</v>
      </c>
      <c r="F34" s="68">
        <v>8.2159999999999993</v>
      </c>
      <c r="G34" s="68">
        <v>8.3979999999999997</v>
      </c>
      <c r="H34" s="68">
        <v>8.2880000000000003</v>
      </c>
      <c r="I34" s="68">
        <v>8.4700000000000006</v>
      </c>
      <c r="J34" s="68">
        <v>8.8559999999999999</v>
      </c>
      <c r="K34" s="68">
        <v>8.9570000000000007</v>
      </c>
    </row>
    <row r="35" spans="2:14">
      <c r="B35" s="14" t="s">
        <v>59</v>
      </c>
      <c r="C35" s="68">
        <v>7.335</v>
      </c>
      <c r="D35" s="68">
        <v>7.55</v>
      </c>
      <c r="E35" s="68">
        <v>7.8209999999999997</v>
      </c>
      <c r="F35" s="68">
        <v>8.5370000000000008</v>
      </c>
      <c r="G35" s="68">
        <v>8.3320000000000007</v>
      </c>
      <c r="H35" s="68">
        <v>8.2929999999999993</v>
      </c>
      <c r="I35" s="68">
        <v>8.423</v>
      </c>
      <c r="J35" s="68">
        <v>8.77</v>
      </c>
      <c r="K35" s="68">
        <v>9.2240000000000002</v>
      </c>
    </row>
    <row r="36" spans="2:14" ht="13.2" customHeight="1">
      <c r="B36" s="174" t="s">
        <v>182</v>
      </c>
    </row>
    <row r="37" spans="2:14" ht="10.199999999999999" customHeight="1">
      <c r="B37" s="174" t="s">
        <v>183</v>
      </c>
    </row>
    <row r="38" spans="2:14">
      <c r="B38" s="86" t="s">
        <v>350</v>
      </c>
    </row>
    <row r="40" spans="2:14">
      <c r="J40" s="217"/>
    </row>
    <row r="41" spans="2:14" ht="17.399999999999999">
      <c r="C41" s="197"/>
      <c r="K41" s="238"/>
    </row>
    <row r="42" spans="2:14">
      <c r="K42" s="217"/>
      <c r="L42" s="195"/>
    </row>
    <row r="43" spans="2:14">
      <c r="H43" s="195"/>
    </row>
    <row r="46" spans="2:14">
      <c r="D46"/>
      <c r="E46"/>
      <c r="F46"/>
      <c r="G46"/>
      <c r="H46"/>
      <c r="I46"/>
      <c r="J46"/>
      <c r="K46"/>
      <c r="L46"/>
      <c r="M46"/>
      <c r="N46"/>
    </row>
    <row r="47" spans="2:14">
      <c r="D47"/>
      <c r="E47"/>
      <c r="F47"/>
      <c r="G47"/>
      <c r="H47"/>
      <c r="I47"/>
      <c r="J47"/>
      <c r="K47"/>
      <c r="L47"/>
      <c r="M47"/>
      <c r="N47"/>
    </row>
    <row r="48" spans="2:14">
      <c r="D48"/>
      <c r="E48"/>
      <c r="F48"/>
      <c r="G48"/>
      <c r="H48"/>
      <c r="I48"/>
      <c r="J48"/>
      <c r="K48"/>
      <c r="L48"/>
      <c r="M48"/>
      <c r="N48"/>
    </row>
    <row r="49" spans="4:14">
      <c r="D49"/>
      <c r="E49"/>
      <c r="F49"/>
      <c r="G49"/>
      <c r="H49"/>
      <c r="I49"/>
      <c r="J49"/>
      <c r="K49"/>
      <c r="L49"/>
      <c r="M49"/>
      <c r="N49"/>
    </row>
    <row r="50" spans="4:14">
      <c r="D50"/>
      <c r="E50"/>
      <c r="F50"/>
      <c r="G50"/>
      <c r="H50"/>
      <c r="I50"/>
      <c r="J50"/>
      <c r="K50"/>
      <c r="L50"/>
      <c r="M50"/>
      <c r="N50"/>
    </row>
    <row r="51" spans="4:14">
      <c r="D51"/>
      <c r="E51"/>
      <c r="F51"/>
      <c r="G51"/>
      <c r="H51"/>
      <c r="I51"/>
      <c r="J51"/>
      <c r="K51"/>
      <c r="L51"/>
      <c r="M51"/>
      <c r="N51"/>
    </row>
    <row r="52" spans="4:14">
      <c r="D52"/>
      <c r="E52"/>
      <c r="F52"/>
      <c r="G52"/>
      <c r="H52"/>
      <c r="I52"/>
      <c r="J52"/>
      <c r="K52"/>
      <c r="L52"/>
      <c r="M52"/>
      <c r="N52"/>
    </row>
    <row r="53" spans="4:14">
      <c r="D53"/>
      <c r="E53"/>
      <c r="F53"/>
      <c r="G53"/>
      <c r="H53"/>
      <c r="I53"/>
      <c r="J53"/>
      <c r="K53"/>
      <c r="L53"/>
      <c r="M53"/>
      <c r="N53"/>
    </row>
    <row r="54" spans="4:14">
      <c r="D54"/>
      <c r="E54"/>
      <c r="F54"/>
      <c r="G54"/>
      <c r="H54"/>
      <c r="I54"/>
      <c r="J54"/>
      <c r="K54"/>
      <c r="L54"/>
      <c r="M54"/>
      <c r="N54"/>
    </row>
    <row r="55" spans="4:14">
      <c r="D55"/>
      <c r="E55"/>
      <c r="F55"/>
      <c r="G55"/>
      <c r="H55"/>
      <c r="I55"/>
      <c r="J55"/>
      <c r="K55"/>
      <c r="L55"/>
      <c r="M55"/>
      <c r="N55"/>
    </row>
    <row r="56" spans="4:14">
      <c r="D56"/>
      <c r="E56"/>
      <c r="F56"/>
      <c r="G56"/>
      <c r="H56"/>
      <c r="I56"/>
      <c r="J56"/>
      <c r="K56"/>
      <c r="L56"/>
      <c r="M56"/>
      <c r="N56"/>
    </row>
    <row r="57" spans="4:14">
      <c r="D57"/>
      <c r="E57"/>
      <c r="F57"/>
      <c r="G57"/>
      <c r="H57"/>
      <c r="I57"/>
      <c r="J57"/>
      <c r="K57"/>
      <c r="L57"/>
      <c r="M57"/>
      <c r="N57"/>
    </row>
    <row r="58" spans="4:14">
      <c r="D58"/>
      <c r="E58"/>
      <c r="F58"/>
      <c r="G58"/>
      <c r="H58"/>
      <c r="I58"/>
      <c r="J58"/>
      <c r="K58"/>
      <c r="L58"/>
      <c r="M58"/>
      <c r="N58"/>
    </row>
    <row r="59" spans="4:14">
      <c r="D59"/>
      <c r="E59"/>
      <c r="F59"/>
      <c r="G59"/>
      <c r="H59"/>
      <c r="I59"/>
      <c r="J59"/>
      <c r="K59"/>
      <c r="L59"/>
      <c r="M59"/>
      <c r="N59"/>
    </row>
    <row r="60" spans="4:14">
      <c r="D60"/>
      <c r="E60"/>
      <c r="F60"/>
      <c r="G60"/>
      <c r="H60"/>
      <c r="I60"/>
      <c r="J60"/>
      <c r="K60"/>
      <c r="L60"/>
      <c r="M60"/>
      <c r="N60"/>
    </row>
    <row r="61" spans="4:14">
      <c r="D61"/>
      <c r="E61"/>
      <c r="F61"/>
      <c r="G61"/>
      <c r="H61"/>
      <c r="I61"/>
      <c r="J61"/>
      <c r="K61"/>
      <c r="L61"/>
      <c r="M61"/>
      <c r="N61"/>
    </row>
    <row r="62" spans="4:14">
      <c r="D62"/>
      <c r="E62"/>
      <c r="F62"/>
      <c r="G62"/>
      <c r="H62"/>
      <c r="I62"/>
      <c r="J62"/>
      <c r="K62"/>
      <c r="L62"/>
      <c r="M62"/>
      <c r="N62"/>
    </row>
    <row r="63" spans="4:14">
      <c r="D63"/>
      <c r="E63"/>
      <c r="F63"/>
      <c r="G63"/>
      <c r="H63"/>
      <c r="I63"/>
      <c r="J63"/>
      <c r="K63"/>
      <c r="L63"/>
      <c r="M63"/>
      <c r="N63"/>
    </row>
    <row r="64" spans="4:14">
      <c r="D64"/>
      <c r="E64"/>
      <c r="F64"/>
      <c r="G64"/>
      <c r="H64"/>
      <c r="I64"/>
      <c r="J64"/>
      <c r="K64"/>
      <c r="L64"/>
      <c r="M64"/>
      <c r="N64"/>
    </row>
    <row r="65" spans="4:14">
      <c r="D65"/>
      <c r="E65"/>
      <c r="F65"/>
      <c r="G65"/>
      <c r="H65"/>
      <c r="I65"/>
      <c r="J65"/>
      <c r="K65"/>
      <c r="L65"/>
      <c r="M65"/>
      <c r="N65"/>
    </row>
    <row r="66" spans="4:14">
      <c r="D66"/>
      <c r="E66"/>
      <c r="F66"/>
      <c r="G66"/>
      <c r="H66"/>
      <c r="I66"/>
      <c r="J66"/>
      <c r="K66"/>
      <c r="L66"/>
      <c r="M66"/>
      <c r="N66"/>
    </row>
    <row r="67" spans="4:14">
      <c r="D67"/>
      <c r="E67"/>
      <c r="F67"/>
      <c r="G67"/>
      <c r="H67"/>
      <c r="I67"/>
      <c r="J67"/>
      <c r="K67"/>
      <c r="L67"/>
      <c r="M67"/>
      <c r="N67"/>
    </row>
    <row r="68" spans="4:14">
      <c r="D68"/>
      <c r="E68"/>
      <c r="F68"/>
      <c r="G68"/>
      <c r="H68"/>
      <c r="I68"/>
      <c r="J68"/>
      <c r="K68"/>
      <c r="L68"/>
      <c r="M68"/>
      <c r="N68"/>
    </row>
    <row r="69" spans="4:14">
      <c r="D69"/>
      <c r="E69"/>
      <c r="F69"/>
      <c r="G69"/>
      <c r="H69"/>
      <c r="I69"/>
      <c r="J69"/>
      <c r="K69"/>
      <c r="L69"/>
      <c r="M69"/>
      <c r="N69"/>
    </row>
    <row r="70" spans="4:14">
      <c r="D70"/>
      <c r="E70"/>
      <c r="F70"/>
      <c r="G70"/>
      <c r="H70"/>
      <c r="I70"/>
      <c r="J70"/>
      <c r="K70"/>
      <c r="L70"/>
      <c r="M70"/>
      <c r="N70"/>
    </row>
    <row r="71" spans="4:14">
      <c r="D71"/>
      <c r="E71"/>
      <c r="F71"/>
      <c r="G71"/>
      <c r="H71"/>
      <c r="I71"/>
      <c r="J71"/>
      <c r="K71"/>
      <c r="L71"/>
      <c r="M71"/>
      <c r="N71"/>
    </row>
    <row r="72" spans="4:14">
      <c r="D72"/>
      <c r="E72"/>
      <c r="F72"/>
      <c r="G72"/>
      <c r="H72"/>
      <c r="I72"/>
      <c r="J72"/>
      <c r="K72"/>
      <c r="L72"/>
      <c r="M72"/>
      <c r="N72"/>
    </row>
    <row r="73" spans="4:14">
      <c r="D73"/>
      <c r="E73"/>
      <c r="F73"/>
      <c r="G73"/>
      <c r="H73"/>
      <c r="I73"/>
      <c r="J73"/>
      <c r="K73"/>
      <c r="L73"/>
      <c r="M73"/>
      <c r="N73"/>
    </row>
    <row r="74" spans="4:14">
      <c r="D74"/>
      <c r="E74"/>
      <c r="F74"/>
      <c r="G74"/>
      <c r="H74"/>
      <c r="I74"/>
      <c r="J74"/>
      <c r="K74"/>
      <c r="L74"/>
      <c r="M74"/>
      <c r="N74"/>
    </row>
    <row r="75" spans="4:14">
      <c r="D75"/>
      <c r="E75"/>
      <c r="F75"/>
      <c r="G75"/>
      <c r="H75"/>
      <c r="I75"/>
      <c r="J75"/>
      <c r="K75"/>
      <c r="L75"/>
      <c r="M75"/>
      <c r="N75"/>
    </row>
    <row r="76" spans="4:14">
      <c r="D76"/>
      <c r="E76"/>
      <c r="F76"/>
      <c r="G76"/>
      <c r="H76"/>
      <c r="I76"/>
      <c r="J76"/>
      <c r="K76"/>
      <c r="L76"/>
      <c r="M76"/>
      <c r="N76"/>
    </row>
    <row r="77" spans="4:14">
      <c r="D77"/>
      <c r="E77"/>
      <c r="F77"/>
      <c r="G77"/>
      <c r="H77"/>
      <c r="I77"/>
      <c r="J77"/>
      <c r="K77"/>
      <c r="L77"/>
      <c r="M77"/>
      <c r="N77"/>
    </row>
    <row r="78" spans="4:14">
      <c r="D78"/>
      <c r="E78"/>
      <c r="F78"/>
      <c r="G78"/>
      <c r="H78"/>
      <c r="I78"/>
      <c r="J78"/>
      <c r="K78"/>
      <c r="L78"/>
      <c r="M78"/>
      <c r="N78"/>
    </row>
    <row r="79" spans="4:14">
      <c r="D79"/>
      <c r="E79"/>
      <c r="F79"/>
      <c r="G79"/>
      <c r="H79"/>
      <c r="I79"/>
      <c r="J79"/>
      <c r="K79"/>
      <c r="L79"/>
      <c r="M79"/>
      <c r="N79"/>
    </row>
    <row r="80" spans="4:14">
      <c r="D80"/>
      <c r="E80"/>
      <c r="F80"/>
      <c r="G80"/>
      <c r="H80"/>
      <c r="I80"/>
      <c r="J80"/>
      <c r="K80"/>
      <c r="L80"/>
      <c r="M80"/>
      <c r="N80"/>
    </row>
    <row r="81" spans="4:14">
      <c r="D81"/>
      <c r="E81"/>
      <c r="F81"/>
      <c r="G81"/>
      <c r="H81"/>
      <c r="I81"/>
      <c r="J81"/>
      <c r="K81"/>
      <c r="L81"/>
      <c r="M81"/>
      <c r="N81"/>
    </row>
    <row r="120" spans="2:3" hidden="1"/>
    <row r="121" spans="2:3" hidden="1">
      <c r="C121" s="46" t="s">
        <v>82</v>
      </c>
    </row>
    <row r="122" spans="2:3" hidden="1">
      <c r="B122" s="14" t="s">
        <v>59</v>
      </c>
      <c r="C122" s="48">
        <v>5.2</v>
      </c>
    </row>
    <row r="123" spans="2:3" hidden="1">
      <c r="B123" s="14" t="s">
        <v>48</v>
      </c>
      <c r="C123" s="48">
        <v>5.3</v>
      </c>
    </row>
    <row r="124" spans="2:3" hidden="1">
      <c r="B124" s="14" t="s">
        <v>67</v>
      </c>
      <c r="C124" s="48">
        <v>5.9</v>
      </c>
    </row>
    <row r="125" spans="2:3" hidden="1">
      <c r="B125" s="14" t="s">
        <v>49</v>
      </c>
      <c r="C125" s="48">
        <v>6</v>
      </c>
    </row>
    <row r="126" spans="2:3" hidden="1">
      <c r="B126" s="14" t="s">
        <v>66</v>
      </c>
      <c r="C126" s="48">
        <v>6.1</v>
      </c>
    </row>
    <row r="127" spans="2:3" hidden="1">
      <c r="B127" s="47" t="s">
        <v>113</v>
      </c>
      <c r="C127" s="48">
        <v>6.1</v>
      </c>
    </row>
    <row r="128" spans="2:3" hidden="1">
      <c r="B128" s="47" t="s">
        <v>114</v>
      </c>
      <c r="C128" s="48">
        <v>6.3</v>
      </c>
    </row>
    <row r="129" spans="2:3" hidden="1">
      <c r="B129" s="14" t="s">
        <v>65</v>
      </c>
      <c r="C129" s="48">
        <v>6.6</v>
      </c>
    </row>
    <row r="130" spans="2:3" hidden="1">
      <c r="B130" s="14" t="s">
        <v>46</v>
      </c>
      <c r="C130" s="48">
        <v>6.7</v>
      </c>
    </row>
    <row r="131" spans="2:3" hidden="1">
      <c r="B131" s="14" t="s">
        <v>51</v>
      </c>
      <c r="C131" s="48">
        <v>6.8</v>
      </c>
    </row>
    <row r="132" spans="2:3" hidden="1">
      <c r="B132" s="14" t="s">
        <v>61</v>
      </c>
      <c r="C132" s="48">
        <v>7.1</v>
      </c>
    </row>
    <row r="133" spans="2:3" hidden="1">
      <c r="B133" s="14" t="s">
        <v>55</v>
      </c>
      <c r="C133" s="48">
        <v>7.2</v>
      </c>
    </row>
    <row r="134" spans="2:3" hidden="1">
      <c r="B134" s="47" t="s">
        <v>115</v>
      </c>
      <c r="C134" s="48">
        <v>7.3</v>
      </c>
    </row>
    <row r="135" spans="2:3" hidden="1">
      <c r="B135" s="14" t="s">
        <v>60</v>
      </c>
      <c r="C135" s="48">
        <v>7.4</v>
      </c>
    </row>
    <row r="136" spans="2:3" hidden="1">
      <c r="B136" s="14" t="s">
        <v>62</v>
      </c>
      <c r="C136" s="48">
        <v>7.4</v>
      </c>
    </row>
    <row r="137" spans="2:3" hidden="1">
      <c r="B137" s="14" t="s">
        <v>54</v>
      </c>
      <c r="C137" s="48">
        <v>8.1</v>
      </c>
    </row>
    <row r="138" spans="2:3" hidden="1">
      <c r="B138" s="14" t="s">
        <v>68</v>
      </c>
      <c r="C138" s="48">
        <v>8.1</v>
      </c>
    </row>
    <row r="139" spans="2:3" hidden="1">
      <c r="B139" s="14" t="s">
        <v>53</v>
      </c>
      <c r="C139" s="48">
        <v>8.1999999999999993</v>
      </c>
    </row>
    <row r="140" spans="2:3" hidden="1">
      <c r="B140" s="47" t="s">
        <v>29</v>
      </c>
      <c r="C140" s="48">
        <v>8.4</v>
      </c>
    </row>
    <row r="141" spans="2:3" hidden="1">
      <c r="B141" s="14" t="s">
        <v>58</v>
      </c>
      <c r="C141" s="48">
        <v>8.4</v>
      </c>
    </row>
    <row r="142" spans="2:3" hidden="1">
      <c r="B142" s="14" t="s">
        <v>69</v>
      </c>
      <c r="C142" s="48">
        <v>9.3000000000000007</v>
      </c>
    </row>
    <row r="143" spans="2:3" hidden="1">
      <c r="B143" s="47" t="s">
        <v>116</v>
      </c>
      <c r="C143" s="48">
        <v>9.6999999999999993</v>
      </c>
    </row>
    <row r="144" spans="2:3" hidden="1">
      <c r="B144" s="14" t="s">
        <v>71</v>
      </c>
      <c r="C144" s="48">
        <v>10.1</v>
      </c>
    </row>
    <row r="145" spans="2:3" hidden="1">
      <c r="B145" s="14" t="s">
        <v>57</v>
      </c>
      <c r="C145" s="48">
        <v>10.1</v>
      </c>
    </row>
    <row r="146" spans="2:3" hidden="1">
      <c r="B146" s="14" t="s">
        <v>56</v>
      </c>
      <c r="C146" s="48">
        <v>10.4</v>
      </c>
    </row>
    <row r="147" spans="2:3" hidden="1">
      <c r="B147" s="14" t="s">
        <v>47</v>
      </c>
      <c r="C147" s="48">
        <v>10.6</v>
      </c>
    </row>
    <row r="148" spans="2:3" hidden="1">
      <c r="B148" s="14" t="s">
        <v>63</v>
      </c>
      <c r="C148" s="48">
        <v>11.1</v>
      </c>
    </row>
    <row r="149" spans="2:3" hidden="1">
      <c r="B149" s="14" t="s">
        <v>50</v>
      </c>
      <c r="C149" s="48">
        <v>11.2</v>
      </c>
    </row>
    <row r="150" spans="2:3" hidden="1">
      <c r="B150" s="14" t="s">
        <v>70</v>
      </c>
      <c r="C150" s="48">
        <v>11.2</v>
      </c>
    </row>
    <row r="151" spans="2:3" hidden="1">
      <c r="B151" s="14" t="s">
        <v>64</v>
      </c>
      <c r="C151" s="48">
        <v>11.7</v>
      </c>
    </row>
    <row r="152" spans="2:3" hidden="1">
      <c r="B152" s="14" t="s">
        <v>45</v>
      </c>
      <c r="C152" s="48">
        <v>12.8</v>
      </c>
    </row>
    <row r="153" spans="2:3" hidden="1">
      <c r="B153" s="47" t="s">
        <v>180</v>
      </c>
      <c r="C153" s="48">
        <v>15.8</v>
      </c>
    </row>
    <row r="154" spans="2:3" hidden="1">
      <c r="B154" s="14" t="s">
        <v>52</v>
      </c>
      <c r="C154" s="48">
        <v>20.3</v>
      </c>
    </row>
    <row r="155" spans="2:3" hidden="1"/>
    <row r="156" spans="2:3" hidden="1"/>
    <row r="157" spans="2:3" hidden="1"/>
    <row r="158" spans="2:3" hidden="1"/>
    <row r="159" spans="2:3" hidden="1"/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</sheetData>
  <sortState xmlns:xlrd2="http://schemas.microsoft.com/office/spreadsheetml/2017/richdata2" ref="D51:M77">
    <sortCondition ref="D51:D77"/>
  </sortState>
  <pageMargins left="0.7" right="0.7" top="0.75" bottom="0.75" header="0.3" footer="0.3"/>
  <pageSetup paperSize="9" orientation="portrait" horizontalDpi="300" verticalDpi="300" r:id="rId1"/>
  <ignoredErrors>
    <ignoredError sqref="C7:J7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2BC97-846D-E645-B49C-36475C9F9AA2}">
  <dimension ref="B5:X45"/>
  <sheetViews>
    <sheetView showGridLines="0" zoomScaleNormal="100" workbookViewId="0"/>
  </sheetViews>
  <sheetFormatPr defaultColWidth="11.1796875" defaultRowHeight="13.8"/>
  <cols>
    <col min="1" max="1" width="4.81640625" style="250" customWidth="1"/>
    <col min="2" max="2" width="13.81640625" style="250" customWidth="1"/>
    <col min="3" max="16" width="8.7265625" style="250" customWidth="1"/>
    <col min="17" max="17" width="13" style="250" customWidth="1"/>
    <col min="18" max="23" width="8.7265625" style="250" customWidth="1"/>
    <col min="24" max="16384" width="11.1796875" style="250"/>
  </cols>
  <sheetData>
    <row r="5" spans="2:23" ht="17.399999999999999">
      <c r="B5" s="248" t="s">
        <v>275</v>
      </c>
      <c r="C5" s="249"/>
      <c r="D5" s="249"/>
      <c r="E5" s="249"/>
      <c r="F5" s="249"/>
    </row>
    <row r="6" spans="2:23">
      <c r="B6" s="249"/>
      <c r="C6" s="249"/>
      <c r="D6" s="249"/>
      <c r="E6" s="249"/>
      <c r="F6" s="249"/>
    </row>
    <row r="8" spans="2:23">
      <c r="B8" s="251" t="s">
        <v>186</v>
      </c>
    </row>
    <row r="9" spans="2:23">
      <c r="B9" s="254" t="s">
        <v>44</v>
      </c>
    </row>
    <row r="10" spans="2:23">
      <c r="B10" s="255"/>
      <c r="C10" s="255"/>
      <c r="D10" s="255"/>
      <c r="E10" s="255"/>
      <c r="F10" s="255"/>
      <c r="G10" s="255"/>
    </row>
    <row r="11" spans="2:23">
      <c r="B11" s="258"/>
      <c r="C11" s="258"/>
      <c r="D11" s="258"/>
      <c r="E11" s="258"/>
      <c r="F11" s="252">
        <v>2012</v>
      </c>
      <c r="G11" s="252">
        <v>2013</v>
      </c>
      <c r="H11" s="252">
        <v>2014</v>
      </c>
      <c r="I11" s="252">
        <v>2015</v>
      </c>
      <c r="J11" s="252">
        <v>2016</v>
      </c>
      <c r="K11" s="252">
        <v>2017</v>
      </c>
      <c r="L11" s="252">
        <v>2018</v>
      </c>
      <c r="M11" s="252">
        <v>2019</v>
      </c>
      <c r="N11" s="252">
        <v>2020</v>
      </c>
    </row>
    <row r="12" spans="2:23">
      <c r="B12" s="302" t="s">
        <v>184</v>
      </c>
      <c r="C12" s="302"/>
      <c r="D12" s="302"/>
      <c r="E12" s="302"/>
      <c r="F12" s="253">
        <v>0.246</v>
      </c>
      <c r="G12" s="253">
        <v>0.25700000000000001</v>
      </c>
      <c r="H12" s="253">
        <v>0.29499999999999998</v>
      </c>
      <c r="I12" s="253">
        <v>0.30499999999999999</v>
      </c>
      <c r="J12" s="253">
        <v>0.309</v>
      </c>
      <c r="K12" s="253">
        <v>0.30599999999999999</v>
      </c>
      <c r="L12" s="253">
        <v>0.30199999999999999</v>
      </c>
      <c r="M12" s="253">
        <v>0.30599999999999999</v>
      </c>
      <c r="N12" s="253">
        <v>0.33900000000000002</v>
      </c>
    </row>
    <row r="13" spans="2:23">
      <c r="B13" s="302" t="s">
        <v>187</v>
      </c>
      <c r="C13" s="302"/>
      <c r="D13" s="302"/>
      <c r="E13" s="302"/>
      <c r="F13" s="253">
        <v>0.22600000000000001</v>
      </c>
      <c r="G13" s="253">
        <v>0.23699999999999999</v>
      </c>
      <c r="H13" s="253">
        <v>0.23699999999999999</v>
      </c>
      <c r="I13" s="253">
        <v>0.252</v>
      </c>
      <c r="J13" s="253">
        <v>0.252</v>
      </c>
      <c r="K13" s="253">
        <v>0.27300000000000002</v>
      </c>
      <c r="L13" s="253">
        <v>0.27300000000000002</v>
      </c>
      <c r="M13" s="253">
        <v>0.29199999999999998</v>
      </c>
      <c r="N13" s="253">
        <v>0.31</v>
      </c>
      <c r="W13" s="255"/>
    </row>
    <row r="14" spans="2:23">
      <c r="B14" s="302" t="s">
        <v>185</v>
      </c>
      <c r="C14" s="302"/>
      <c r="D14" s="302"/>
      <c r="E14" s="302"/>
      <c r="F14" s="253"/>
      <c r="G14" s="253"/>
      <c r="H14" s="253"/>
      <c r="I14" s="253"/>
      <c r="J14" s="253"/>
      <c r="K14" s="253"/>
      <c r="L14" s="253"/>
      <c r="M14" s="253"/>
      <c r="N14" s="253">
        <v>0.31</v>
      </c>
      <c r="W14" s="255"/>
    </row>
    <row r="15" spans="2:23">
      <c r="B15" s="256" t="s">
        <v>188</v>
      </c>
      <c r="C15" s="255"/>
      <c r="D15" s="255"/>
      <c r="E15" s="255"/>
      <c r="F15" s="255"/>
      <c r="G15" s="255"/>
      <c r="K15" s="255"/>
      <c r="L15" s="255"/>
      <c r="M15" s="255"/>
      <c r="N15" s="257"/>
      <c r="W15" s="257"/>
    </row>
    <row r="16" spans="2:23">
      <c r="B16" s="255"/>
      <c r="C16" s="255"/>
      <c r="D16" s="255"/>
      <c r="E16" s="255"/>
      <c r="F16" s="255"/>
      <c r="G16" s="255"/>
      <c r="K16" s="255"/>
      <c r="L16" s="255"/>
      <c r="M16" s="255"/>
      <c r="N16" s="257"/>
      <c r="W16" s="257"/>
    </row>
    <row r="17" spans="2:24">
      <c r="B17"/>
      <c r="C17"/>
      <c r="D17"/>
      <c r="E17"/>
      <c r="F17"/>
      <c r="G17"/>
      <c r="H17"/>
      <c r="J17" s="255"/>
      <c r="K17" s="255"/>
      <c r="L17" s="255"/>
      <c r="M17" s="255"/>
      <c r="N17" s="255"/>
      <c r="O17" s="255"/>
      <c r="S17" s="255"/>
      <c r="T17" s="255"/>
      <c r="U17" s="255"/>
      <c r="V17" s="255"/>
      <c r="W17" s="257"/>
    </row>
    <row r="18" spans="2:24">
      <c r="B18"/>
      <c r="C18"/>
      <c r="D18"/>
      <c r="E18"/>
      <c r="F18"/>
      <c r="G18"/>
      <c r="H18"/>
      <c r="J18" s="255"/>
      <c r="K18" s="255"/>
      <c r="L18" s="255"/>
      <c r="M18" s="255"/>
      <c r="N18" s="255"/>
      <c r="O18" s="255"/>
      <c r="S18" s="255"/>
      <c r="T18" s="255"/>
      <c r="U18" s="255"/>
      <c r="V18" s="255"/>
      <c r="W18" s="255"/>
      <c r="X18" s="255"/>
    </row>
    <row r="19" spans="2:24">
      <c r="B19"/>
      <c r="C19"/>
      <c r="D19"/>
      <c r="E19"/>
      <c r="F19"/>
      <c r="G19"/>
      <c r="H19"/>
      <c r="J19" s="255"/>
      <c r="K19" s="255"/>
      <c r="L19" s="255"/>
      <c r="M19" s="255"/>
      <c r="N19" s="255"/>
      <c r="O19" s="255"/>
      <c r="S19" s="255"/>
      <c r="T19" s="255"/>
      <c r="U19" s="255"/>
      <c r="V19" s="255"/>
      <c r="W19" s="255"/>
      <c r="X19" s="255"/>
    </row>
    <row r="20" spans="2:24">
      <c r="B20"/>
      <c r="C20"/>
      <c r="D20"/>
      <c r="E20"/>
      <c r="F20"/>
      <c r="G20"/>
      <c r="H20"/>
      <c r="J20" s="255"/>
      <c r="K20" s="255"/>
      <c r="L20" s="255"/>
      <c r="M20" s="255"/>
      <c r="N20" s="255"/>
      <c r="O20" s="255"/>
      <c r="S20" s="255"/>
      <c r="T20" s="255"/>
      <c r="U20" s="255"/>
      <c r="V20" s="255"/>
      <c r="W20" s="255"/>
      <c r="X20" s="255"/>
    </row>
    <row r="21" spans="2:24">
      <c r="B21"/>
      <c r="C21"/>
      <c r="D21"/>
      <c r="E21"/>
      <c r="F21"/>
      <c r="G21"/>
      <c r="H21"/>
      <c r="J21" s="255"/>
      <c r="K21" s="255"/>
      <c r="L21" s="255"/>
      <c r="M21" s="255"/>
      <c r="N21" s="255"/>
      <c r="O21" s="255"/>
      <c r="S21" s="255"/>
      <c r="T21" s="255"/>
      <c r="U21" s="255"/>
      <c r="V21" s="255"/>
      <c r="W21" s="255"/>
      <c r="X21" s="255"/>
    </row>
    <row r="22" spans="2:24">
      <c r="B22"/>
      <c r="C22"/>
      <c r="D22"/>
      <c r="E22"/>
      <c r="F22"/>
      <c r="G22"/>
      <c r="H22"/>
      <c r="J22" s="255"/>
      <c r="K22" s="255"/>
      <c r="L22" s="255"/>
      <c r="M22" s="255"/>
      <c r="N22" s="255"/>
      <c r="O22" s="255"/>
      <c r="S22" s="255"/>
      <c r="T22" s="255"/>
      <c r="U22" s="255"/>
      <c r="V22" s="255"/>
      <c r="W22" s="255"/>
      <c r="X22" s="255"/>
    </row>
    <row r="23" spans="2:24">
      <c r="B23"/>
      <c r="C23"/>
      <c r="D23"/>
      <c r="E23"/>
      <c r="F23"/>
      <c r="G23"/>
      <c r="H23"/>
      <c r="J23" s="255"/>
      <c r="K23" s="255"/>
      <c r="L23" s="255"/>
      <c r="M23" s="255"/>
      <c r="N23" s="255"/>
      <c r="O23" s="255"/>
    </row>
    <row r="24" spans="2:24">
      <c r="B24"/>
      <c r="C24"/>
      <c r="D24"/>
      <c r="E24"/>
      <c r="F24"/>
      <c r="G24"/>
      <c r="H24"/>
      <c r="J24" s="255"/>
      <c r="K24" s="255"/>
      <c r="L24" s="255"/>
      <c r="M24" s="255"/>
      <c r="N24" s="255"/>
      <c r="O24" s="255"/>
    </row>
    <row r="25" spans="2:24">
      <c r="B25"/>
      <c r="C25"/>
      <c r="D25"/>
      <c r="E25"/>
      <c r="F25"/>
      <c r="G25"/>
      <c r="H25"/>
      <c r="J25" s="255"/>
      <c r="K25" s="255"/>
      <c r="L25" s="255"/>
      <c r="M25" s="255"/>
      <c r="N25" s="255"/>
      <c r="O25" s="255"/>
    </row>
    <row r="26" spans="2:24">
      <c r="B26"/>
      <c r="C26"/>
      <c r="D26"/>
      <c r="E26"/>
      <c r="F26"/>
      <c r="G26"/>
      <c r="H26"/>
      <c r="J26" s="255"/>
      <c r="K26" s="255"/>
      <c r="L26" s="255"/>
      <c r="M26" s="255"/>
      <c r="N26" s="255"/>
      <c r="O26" s="255"/>
    </row>
    <row r="27" spans="2:24">
      <c r="B27"/>
      <c r="C27"/>
      <c r="D27"/>
      <c r="E27"/>
      <c r="F27"/>
      <c r="G27"/>
      <c r="H27"/>
      <c r="J27" s="255"/>
      <c r="K27" s="255"/>
      <c r="L27" s="255"/>
      <c r="M27" s="255"/>
      <c r="N27" s="255"/>
      <c r="O27" s="255"/>
    </row>
    <row r="28" spans="2:24">
      <c r="B28"/>
      <c r="C28"/>
      <c r="D28"/>
      <c r="E28"/>
      <c r="F28"/>
      <c r="G28"/>
      <c r="H28"/>
      <c r="J28" s="255"/>
      <c r="K28" s="255"/>
      <c r="L28" s="255"/>
      <c r="M28" s="255"/>
      <c r="N28" s="255"/>
      <c r="O28" s="255"/>
    </row>
    <row r="29" spans="2:24">
      <c r="B29"/>
      <c r="C29"/>
      <c r="D29"/>
      <c r="E29"/>
      <c r="F29"/>
      <c r="G29"/>
      <c r="H29"/>
      <c r="J29" s="255"/>
      <c r="K29" s="255"/>
      <c r="L29" s="255"/>
      <c r="M29" s="255"/>
      <c r="N29" s="255"/>
      <c r="O29" s="255"/>
    </row>
    <row r="30" spans="2:24">
      <c r="B30"/>
      <c r="C30"/>
      <c r="D30"/>
      <c r="E30"/>
      <c r="F30"/>
      <c r="G30"/>
      <c r="H30"/>
      <c r="J30" s="255"/>
      <c r="K30" s="255"/>
      <c r="L30" s="255"/>
      <c r="M30" s="255"/>
      <c r="N30" s="255"/>
      <c r="O30" s="255"/>
    </row>
    <row r="31" spans="2:24">
      <c r="B31"/>
      <c r="C31"/>
      <c r="D31"/>
      <c r="E31"/>
      <c r="F31"/>
      <c r="G31"/>
      <c r="H31"/>
      <c r="J31" s="255"/>
      <c r="K31" s="255"/>
      <c r="L31" s="255"/>
      <c r="M31" s="255"/>
      <c r="N31" s="255"/>
      <c r="O31" s="255"/>
    </row>
    <row r="32" spans="2:24">
      <c r="B32"/>
      <c r="C32"/>
      <c r="D32"/>
      <c r="E32"/>
      <c r="F32"/>
      <c r="G32"/>
      <c r="H32"/>
      <c r="J32" s="255"/>
      <c r="K32" s="255"/>
      <c r="L32" s="255"/>
      <c r="M32" s="255"/>
      <c r="N32" s="255"/>
      <c r="O32" s="255"/>
    </row>
    <row r="33" spans="2:15">
      <c r="B33"/>
      <c r="C33"/>
      <c r="D33"/>
      <c r="E33"/>
      <c r="F33"/>
      <c r="G33"/>
      <c r="H33"/>
      <c r="J33" s="255"/>
      <c r="K33" s="255"/>
      <c r="L33" s="255"/>
      <c r="M33" s="255"/>
      <c r="N33" s="255"/>
      <c r="O33" s="255"/>
    </row>
    <row r="34" spans="2:15">
      <c r="B34"/>
      <c r="C34"/>
      <c r="D34"/>
      <c r="E34"/>
      <c r="F34"/>
      <c r="G34"/>
      <c r="H34"/>
      <c r="J34" s="255"/>
      <c r="K34" s="255"/>
      <c r="L34" s="255"/>
      <c r="M34" s="255"/>
      <c r="N34" s="255"/>
      <c r="O34" s="255"/>
    </row>
    <row r="35" spans="2:15">
      <c r="B35"/>
      <c r="C35"/>
      <c r="D35"/>
      <c r="E35"/>
      <c r="F35"/>
      <c r="G35"/>
      <c r="H35"/>
      <c r="J35" s="255"/>
      <c r="K35" s="255"/>
      <c r="L35" s="255"/>
      <c r="M35" s="255"/>
      <c r="N35" s="255"/>
      <c r="O35" s="255"/>
    </row>
    <row r="36" spans="2:15">
      <c r="B36"/>
      <c r="C36"/>
      <c r="D36"/>
      <c r="E36"/>
      <c r="F36"/>
      <c r="G36"/>
      <c r="H36"/>
      <c r="J36" s="255"/>
      <c r="K36" s="255"/>
      <c r="L36" s="255"/>
      <c r="M36" s="255"/>
      <c r="N36" s="255"/>
      <c r="O36" s="255"/>
    </row>
    <row r="37" spans="2:15">
      <c r="B37"/>
      <c r="C37"/>
      <c r="D37"/>
      <c r="E37"/>
      <c r="F37"/>
      <c r="G37"/>
      <c r="H37"/>
      <c r="J37" s="255"/>
      <c r="K37" s="255"/>
      <c r="L37" s="255"/>
      <c r="M37" s="255"/>
      <c r="N37" s="255"/>
      <c r="O37" s="255"/>
    </row>
    <row r="38" spans="2:15">
      <c r="B38"/>
      <c r="C38"/>
      <c r="D38"/>
      <c r="E38"/>
      <c r="F38"/>
      <c r="G38"/>
      <c r="H38"/>
      <c r="J38" s="255"/>
      <c r="K38" s="255"/>
      <c r="L38" s="255"/>
      <c r="M38" s="255"/>
      <c r="N38" s="255"/>
      <c r="O38" s="255"/>
    </row>
    <row r="39" spans="2:15">
      <c r="B39"/>
      <c r="C39"/>
      <c r="D39"/>
      <c r="E39"/>
      <c r="F39"/>
      <c r="G39"/>
      <c r="H39"/>
      <c r="J39" s="255"/>
      <c r="K39" s="255"/>
      <c r="L39" s="255"/>
      <c r="M39" s="255"/>
      <c r="N39" s="255"/>
      <c r="O39" s="255"/>
    </row>
    <row r="40" spans="2:15">
      <c r="B40"/>
      <c r="C40"/>
      <c r="D40"/>
      <c r="E40"/>
      <c r="F40"/>
      <c r="G40"/>
      <c r="H40"/>
      <c r="J40" s="255"/>
      <c r="K40" s="255"/>
      <c r="L40" s="255"/>
      <c r="M40" s="255"/>
      <c r="N40" s="255"/>
      <c r="O40" s="255"/>
    </row>
    <row r="41" spans="2:15">
      <c r="B41"/>
      <c r="C41"/>
      <c r="D41"/>
      <c r="E41"/>
      <c r="F41"/>
      <c r="G41"/>
      <c r="H41"/>
    </row>
    <row r="42" spans="2:15">
      <c r="B42"/>
      <c r="C42"/>
      <c r="D42"/>
      <c r="E42"/>
      <c r="F42"/>
      <c r="G42"/>
      <c r="H42"/>
    </row>
    <row r="43" spans="2:15">
      <c r="B43"/>
      <c r="C43"/>
      <c r="D43"/>
      <c r="E43"/>
      <c r="F43"/>
      <c r="G43"/>
      <c r="H43"/>
    </row>
    <row r="44" spans="2:15">
      <c r="B44"/>
      <c r="C44"/>
      <c r="D44"/>
      <c r="E44"/>
      <c r="F44"/>
      <c r="G44"/>
      <c r="H44"/>
    </row>
    <row r="45" spans="2:15">
      <c r="B45"/>
      <c r="C45"/>
      <c r="D45"/>
      <c r="E45"/>
      <c r="F45"/>
      <c r="G45"/>
      <c r="H45"/>
    </row>
  </sheetData>
  <mergeCells count="3">
    <mergeCell ref="B12:E12"/>
    <mergeCell ref="B13:E13"/>
    <mergeCell ref="B14:E1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6897-6581-E342-B4D7-256D4F107AC3}">
  <dimension ref="B5:S101"/>
  <sheetViews>
    <sheetView showGridLines="0" zoomScaleNormal="100" workbookViewId="0"/>
  </sheetViews>
  <sheetFormatPr defaultColWidth="11.1796875" defaultRowHeight="13.8"/>
  <cols>
    <col min="1" max="1" width="3.81640625" customWidth="1"/>
    <col min="2" max="3" width="16.26953125" customWidth="1"/>
    <col min="11" max="11" width="17.08984375" customWidth="1"/>
  </cols>
  <sheetData>
    <row r="5" spans="2:13" ht="17.399999999999999">
      <c r="B5" s="50" t="s">
        <v>278</v>
      </c>
    </row>
    <row r="7" spans="2:13" ht="14.25" customHeight="1">
      <c r="B7" s="81" t="s">
        <v>189</v>
      </c>
      <c r="J7" s="81" t="s">
        <v>190</v>
      </c>
    </row>
    <row r="8" spans="2:13" ht="15" customHeight="1">
      <c r="B8" s="184" t="s">
        <v>44</v>
      </c>
      <c r="J8" s="184" t="s">
        <v>44</v>
      </c>
    </row>
    <row r="9" spans="2:13" ht="16.5" customHeight="1">
      <c r="B9" s="303" t="s">
        <v>191</v>
      </c>
      <c r="C9" s="97" t="s">
        <v>192</v>
      </c>
      <c r="D9" s="96">
        <v>3.8E-3</v>
      </c>
      <c r="E9" s="304">
        <v>0.60799999999999998</v>
      </c>
      <c r="J9" s="303" t="s">
        <v>191</v>
      </c>
      <c r="K9" s="97" t="s">
        <v>192</v>
      </c>
      <c r="L9" s="96">
        <v>4.0000000000000001E-3</v>
      </c>
      <c r="M9" s="304">
        <v>0.55200000000000005</v>
      </c>
    </row>
    <row r="10" spans="2:13">
      <c r="B10" s="303"/>
      <c r="C10" s="47" t="s">
        <v>193</v>
      </c>
      <c r="D10" s="94">
        <v>2.6000000000000002E-2</v>
      </c>
      <c r="E10" s="304"/>
      <c r="J10" s="303"/>
      <c r="K10" s="47" t="s">
        <v>193</v>
      </c>
      <c r="L10" s="94">
        <v>2.1000000000000001E-2</v>
      </c>
      <c r="M10" s="304"/>
    </row>
    <row r="11" spans="2:13">
      <c r="B11" s="303"/>
      <c r="C11" s="47" t="s">
        <v>194</v>
      </c>
      <c r="D11" s="94">
        <v>6.6000000000000003E-2</v>
      </c>
      <c r="E11" s="304"/>
      <c r="J11" s="303"/>
      <c r="K11" s="47" t="s">
        <v>194</v>
      </c>
      <c r="L11" s="94">
        <v>5.7000000000000002E-2</v>
      </c>
      <c r="M11" s="304"/>
    </row>
    <row r="12" spans="2:13">
      <c r="B12" s="303"/>
      <c r="C12" s="47" t="s">
        <v>195</v>
      </c>
      <c r="D12" s="94">
        <v>0.24</v>
      </c>
      <c r="E12" s="304"/>
      <c r="J12" s="303"/>
      <c r="K12" s="47" t="s">
        <v>195</v>
      </c>
      <c r="L12" s="94">
        <v>0.27</v>
      </c>
      <c r="M12" s="304"/>
    </row>
    <row r="13" spans="2:13">
      <c r="B13" s="303"/>
      <c r="C13" s="47" t="s">
        <v>196</v>
      </c>
      <c r="D13" s="95">
        <v>0.27300000000000002</v>
      </c>
      <c r="E13" s="304"/>
      <c r="J13" s="303"/>
      <c r="K13" s="47" t="s">
        <v>196</v>
      </c>
      <c r="L13" s="95">
        <v>0.2</v>
      </c>
      <c r="M13" s="304"/>
    </row>
    <row r="14" spans="2:13">
      <c r="B14" s="303" t="s">
        <v>197</v>
      </c>
      <c r="C14" s="92" t="s">
        <v>198</v>
      </c>
      <c r="D14" s="93">
        <v>1.7000000000000001E-2</v>
      </c>
      <c r="E14" s="304">
        <v>0.39200000000000002</v>
      </c>
      <c r="J14" s="303" t="s">
        <v>197</v>
      </c>
      <c r="K14" s="92" t="s">
        <v>198</v>
      </c>
      <c r="L14" s="93">
        <v>1.9E-2</v>
      </c>
      <c r="M14" s="304">
        <v>0.44800000000000001</v>
      </c>
    </row>
    <row r="15" spans="2:13">
      <c r="B15" s="303"/>
      <c r="C15" s="47" t="s">
        <v>199</v>
      </c>
      <c r="D15" s="94">
        <v>9.0999999999999998E-2</v>
      </c>
      <c r="E15" s="304"/>
      <c r="J15" s="303"/>
      <c r="K15" s="47" t="s">
        <v>199</v>
      </c>
      <c r="L15" s="94">
        <v>9.4E-2</v>
      </c>
      <c r="M15" s="304"/>
    </row>
    <row r="16" spans="2:13">
      <c r="B16" s="303"/>
      <c r="C16" s="47" t="s">
        <v>200</v>
      </c>
      <c r="D16" s="94">
        <v>4.2000000000000003E-2</v>
      </c>
      <c r="E16" s="304"/>
      <c r="J16" s="303"/>
      <c r="K16" s="47" t="s">
        <v>200</v>
      </c>
      <c r="L16" s="94">
        <v>0.10100000000000001</v>
      </c>
      <c r="M16" s="304"/>
    </row>
    <row r="17" spans="2:13">
      <c r="B17" s="303"/>
      <c r="C17" s="98" t="s">
        <v>201</v>
      </c>
      <c r="D17" s="95">
        <v>0.24199999999999999</v>
      </c>
      <c r="E17" s="304"/>
      <c r="J17" s="303"/>
      <c r="K17" s="98" t="s">
        <v>201</v>
      </c>
      <c r="L17" s="95">
        <v>0.23400000000000001</v>
      </c>
      <c r="M17" s="304"/>
    </row>
    <row r="18" spans="2:13">
      <c r="B18" s="86" t="s">
        <v>337</v>
      </c>
      <c r="J18" s="86" t="s">
        <v>337</v>
      </c>
    </row>
    <row r="36" spans="5:18">
      <c r="R36" s="82"/>
    </row>
    <row r="37" spans="5:18">
      <c r="G37" s="99"/>
      <c r="O37" s="99"/>
    </row>
    <row r="38" spans="5:18">
      <c r="G38" s="184"/>
      <c r="O38" s="184"/>
    </row>
    <row r="41" spans="5:18">
      <c r="R41" s="82"/>
    </row>
    <row r="47" spans="5:18">
      <c r="E47" s="184"/>
    </row>
    <row r="49" spans="2:2">
      <c r="B49" s="43"/>
    </row>
    <row r="50" spans="2:2">
      <c r="B50" s="43"/>
    </row>
    <row r="92" spans="17:19">
      <c r="Q92" s="184"/>
      <c r="S92" s="184"/>
    </row>
    <row r="93" spans="17:19">
      <c r="S93" s="184"/>
    </row>
    <row r="94" spans="17:19">
      <c r="S94" s="184"/>
    </row>
    <row r="95" spans="17:19">
      <c r="S95" s="184"/>
    </row>
    <row r="96" spans="17:19">
      <c r="S96" s="184"/>
    </row>
    <row r="99" spans="17:19">
      <c r="Q99" s="184"/>
      <c r="S99" s="184"/>
    </row>
    <row r="100" spans="17:19">
      <c r="S100" s="184"/>
    </row>
    <row r="101" spans="17:19">
      <c r="S101" s="184"/>
    </row>
  </sheetData>
  <mergeCells count="8">
    <mergeCell ref="B9:B13"/>
    <mergeCell ref="B14:B17"/>
    <mergeCell ref="J9:J13"/>
    <mergeCell ref="M9:M13"/>
    <mergeCell ref="J14:J17"/>
    <mergeCell ref="M14:M17"/>
    <mergeCell ref="E14:E17"/>
    <mergeCell ref="E9:E1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F4B4-ED2C-B145-8CA9-8E41C6F6801F}">
  <dimension ref="B5:K76"/>
  <sheetViews>
    <sheetView showGridLines="0" zoomScaleNormal="100" workbookViewId="0"/>
  </sheetViews>
  <sheetFormatPr defaultColWidth="10.81640625" defaultRowHeight="13.8"/>
  <cols>
    <col min="1" max="1" width="3.7265625" customWidth="1"/>
    <col min="2" max="2" width="17.1796875" customWidth="1"/>
  </cols>
  <sheetData>
    <row r="5" spans="2:11" ht="17.399999999999999">
      <c r="B5" s="90" t="s">
        <v>267</v>
      </c>
      <c r="C5" s="90"/>
      <c r="D5" s="90"/>
      <c r="E5" s="90"/>
      <c r="F5" s="90"/>
      <c r="G5" s="90"/>
      <c r="H5" s="90"/>
    </row>
    <row r="7" spans="2:11">
      <c r="B7" s="21" t="s">
        <v>265</v>
      </c>
    </row>
    <row r="8" spans="2:11">
      <c r="B8" s="184" t="s">
        <v>44</v>
      </c>
    </row>
    <row r="9" spans="2:11">
      <c r="C9" s="46" t="s">
        <v>80</v>
      </c>
      <c r="D9" s="46" t="s">
        <v>81</v>
      </c>
      <c r="E9" s="46" t="s">
        <v>24</v>
      </c>
      <c r="F9" s="46" t="s">
        <v>25</v>
      </c>
      <c r="G9" s="46" t="s">
        <v>26</v>
      </c>
      <c r="H9" s="46" t="s">
        <v>27</v>
      </c>
      <c r="I9" s="46" t="s">
        <v>28</v>
      </c>
      <c r="J9" s="46" t="s">
        <v>82</v>
      </c>
      <c r="K9" s="46" t="s">
        <v>84</v>
      </c>
    </row>
    <row r="10" spans="2:11">
      <c r="B10" s="47" t="s">
        <v>29</v>
      </c>
      <c r="C10" s="74">
        <v>1E-3</v>
      </c>
      <c r="D10" s="74">
        <v>2E-3</v>
      </c>
      <c r="E10" s="74">
        <v>3.0000000000000001E-3</v>
      </c>
      <c r="F10" s="74">
        <v>4.0000000000000001E-3</v>
      </c>
      <c r="G10" s="74">
        <v>4.0000000000000001E-3</v>
      </c>
      <c r="H10" s="74">
        <v>6.9999999999999993E-3</v>
      </c>
      <c r="I10" s="74">
        <v>0.01</v>
      </c>
      <c r="J10" s="74">
        <v>1.9E-2</v>
      </c>
      <c r="K10" s="74">
        <v>5.2999999999999999E-2</v>
      </c>
    </row>
    <row r="11" spans="2:11">
      <c r="B11" s="47" t="s">
        <v>69</v>
      </c>
      <c r="C11" s="74">
        <v>1E-3</v>
      </c>
      <c r="D11" s="74">
        <v>2E-3</v>
      </c>
      <c r="E11" s="74">
        <v>4.0000000000000001E-3</v>
      </c>
      <c r="F11" s="74">
        <v>5.0000000000000001E-3</v>
      </c>
      <c r="G11" s="74">
        <v>1.2E-2</v>
      </c>
      <c r="H11" s="74">
        <v>1.4999999999999999E-2</v>
      </c>
      <c r="I11" s="74">
        <v>0.02</v>
      </c>
      <c r="J11" s="74">
        <v>2.7999999999999997E-2</v>
      </c>
      <c r="K11" s="74">
        <v>6.2E-2</v>
      </c>
    </row>
    <row r="12" spans="2:11">
      <c r="B12" s="47" t="s">
        <v>47</v>
      </c>
      <c r="C12" s="74">
        <v>1E-3</v>
      </c>
      <c r="D12" s="74">
        <v>1E-3</v>
      </c>
      <c r="E12" s="74">
        <v>2E-3</v>
      </c>
      <c r="F12" s="74">
        <v>3.0000000000000001E-3</v>
      </c>
      <c r="G12" s="74">
        <v>4.0000000000000001E-3</v>
      </c>
      <c r="H12" s="74">
        <v>5.0000000000000001E-3</v>
      </c>
      <c r="I12" s="74">
        <v>6.9999999999999993E-3</v>
      </c>
      <c r="J12" s="74">
        <v>1.6E-2</v>
      </c>
      <c r="K12" s="74">
        <v>3.3000000000000002E-2</v>
      </c>
    </row>
    <row r="13" spans="2:11">
      <c r="B13" s="47" t="s">
        <v>54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2E-3</v>
      </c>
      <c r="I13" s="74">
        <v>4.0000000000000001E-3</v>
      </c>
      <c r="J13" s="74">
        <v>5.0000000000000001E-3</v>
      </c>
      <c r="K13" s="74">
        <v>1.2E-2</v>
      </c>
    </row>
    <row r="14" spans="2:11">
      <c r="B14" s="47" t="s">
        <v>49</v>
      </c>
      <c r="C14" s="74">
        <v>0</v>
      </c>
      <c r="D14" s="74">
        <v>0</v>
      </c>
      <c r="E14" s="74">
        <v>1E-3</v>
      </c>
      <c r="F14" s="74">
        <v>2E-3</v>
      </c>
      <c r="G14" s="74">
        <v>1E-3</v>
      </c>
      <c r="H14" s="74">
        <v>0</v>
      </c>
      <c r="I14" s="74">
        <v>2E-3</v>
      </c>
      <c r="J14" s="74">
        <v>4.0000000000000001E-3</v>
      </c>
      <c r="K14" s="74">
        <v>1.4999999999999999E-2</v>
      </c>
    </row>
    <row r="15" spans="2:11">
      <c r="B15" s="47" t="s">
        <v>50</v>
      </c>
      <c r="C15" s="74">
        <v>0</v>
      </c>
      <c r="D15" s="74">
        <v>0</v>
      </c>
      <c r="E15" s="74">
        <v>0</v>
      </c>
      <c r="F15" s="74">
        <v>0</v>
      </c>
      <c r="G15" s="74">
        <v>2E-3</v>
      </c>
      <c r="H15" s="74">
        <v>3.0000000000000001E-3</v>
      </c>
      <c r="I15" s="74">
        <v>3.0000000000000001E-3</v>
      </c>
      <c r="J15" s="74">
        <v>6.0000000000000001E-3</v>
      </c>
      <c r="K15" s="74">
        <v>4.0000000000000001E-3</v>
      </c>
    </row>
    <row r="16" spans="2:11">
      <c r="B16" s="47" t="s">
        <v>64</v>
      </c>
      <c r="C16" s="74">
        <v>1E-3</v>
      </c>
      <c r="D16" s="74">
        <v>0</v>
      </c>
      <c r="E16" s="74">
        <v>1E-3</v>
      </c>
      <c r="F16" s="74">
        <v>1E-3</v>
      </c>
      <c r="G16" s="74">
        <v>1E-3</v>
      </c>
      <c r="H16" s="74">
        <v>1E-3</v>
      </c>
      <c r="I16" s="74">
        <v>3.0000000000000001E-3</v>
      </c>
      <c r="J16" s="74">
        <v>3.0000000000000001E-3</v>
      </c>
      <c r="K16" s="74">
        <v>1.6E-2</v>
      </c>
    </row>
    <row r="17" spans="2:11">
      <c r="B17" s="47" t="s">
        <v>68</v>
      </c>
      <c r="C17" s="74">
        <v>3.0000000000000001E-3</v>
      </c>
      <c r="D17" s="74">
        <v>3.0000000000000001E-3</v>
      </c>
      <c r="E17" s="74">
        <v>8.0000000000000002E-3</v>
      </c>
      <c r="F17" s="74">
        <v>2.2000000000000002E-2</v>
      </c>
      <c r="G17" s="74">
        <v>6.0000000000000001E-3</v>
      </c>
      <c r="H17" s="74">
        <v>3.0000000000000001E-3</v>
      </c>
      <c r="I17" s="74">
        <v>6.9999999999999993E-3</v>
      </c>
      <c r="J17" s="74">
        <v>2.5000000000000001E-2</v>
      </c>
      <c r="K17" s="74">
        <v>7.0000000000000007E-2</v>
      </c>
    </row>
    <row r="18" spans="2:11">
      <c r="B18" s="47" t="s">
        <v>70</v>
      </c>
      <c r="C18" s="74">
        <v>2.6000000000000002E-2</v>
      </c>
      <c r="D18" s="74">
        <v>6.9999999999999993E-3</v>
      </c>
      <c r="E18" s="74">
        <v>1.6E-2</v>
      </c>
      <c r="F18" s="74">
        <v>2E-3</v>
      </c>
      <c r="G18" s="74">
        <v>2E-3</v>
      </c>
      <c r="H18" s="74">
        <v>1E-3</v>
      </c>
      <c r="I18" s="74">
        <v>4.0000000000000001E-3</v>
      </c>
      <c r="J18" s="74">
        <v>3.0000000000000001E-3</v>
      </c>
      <c r="K18" s="74">
        <v>1.9E-2</v>
      </c>
    </row>
    <row r="19" spans="2:11">
      <c r="B19" s="47" t="s">
        <v>71</v>
      </c>
      <c r="C19" s="74">
        <v>0</v>
      </c>
      <c r="D19" s="74">
        <v>0</v>
      </c>
      <c r="E19" s="74">
        <v>2E-3</v>
      </c>
      <c r="F19" s="74">
        <v>2E-3</v>
      </c>
      <c r="G19" s="74">
        <v>2E-3</v>
      </c>
      <c r="H19" s="74">
        <v>4.0000000000000001E-3</v>
      </c>
      <c r="I19" s="74">
        <v>6.0000000000000001E-3</v>
      </c>
      <c r="J19" s="74">
        <v>1.7000000000000001E-2</v>
      </c>
      <c r="K19" s="74">
        <v>4.2999999999999997E-2</v>
      </c>
    </row>
    <row r="20" spans="2:11">
      <c r="B20" s="47" t="s">
        <v>51</v>
      </c>
      <c r="C20" s="74">
        <v>3.0000000000000001E-3</v>
      </c>
      <c r="D20" s="74">
        <v>5.0000000000000001E-3</v>
      </c>
      <c r="E20" s="74">
        <v>6.0000000000000001E-3</v>
      </c>
      <c r="F20" s="74">
        <v>9.0000000000000011E-3</v>
      </c>
      <c r="G20" s="74">
        <v>1.1000000000000001E-2</v>
      </c>
      <c r="H20" s="74">
        <v>1.2E-2</v>
      </c>
      <c r="I20" s="74">
        <v>1.3999999999999999E-2</v>
      </c>
      <c r="J20" s="74">
        <v>1.9E-2</v>
      </c>
      <c r="K20" s="74">
        <v>6.7000000000000004E-2</v>
      </c>
    </row>
    <row r="21" spans="2:11">
      <c r="B21" s="47" t="s">
        <v>57</v>
      </c>
      <c r="C21" s="74">
        <v>1E-3</v>
      </c>
      <c r="D21" s="74">
        <v>2E-3</v>
      </c>
      <c r="E21" s="74">
        <v>3.0000000000000001E-3</v>
      </c>
      <c r="F21" s="74">
        <v>4.0000000000000001E-3</v>
      </c>
      <c r="G21" s="74">
        <v>3.0000000000000001E-3</v>
      </c>
      <c r="H21" s="74">
        <v>6.9999999999999993E-3</v>
      </c>
      <c r="I21" s="74">
        <v>0.01</v>
      </c>
      <c r="J21" s="74">
        <v>1.7000000000000001E-2</v>
      </c>
      <c r="K21" s="74">
        <v>6.4000000000000001E-2</v>
      </c>
    </row>
    <row r="22" spans="2:11">
      <c r="B22" s="47" t="s">
        <v>58</v>
      </c>
      <c r="C22" s="74">
        <v>0</v>
      </c>
      <c r="D22" s="74">
        <v>0</v>
      </c>
      <c r="E22" s="74">
        <v>1E-3</v>
      </c>
      <c r="F22" s="74">
        <v>1E-3</v>
      </c>
      <c r="G22" s="74">
        <v>0</v>
      </c>
      <c r="H22" s="74">
        <v>0</v>
      </c>
      <c r="I22" s="74">
        <v>1E-3</v>
      </c>
      <c r="J22" s="74">
        <v>2E-3</v>
      </c>
      <c r="K22" s="74">
        <v>8.0000000000000002E-3</v>
      </c>
    </row>
    <row r="23" spans="2:11">
      <c r="B23" s="47" t="s">
        <v>46</v>
      </c>
      <c r="C23" s="74">
        <v>0</v>
      </c>
      <c r="D23" s="74">
        <v>0</v>
      </c>
      <c r="E23" s="74">
        <v>0</v>
      </c>
      <c r="F23" s="74">
        <v>2E-3</v>
      </c>
      <c r="G23" s="74">
        <v>2E-3</v>
      </c>
      <c r="H23" s="74">
        <v>6.0000000000000001E-3</v>
      </c>
      <c r="I23" s="74">
        <v>9.0000000000000011E-3</v>
      </c>
      <c r="J23" s="74">
        <v>1.2E-2</v>
      </c>
      <c r="K23" s="74">
        <v>2.2000000000000002E-2</v>
      </c>
    </row>
    <row r="24" spans="2:11">
      <c r="B24" s="47" t="s">
        <v>45</v>
      </c>
      <c r="C24" s="74">
        <v>2E-3</v>
      </c>
      <c r="D24" s="74">
        <v>1E-3</v>
      </c>
      <c r="E24" s="74">
        <v>2E-3</v>
      </c>
      <c r="F24" s="74">
        <v>4.0000000000000001E-3</v>
      </c>
      <c r="G24" s="74">
        <v>3.0000000000000001E-3</v>
      </c>
      <c r="H24" s="74">
        <v>5.0000000000000001E-3</v>
      </c>
      <c r="I24" s="74">
        <v>0.01</v>
      </c>
      <c r="J24" s="74">
        <v>3.1E-2</v>
      </c>
      <c r="K24" s="74">
        <v>4.4999999999999998E-2</v>
      </c>
    </row>
    <row r="25" spans="2:11">
      <c r="B25" s="47" t="s">
        <v>55</v>
      </c>
      <c r="C25" s="74">
        <v>0</v>
      </c>
      <c r="D25" s="74">
        <v>1E-3</v>
      </c>
      <c r="E25" s="74">
        <v>1E-3</v>
      </c>
      <c r="F25" s="74">
        <v>1E-3</v>
      </c>
      <c r="G25" s="74">
        <v>1E-3</v>
      </c>
      <c r="H25" s="74">
        <v>1E-3</v>
      </c>
      <c r="I25" s="74">
        <v>3.0000000000000001E-3</v>
      </c>
      <c r="J25" s="74">
        <v>6.0000000000000001E-3</v>
      </c>
      <c r="K25" s="74">
        <v>2.3E-2</v>
      </c>
    </row>
    <row r="26" spans="2:11">
      <c r="B26" s="47" t="s">
        <v>66</v>
      </c>
      <c r="C26" s="74">
        <v>1E-3</v>
      </c>
      <c r="D26" s="74">
        <v>0</v>
      </c>
      <c r="E26" s="74">
        <v>1.3999999999999999E-2</v>
      </c>
      <c r="F26" s="74">
        <v>1E-3</v>
      </c>
      <c r="G26" s="74">
        <v>2E-3</v>
      </c>
      <c r="H26" s="74">
        <v>4.0000000000000001E-3</v>
      </c>
      <c r="I26" s="74">
        <v>8.0000000000000002E-3</v>
      </c>
      <c r="J26" s="74">
        <v>6.0000000000000001E-3</v>
      </c>
      <c r="K26" s="74">
        <v>2.1000000000000001E-2</v>
      </c>
    </row>
    <row r="27" spans="2:11">
      <c r="B27" s="47" t="s">
        <v>60</v>
      </c>
      <c r="C27" s="74">
        <v>0</v>
      </c>
      <c r="D27" s="74">
        <v>0</v>
      </c>
      <c r="E27" s="74">
        <v>0</v>
      </c>
      <c r="F27" s="74">
        <v>1E-3</v>
      </c>
      <c r="G27" s="74">
        <v>3.0000000000000001E-3</v>
      </c>
      <c r="H27" s="74">
        <v>2E-3</v>
      </c>
      <c r="I27" s="74">
        <v>4.0000000000000001E-3</v>
      </c>
      <c r="J27" s="74">
        <v>4.0000000000000001E-3</v>
      </c>
      <c r="K27" s="74">
        <v>1.1000000000000001E-2</v>
      </c>
    </row>
    <row r="28" spans="2:11">
      <c r="B28" s="47" t="s">
        <v>52</v>
      </c>
      <c r="C28" s="74">
        <v>1E-3</v>
      </c>
      <c r="D28" s="74">
        <v>3.0000000000000001E-3</v>
      </c>
      <c r="E28" s="74">
        <v>6.0000000000000001E-3</v>
      </c>
      <c r="F28" s="74">
        <v>2E-3</v>
      </c>
      <c r="G28" s="74">
        <v>3.0000000000000001E-3</v>
      </c>
      <c r="H28" s="74">
        <v>6.9999999999999993E-3</v>
      </c>
      <c r="I28" s="74">
        <v>9.0000000000000011E-3</v>
      </c>
      <c r="J28" s="74">
        <v>1.8000000000000002E-2</v>
      </c>
      <c r="K28" s="74">
        <v>5.5E-2</v>
      </c>
    </row>
    <row r="29" spans="2:11">
      <c r="B29" s="47" t="s">
        <v>48</v>
      </c>
      <c r="C29" s="74" t="s">
        <v>72</v>
      </c>
      <c r="D29" s="74" t="s">
        <v>72</v>
      </c>
      <c r="E29" s="74" t="s">
        <v>72</v>
      </c>
      <c r="F29" s="74">
        <v>3.0000000000000001E-3</v>
      </c>
      <c r="G29" s="74">
        <v>1E-3</v>
      </c>
      <c r="H29" s="74">
        <v>4.0000000000000001E-3</v>
      </c>
      <c r="I29" s="74">
        <v>1.3999999999999999E-2</v>
      </c>
      <c r="J29" s="74">
        <v>2.3E-2</v>
      </c>
      <c r="K29" s="74">
        <v>1.2E-2</v>
      </c>
    </row>
    <row r="30" spans="2:11">
      <c r="B30" s="47" t="s">
        <v>63</v>
      </c>
      <c r="C30" s="74">
        <v>2E-3</v>
      </c>
      <c r="D30" s="74">
        <v>6.0000000000000001E-3</v>
      </c>
      <c r="E30" s="74">
        <v>6.9999999999999993E-3</v>
      </c>
      <c r="F30" s="74">
        <v>6.9999999999999993E-3</v>
      </c>
      <c r="G30" s="74">
        <v>1.1000000000000001E-2</v>
      </c>
      <c r="H30" s="74">
        <v>1.9E-2</v>
      </c>
      <c r="I30" s="74">
        <v>5.4000000000000006E-2</v>
      </c>
      <c r="J30" s="74">
        <v>0.13800000000000001</v>
      </c>
      <c r="K30" s="74">
        <v>0.20199999999999999</v>
      </c>
    </row>
    <row r="31" spans="2:11">
      <c r="B31" s="47" t="s">
        <v>56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1E-3</v>
      </c>
      <c r="I31" s="74">
        <v>1E-3</v>
      </c>
      <c r="J31" s="74">
        <v>3.0000000000000001E-3</v>
      </c>
      <c r="K31" s="74">
        <v>8.0000000000000002E-3</v>
      </c>
    </row>
    <row r="32" spans="2:11">
      <c r="B32" s="47" t="s">
        <v>65</v>
      </c>
      <c r="C32" s="74">
        <v>1E-3</v>
      </c>
      <c r="D32" s="74">
        <v>2E-3</v>
      </c>
      <c r="E32" s="74">
        <v>1E-3</v>
      </c>
      <c r="F32" s="74">
        <v>4.0000000000000001E-3</v>
      </c>
      <c r="G32" s="74">
        <v>4.0000000000000001E-3</v>
      </c>
      <c r="H32" s="74">
        <v>8.0000000000000002E-3</v>
      </c>
      <c r="I32" s="74">
        <v>0.02</v>
      </c>
      <c r="J32" s="74">
        <v>3.1E-2</v>
      </c>
      <c r="K32" s="74">
        <v>5.2000000000000005E-2</v>
      </c>
    </row>
    <row r="33" spans="2:11">
      <c r="B33" s="47" t="s">
        <v>67</v>
      </c>
      <c r="C33" s="74">
        <v>0</v>
      </c>
      <c r="D33" s="74">
        <v>1E-3</v>
      </c>
      <c r="E33" s="74">
        <v>0</v>
      </c>
      <c r="F33" s="74">
        <v>0</v>
      </c>
      <c r="G33" s="74">
        <v>1E-3</v>
      </c>
      <c r="H33" s="74">
        <v>2E-3</v>
      </c>
      <c r="I33" s="74">
        <v>4.0000000000000001E-3</v>
      </c>
      <c r="J33" s="74">
        <v>0.01</v>
      </c>
      <c r="K33" s="74">
        <v>2.2000000000000002E-2</v>
      </c>
    </row>
    <row r="34" spans="2:11">
      <c r="B34" s="47" t="s">
        <v>62</v>
      </c>
      <c r="C34" s="74">
        <v>0</v>
      </c>
      <c r="D34" s="74">
        <v>0</v>
      </c>
      <c r="E34" s="74">
        <v>1E-3</v>
      </c>
      <c r="F34" s="74">
        <v>2E-3</v>
      </c>
      <c r="G34" s="74">
        <v>1E-3</v>
      </c>
      <c r="H34" s="74">
        <v>2E-3</v>
      </c>
      <c r="I34" s="74">
        <v>3.0000000000000001E-3</v>
      </c>
      <c r="J34" s="74">
        <v>2E-3</v>
      </c>
      <c r="K34" s="74">
        <v>1.1000000000000001E-2</v>
      </c>
    </row>
    <row r="35" spans="2:11">
      <c r="B35" s="47" t="s">
        <v>53</v>
      </c>
      <c r="C35" s="74">
        <v>0</v>
      </c>
      <c r="D35" s="74">
        <v>0</v>
      </c>
      <c r="E35" s="74">
        <v>1E-3</v>
      </c>
      <c r="F35" s="74">
        <v>2E-3</v>
      </c>
      <c r="G35" s="74">
        <v>3.0000000000000001E-3</v>
      </c>
      <c r="H35" s="74">
        <v>5.0000000000000001E-3</v>
      </c>
      <c r="I35" s="74">
        <v>6.0000000000000001E-3</v>
      </c>
      <c r="J35" s="74">
        <v>8.0000000000000002E-3</v>
      </c>
      <c r="K35" s="74">
        <v>3.1E-2</v>
      </c>
    </row>
    <row r="36" spans="2:11">
      <c r="B36" s="47" t="s">
        <v>61</v>
      </c>
      <c r="C36" s="74">
        <v>1E-3</v>
      </c>
      <c r="D36" s="74">
        <v>1E-3</v>
      </c>
      <c r="E36" s="74">
        <v>1E-3</v>
      </c>
      <c r="F36" s="74">
        <v>1E-3</v>
      </c>
      <c r="G36" s="74">
        <v>2E-3</v>
      </c>
      <c r="H36" s="74">
        <v>3.0000000000000001E-3</v>
      </c>
      <c r="I36" s="74">
        <v>5.0000000000000001E-3</v>
      </c>
      <c r="J36" s="74">
        <v>8.0000000000000002E-3</v>
      </c>
      <c r="K36" s="74">
        <v>2.1000000000000001E-2</v>
      </c>
    </row>
    <row r="37" spans="2:11">
      <c r="B37" s="47" t="s">
        <v>59</v>
      </c>
      <c r="C37" s="74">
        <v>1E-3</v>
      </c>
      <c r="D37" s="74">
        <v>2E-3</v>
      </c>
      <c r="E37" s="74">
        <v>4.0000000000000001E-3</v>
      </c>
      <c r="F37" s="74">
        <v>9.0000000000000011E-3</v>
      </c>
      <c r="G37" s="74">
        <v>8.0000000000000002E-3</v>
      </c>
      <c r="H37" s="74">
        <v>1.1000000000000001E-2</v>
      </c>
      <c r="I37" s="74">
        <v>0.02</v>
      </c>
      <c r="J37" s="74">
        <v>4.4000000000000004E-2</v>
      </c>
      <c r="K37" s="74">
        <v>9.3000000000000013E-2</v>
      </c>
    </row>
    <row r="38" spans="2:11">
      <c r="B38" s="86" t="s">
        <v>333</v>
      </c>
    </row>
    <row r="39" spans="2:11">
      <c r="B39" s="86" t="s">
        <v>350</v>
      </c>
    </row>
    <row r="43" spans="2:11">
      <c r="B43" s="184"/>
    </row>
    <row r="48" spans="2:11">
      <c r="C48" s="46" t="s">
        <v>84</v>
      </c>
    </row>
    <row r="49" spans="2:3">
      <c r="B49" s="47" t="s">
        <v>63</v>
      </c>
      <c r="C49" s="74">
        <v>0.20199999999999999</v>
      </c>
    </row>
    <row r="50" spans="2:3">
      <c r="B50" s="47" t="s">
        <v>59</v>
      </c>
      <c r="C50" s="74">
        <v>9.3000000000000013E-2</v>
      </c>
    </row>
    <row r="51" spans="2:3">
      <c r="B51" s="47" t="s">
        <v>68</v>
      </c>
      <c r="C51" s="74">
        <v>7.0000000000000007E-2</v>
      </c>
    </row>
    <row r="52" spans="2:3">
      <c r="B52" s="47" t="s">
        <v>51</v>
      </c>
      <c r="C52" s="74">
        <v>6.7000000000000004E-2</v>
      </c>
    </row>
    <row r="53" spans="2:3">
      <c r="B53" s="47" t="s">
        <v>57</v>
      </c>
      <c r="C53" s="74">
        <v>6.4000000000000001E-2</v>
      </c>
    </row>
    <row r="54" spans="2:3">
      <c r="B54" s="47" t="s">
        <v>69</v>
      </c>
      <c r="C54" s="74">
        <v>6.2E-2</v>
      </c>
    </row>
    <row r="55" spans="2:3">
      <c r="B55" s="47" t="s">
        <v>52</v>
      </c>
      <c r="C55" s="74">
        <v>5.5E-2</v>
      </c>
    </row>
    <row r="56" spans="2:3">
      <c r="B56" s="47" t="s">
        <v>29</v>
      </c>
      <c r="C56" s="74">
        <v>5.2999999999999999E-2</v>
      </c>
    </row>
    <row r="57" spans="2:3">
      <c r="B57" s="47" t="s">
        <v>65</v>
      </c>
      <c r="C57" s="74">
        <v>5.2000000000000005E-2</v>
      </c>
    </row>
    <row r="58" spans="2:3">
      <c r="B58" s="47" t="s">
        <v>45</v>
      </c>
      <c r="C58" s="74">
        <v>4.4999999999999998E-2</v>
      </c>
    </row>
    <row r="59" spans="2:3">
      <c r="B59" s="47" t="s">
        <v>71</v>
      </c>
      <c r="C59" s="74">
        <v>4.2999999999999997E-2</v>
      </c>
    </row>
    <row r="60" spans="2:3">
      <c r="B60" s="47" t="s">
        <v>47</v>
      </c>
      <c r="C60" s="74">
        <v>3.3000000000000002E-2</v>
      </c>
    </row>
    <row r="61" spans="2:3">
      <c r="B61" s="47" t="s">
        <v>53</v>
      </c>
      <c r="C61" s="74">
        <v>3.1E-2</v>
      </c>
    </row>
    <row r="62" spans="2:3">
      <c r="B62" s="47" t="s">
        <v>55</v>
      </c>
      <c r="C62" s="74">
        <v>2.3E-2</v>
      </c>
    </row>
    <row r="63" spans="2:3">
      <c r="B63" s="47" t="s">
        <v>46</v>
      </c>
      <c r="C63" s="74">
        <v>2.2000000000000002E-2</v>
      </c>
    </row>
    <row r="64" spans="2:3">
      <c r="B64" s="47" t="s">
        <v>67</v>
      </c>
      <c r="C64" s="74">
        <v>2.2000000000000002E-2</v>
      </c>
    </row>
    <row r="65" spans="2:3">
      <c r="B65" s="47" t="s">
        <v>66</v>
      </c>
      <c r="C65" s="74">
        <v>2.1000000000000001E-2</v>
      </c>
    </row>
    <row r="66" spans="2:3">
      <c r="B66" s="47" t="s">
        <v>61</v>
      </c>
      <c r="C66" s="74">
        <v>2.1000000000000001E-2</v>
      </c>
    </row>
    <row r="67" spans="2:3">
      <c r="B67" s="47" t="s">
        <v>70</v>
      </c>
      <c r="C67" s="74">
        <v>1.9E-2</v>
      </c>
    </row>
    <row r="68" spans="2:3">
      <c r="B68" s="47" t="s">
        <v>64</v>
      </c>
      <c r="C68" s="74">
        <v>1.6E-2</v>
      </c>
    </row>
    <row r="69" spans="2:3">
      <c r="B69" s="47" t="s">
        <v>49</v>
      </c>
      <c r="C69" s="74">
        <v>1.4999999999999999E-2</v>
      </c>
    </row>
    <row r="70" spans="2:3">
      <c r="B70" s="47" t="s">
        <v>54</v>
      </c>
      <c r="C70" s="74">
        <v>1.2E-2</v>
      </c>
    </row>
    <row r="71" spans="2:3">
      <c r="B71" s="47" t="s">
        <v>48</v>
      </c>
      <c r="C71" s="74">
        <v>1.2E-2</v>
      </c>
    </row>
    <row r="72" spans="2:3">
      <c r="B72" s="47" t="s">
        <v>60</v>
      </c>
      <c r="C72" s="74">
        <v>1.1000000000000001E-2</v>
      </c>
    </row>
    <row r="73" spans="2:3">
      <c r="B73" s="47" t="s">
        <v>62</v>
      </c>
      <c r="C73" s="74">
        <v>1.1000000000000001E-2</v>
      </c>
    </row>
    <row r="74" spans="2:3">
      <c r="B74" s="47" t="s">
        <v>58</v>
      </c>
      <c r="C74" s="74">
        <v>8.0000000000000002E-3</v>
      </c>
    </row>
    <row r="75" spans="2:3">
      <c r="B75" s="47" t="s">
        <v>56</v>
      </c>
      <c r="C75" s="74">
        <v>8.0000000000000002E-3</v>
      </c>
    </row>
    <row r="76" spans="2:3">
      <c r="B76" s="47" t="s">
        <v>50</v>
      </c>
      <c r="C76" s="74">
        <v>4.0000000000000001E-3</v>
      </c>
    </row>
  </sheetData>
  <sortState xmlns:xlrd2="http://schemas.microsoft.com/office/spreadsheetml/2017/richdata2" ref="B49:C76">
    <sortCondition descending="1" ref="C49:C76"/>
  </sortState>
  <pageMargins left="0.7" right="0.7" top="0.75" bottom="0.75" header="0.3" footer="0.3"/>
  <ignoredErrors>
    <ignoredError sqref="C9:K9 C48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0BF07-4056-489E-A8DF-D9E4A8A3CA76}">
  <dimension ref="B1:W69"/>
  <sheetViews>
    <sheetView showGridLines="0" zoomScaleNormal="100" workbookViewId="0"/>
  </sheetViews>
  <sheetFormatPr defaultColWidth="8.81640625" defaultRowHeight="13.8"/>
  <cols>
    <col min="1" max="1" width="3.7265625" style="124" customWidth="1"/>
    <col min="2" max="2" width="5.1796875" style="124" customWidth="1"/>
    <col min="3" max="3" width="10.26953125" style="124" customWidth="1"/>
    <col min="4" max="4" width="11.26953125" style="124" bestFit="1" customWidth="1"/>
    <col min="5" max="8" width="8.81640625" style="124"/>
    <col min="9" max="13" width="9.453125" style="124" bestFit="1" customWidth="1"/>
    <col min="14" max="16384" width="8.81640625" style="124"/>
  </cols>
  <sheetData>
    <row r="1" spans="2:13">
      <c r="B1"/>
      <c r="C1"/>
      <c r="D1"/>
      <c r="E1"/>
      <c r="F1"/>
      <c r="G1"/>
      <c r="H1"/>
      <c r="I1"/>
      <c r="J1"/>
      <c r="K1"/>
    </row>
    <row r="2" spans="2:13">
      <c r="B2"/>
      <c r="C2"/>
      <c r="D2"/>
      <c r="E2"/>
      <c r="F2"/>
      <c r="G2"/>
      <c r="H2"/>
      <c r="I2"/>
      <c r="J2"/>
      <c r="K2"/>
    </row>
    <row r="3" spans="2:13">
      <c r="B3"/>
      <c r="C3"/>
      <c r="D3"/>
      <c r="E3"/>
      <c r="F3"/>
      <c r="G3"/>
      <c r="H3"/>
      <c r="I3"/>
      <c r="J3"/>
      <c r="K3"/>
      <c r="M3" s="261"/>
    </row>
    <row r="4" spans="2:13">
      <c r="B4"/>
      <c r="C4"/>
      <c r="D4"/>
      <c r="E4"/>
      <c r="F4"/>
      <c r="G4"/>
      <c r="H4"/>
      <c r="I4"/>
      <c r="J4"/>
      <c r="K4"/>
      <c r="M4" s="261"/>
    </row>
    <row r="5" spans="2:13" ht="17.399999999999999">
      <c r="B5" s="90" t="s">
        <v>1</v>
      </c>
      <c r="C5"/>
      <c r="D5"/>
      <c r="E5"/>
      <c r="F5"/>
      <c r="G5"/>
      <c r="H5" s="125"/>
      <c r="I5"/>
      <c r="J5"/>
      <c r="K5"/>
      <c r="M5" s="261"/>
    </row>
    <row r="6" spans="2:13">
      <c r="C6" s="125"/>
      <c r="D6" s="125"/>
      <c r="E6" s="125"/>
      <c r="F6" s="125"/>
      <c r="G6" s="125"/>
      <c r="H6" s="125"/>
    </row>
    <row r="7" spans="2:13" ht="16.2">
      <c r="B7" s="121" t="s">
        <v>21</v>
      </c>
    </row>
    <row r="8" spans="2:13" ht="16.2">
      <c r="B8" s="121"/>
    </row>
    <row r="9" spans="2:13" ht="16.2">
      <c r="B9" s="121"/>
      <c r="C9" s="125" t="s">
        <v>22</v>
      </c>
    </row>
    <row r="10" spans="2:13" ht="16.2">
      <c r="B10" s="121"/>
      <c r="C10" s="4" t="s">
        <v>23</v>
      </c>
    </row>
    <row r="11" spans="2:13" ht="16.2">
      <c r="B11" s="121"/>
      <c r="D11" s="46" t="s">
        <v>24</v>
      </c>
      <c r="E11" s="46" t="s">
        <v>25</v>
      </c>
      <c r="F11" s="46" t="s">
        <v>26</v>
      </c>
      <c r="G11" s="46" t="s">
        <v>27</v>
      </c>
      <c r="H11" s="46" t="s">
        <v>28</v>
      </c>
      <c r="I11" s="46" t="s">
        <v>82</v>
      </c>
    </row>
    <row r="12" spans="2:13" ht="16.2">
      <c r="B12" s="121"/>
      <c r="C12" s="119" t="s">
        <v>330</v>
      </c>
      <c r="D12" s="229">
        <v>9444.2592592592591</v>
      </c>
      <c r="E12" s="229">
        <v>9957.3333333333339</v>
      </c>
      <c r="F12" s="229">
        <v>10458.555555555555</v>
      </c>
      <c r="G12" s="229">
        <v>10877.962962962964</v>
      </c>
      <c r="H12" s="229">
        <v>11394.851851851852</v>
      </c>
      <c r="I12" s="229">
        <v>12069.407407407407</v>
      </c>
    </row>
    <row r="13" spans="2:13" ht="16.2">
      <c r="B13" s="121"/>
      <c r="C13" s="123" t="s">
        <v>30</v>
      </c>
      <c r="D13" s="230">
        <f>D12/$D$12*100</f>
        <v>100</v>
      </c>
      <c r="E13" s="230">
        <f t="shared" ref="E13:I13" si="0">E12/$D$12*100</f>
        <v>105.43265554226555</v>
      </c>
      <c r="F13" s="230">
        <f t="shared" si="0"/>
        <v>110.73981842781231</v>
      </c>
      <c r="G13" s="230">
        <f t="shared" si="0"/>
        <v>115.1806898174474</v>
      </c>
      <c r="H13" s="230">
        <f t="shared" si="0"/>
        <v>120.6537383085943</v>
      </c>
      <c r="I13" s="230">
        <f t="shared" si="0"/>
        <v>127.79623129865291</v>
      </c>
      <c r="J13" s="155"/>
      <c r="K13" s="155"/>
      <c r="L13" s="155"/>
      <c r="M13" s="155"/>
    </row>
    <row r="14" spans="2:13" ht="16.2">
      <c r="B14" s="121"/>
      <c r="C14" s="119" t="s">
        <v>31</v>
      </c>
      <c r="D14" s="229">
        <v>4076.32</v>
      </c>
      <c r="E14" s="229">
        <v>4105.13</v>
      </c>
      <c r="F14" s="229">
        <v>4321.5</v>
      </c>
      <c r="G14" s="229">
        <v>4546.8</v>
      </c>
      <c r="H14" s="229">
        <v>4716.72</v>
      </c>
      <c r="I14" s="229">
        <v>4882.07</v>
      </c>
      <c r="J14" s="205"/>
    </row>
    <row r="15" spans="2:13" ht="16.2">
      <c r="B15" s="121"/>
      <c r="C15" s="123" t="s">
        <v>30</v>
      </c>
      <c r="D15" s="154">
        <f>D14/$D$14*100</f>
        <v>100</v>
      </c>
      <c r="E15" s="154">
        <f t="shared" ref="E15:I15" si="1">E14/$D$14*100</f>
        <v>100.70676492522668</v>
      </c>
      <c r="F15" s="154">
        <f t="shared" si="1"/>
        <v>106.01473878400125</v>
      </c>
      <c r="G15" s="154">
        <f t="shared" si="1"/>
        <v>111.54178278447226</v>
      </c>
      <c r="H15" s="154">
        <f t="shared" si="1"/>
        <v>115.71024845939475</v>
      </c>
      <c r="I15" s="154">
        <f t="shared" si="1"/>
        <v>119.76660321073909</v>
      </c>
      <c r="J15" s="155"/>
    </row>
    <row r="16" spans="2:13" ht="16.2">
      <c r="B16" s="121"/>
      <c r="C16" s="131" t="s">
        <v>32</v>
      </c>
      <c r="F16" s="185"/>
      <c r="G16" s="185"/>
    </row>
    <row r="17" spans="2:23">
      <c r="C17" s="122" t="s">
        <v>33</v>
      </c>
      <c r="F17" s="205"/>
      <c r="G17" s="205"/>
      <c r="I17" s="185"/>
    </row>
    <row r="18" spans="2:23">
      <c r="C18" s="122" t="s">
        <v>350</v>
      </c>
    </row>
    <row r="19" spans="2:23">
      <c r="D19" s="185"/>
      <c r="E19" s="199"/>
    </row>
    <row r="20" spans="2:23">
      <c r="C20" s="125" t="s">
        <v>348</v>
      </c>
    </row>
    <row r="21" spans="2:23">
      <c r="C21" s="4" t="s">
        <v>349</v>
      </c>
    </row>
    <row r="22" spans="2:23">
      <c r="D22" s="46" t="s">
        <v>24</v>
      </c>
      <c r="E22" s="46" t="s">
        <v>25</v>
      </c>
      <c r="F22" s="46">
        <v>2016</v>
      </c>
      <c r="G22" s="46" t="s">
        <v>27</v>
      </c>
      <c r="H22" s="46" t="s">
        <v>28</v>
      </c>
      <c r="I22" s="46" t="s">
        <v>82</v>
      </c>
    </row>
    <row r="23" spans="2:23">
      <c r="C23" s="119" t="s">
        <v>330</v>
      </c>
      <c r="D23" s="229">
        <v>375722.47037037037</v>
      </c>
      <c r="E23" s="229">
        <v>383721.25925925927</v>
      </c>
      <c r="F23" s="229">
        <v>391072.41851851856</v>
      </c>
      <c r="G23" s="229">
        <v>402225.0740740741</v>
      </c>
      <c r="H23" s="229">
        <v>410497.17777777783</v>
      </c>
      <c r="I23" s="229">
        <v>417978.94444444444</v>
      </c>
    </row>
    <row r="24" spans="2:23">
      <c r="C24" s="123" t="s">
        <v>30</v>
      </c>
      <c r="D24" s="154">
        <f>D23/$D$23*100</f>
        <v>100</v>
      </c>
      <c r="E24" s="154">
        <f t="shared" ref="E24:I24" si="2">E23/$D$23*100</f>
        <v>102.12890884088036</v>
      </c>
      <c r="F24" s="154">
        <f t="shared" si="2"/>
        <v>104.08544853146975</v>
      </c>
      <c r="G24" s="154">
        <f t="shared" si="2"/>
        <v>107.05377127899183</v>
      </c>
      <c r="H24" s="154">
        <f t="shared" si="2"/>
        <v>109.25542392317608</v>
      </c>
      <c r="I24" s="154">
        <f t="shared" si="2"/>
        <v>111.24672528433541</v>
      </c>
      <c r="J24" s="155"/>
    </row>
    <row r="25" spans="2:23">
      <c r="C25" s="119" t="s">
        <v>31</v>
      </c>
      <c r="D25" s="229">
        <v>150810.6</v>
      </c>
      <c r="E25" s="229">
        <v>153138.9</v>
      </c>
      <c r="F25" s="229">
        <v>155656.29999999999</v>
      </c>
      <c r="G25" s="229">
        <v>160770.9</v>
      </c>
      <c r="H25" s="229">
        <v>165115.79999999999</v>
      </c>
      <c r="I25" s="229">
        <v>169475.1</v>
      </c>
      <c r="J25" s="205"/>
    </row>
    <row r="26" spans="2:23">
      <c r="C26" s="123" t="s">
        <v>30</v>
      </c>
      <c r="D26" s="154">
        <f>D25/$D$25*100</f>
        <v>100</v>
      </c>
      <c r="E26" s="154">
        <f t="shared" ref="E26:I26" si="3">E25/$D$25*100</f>
        <v>101.54385699678934</v>
      </c>
      <c r="F26" s="154">
        <f t="shared" si="3"/>
        <v>103.2131030577426</v>
      </c>
      <c r="G26" s="154">
        <f t="shared" si="3"/>
        <v>106.60450923210966</v>
      </c>
      <c r="H26" s="154">
        <f t="shared" si="3"/>
        <v>109.48554014107761</v>
      </c>
      <c r="I26" s="154">
        <f t="shared" si="3"/>
        <v>112.37611945048955</v>
      </c>
      <c r="J26" s="155"/>
    </row>
    <row r="27" spans="2:23">
      <c r="C27" s="131" t="s">
        <v>34</v>
      </c>
      <c r="I27" s="185"/>
    </row>
    <row r="28" spans="2:23">
      <c r="C28" s="122" t="s">
        <v>33</v>
      </c>
      <c r="I28" s="185"/>
    </row>
    <row r="29" spans="2:23">
      <c r="C29" s="122" t="s">
        <v>350</v>
      </c>
      <c r="F29" s="206"/>
      <c r="I29" s="231"/>
    </row>
    <row r="30" spans="2:23">
      <c r="D30" s="195"/>
      <c r="F30" s="205"/>
    </row>
    <row r="31" spans="2:23" ht="16.2">
      <c r="B31" s="126" t="s">
        <v>35</v>
      </c>
      <c r="C31" s="221"/>
    </row>
    <row r="32" spans="2:23"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3:23">
      <c r="C33" s="125" t="s">
        <v>36</v>
      </c>
      <c r="K33"/>
      <c r="L33" s="184"/>
      <c r="M33"/>
      <c r="N33"/>
      <c r="O33"/>
      <c r="P33"/>
      <c r="Q33"/>
      <c r="R33"/>
      <c r="S33"/>
      <c r="T33"/>
      <c r="U33"/>
      <c r="V33"/>
      <c r="W33"/>
    </row>
    <row r="34" spans="3:23">
      <c r="C34" s="4" t="s">
        <v>37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3:23">
      <c r="D35" s="46" t="s">
        <v>24</v>
      </c>
      <c r="E35" s="46" t="s">
        <v>25</v>
      </c>
      <c r="F35" s="46" t="s">
        <v>26</v>
      </c>
      <c r="G35" s="46" t="s">
        <v>27</v>
      </c>
      <c r="H35" s="46" t="s">
        <v>28</v>
      </c>
      <c r="I35" s="46" t="s">
        <v>82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3:23">
      <c r="C36" s="119" t="s">
        <v>330</v>
      </c>
      <c r="D36" s="229">
        <v>149074.07407407407</v>
      </c>
      <c r="E36" s="229">
        <v>155148.14814814815</v>
      </c>
      <c r="F36" s="229">
        <v>157111.11111111112</v>
      </c>
      <c r="G36" s="229">
        <v>157777.77777777778</v>
      </c>
      <c r="H36" s="229">
        <v>161555.55555555556</v>
      </c>
      <c r="I36" s="229">
        <v>167962.96296296295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3:23">
      <c r="C37" s="123" t="s">
        <v>30</v>
      </c>
      <c r="D37" s="154">
        <f>D36/$D$36*100</f>
        <v>100</v>
      </c>
      <c r="E37" s="154">
        <f t="shared" ref="E37:I37" si="4">E36/$D$36*100</f>
        <v>104.07453416149069</v>
      </c>
      <c r="F37" s="154">
        <f t="shared" si="4"/>
        <v>105.39130434782609</v>
      </c>
      <c r="G37" s="154">
        <f t="shared" si="4"/>
        <v>105.83850931677019</v>
      </c>
      <c r="H37" s="154">
        <f t="shared" si="4"/>
        <v>108.37267080745343</v>
      </c>
      <c r="I37" s="154">
        <f t="shared" si="4"/>
        <v>112.67080745341613</v>
      </c>
      <c r="J37" s="155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3:23">
      <c r="C38" s="119" t="s">
        <v>31</v>
      </c>
      <c r="D38" s="229">
        <v>90336</v>
      </c>
      <c r="E38" s="229">
        <v>95689</v>
      </c>
      <c r="F38" s="229">
        <v>99586</v>
      </c>
      <c r="G38" s="229">
        <v>105685</v>
      </c>
      <c r="H38" s="229">
        <v>108999</v>
      </c>
      <c r="I38" s="229">
        <v>111814</v>
      </c>
      <c r="J38" s="205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3:23">
      <c r="C39" s="123" t="s">
        <v>30</v>
      </c>
      <c r="D39" s="154">
        <f>D38/$D$38*100</f>
        <v>100</v>
      </c>
      <c r="E39" s="154">
        <f t="shared" ref="E39:I39" si="5">E38/$D$38*100</f>
        <v>105.92565533120792</v>
      </c>
      <c r="F39" s="154">
        <f t="shared" si="5"/>
        <v>110.23955012398159</v>
      </c>
      <c r="G39" s="154">
        <f t="shared" si="5"/>
        <v>116.99101133545872</v>
      </c>
      <c r="H39" s="154">
        <f t="shared" si="5"/>
        <v>120.65953772582358</v>
      </c>
      <c r="I39" s="154">
        <f t="shared" si="5"/>
        <v>123.77568189868933</v>
      </c>
      <c r="J39" s="155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3:23">
      <c r="C40" s="131" t="s">
        <v>38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3:23">
      <c r="C41" s="122" t="s">
        <v>33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3:23">
      <c r="C42" s="122" t="s">
        <v>350</v>
      </c>
      <c r="F42" s="185"/>
      <c r="I42" s="111"/>
      <c r="J42" s="111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3:23">
      <c r="D43" s="199"/>
      <c r="F43" s="205"/>
      <c r="I43"/>
      <c r="J43" s="5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3:23">
      <c r="C44" s="125" t="s">
        <v>39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3:23">
      <c r="C45" s="4" t="s">
        <v>40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3:23">
      <c r="D46" s="46" t="s">
        <v>24</v>
      </c>
      <c r="E46" s="46" t="s">
        <v>25</v>
      </c>
      <c r="F46" s="46" t="s">
        <v>26</v>
      </c>
      <c r="G46" s="46" t="s">
        <v>27</v>
      </c>
      <c r="H46" s="46" t="s">
        <v>28</v>
      </c>
      <c r="I46" s="46" t="s">
        <v>82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3:23">
      <c r="C47" s="119" t="s">
        <v>29</v>
      </c>
      <c r="D47" s="229">
        <v>7277.4937037037034</v>
      </c>
      <c r="E47" s="229">
        <v>7345.2944444444447</v>
      </c>
      <c r="F47" s="229">
        <v>7440.5881481481483</v>
      </c>
      <c r="G47" s="229">
        <v>7560.9355555555558</v>
      </c>
      <c r="H47" s="229">
        <v>7671.3433333333332</v>
      </c>
      <c r="I47" s="229">
        <v>7756.15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3:23">
      <c r="C48" s="123" t="s">
        <v>30</v>
      </c>
      <c r="D48" s="154">
        <f>D47/$D$47*100</f>
        <v>100</v>
      </c>
      <c r="E48" s="154">
        <f t="shared" ref="E48:I48" si="6">E47/$D$47*100</f>
        <v>100.93164959670437</v>
      </c>
      <c r="F48" s="154">
        <f t="shared" si="6"/>
        <v>102.24107984265849</v>
      </c>
      <c r="G48" s="154">
        <f t="shared" si="6"/>
        <v>103.89477289011739</v>
      </c>
      <c r="H48" s="154">
        <f t="shared" si="6"/>
        <v>105.41188554280974</v>
      </c>
      <c r="I48" s="229">
        <f t="shared" si="6"/>
        <v>106.57721347189482</v>
      </c>
      <c r="J48" s="155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3:23">
      <c r="C49" s="119" t="s">
        <v>31</v>
      </c>
      <c r="D49" s="229">
        <v>4512.99</v>
      </c>
      <c r="E49" s="229">
        <v>4575.82</v>
      </c>
      <c r="F49" s="229">
        <v>4649.8599999999997</v>
      </c>
      <c r="G49" s="229">
        <v>4802.6000000000004</v>
      </c>
      <c r="H49" s="229">
        <v>4914.0200000000004</v>
      </c>
      <c r="I49" s="229">
        <v>4952.8</v>
      </c>
      <c r="J49" s="205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3:23">
      <c r="C50" s="123" t="s">
        <v>30</v>
      </c>
      <c r="D50" s="154">
        <f>D49/$D$49*100</f>
        <v>100</v>
      </c>
      <c r="E50" s="154">
        <f t="shared" ref="E50:I50" si="7">E49/$D$49*100</f>
        <v>101.39220339508842</v>
      </c>
      <c r="F50" s="154">
        <f t="shared" si="7"/>
        <v>103.03280087037641</v>
      </c>
      <c r="G50" s="154">
        <f t="shared" si="7"/>
        <v>106.41725330656617</v>
      </c>
      <c r="H50" s="154">
        <f t="shared" si="7"/>
        <v>108.88612649263571</v>
      </c>
      <c r="I50" s="154">
        <f t="shared" si="7"/>
        <v>109.74542376561882</v>
      </c>
      <c r="J50" s="155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3:23">
      <c r="C51" s="131" t="s">
        <v>41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3:23">
      <c r="C52" s="122" t="s">
        <v>33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3:23">
      <c r="C53" s="122" t="s">
        <v>350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4" spans="3:23">
      <c r="D54" s="195"/>
      <c r="F54" s="185"/>
      <c r="I54" s="111"/>
      <c r="J54"/>
      <c r="K54"/>
      <c r="L54"/>
      <c r="M54"/>
      <c r="N54"/>
      <c r="O54"/>
      <c r="P54"/>
      <c r="Q54"/>
      <c r="R54"/>
      <c r="S54"/>
      <c r="T54"/>
      <c r="U54"/>
      <c r="V54"/>
      <c r="W54"/>
    </row>
    <row r="55" spans="3:23">
      <c r="I55" s="53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3:23"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3:23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3:23">
      <c r="C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3:23">
      <c r="C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3:2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3:23"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3:23"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3:23"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3:23"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1:23">
      <c r="K65"/>
      <c r="L65"/>
      <c r="M65"/>
      <c r="N65"/>
      <c r="O65"/>
      <c r="P65"/>
      <c r="Q65"/>
      <c r="R65"/>
      <c r="S65"/>
      <c r="T65"/>
      <c r="U65"/>
      <c r="V65"/>
      <c r="W65"/>
    </row>
    <row r="66" spans="11:23">
      <c r="K66"/>
      <c r="L66"/>
      <c r="M66"/>
      <c r="N66"/>
      <c r="O66"/>
      <c r="P66"/>
      <c r="Q66"/>
      <c r="R66"/>
      <c r="S66"/>
      <c r="T66"/>
      <c r="U66"/>
      <c r="V66"/>
      <c r="W66"/>
    </row>
    <row r="67" spans="11:23">
      <c r="K67"/>
      <c r="L67"/>
      <c r="M67"/>
      <c r="N67"/>
      <c r="O67"/>
      <c r="P67"/>
      <c r="Q67"/>
      <c r="R67"/>
      <c r="S67"/>
      <c r="T67"/>
      <c r="U67"/>
      <c r="V67"/>
      <c r="W67"/>
    </row>
    <row r="68" spans="11:23">
      <c r="K68"/>
      <c r="L68"/>
      <c r="M68"/>
      <c r="N68"/>
      <c r="O68"/>
      <c r="P68"/>
      <c r="Q68"/>
      <c r="R68"/>
      <c r="S68"/>
      <c r="T68"/>
      <c r="U68"/>
      <c r="V68"/>
      <c r="W68"/>
    </row>
    <row r="69" spans="11:23">
      <c r="K69"/>
      <c r="L69"/>
      <c r="M69"/>
      <c r="N69"/>
      <c r="O69"/>
      <c r="P69"/>
      <c r="Q69"/>
      <c r="R69"/>
      <c r="S69"/>
      <c r="T69"/>
      <c r="U69"/>
      <c r="V69"/>
      <c r="W69"/>
    </row>
  </sheetData>
  <phoneticPr fontId="122" type="noConversion"/>
  <pageMargins left="0.7" right="0.7" top="0.75" bottom="0.75" header="0.3" footer="0.3"/>
  <pageSetup paperSize="9" orientation="portrait" horizontalDpi="300" verticalDpi="300" r:id="rId1"/>
  <ignoredErrors>
    <ignoredError sqref="D11:I11 D35:I35 D18:H18 D40:H40 D20:H22 F19:H19 D44:H46 E43 G43:H43 D16:E16 H16 D17:E17 D42:E42 G42:H42 I22 I46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DDDD-C621-5345-ABE0-A7AFA65C2F0E}">
  <dimension ref="B5:K40"/>
  <sheetViews>
    <sheetView showGridLines="0" zoomScaleNormal="100" workbookViewId="0"/>
  </sheetViews>
  <sheetFormatPr defaultColWidth="11.1796875" defaultRowHeight="13.8"/>
  <cols>
    <col min="1" max="1" width="3.7265625" customWidth="1"/>
    <col min="2" max="2" width="15" customWidth="1"/>
  </cols>
  <sheetData>
    <row r="5" spans="2:11" ht="17.399999999999999">
      <c r="B5" s="90" t="s">
        <v>266</v>
      </c>
    </row>
    <row r="7" spans="2:11">
      <c r="B7" s="21" t="s">
        <v>203</v>
      </c>
    </row>
    <row r="8" spans="2:11">
      <c r="B8" t="s">
        <v>204</v>
      </c>
    </row>
    <row r="9" spans="2:11">
      <c r="C9" s="46" t="s">
        <v>80</v>
      </c>
      <c r="D9" s="46" t="s">
        <v>81</v>
      </c>
      <c r="E9" s="46" t="s">
        <v>24</v>
      </c>
      <c r="F9" s="46" t="s">
        <v>25</v>
      </c>
      <c r="G9" s="46" t="s">
        <v>26</v>
      </c>
      <c r="H9" s="46" t="s">
        <v>27</v>
      </c>
      <c r="I9" s="46" t="s">
        <v>28</v>
      </c>
      <c r="J9" s="46" t="s">
        <v>82</v>
      </c>
      <c r="K9" s="46" t="s">
        <v>84</v>
      </c>
    </row>
    <row r="10" spans="2:11">
      <c r="B10" s="47" t="s">
        <v>29</v>
      </c>
      <c r="C10" s="74">
        <v>5.7670000000000006E-2</v>
      </c>
      <c r="D10" s="74">
        <v>6.0700000000000004E-2</v>
      </c>
      <c r="E10" s="74">
        <v>6.5519999999999995E-2</v>
      </c>
      <c r="F10" s="74">
        <v>6.7530000000000007E-2</v>
      </c>
      <c r="G10" s="74">
        <v>7.1650000000000005E-2</v>
      </c>
      <c r="H10" s="74">
        <v>7.4709999999999999E-2</v>
      </c>
      <c r="I10" s="74">
        <v>8.2650000000000001E-2</v>
      </c>
      <c r="J10" s="74">
        <v>8.7959999999999997E-2</v>
      </c>
      <c r="K10" s="74">
        <v>0.10220000000000001</v>
      </c>
    </row>
    <row r="11" spans="2:11">
      <c r="B11" s="47" t="s">
        <v>69</v>
      </c>
      <c r="C11" s="74">
        <v>0.10031000000000001</v>
      </c>
      <c r="D11" s="74">
        <v>9.6950000000000008E-2</v>
      </c>
      <c r="E11" s="74">
        <v>0.10983999999999999</v>
      </c>
      <c r="F11" s="74">
        <v>0.11409000000000001</v>
      </c>
      <c r="G11" s="74">
        <v>0.10583000000000001</v>
      </c>
      <c r="H11" s="74">
        <v>9.7029999999999991E-2</v>
      </c>
      <c r="I11" s="74">
        <v>9.9309999999999996E-2</v>
      </c>
      <c r="J11" s="74">
        <v>0.10051</v>
      </c>
      <c r="K11" s="74">
        <v>0.10282999999999999</v>
      </c>
    </row>
    <row r="12" spans="2:11">
      <c r="B12" s="47" t="s">
        <v>47</v>
      </c>
      <c r="C12" s="74">
        <v>4.9149999999999999E-2</v>
      </c>
      <c r="D12" s="74">
        <v>5.0880000000000002E-2</v>
      </c>
      <c r="E12" s="74">
        <v>5.8449999999999995E-2</v>
      </c>
      <c r="F12" s="74">
        <v>3.9209999999999995E-2</v>
      </c>
      <c r="G12" s="74">
        <v>6.0289999999999996E-2</v>
      </c>
      <c r="H12" s="74">
        <v>6.6369999999999998E-2</v>
      </c>
      <c r="I12" s="74">
        <v>6.7089999999999997E-2</v>
      </c>
      <c r="J12" s="74">
        <v>6.8170000000000008E-2</v>
      </c>
      <c r="K12" s="74">
        <v>0.11035</v>
      </c>
    </row>
    <row r="13" spans="2:11">
      <c r="B13" s="47" t="s">
        <v>54</v>
      </c>
      <c r="C13" s="74">
        <v>6.5000000000000006E-3</v>
      </c>
      <c r="D13" s="74">
        <v>5.8860000000000003E-2</v>
      </c>
      <c r="E13" s="74">
        <v>5.7419999999999999E-2</v>
      </c>
      <c r="F13" s="74">
        <v>6.4920000000000005E-2</v>
      </c>
      <c r="G13" s="74">
        <v>7.2029999999999997E-2</v>
      </c>
      <c r="H13" s="74">
        <v>7.2730000000000003E-2</v>
      </c>
      <c r="I13" s="74">
        <v>8.0759999999999998E-2</v>
      </c>
      <c r="J13" s="74">
        <v>7.893E-2</v>
      </c>
      <c r="K13" s="74">
        <v>9.1010000000000008E-2</v>
      </c>
    </row>
    <row r="14" spans="2:11">
      <c r="B14" s="47" t="s">
        <v>49</v>
      </c>
      <c r="C14" s="74">
        <v>1.0489999999999999E-2</v>
      </c>
      <c r="D14" s="74">
        <v>2.7149999999999997E-2</v>
      </c>
      <c r="E14" s="74">
        <v>2.6520000000000002E-2</v>
      </c>
      <c r="F14" s="74">
        <v>2.3610000000000003E-2</v>
      </c>
      <c r="G14" s="74">
        <v>1.218E-2</v>
      </c>
      <c r="H14" s="74">
        <v>1.1739999999999999E-2</v>
      </c>
      <c r="I14" s="74">
        <v>2.5819999999999999E-2</v>
      </c>
      <c r="J14" s="74">
        <v>5.8550000000000005E-2</v>
      </c>
      <c r="K14" s="74">
        <v>6.5930000000000002E-2</v>
      </c>
    </row>
    <row r="15" spans="2:11">
      <c r="B15" s="47" t="s">
        <v>50</v>
      </c>
      <c r="C15" s="74">
        <v>0</v>
      </c>
      <c r="D15" s="74">
        <v>1.1270000000000001E-2</v>
      </c>
      <c r="E15" s="74">
        <v>2.6800000000000001E-2</v>
      </c>
      <c r="F15" s="74">
        <v>2.521E-2</v>
      </c>
      <c r="G15" s="74">
        <v>2.6709999999999998E-2</v>
      </c>
      <c r="H15" s="74">
        <v>2.5610000000000001E-2</v>
      </c>
      <c r="I15" s="74">
        <v>2.6610000000000002E-2</v>
      </c>
      <c r="J15" s="74">
        <v>3.3159999999999995E-2</v>
      </c>
      <c r="K15" s="74">
        <v>7.4009999999999992E-2</v>
      </c>
    </row>
    <row r="16" spans="2:11">
      <c r="B16" s="47" t="s">
        <v>64</v>
      </c>
      <c r="C16" s="74">
        <v>6.2489999999999997E-2</v>
      </c>
      <c r="D16" s="74">
        <v>6.4450000000000007E-2</v>
      </c>
      <c r="E16" s="74">
        <v>6.9970000000000004E-2</v>
      </c>
      <c r="F16" s="74">
        <v>6.5369999999999998E-2</v>
      </c>
      <c r="G16" s="74">
        <v>6.4960000000000004E-2</v>
      </c>
      <c r="H16" s="74">
        <v>6.6159999999999997E-2</v>
      </c>
      <c r="I16" s="74">
        <v>6.5560000000000007E-2</v>
      </c>
      <c r="J16" s="74">
        <v>7.8410000000000007E-2</v>
      </c>
      <c r="K16" s="74">
        <v>9.3829999999999997E-2</v>
      </c>
    </row>
    <row r="17" spans="2:11">
      <c r="B17" s="47" t="s">
        <v>68</v>
      </c>
      <c r="C17" s="74">
        <v>6.2780000000000002E-2</v>
      </c>
      <c r="D17" s="74">
        <v>6.4560000000000006E-2</v>
      </c>
      <c r="E17" s="74">
        <v>6.5560000000000007E-2</v>
      </c>
      <c r="F17" s="74">
        <v>6.4320000000000002E-2</v>
      </c>
      <c r="G17" s="74">
        <v>6.7320000000000005E-2</v>
      </c>
      <c r="H17" s="74">
        <v>6.9360000000000005E-2</v>
      </c>
      <c r="I17" s="74">
        <v>6.9199999999999998E-2</v>
      </c>
      <c r="J17" s="74">
        <v>7.1099999999999997E-2</v>
      </c>
      <c r="K17" s="74">
        <v>9.7009999999999999E-2</v>
      </c>
    </row>
    <row r="18" spans="2:11">
      <c r="B18" s="47" t="s">
        <v>70</v>
      </c>
      <c r="C18" s="74">
        <v>4.5100000000000001E-3</v>
      </c>
      <c r="D18" s="74">
        <v>4.4800000000000005E-3</v>
      </c>
      <c r="E18" s="74">
        <v>4.1799999999999997E-3</v>
      </c>
      <c r="F18" s="74">
        <v>4.13E-3</v>
      </c>
      <c r="G18" s="74">
        <v>4.3099999999999996E-3</v>
      </c>
      <c r="H18" s="74">
        <v>4.1700000000000001E-3</v>
      </c>
      <c r="I18" s="74">
        <v>3.3149999999999999E-2</v>
      </c>
      <c r="J18" s="74">
        <v>6.2430000000000006E-2</v>
      </c>
      <c r="K18" s="74">
        <v>0.12164999999999999</v>
      </c>
    </row>
    <row r="19" spans="2:11">
      <c r="B19" s="47" t="s">
        <v>71</v>
      </c>
      <c r="C19" s="74">
        <v>1.0489999999999999E-2</v>
      </c>
      <c r="D19" s="74">
        <v>0.10664999999999999</v>
      </c>
      <c r="E19" s="74">
        <v>0.2412</v>
      </c>
      <c r="F19" s="74">
        <v>0.24562</v>
      </c>
      <c r="G19" s="74">
        <v>8.8139999999999996E-2</v>
      </c>
      <c r="H19" s="74">
        <v>0.18673999999999999</v>
      </c>
      <c r="I19" s="74">
        <v>0.14766000000000001</v>
      </c>
      <c r="J19" s="74">
        <v>0.14316999999999999</v>
      </c>
      <c r="K19" s="74">
        <v>0.13438</v>
      </c>
    </row>
    <row r="20" spans="2:11">
      <c r="B20" s="47" t="s">
        <v>51</v>
      </c>
      <c r="C20" s="74">
        <v>7.4149999999999994E-2</v>
      </c>
      <c r="D20" s="74">
        <v>7.5999999999999998E-2</v>
      </c>
      <c r="E20" s="74">
        <v>8.2490000000000008E-2</v>
      </c>
      <c r="F20" s="74">
        <v>8.3659999999999998E-2</v>
      </c>
      <c r="G20" s="74">
        <v>8.405E-2</v>
      </c>
      <c r="H20" s="74">
        <v>8.7650000000000006E-2</v>
      </c>
      <c r="I20" s="74">
        <v>8.9629999999999987E-2</v>
      </c>
      <c r="J20" s="74">
        <v>9.2479999999999993E-2</v>
      </c>
      <c r="K20" s="74">
        <v>9.2070000000000013E-2</v>
      </c>
    </row>
    <row r="21" spans="2:11">
      <c r="B21" s="47" t="s">
        <v>57</v>
      </c>
      <c r="C21" s="74">
        <v>7.3220000000000007E-2</v>
      </c>
      <c r="D21" s="74">
        <v>7.2989999999999999E-2</v>
      </c>
      <c r="E21" s="74">
        <v>6.9000000000000006E-2</v>
      </c>
      <c r="F21" s="74">
        <v>6.5689999999999998E-2</v>
      </c>
      <c r="G21" s="74">
        <v>7.0129999999999998E-2</v>
      </c>
      <c r="H21" s="74">
        <v>7.0279999999999995E-2</v>
      </c>
      <c r="I21" s="74">
        <v>7.9409999999999994E-2</v>
      </c>
      <c r="J21" s="74">
        <v>7.6299999999999993E-2</v>
      </c>
      <c r="K21" s="74">
        <v>9.917999999999999E-2</v>
      </c>
    </row>
    <row r="22" spans="2:11">
      <c r="B22" s="47" t="s">
        <v>58</v>
      </c>
      <c r="C22" s="74">
        <v>9.0299999999999998E-3</v>
      </c>
      <c r="D22" s="74">
        <v>9.7999999999999997E-3</v>
      </c>
      <c r="E22" s="74">
        <v>1.3260000000000001E-2</v>
      </c>
      <c r="F22" s="74">
        <v>1.1000000000000001E-2</v>
      </c>
      <c r="G22" s="74">
        <v>1.6240000000000001E-2</v>
      </c>
      <c r="H22" s="74">
        <v>4.0010000000000004E-2</v>
      </c>
      <c r="I22" s="74">
        <v>4.1079999999999998E-2</v>
      </c>
      <c r="J22" s="74">
        <v>4.0490000000000005E-2</v>
      </c>
      <c r="K22" s="74">
        <v>5.3409999999999999E-2</v>
      </c>
    </row>
    <row r="23" spans="2:11">
      <c r="B23" s="47" t="s">
        <v>46</v>
      </c>
      <c r="C23" s="74">
        <v>5.9980000000000006E-2</v>
      </c>
      <c r="D23" s="74">
        <v>6.3410000000000008E-2</v>
      </c>
      <c r="E23" s="74">
        <v>7.0010000000000003E-2</v>
      </c>
      <c r="F23" s="74">
        <v>7.168999999999999E-2</v>
      </c>
      <c r="G23" s="74">
        <v>7.7679999999999999E-2</v>
      </c>
      <c r="H23" s="74">
        <v>7.7310000000000004E-2</v>
      </c>
      <c r="I23" s="74">
        <v>7.7460000000000001E-2</v>
      </c>
      <c r="J23" s="74">
        <v>8.0570000000000003E-2</v>
      </c>
      <c r="K23" s="74">
        <v>0.11570999999999999</v>
      </c>
    </row>
    <row r="24" spans="2:11">
      <c r="B24" s="47" t="s">
        <v>45</v>
      </c>
      <c r="C24" s="74">
        <v>4.0439999999999997E-2</v>
      </c>
      <c r="D24" s="74">
        <v>4.8979999999999996E-2</v>
      </c>
      <c r="E24" s="74">
        <v>5.2039999999999996E-2</v>
      </c>
      <c r="F24" s="74">
        <v>5.9420000000000001E-2</v>
      </c>
      <c r="G24" s="74">
        <v>5.1589999999999997E-2</v>
      </c>
      <c r="H24" s="74">
        <v>7.442E-2</v>
      </c>
      <c r="I24" s="74">
        <v>7.1859999999999993E-2</v>
      </c>
      <c r="J24" s="74">
        <v>8.9169999999999999E-2</v>
      </c>
      <c r="K24" s="74">
        <v>0.10186999999999999</v>
      </c>
    </row>
    <row r="25" spans="2:11">
      <c r="B25" s="47" t="s">
        <v>55</v>
      </c>
      <c r="C25" s="74">
        <v>6.1550000000000001E-2</v>
      </c>
      <c r="D25" s="74">
        <v>5.4109999999999998E-2</v>
      </c>
      <c r="E25" s="74">
        <v>5.0199999999999995E-2</v>
      </c>
      <c r="F25" s="74">
        <v>6.5049999999999997E-2</v>
      </c>
      <c r="G25" s="74">
        <v>7.4139999999999998E-2</v>
      </c>
      <c r="H25" s="74">
        <v>6.4839999999999995E-2</v>
      </c>
      <c r="I25" s="74">
        <v>7.6589999999999991E-2</v>
      </c>
      <c r="J25" s="74">
        <v>9.0470000000000009E-2</v>
      </c>
      <c r="K25" s="74">
        <v>0.10736000000000001</v>
      </c>
    </row>
    <row r="26" spans="2:11">
      <c r="B26" s="47" t="s">
        <v>66</v>
      </c>
      <c r="C26" s="74">
        <v>3.9949999999999999E-2</v>
      </c>
      <c r="D26" s="74">
        <v>4.0289999999999999E-2</v>
      </c>
      <c r="E26" s="74">
        <v>4.0750000000000001E-2</v>
      </c>
      <c r="F26" s="74">
        <v>3.6389999999999999E-2</v>
      </c>
      <c r="G26" s="74">
        <v>2.4489999999999998E-2</v>
      </c>
      <c r="H26" s="74">
        <v>2.2700000000000001E-2</v>
      </c>
      <c r="I26" s="74">
        <v>4.7289999999999999E-2</v>
      </c>
      <c r="J26" s="74">
        <v>4.5540000000000004E-2</v>
      </c>
      <c r="K26" s="74">
        <v>6.7330000000000001E-2</v>
      </c>
    </row>
    <row r="27" spans="2:11">
      <c r="B27" s="47" t="s">
        <v>60</v>
      </c>
      <c r="C27" s="74">
        <v>4.9729999999999996E-2</v>
      </c>
      <c r="D27" s="74">
        <v>4.8349999999999997E-2</v>
      </c>
      <c r="E27" s="74">
        <v>4.3550000000000005E-2</v>
      </c>
      <c r="F27" s="74">
        <v>4.582E-2</v>
      </c>
      <c r="G27" s="74">
        <v>3.6490000000000002E-2</v>
      </c>
      <c r="H27" s="74">
        <v>4.2999999999999997E-2</v>
      </c>
      <c r="I27" s="74">
        <v>4.333E-2</v>
      </c>
      <c r="J27" s="74">
        <v>4.0490000000000005E-2</v>
      </c>
      <c r="K27" s="74">
        <v>5.5109999999999999E-2</v>
      </c>
    </row>
    <row r="28" spans="2:11">
      <c r="B28" s="47" t="s">
        <v>52</v>
      </c>
      <c r="C28" s="74">
        <v>2.827E-2</v>
      </c>
      <c r="D28" s="74">
        <v>4.0739999999999998E-2</v>
      </c>
      <c r="E28" s="74">
        <v>5.5510000000000004E-2</v>
      </c>
      <c r="F28" s="74">
        <v>6.7000000000000004E-2</v>
      </c>
      <c r="G28" s="74">
        <v>5.9650000000000002E-2</v>
      </c>
      <c r="H28" s="74">
        <v>6.4780000000000004E-2</v>
      </c>
      <c r="I28" s="74">
        <v>6.5970000000000001E-2</v>
      </c>
      <c r="J28" s="74">
        <v>7.707E-2</v>
      </c>
      <c r="K28" s="74">
        <v>0.12581000000000001</v>
      </c>
    </row>
    <row r="29" spans="2:11">
      <c r="B29" s="47" t="s">
        <v>48</v>
      </c>
      <c r="C29" s="74">
        <v>3.2160000000000001E-2</v>
      </c>
      <c r="D29" s="74">
        <v>3.4840000000000003E-2</v>
      </c>
      <c r="E29" s="74">
        <v>4.6669999999999996E-2</v>
      </c>
      <c r="F29" s="74">
        <v>4.6790000000000005E-2</v>
      </c>
      <c r="G29" s="74">
        <v>5.2690000000000001E-2</v>
      </c>
      <c r="H29" s="74">
        <v>6.8260000000000001E-2</v>
      </c>
      <c r="I29" s="74">
        <v>8.0189999999999997E-2</v>
      </c>
      <c r="J29" s="74">
        <v>8.9019999999999988E-2</v>
      </c>
      <c r="K29" s="74">
        <v>0.10586000000000001</v>
      </c>
    </row>
    <row r="30" spans="2:11">
      <c r="B30" s="47" t="s">
        <v>63</v>
      </c>
      <c r="C30" s="74">
        <v>5.2169999999999994E-2</v>
      </c>
      <c r="D30" s="74">
        <v>5.3429999999999998E-2</v>
      </c>
      <c r="E30" s="74">
        <v>6.5629999999999994E-2</v>
      </c>
      <c r="F30" s="74">
        <v>5.5970000000000006E-2</v>
      </c>
      <c r="G30" s="74">
        <v>4.761E-2</v>
      </c>
      <c r="H30" s="74">
        <v>5.842E-2</v>
      </c>
      <c r="I30" s="74">
        <v>9.4830000000000012E-2</v>
      </c>
      <c r="J30" s="74">
        <v>0.12326000000000001</v>
      </c>
      <c r="K30" s="74">
        <v>0.12631000000000001</v>
      </c>
    </row>
    <row r="31" spans="2:11">
      <c r="B31" s="47" t="s">
        <v>56</v>
      </c>
      <c r="C31" s="74">
        <v>6.5329999999999999E-2</v>
      </c>
      <c r="D31" s="74">
        <v>6.6659999999999997E-2</v>
      </c>
      <c r="E31" s="74">
        <v>6.3189999999999996E-2</v>
      </c>
      <c r="F31" s="74">
        <v>5.6860000000000001E-2</v>
      </c>
      <c r="G31" s="74">
        <v>3.9740000000000004E-2</v>
      </c>
      <c r="H31" s="74">
        <v>4.2320000000000003E-2</v>
      </c>
      <c r="I31" s="74">
        <v>5.7200000000000001E-2</v>
      </c>
      <c r="J31" s="74">
        <v>6.2E-2</v>
      </c>
      <c r="K31" s="74">
        <v>6.5750000000000003E-2</v>
      </c>
    </row>
    <row r="32" spans="2:11">
      <c r="B32" s="47" t="s">
        <v>65</v>
      </c>
      <c r="C32" s="74">
        <v>8.0700000000000008E-3</v>
      </c>
      <c r="D32" s="74">
        <v>9.2500000000000013E-3</v>
      </c>
      <c r="E32" s="74">
        <v>3.6670000000000001E-2</v>
      </c>
      <c r="F32" s="74">
        <v>7.4310000000000001E-2</v>
      </c>
      <c r="G32" s="74">
        <v>7.6469999999999996E-2</v>
      </c>
      <c r="H32" s="74">
        <v>7.9140000000000002E-2</v>
      </c>
      <c r="I32" s="74">
        <v>9.0370000000000006E-2</v>
      </c>
      <c r="J32" s="74">
        <v>9.0889999999999999E-2</v>
      </c>
      <c r="K32" s="74">
        <v>9.7009999999999999E-2</v>
      </c>
    </row>
    <row r="33" spans="2:11">
      <c r="B33" s="47" t="s">
        <v>67</v>
      </c>
      <c r="C33" s="74">
        <v>4.9619999999999997E-2</v>
      </c>
      <c r="D33" s="74">
        <v>5.4450000000000005E-2</v>
      </c>
      <c r="E33" s="74">
        <v>4.675E-2</v>
      </c>
      <c r="F33" s="74">
        <v>5.4880000000000005E-2</v>
      </c>
      <c r="G33" s="74">
        <v>6.1689999999999995E-2</v>
      </c>
      <c r="H33" s="74">
        <v>6.5579999999999999E-2</v>
      </c>
      <c r="I33" s="74">
        <v>6.341999999999999E-2</v>
      </c>
      <c r="J33" s="74">
        <v>7.8460000000000002E-2</v>
      </c>
      <c r="K33" s="74">
        <v>8.539999999999999E-2</v>
      </c>
    </row>
    <row r="34" spans="2:11">
      <c r="B34" s="47" t="s">
        <v>62</v>
      </c>
      <c r="C34" s="74">
        <v>5.5960000000000003E-2</v>
      </c>
      <c r="D34" s="74">
        <v>6.2119999999999995E-2</v>
      </c>
      <c r="E34" s="74">
        <v>7.9509999999999997E-2</v>
      </c>
      <c r="F34" s="74">
        <v>8.6309999999999998E-2</v>
      </c>
      <c r="G34" s="74">
        <v>7.7649999999999997E-2</v>
      </c>
      <c r="H34" s="74">
        <v>6.9500000000000006E-2</v>
      </c>
      <c r="I34" s="74">
        <v>6.9879999999999998E-2</v>
      </c>
      <c r="J34" s="74">
        <v>8.3080000000000001E-2</v>
      </c>
      <c r="K34" s="74">
        <v>9.2590000000000006E-2</v>
      </c>
    </row>
    <row r="35" spans="2:11">
      <c r="B35" s="47" t="s">
        <v>53</v>
      </c>
      <c r="C35" s="74">
        <v>3.252E-2</v>
      </c>
      <c r="D35" s="74">
        <v>3.7690000000000001E-2</v>
      </c>
      <c r="E35" s="74">
        <v>2.8759999999999997E-2</v>
      </c>
      <c r="F35" s="74">
        <v>2.2419999999999999E-2</v>
      </c>
      <c r="G35" s="74">
        <v>1.601E-2</v>
      </c>
      <c r="H35" s="74">
        <v>2.571E-2</v>
      </c>
      <c r="I35" s="74">
        <v>5.4800000000000001E-2</v>
      </c>
      <c r="J35" s="74">
        <v>7.9829999999999998E-2</v>
      </c>
      <c r="K35" s="74">
        <v>0.10911</v>
      </c>
    </row>
    <row r="36" spans="2:11">
      <c r="B36" s="47" t="s">
        <v>61</v>
      </c>
      <c r="C36" s="74">
        <v>8.6899999999999998E-3</v>
      </c>
      <c r="D36" s="74">
        <v>9.4999999999999998E-3</v>
      </c>
      <c r="E36" s="74">
        <v>1.0240000000000001E-2</v>
      </c>
      <c r="F36" s="74">
        <v>1.0880000000000001E-2</v>
      </c>
      <c r="G36" s="74">
        <v>5.1670000000000001E-2</v>
      </c>
      <c r="H36" s="74">
        <v>5.7980000000000004E-2</v>
      </c>
      <c r="I36" s="74">
        <v>6.9390000000000007E-2</v>
      </c>
      <c r="J36" s="74">
        <v>7.6100000000000001E-2</v>
      </c>
      <c r="K36" s="74">
        <v>9.5280000000000004E-2</v>
      </c>
    </row>
    <row r="37" spans="2:11">
      <c r="B37" s="47" t="s">
        <v>59</v>
      </c>
      <c r="C37" s="74">
        <v>0.13777</v>
      </c>
      <c r="D37" s="74">
        <v>0.15315000000000001</v>
      </c>
      <c r="E37" s="74">
        <v>0.18831000000000001</v>
      </c>
      <c r="F37" s="74">
        <v>0.21489999999999998</v>
      </c>
      <c r="G37" s="74">
        <v>0.2656</v>
      </c>
      <c r="H37" s="74">
        <v>0.26841999999999999</v>
      </c>
      <c r="I37" s="74">
        <v>0.29696</v>
      </c>
      <c r="J37" s="74">
        <v>0.30309000000000003</v>
      </c>
      <c r="K37" s="74">
        <v>0.31853999999999999</v>
      </c>
    </row>
    <row r="38" spans="2:11">
      <c r="B38" s="47" t="s">
        <v>205</v>
      </c>
      <c r="C38" s="74"/>
      <c r="D38" s="74"/>
      <c r="E38" s="74"/>
      <c r="F38" s="74"/>
      <c r="G38" s="74"/>
      <c r="H38" s="74"/>
      <c r="I38" s="74"/>
      <c r="J38" s="74"/>
      <c r="K38" s="74">
        <v>0.1</v>
      </c>
    </row>
    <row r="39" spans="2:11">
      <c r="B39" s="86" t="s">
        <v>334</v>
      </c>
    </row>
    <row r="40" spans="2:11">
      <c r="B40" s="86" t="s">
        <v>350</v>
      </c>
    </row>
  </sheetData>
  <pageMargins left="0.7" right="0.7" top="0.75" bottom="0.75" header="0.3" footer="0.3"/>
  <ignoredErrors>
    <ignoredError sqref="C9:K9" numberStoredAsText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06459-F454-4646-849E-0FDAE3BEC413}">
  <dimension ref="A1:N25"/>
  <sheetViews>
    <sheetView showGridLines="0" zoomScaleNormal="100" workbookViewId="0"/>
  </sheetViews>
  <sheetFormatPr defaultColWidth="8.7265625" defaultRowHeight="13.8"/>
  <cols>
    <col min="1" max="1" width="3.1796875" style="179" customWidth="1"/>
    <col min="2" max="2" width="28.26953125" style="179" customWidth="1"/>
    <col min="3" max="16384" width="8.7265625" style="179"/>
  </cols>
  <sheetData>
    <row r="1" spans="1:14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ht="17.399999999999999">
      <c r="B5" s="187" t="s">
        <v>268</v>
      </c>
    </row>
    <row r="6" spans="1:14">
      <c r="B6" s="188"/>
    </row>
    <row r="7" spans="1:14">
      <c r="B7" s="189" t="s">
        <v>358</v>
      </c>
    </row>
    <row r="8" spans="1:14" ht="15.6">
      <c r="B8" s="196" t="s">
        <v>212</v>
      </c>
    </row>
    <row r="9" spans="1:14" ht="14.4">
      <c r="B9" s="196"/>
    </row>
    <row r="10" spans="1:14">
      <c r="C10" s="190">
        <v>2012</v>
      </c>
      <c r="D10" s="190">
        <v>2013</v>
      </c>
      <c r="E10" s="190">
        <v>2014</v>
      </c>
      <c r="F10" s="190">
        <v>2015</v>
      </c>
      <c r="G10" s="190">
        <v>2016</v>
      </c>
      <c r="H10" s="190">
        <v>2017</v>
      </c>
      <c r="I10" s="190">
        <v>2018</v>
      </c>
      <c r="J10" s="190">
        <v>2019</v>
      </c>
    </row>
    <row r="11" spans="1:14">
      <c r="B11" s="191" t="s">
        <v>213</v>
      </c>
      <c r="C11" s="273">
        <v>65.592856405503099</v>
      </c>
      <c r="D11" s="273">
        <v>63.710532694531103</v>
      </c>
      <c r="E11" s="273">
        <v>63.598625515495101</v>
      </c>
      <c r="F11" s="273">
        <v>67.753756095439698</v>
      </c>
      <c r="G11" s="273">
        <v>65.898334404704897</v>
      </c>
      <c r="H11" s="273">
        <v>70.982590607758198</v>
      </c>
      <c r="I11" s="273">
        <v>67.267482901331306</v>
      </c>
      <c r="J11" s="273">
        <v>63.626309834032902</v>
      </c>
      <c r="K11" s="199"/>
    </row>
    <row r="12" spans="1:14">
      <c r="B12" s="191" t="s">
        <v>214</v>
      </c>
      <c r="C12" s="273">
        <v>56.8765554044084</v>
      </c>
      <c r="D12" s="273">
        <v>56.229565503959499</v>
      </c>
      <c r="E12" s="273">
        <v>54.038591360792701</v>
      </c>
      <c r="F12" s="273">
        <v>59.026090555774502</v>
      </c>
      <c r="G12" s="273">
        <v>61.390613765966499</v>
      </c>
      <c r="H12" s="273">
        <v>81.166778120072706</v>
      </c>
      <c r="I12" s="273">
        <v>60.567853552412402</v>
      </c>
      <c r="J12" s="273">
        <v>55.758150418099198</v>
      </c>
      <c r="K12" s="199"/>
    </row>
    <row r="13" spans="1:14">
      <c r="B13" s="86" t="s">
        <v>188</v>
      </c>
      <c r="H13" s="239"/>
    </row>
    <row r="14" spans="1:14" ht="33" customHeight="1">
      <c r="B14" s="305" t="s">
        <v>359</v>
      </c>
      <c r="C14" s="305"/>
      <c r="D14" s="305"/>
      <c r="E14" s="305"/>
      <c r="F14" s="305"/>
      <c r="G14" s="305"/>
      <c r="H14" s="305"/>
      <c r="I14" s="305"/>
      <c r="J14" s="305"/>
    </row>
    <row r="16" spans="1:14">
      <c r="H16" s="192"/>
    </row>
    <row r="20" spans="11:11">
      <c r="K20" s="193"/>
    </row>
    <row r="25" spans="11:11">
      <c r="K25" s="193"/>
    </row>
  </sheetData>
  <mergeCells count="1">
    <mergeCell ref="B14:J1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AD3B-4A7E-1548-8E07-244F23593595}">
  <dimension ref="B4:AA274"/>
  <sheetViews>
    <sheetView showGridLines="0" zoomScaleNormal="100" workbookViewId="0"/>
  </sheetViews>
  <sheetFormatPr defaultColWidth="8.7265625" defaultRowHeight="13.8"/>
  <cols>
    <col min="1" max="1" width="3.7265625" style="49" customWidth="1"/>
    <col min="2" max="2" width="13.81640625" style="49" customWidth="1"/>
    <col min="3" max="10" width="7.1796875" style="49" customWidth="1"/>
    <col min="11" max="16384" width="8.7265625" style="49"/>
  </cols>
  <sheetData>
    <row r="4" spans="2:14">
      <c r="N4" s="225"/>
    </row>
    <row r="5" spans="2:14" ht="17.399999999999999">
      <c r="B5" s="80" t="s">
        <v>279</v>
      </c>
    </row>
    <row r="7" spans="2:14">
      <c r="B7" s="21" t="s">
        <v>360</v>
      </c>
    </row>
    <row r="8" spans="2:14">
      <c r="B8" s="32" t="s">
        <v>335</v>
      </c>
    </row>
    <row r="9" spans="2:14">
      <c r="B9"/>
      <c r="C9" s="46" t="s">
        <v>80</v>
      </c>
      <c r="D9" s="46" t="s">
        <v>81</v>
      </c>
      <c r="E9" s="46" t="s">
        <v>24</v>
      </c>
      <c r="F9" s="46" t="s">
        <v>25</v>
      </c>
      <c r="G9" s="46" t="s">
        <v>26</v>
      </c>
      <c r="H9" s="46" t="s">
        <v>27</v>
      </c>
      <c r="I9" s="46" t="s">
        <v>28</v>
      </c>
      <c r="J9" s="46" t="s">
        <v>82</v>
      </c>
      <c r="K9" s="46" t="s">
        <v>84</v>
      </c>
    </row>
    <row r="10" spans="2:14">
      <c r="B10" s="47" t="s">
        <v>173</v>
      </c>
      <c r="C10" s="240">
        <v>8.5</v>
      </c>
      <c r="D10" s="240">
        <v>8.3000000000000007</v>
      </c>
      <c r="E10" s="240">
        <v>8</v>
      </c>
      <c r="F10" s="240">
        <v>8.1999999999999993</v>
      </c>
      <c r="G10" s="240">
        <v>8.1999999999999993</v>
      </c>
      <c r="H10" s="240">
        <v>8.4</v>
      </c>
      <c r="I10" s="240">
        <v>8.1</v>
      </c>
      <c r="J10" s="240">
        <v>7.8</v>
      </c>
      <c r="K10" s="240">
        <v>7</v>
      </c>
    </row>
    <row r="11" spans="2:14">
      <c r="B11" s="14" t="s">
        <v>69</v>
      </c>
      <c r="C11" s="240">
        <v>9.1999999999999993</v>
      </c>
      <c r="D11" s="240">
        <v>9.3000000000000007</v>
      </c>
      <c r="E11" s="240">
        <v>8.9</v>
      </c>
      <c r="F11" s="240">
        <v>9.1</v>
      </c>
      <c r="G11" s="240">
        <v>9.1</v>
      </c>
      <c r="H11" s="240">
        <v>9.1999999999999993</v>
      </c>
      <c r="I11" s="240">
        <v>8.8000000000000007</v>
      </c>
      <c r="J11" s="240">
        <v>9</v>
      </c>
      <c r="K11" s="240">
        <v>8.1999999999999993</v>
      </c>
    </row>
    <row r="12" spans="2:14">
      <c r="B12" s="14" t="s">
        <v>47</v>
      </c>
      <c r="C12" s="240">
        <v>11.2</v>
      </c>
      <c r="D12" s="240">
        <v>11.1</v>
      </c>
      <c r="E12" s="240">
        <v>10.5</v>
      </c>
      <c r="F12" s="240">
        <v>10.9</v>
      </c>
      <c r="G12" s="240">
        <v>10.7</v>
      </c>
      <c r="H12" s="240">
        <v>10.7</v>
      </c>
      <c r="I12" s="240">
        <v>10.7</v>
      </c>
      <c r="J12" s="240">
        <v>10.5</v>
      </c>
      <c r="K12" s="240">
        <v>9.5</v>
      </c>
    </row>
    <row r="13" spans="2:14">
      <c r="B13" s="14" t="s">
        <v>54</v>
      </c>
      <c r="C13" s="240">
        <v>7.1</v>
      </c>
      <c r="D13" s="240">
        <v>6.7</v>
      </c>
      <c r="E13" s="240">
        <v>7</v>
      </c>
      <c r="F13" s="240">
        <v>7.6</v>
      </c>
      <c r="G13" s="240">
        <v>7.1</v>
      </c>
      <c r="H13" s="240">
        <v>7.7</v>
      </c>
      <c r="I13" s="240">
        <v>7.3</v>
      </c>
      <c r="J13" s="240">
        <v>7.2</v>
      </c>
      <c r="K13" s="240">
        <v>5.8</v>
      </c>
    </row>
    <row r="14" spans="2:14">
      <c r="B14" s="14" t="s">
        <v>49</v>
      </c>
      <c r="C14" s="240">
        <v>4.9000000000000004</v>
      </c>
      <c r="D14" s="240">
        <v>4.5</v>
      </c>
      <c r="E14" s="240">
        <v>4.4000000000000004</v>
      </c>
      <c r="F14" s="240">
        <v>4.5999999999999996</v>
      </c>
      <c r="G14" s="240">
        <v>4.7</v>
      </c>
      <c r="H14" s="240">
        <v>5.0999999999999996</v>
      </c>
      <c r="I14" s="240">
        <v>4.8</v>
      </c>
      <c r="J14" s="240">
        <v>4.9000000000000004</v>
      </c>
      <c r="K14" s="240">
        <v>4.5999999999999996</v>
      </c>
    </row>
    <row r="15" spans="2:14">
      <c r="B15" s="14" t="s">
        <v>50</v>
      </c>
      <c r="C15" s="240">
        <v>10.6</v>
      </c>
      <c r="D15" s="240">
        <v>9.6999999999999993</v>
      </c>
      <c r="E15" s="240">
        <v>10.199999999999999</v>
      </c>
      <c r="F15" s="240">
        <v>10.3</v>
      </c>
      <c r="G15" s="240">
        <v>11.4</v>
      </c>
      <c r="H15" s="240">
        <v>11.2</v>
      </c>
      <c r="I15" s="240">
        <v>11</v>
      </c>
      <c r="J15" s="240">
        <v>10.9</v>
      </c>
      <c r="K15" s="240">
        <v>9.9</v>
      </c>
    </row>
    <row r="16" spans="2:14">
      <c r="B16" s="14" t="s">
        <v>64</v>
      </c>
      <c r="C16" s="240">
        <v>12.2</v>
      </c>
      <c r="D16" s="240">
        <v>11.8</v>
      </c>
      <c r="E16" s="240">
        <v>11.6</v>
      </c>
      <c r="F16" s="240">
        <v>11.7</v>
      </c>
      <c r="G16" s="240">
        <v>11.9</v>
      </c>
      <c r="H16" s="240">
        <v>12.1</v>
      </c>
      <c r="I16" s="240">
        <v>12.4</v>
      </c>
      <c r="J16" s="240">
        <v>12.5</v>
      </c>
      <c r="K16" s="240">
        <v>11.8</v>
      </c>
    </row>
    <row r="17" spans="2:12">
      <c r="B17" s="14" t="s">
        <v>68</v>
      </c>
      <c r="C17" s="240">
        <v>10.4</v>
      </c>
      <c r="D17" s="240">
        <v>10.6</v>
      </c>
      <c r="E17" s="240">
        <v>9.9</v>
      </c>
      <c r="F17" s="240">
        <v>9.1999999999999993</v>
      </c>
      <c r="G17" s="240">
        <v>9.6999999999999993</v>
      </c>
      <c r="H17" s="240">
        <v>9.3000000000000007</v>
      </c>
      <c r="I17" s="240">
        <v>9.5</v>
      </c>
      <c r="J17" s="240">
        <v>8.6999999999999993</v>
      </c>
      <c r="K17" s="240">
        <v>7.9</v>
      </c>
    </row>
    <row r="18" spans="2:12">
      <c r="B18" s="14" t="s">
        <v>70</v>
      </c>
      <c r="C18" s="240">
        <v>12.6</v>
      </c>
      <c r="D18" s="240">
        <v>15.1</v>
      </c>
      <c r="E18" s="240">
        <v>14.9</v>
      </c>
      <c r="F18" s="240">
        <v>12.2</v>
      </c>
      <c r="G18" s="240">
        <v>13.5</v>
      </c>
      <c r="H18" s="240">
        <v>15.1</v>
      </c>
      <c r="I18" s="240">
        <v>14.3</v>
      </c>
      <c r="J18" s="240">
        <v>10.9</v>
      </c>
      <c r="K18" s="240">
        <v>9.6999999999999993</v>
      </c>
    </row>
    <row r="19" spans="2:12">
      <c r="B19" s="14" t="s">
        <v>71</v>
      </c>
      <c r="C19" s="240">
        <v>7.3</v>
      </c>
      <c r="D19" s="240">
        <v>8.5</v>
      </c>
      <c r="E19" s="240">
        <v>7.3</v>
      </c>
      <c r="F19" s="240">
        <v>7</v>
      </c>
      <c r="G19" s="240">
        <v>7.7</v>
      </c>
      <c r="H19" s="240">
        <v>7.4</v>
      </c>
      <c r="I19" s="240">
        <v>9.3000000000000007</v>
      </c>
      <c r="J19" s="240">
        <v>7.6</v>
      </c>
      <c r="K19" s="240">
        <v>5.7</v>
      </c>
    </row>
    <row r="20" spans="2:12">
      <c r="B20" s="14" t="s">
        <v>51</v>
      </c>
      <c r="C20" s="240">
        <v>7</v>
      </c>
      <c r="D20" s="240">
        <v>7</v>
      </c>
      <c r="E20" s="240">
        <v>6.5</v>
      </c>
      <c r="F20" s="240">
        <v>6.6</v>
      </c>
      <c r="G20" s="240">
        <v>6.8</v>
      </c>
      <c r="H20" s="240">
        <v>6.9</v>
      </c>
      <c r="I20" s="240">
        <v>6.7</v>
      </c>
      <c r="J20" s="240">
        <v>6.6</v>
      </c>
      <c r="K20" s="240">
        <v>5.7</v>
      </c>
    </row>
    <row r="21" spans="2:12">
      <c r="B21" s="14" t="s">
        <v>57</v>
      </c>
      <c r="C21" s="240">
        <v>11.4</v>
      </c>
      <c r="D21" s="240">
        <v>11.6</v>
      </c>
      <c r="E21" s="240">
        <v>11.1</v>
      </c>
      <c r="F21" s="240">
        <v>11</v>
      </c>
      <c r="G21" s="240">
        <v>11</v>
      </c>
      <c r="H21" s="240">
        <v>10.8</v>
      </c>
      <c r="I21" s="240">
        <v>10.4</v>
      </c>
      <c r="J21" s="240">
        <v>9.8000000000000007</v>
      </c>
      <c r="K21" s="240">
        <v>8.8000000000000007</v>
      </c>
    </row>
    <row r="22" spans="2:12">
      <c r="B22" s="14" t="s">
        <v>58</v>
      </c>
      <c r="C22" s="240">
        <v>10.1</v>
      </c>
      <c r="D22" s="240">
        <v>9.4</v>
      </c>
      <c r="E22" s="240">
        <v>9.4</v>
      </c>
      <c r="F22" s="240">
        <v>8.6999999999999993</v>
      </c>
      <c r="G22" s="240">
        <v>8.5</v>
      </c>
      <c r="H22" s="240">
        <v>8.9</v>
      </c>
      <c r="I22" s="240">
        <v>8.6</v>
      </c>
      <c r="J22" s="240">
        <v>8.1</v>
      </c>
      <c r="K22" s="240">
        <v>6.8</v>
      </c>
    </row>
    <row r="23" spans="2:12">
      <c r="B23" s="14" t="s">
        <v>46</v>
      </c>
      <c r="C23" s="240">
        <v>5.7</v>
      </c>
      <c r="D23" s="240">
        <v>5.5</v>
      </c>
      <c r="E23" s="240">
        <v>5.5</v>
      </c>
      <c r="F23" s="240">
        <v>5.7</v>
      </c>
      <c r="G23" s="240">
        <v>5.9</v>
      </c>
      <c r="H23" s="240">
        <v>6.2</v>
      </c>
      <c r="I23" s="240">
        <v>6.3</v>
      </c>
      <c r="J23" s="240">
        <v>6.2</v>
      </c>
      <c r="K23" s="240">
        <v>5.8</v>
      </c>
    </row>
    <row r="24" spans="2:12">
      <c r="B24" s="14" t="s">
        <v>45</v>
      </c>
      <c r="C24" s="240">
        <v>14.5</v>
      </c>
      <c r="D24" s="240">
        <v>14.6</v>
      </c>
      <c r="E24" s="240">
        <v>14.4</v>
      </c>
      <c r="F24" s="240">
        <v>14.9</v>
      </c>
      <c r="G24" s="240">
        <v>15.1</v>
      </c>
      <c r="H24" s="240">
        <v>15.3</v>
      </c>
      <c r="I24" s="240">
        <v>14.9</v>
      </c>
      <c r="J24" s="240">
        <v>14.2</v>
      </c>
      <c r="K24" s="240">
        <v>13.2</v>
      </c>
    </row>
    <row r="25" spans="2:12">
      <c r="B25" s="14" t="s">
        <v>55</v>
      </c>
      <c r="C25" s="240">
        <v>7.9</v>
      </c>
      <c r="D25" s="240">
        <v>7</v>
      </c>
      <c r="E25" s="240">
        <v>6.5</v>
      </c>
      <c r="F25" s="240">
        <v>6.7</v>
      </c>
      <c r="G25" s="240">
        <v>6.8</v>
      </c>
      <c r="H25" s="240">
        <v>7</v>
      </c>
      <c r="I25" s="240">
        <v>6.7</v>
      </c>
      <c r="J25" s="240">
        <v>6.5</v>
      </c>
      <c r="K25" s="240">
        <v>5.9</v>
      </c>
    </row>
    <row r="26" spans="2:12">
      <c r="B26" s="14" t="s">
        <v>66</v>
      </c>
      <c r="C26" s="240">
        <v>3.7</v>
      </c>
      <c r="D26" s="240">
        <v>4.4000000000000004</v>
      </c>
      <c r="E26" s="240">
        <v>6.3</v>
      </c>
      <c r="F26" s="240">
        <v>5.7</v>
      </c>
      <c r="G26" s="240">
        <v>4.8</v>
      </c>
      <c r="H26" s="240">
        <v>4.2</v>
      </c>
      <c r="I26" s="240">
        <v>5.8</v>
      </c>
      <c r="J26" s="240">
        <v>4.8</v>
      </c>
      <c r="K26" s="240">
        <v>5.9</v>
      </c>
    </row>
    <row r="27" spans="2:12">
      <c r="B27" s="14" t="s">
        <v>60</v>
      </c>
      <c r="C27" s="240">
        <v>3.8</v>
      </c>
      <c r="D27" s="240">
        <v>3.7</v>
      </c>
      <c r="E27" s="240">
        <v>4</v>
      </c>
      <c r="F27" s="240">
        <v>4.4000000000000004</v>
      </c>
      <c r="G27" s="240">
        <v>4.7</v>
      </c>
      <c r="H27" s="240">
        <v>5.0999999999999996</v>
      </c>
      <c r="I27" s="240">
        <v>5.0999999999999996</v>
      </c>
      <c r="J27" s="240">
        <v>5.5</v>
      </c>
      <c r="K27" s="240">
        <v>5.3</v>
      </c>
    </row>
    <row r="28" spans="2:12">
      <c r="B28" s="14" t="s">
        <v>52</v>
      </c>
      <c r="C28" s="240">
        <v>23.8</v>
      </c>
      <c r="D28" s="240">
        <v>21.9</v>
      </c>
      <c r="E28" s="240">
        <v>20.9</v>
      </c>
      <c r="F28" s="240">
        <v>19.899999999999999</v>
      </c>
      <c r="G28" s="240">
        <v>19.2</v>
      </c>
      <c r="H28" s="240">
        <v>19.600000000000001</v>
      </c>
      <c r="I28" s="240">
        <v>20.2</v>
      </c>
      <c r="J28" s="240">
        <v>19.8</v>
      </c>
      <c r="K28" s="240">
        <v>16.5</v>
      </c>
    </row>
    <row r="29" spans="2:12">
      <c r="B29" s="14" t="s">
        <v>48</v>
      </c>
      <c r="C29" s="240">
        <v>8.1999999999999993</v>
      </c>
      <c r="D29" s="240">
        <v>7.3</v>
      </c>
      <c r="E29" s="240">
        <v>7.2</v>
      </c>
      <c r="F29" s="240">
        <v>5.6</v>
      </c>
      <c r="G29" s="240">
        <v>4.9000000000000004</v>
      </c>
      <c r="H29" s="240">
        <v>5.2</v>
      </c>
      <c r="I29" s="240">
        <v>5.2</v>
      </c>
      <c r="J29" s="240">
        <v>5.3</v>
      </c>
      <c r="K29" s="240">
        <v>4.5</v>
      </c>
    </row>
    <row r="30" spans="2:12">
      <c r="B30" s="14" t="s">
        <v>63</v>
      </c>
      <c r="C30" s="240">
        <v>12.5</v>
      </c>
      <c r="D30" s="240">
        <v>12.4</v>
      </c>
      <c r="E30" s="240">
        <v>11.9</v>
      </c>
      <c r="F30" s="240">
        <v>12.3</v>
      </c>
      <c r="G30" s="240">
        <v>12.3</v>
      </c>
      <c r="H30" s="240">
        <v>12.1</v>
      </c>
      <c r="I30" s="240">
        <v>11.7</v>
      </c>
      <c r="J30" s="240">
        <v>11.3</v>
      </c>
      <c r="K30" s="240">
        <v>10</v>
      </c>
    </row>
    <row r="31" spans="2:12">
      <c r="B31" s="14" t="s">
        <v>56</v>
      </c>
      <c r="C31" s="240">
        <v>9.6</v>
      </c>
      <c r="D31" s="240">
        <v>9.4</v>
      </c>
      <c r="E31" s="240">
        <v>9.3000000000000007</v>
      </c>
      <c r="F31" s="240">
        <v>9.5</v>
      </c>
      <c r="G31" s="240">
        <v>9.6</v>
      </c>
      <c r="H31" s="240">
        <v>9.9</v>
      </c>
      <c r="I31" s="240">
        <v>9.9</v>
      </c>
      <c r="J31" s="240">
        <v>9.8000000000000007</v>
      </c>
      <c r="K31" s="240">
        <v>9.4</v>
      </c>
    </row>
    <row r="32" spans="2:12">
      <c r="B32" s="14" t="s">
        <v>65</v>
      </c>
      <c r="C32" s="240">
        <v>5.7</v>
      </c>
      <c r="D32" s="240">
        <v>5.6</v>
      </c>
      <c r="E32" s="240">
        <v>5.5</v>
      </c>
      <c r="F32" s="240">
        <v>6</v>
      </c>
      <c r="G32" s="240">
        <v>6.3</v>
      </c>
      <c r="H32" s="240">
        <v>8.3000000000000007</v>
      </c>
      <c r="I32" s="240">
        <v>6.3</v>
      </c>
      <c r="J32" s="240">
        <v>5.8</v>
      </c>
      <c r="K32" s="240">
        <v>5.0999999999999996</v>
      </c>
      <c r="L32" s="218"/>
    </row>
    <row r="33" spans="2:27">
      <c r="B33" s="14" t="s">
        <v>67</v>
      </c>
      <c r="C33" s="240">
        <v>4.8</v>
      </c>
      <c r="D33" s="240">
        <v>4.3</v>
      </c>
      <c r="E33" s="240">
        <v>4.0999999999999996</v>
      </c>
      <c r="F33" s="240">
        <v>4.2</v>
      </c>
      <c r="G33" s="240">
        <v>4</v>
      </c>
      <c r="H33" s="240">
        <v>4.3</v>
      </c>
      <c r="I33" s="240">
        <v>4.5</v>
      </c>
      <c r="J33" s="240">
        <v>4.4000000000000004</v>
      </c>
      <c r="K33" s="240">
        <v>4</v>
      </c>
    </row>
    <row r="34" spans="2:27">
      <c r="B34" s="14" t="s">
        <v>62</v>
      </c>
      <c r="C34" s="240">
        <v>6.4</v>
      </c>
      <c r="D34" s="240">
        <v>6.2</v>
      </c>
      <c r="E34" s="240">
        <v>6.2</v>
      </c>
      <c r="F34" s="240">
        <v>6.2</v>
      </c>
      <c r="G34" s="240">
        <v>6.3</v>
      </c>
      <c r="H34" s="240">
        <v>6.5</v>
      </c>
      <c r="I34" s="240">
        <v>6.6</v>
      </c>
      <c r="J34" s="240">
        <v>6.1</v>
      </c>
      <c r="K34" s="240">
        <v>5.2</v>
      </c>
    </row>
    <row r="35" spans="2:27">
      <c r="B35" s="14" t="s">
        <v>53</v>
      </c>
      <c r="C35" s="240">
        <v>5.9</v>
      </c>
      <c r="D35" s="240">
        <v>6.3</v>
      </c>
      <c r="E35" s="240">
        <v>8.4</v>
      </c>
      <c r="F35" s="240">
        <v>8.5</v>
      </c>
      <c r="G35" s="240">
        <v>9</v>
      </c>
      <c r="H35" s="240">
        <v>9.1</v>
      </c>
      <c r="I35" s="240">
        <v>9</v>
      </c>
      <c r="J35" s="240">
        <v>5.9</v>
      </c>
      <c r="K35" s="240">
        <v>5.3</v>
      </c>
    </row>
    <row r="36" spans="2:27">
      <c r="B36" s="14" t="s">
        <v>61</v>
      </c>
      <c r="C36" s="240">
        <v>7</v>
      </c>
      <c r="D36" s="240">
        <v>6.5</v>
      </c>
      <c r="E36" s="240">
        <v>6.6</v>
      </c>
      <c r="F36" s="240">
        <v>6.8</v>
      </c>
      <c r="G36" s="240">
        <v>6.5</v>
      </c>
      <c r="H36" s="240">
        <v>6.8</v>
      </c>
      <c r="I36" s="240">
        <v>6.7</v>
      </c>
      <c r="J36" s="240">
        <v>6.3</v>
      </c>
      <c r="K36" s="240">
        <v>5.2</v>
      </c>
    </row>
    <row r="37" spans="2:27">
      <c r="B37" s="14" t="s">
        <v>59</v>
      </c>
      <c r="C37" s="240">
        <v>1.7</v>
      </c>
      <c r="D37" s="240">
        <v>1.7</v>
      </c>
      <c r="E37" s="240">
        <v>1.6</v>
      </c>
      <c r="F37" s="240">
        <v>1.8</v>
      </c>
      <c r="G37" s="240">
        <v>1.8</v>
      </c>
      <c r="H37" s="240">
        <v>2.1</v>
      </c>
      <c r="I37" s="240">
        <v>2</v>
      </c>
      <c r="J37" s="240">
        <v>1.6</v>
      </c>
      <c r="K37" s="240">
        <v>0.7</v>
      </c>
    </row>
    <row r="38" spans="2:27">
      <c r="B38" s="75" t="s">
        <v>387</v>
      </c>
      <c r="K38"/>
    </row>
    <row r="39" spans="2:27">
      <c r="B39" s="86" t="s">
        <v>350</v>
      </c>
      <c r="K39"/>
    </row>
    <row r="40" spans="2:27">
      <c r="B40" s="173"/>
      <c r="K40"/>
    </row>
    <row r="41" spans="2:27">
      <c r="B41"/>
      <c r="C41"/>
      <c r="D41"/>
      <c r="E41"/>
      <c r="F41"/>
      <c r="G41"/>
      <c r="H41"/>
      <c r="I41"/>
      <c r="J41"/>
      <c r="K41"/>
    </row>
    <row r="42" spans="2:27"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2:27"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2:27"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2:27"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2:27"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2:27"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2:27"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241" spans="3:4">
      <c r="D241" s="46" t="s">
        <v>82</v>
      </c>
    </row>
    <row r="242" spans="3:4">
      <c r="C242" s="14" t="s">
        <v>59</v>
      </c>
      <c r="D242" s="48">
        <v>1.8</v>
      </c>
    </row>
    <row r="243" spans="3:4">
      <c r="C243" s="14" t="s">
        <v>67</v>
      </c>
      <c r="D243" s="48">
        <v>4.3</v>
      </c>
    </row>
    <row r="244" spans="3:4">
      <c r="C244" s="14" t="s">
        <v>49</v>
      </c>
      <c r="D244" s="48">
        <v>4.5999999999999996</v>
      </c>
    </row>
    <row r="245" spans="3:4">
      <c r="C245" s="14" t="s">
        <v>48</v>
      </c>
      <c r="D245" s="48">
        <v>5.3</v>
      </c>
    </row>
    <row r="246" spans="3:4">
      <c r="C246" s="47" t="s">
        <v>114</v>
      </c>
      <c r="D246" s="48">
        <v>5.3</v>
      </c>
    </row>
    <row r="247" spans="3:4">
      <c r="C247" s="14" t="s">
        <v>66</v>
      </c>
      <c r="D247" s="48">
        <v>5.5</v>
      </c>
    </row>
    <row r="248" spans="3:4">
      <c r="C248" s="14" t="s">
        <v>60</v>
      </c>
      <c r="D248" s="48">
        <v>5.5</v>
      </c>
    </row>
    <row r="249" spans="3:4">
      <c r="C249" s="14" t="s">
        <v>65</v>
      </c>
      <c r="D249" s="48">
        <v>5.8</v>
      </c>
    </row>
    <row r="250" spans="3:4">
      <c r="C250" s="47" t="s">
        <v>113</v>
      </c>
      <c r="D250" s="48">
        <v>5.8</v>
      </c>
    </row>
    <row r="251" spans="3:4">
      <c r="C251" s="14" t="s">
        <v>46</v>
      </c>
      <c r="D251" s="48">
        <v>6.1</v>
      </c>
    </row>
    <row r="252" spans="3:4">
      <c r="C252" s="14" t="s">
        <v>62</v>
      </c>
      <c r="D252" s="48">
        <v>6.2</v>
      </c>
    </row>
    <row r="253" spans="3:4">
      <c r="C253" s="47" t="s">
        <v>116</v>
      </c>
      <c r="D253" s="48">
        <v>6.2</v>
      </c>
    </row>
    <row r="254" spans="3:4">
      <c r="C254" s="14" t="s">
        <v>51</v>
      </c>
      <c r="D254" s="48">
        <v>6.3</v>
      </c>
    </row>
    <row r="255" spans="3:4">
      <c r="C255" s="14" t="s">
        <v>61</v>
      </c>
      <c r="D255" s="48">
        <v>6.3</v>
      </c>
    </row>
    <row r="256" spans="3:4">
      <c r="C256" s="14" t="s">
        <v>55</v>
      </c>
      <c r="D256" s="48">
        <v>6.5</v>
      </c>
    </row>
    <row r="257" spans="3:4">
      <c r="C257" s="14" t="s">
        <v>54</v>
      </c>
      <c r="D257" s="48">
        <v>6.8</v>
      </c>
    </row>
    <row r="258" spans="3:4">
      <c r="C258" s="14" t="s">
        <v>71</v>
      </c>
      <c r="D258" s="48">
        <v>7.4</v>
      </c>
    </row>
    <row r="259" spans="3:4">
      <c r="C259" s="47" t="s">
        <v>115</v>
      </c>
      <c r="D259" s="48">
        <v>7.4</v>
      </c>
    </row>
    <row r="260" spans="3:4">
      <c r="C260" s="47" t="s">
        <v>206</v>
      </c>
      <c r="D260" s="48">
        <v>7.8</v>
      </c>
    </row>
    <row r="261" spans="3:4">
      <c r="C261" s="14" t="s">
        <v>58</v>
      </c>
      <c r="D261" s="48">
        <v>8</v>
      </c>
    </row>
    <row r="262" spans="3:4">
      <c r="C262" s="14" t="s">
        <v>53</v>
      </c>
      <c r="D262" s="48">
        <v>8.1999999999999993</v>
      </c>
    </row>
    <row r="263" spans="3:4">
      <c r="C263" s="14" t="s">
        <v>68</v>
      </c>
      <c r="D263" s="48">
        <v>8.6</v>
      </c>
    </row>
    <row r="264" spans="3:4">
      <c r="C264" s="14" t="s">
        <v>69</v>
      </c>
      <c r="D264" s="48">
        <v>8.8000000000000007</v>
      </c>
    </row>
    <row r="265" spans="3:4">
      <c r="C265" s="14" t="s">
        <v>57</v>
      </c>
      <c r="D265" s="48">
        <v>9.9</v>
      </c>
    </row>
    <row r="266" spans="3:4">
      <c r="C266" s="14" t="s">
        <v>56</v>
      </c>
      <c r="D266" s="48">
        <v>10</v>
      </c>
    </row>
    <row r="267" spans="3:4">
      <c r="C267" s="14" t="s">
        <v>47</v>
      </c>
      <c r="D267" s="48">
        <v>10.5</v>
      </c>
    </row>
    <row r="268" spans="3:4">
      <c r="C268" s="14" t="s">
        <v>70</v>
      </c>
      <c r="D268" s="48">
        <v>10.7</v>
      </c>
    </row>
    <row r="269" spans="3:4">
      <c r="C269" s="14" t="s">
        <v>50</v>
      </c>
      <c r="D269" s="48">
        <v>10.8</v>
      </c>
    </row>
    <row r="270" spans="3:4">
      <c r="C270" s="14" t="s">
        <v>63</v>
      </c>
      <c r="D270" s="48">
        <v>11.4</v>
      </c>
    </row>
    <row r="271" spans="3:4">
      <c r="C271" s="14" t="s">
        <v>64</v>
      </c>
      <c r="D271" s="48">
        <v>12.9</v>
      </c>
    </row>
    <row r="272" spans="3:4">
      <c r="C272" s="14" t="s">
        <v>45</v>
      </c>
      <c r="D272" s="48">
        <v>13.7</v>
      </c>
    </row>
    <row r="273" spans="3:4">
      <c r="C273" s="14" t="s">
        <v>52</v>
      </c>
      <c r="D273" s="48">
        <v>19.7</v>
      </c>
    </row>
    <row r="274" spans="3:4">
      <c r="C274" s="47" t="s">
        <v>180</v>
      </c>
      <c r="D274" s="48">
        <v>40.9</v>
      </c>
    </row>
  </sheetData>
  <pageMargins left="0.75" right="0.75" top="1" bottom="1" header="0.5" footer="0.5"/>
  <pageSetup paperSize="9" orientation="portrait" horizontalDpi="300" verticalDpi="300" r:id="rId1"/>
  <ignoredErrors>
    <ignoredError sqref="C9:K9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1CC30-1CB8-B64B-B7B7-7F8E9EE14EB6}">
  <dimension ref="A1:M67"/>
  <sheetViews>
    <sheetView showGridLines="0" zoomScaleNormal="100" workbookViewId="0"/>
  </sheetViews>
  <sheetFormatPr defaultColWidth="11.1796875" defaultRowHeight="13.8"/>
  <cols>
    <col min="1" max="1" width="3.7265625" customWidth="1"/>
    <col min="2" max="2" width="14.453125" customWidth="1"/>
  </cols>
  <sheetData>
    <row r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>
      <c r="A2" s="49"/>
      <c r="B2" s="49"/>
      <c r="C2" s="49"/>
      <c r="D2" s="49"/>
      <c r="E2" s="49"/>
      <c r="F2" s="49"/>
      <c r="G2" s="49"/>
      <c r="H2" s="49"/>
      <c r="I2" s="49"/>
      <c r="J2" s="225"/>
      <c r="K2" s="49"/>
      <c r="L2" s="49"/>
      <c r="M2" s="225"/>
    </row>
    <row r="3" spans="1:13">
      <c r="A3" s="49"/>
      <c r="B3" s="49"/>
      <c r="C3" s="49"/>
      <c r="D3" s="49"/>
      <c r="E3" s="49"/>
      <c r="F3" s="49"/>
      <c r="G3" s="49"/>
      <c r="H3" s="49"/>
      <c r="I3" s="49"/>
      <c r="J3" s="225"/>
      <c r="K3" s="49"/>
      <c r="L3" s="49"/>
      <c r="M3" s="225"/>
    </row>
    <row r="4" spans="1:13">
      <c r="A4" s="49"/>
      <c r="B4" s="49"/>
      <c r="C4" s="49"/>
      <c r="D4" s="49"/>
      <c r="E4" s="49"/>
      <c r="F4" s="49"/>
      <c r="G4" s="49"/>
      <c r="H4" s="49"/>
      <c r="I4" s="49"/>
      <c r="J4" s="225"/>
      <c r="K4" s="49"/>
      <c r="L4" s="49"/>
      <c r="M4" s="49"/>
    </row>
    <row r="5" spans="1:13" ht="19.8">
      <c r="A5" s="49"/>
      <c r="B5" s="80" t="s">
        <v>209</v>
      </c>
      <c r="C5" s="49"/>
      <c r="D5" s="49"/>
      <c r="E5" s="49"/>
      <c r="F5" s="202"/>
      <c r="G5" s="202"/>
      <c r="H5" s="49"/>
      <c r="I5" s="184"/>
      <c r="J5" s="49"/>
      <c r="K5" s="49"/>
      <c r="L5" s="49"/>
      <c r="M5" s="49"/>
    </row>
    <row r="6" spans="1:1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ht="15">
      <c r="A7" s="49"/>
      <c r="B7" s="21" t="s">
        <v>210</v>
      </c>
      <c r="C7" s="49"/>
      <c r="D7" s="49"/>
      <c r="E7" s="49"/>
      <c r="F7" s="49"/>
      <c r="G7" s="49"/>
      <c r="H7" s="49"/>
      <c r="I7" s="49"/>
      <c r="K7" s="49"/>
      <c r="L7" s="49"/>
      <c r="M7" s="49"/>
    </row>
    <row r="8" spans="1:13">
      <c r="A8" s="49"/>
      <c r="B8" s="32" t="s">
        <v>211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5.6">
      <c r="B9" s="112"/>
      <c r="C9" s="46">
        <v>2012</v>
      </c>
      <c r="D9" s="46">
        <v>2013</v>
      </c>
      <c r="E9" s="46">
        <v>2014</v>
      </c>
      <c r="F9" s="46">
        <v>2015</v>
      </c>
      <c r="G9" s="46">
        <v>2016</v>
      </c>
      <c r="H9" s="46">
        <v>2017</v>
      </c>
      <c r="I9" s="46">
        <v>2018</v>
      </c>
      <c r="J9" s="46">
        <v>2019</v>
      </c>
      <c r="K9" s="112"/>
    </row>
    <row r="10" spans="1:13" ht="15.6">
      <c r="B10" s="47" t="s">
        <v>29</v>
      </c>
      <c r="C10" s="116">
        <f>AVERAGE(C11:C37)</f>
        <v>0.22319635467466853</v>
      </c>
      <c r="D10" s="116">
        <f t="shared" ref="D10:J10" si="0">AVERAGE(D11:D37)</f>
        <v>0.20892794135280002</v>
      </c>
      <c r="E10" s="116">
        <f t="shared" si="0"/>
        <v>0.19422669134155163</v>
      </c>
      <c r="F10" s="116">
        <f t="shared" si="0"/>
        <v>0.18545297694940835</v>
      </c>
      <c r="G10" s="116">
        <f t="shared" si="0"/>
        <v>0.175023973064136</v>
      </c>
      <c r="H10" s="116">
        <f t="shared" si="0"/>
        <v>0.16803501857187431</v>
      </c>
      <c r="I10" s="116">
        <f t="shared" si="0"/>
        <v>0.15581492255225193</v>
      </c>
      <c r="J10" s="116">
        <f t="shared" si="0"/>
        <v>0.14098157162755415</v>
      </c>
      <c r="K10" s="112"/>
    </row>
    <row r="11" spans="1:13" ht="15.6">
      <c r="B11" s="47" t="s">
        <v>69</v>
      </c>
      <c r="C11" s="116">
        <v>0.16625173818084801</v>
      </c>
      <c r="D11" s="116">
        <v>0.16179816427516</v>
      </c>
      <c r="E11" s="116">
        <v>0.148779642637136</v>
      </c>
      <c r="F11" s="116">
        <v>0.14673671376550601</v>
      </c>
      <c r="G11" s="116">
        <v>0.138349738357609</v>
      </c>
      <c r="H11" s="116">
        <v>0.13818993609986899</v>
      </c>
      <c r="I11" s="116">
        <v>0.125229151512564</v>
      </c>
      <c r="J11" s="116">
        <v>0.12559302371766601</v>
      </c>
      <c r="K11" s="112"/>
    </row>
    <row r="12" spans="1:13" ht="15.6">
      <c r="B12" s="47" t="s">
        <v>47</v>
      </c>
      <c r="C12" s="116">
        <v>0.20282268421556501</v>
      </c>
      <c r="D12" s="116">
        <v>0.19819683106223801</v>
      </c>
      <c r="E12" s="116">
        <v>0.178984364325523</v>
      </c>
      <c r="F12" s="116">
        <v>0.182633913739526</v>
      </c>
      <c r="G12" s="116">
        <v>0.17109828532475499</v>
      </c>
      <c r="H12" s="116">
        <v>0.161592560987671</v>
      </c>
      <c r="I12" s="116">
        <v>0.15601603425287999</v>
      </c>
      <c r="J12" s="116">
        <v>0.14914930299117499</v>
      </c>
      <c r="K12" s="112"/>
    </row>
    <row r="13" spans="1:13" ht="15.6">
      <c r="B13" s="47" t="s">
        <v>54</v>
      </c>
      <c r="C13" s="116">
        <v>0.37740085665906198</v>
      </c>
      <c r="D13" s="116">
        <v>0.32792465371139601</v>
      </c>
      <c r="E13" s="116">
        <v>0.330416836087707</v>
      </c>
      <c r="F13" s="116">
        <v>0.33753206813214998</v>
      </c>
      <c r="G13" s="116">
        <v>0.29066347927452801</v>
      </c>
      <c r="H13" s="116">
        <v>0.28883586391724902</v>
      </c>
      <c r="I13" s="116">
        <v>0.25295493057046198</v>
      </c>
      <c r="J13" s="116">
        <v>0.229036764210855</v>
      </c>
      <c r="K13" s="112"/>
    </row>
    <row r="14" spans="1:13" ht="15.6">
      <c r="B14" s="47" t="s">
        <v>49</v>
      </c>
      <c r="C14" s="116">
        <v>0.19065867403322001</v>
      </c>
      <c r="D14" s="116">
        <v>0.18101467114928099</v>
      </c>
      <c r="E14" s="116">
        <v>0.17162962260447501</v>
      </c>
      <c r="F14" s="116">
        <v>0.16947539538571299</v>
      </c>
      <c r="G14" s="116">
        <v>0.160396130152584</v>
      </c>
      <c r="H14" s="116">
        <v>0.15544939176297001</v>
      </c>
      <c r="I14" s="116">
        <v>0.13918348524131099</v>
      </c>
      <c r="J14" s="116">
        <v>0.13304467804994</v>
      </c>
      <c r="K14" s="112"/>
    </row>
    <row r="15" spans="1:13" ht="15.6">
      <c r="B15" s="47" t="s">
        <v>50</v>
      </c>
      <c r="C15" s="116">
        <v>0.25815109156462501</v>
      </c>
      <c r="D15" s="116">
        <v>0.24559348447937099</v>
      </c>
      <c r="E15" s="116">
        <v>0.26556419962008199</v>
      </c>
      <c r="F15" s="116">
        <v>0.25399850349310299</v>
      </c>
      <c r="G15" s="116">
        <v>0.23736697619489899</v>
      </c>
      <c r="H15" s="116">
        <v>0.22364542009807201</v>
      </c>
      <c r="I15" s="116">
        <v>0.204028447741676</v>
      </c>
      <c r="J15" s="116">
        <v>0.19255046905011</v>
      </c>
      <c r="K15" s="112"/>
    </row>
    <row r="16" spans="1:13" ht="15.6">
      <c r="B16" s="47" t="s">
        <v>64</v>
      </c>
      <c r="C16" s="116">
        <v>0.34495409264661597</v>
      </c>
      <c r="D16" s="116">
        <v>0.31216248608946401</v>
      </c>
      <c r="E16" s="116">
        <v>0.28503376257188801</v>
      </c>
      <c r="F16" s="116">
        <v>0.27731167686257902</v>
      </c>
      <c r="G16" s="116">
        <v>0.26671363106923202</v>
      </c>
      <c r="H16" s="116">
        <v>0.247564071824945</v>
      </c>
      <c r="I16" s="116">
        <v>0.23075129311657</v>
      </c>
      <c r="J16" s="116">
        <v>0.21058149136002</v>
      </c>
      <c r="K16" s="112"/>
    </row>
    <row r="17" spans="2:11" ht="15.6">
      <c r="B17" s="47" t="s">
        <v>68</v>
      </c>
      <c r="C17" s="116">
        <v>0.15255986452962</v>
      </c>
      <c r="D17" s="116">
        <v>0.152305092638853</v>
      </c>
      <c r="E17" s="116">
        <v>0.13250441110962799</v>
      </c>
      <c r="F17" s="116">
        <v>0.120897578692125</v>
      </c>
      <c r="G17" s="116">
        <v>0.11863532442086699</v>
      </c>
      <c r="H17" s="116">
        <v>0.103813445025043</v>
      </c>
      <c r="I17" s="116">
        <v>9.9478929305348601E-2</v>
      </c>
      <c r="J17" s="116">
        <v>8.7017098747940405E-2</v>
      </c>
      <c r="K17" s="112"/>
    </row>
    <row r="18" spans="2:11" ht="15.6">
      <c r="B18" s="47" t="s">
        <v>70</v>
      </c>
      <c r="C18" s="116">
        <v>0.49120444019536502</v>
      </c>
      <c r="D18" s="116">
        <v>0.53372887769057298</v>
      </c>
      <c r="E18" s="116">
        <v>0.47148345601199898</v>
      </c>
      <c r="F18" s="116">
        <v>0.40491719254855502</v>
      </c>
      <c r="G18" s="116">
        <v>0.38809731092252098</v>
      </c>
      <c r="H18" s="116">
        <v>0.37502966148050898</v>
      </c>
      <c r="I18" s="116">
        <v>0.31969403735581697</v>
      </c>
      <c r="J18" s="116">
        <v>0.20269522453833799</v>
      </c>
      <c r="K18" s="112"/>
    </row>
    <row r="19" spans="2:11" ht="15.6">
      <c r="B19" s="47" t="s">
        <v>71</v>
      </c>
      <c r="C19" s="116">
        <v>0.22328595139887</v>
      </c>
      <c r="D19" s="116">
        <v>0.22239449976596301</v>
      </c>
      <c r="E19" s="116">
        <v>0.20240415985524601</v>
      </c>
      <c r="F19" s="116">
        <v>0.18388139689655</v>
      </c>
      <c r="G19" s="116">
        <v>0.18507388892905299</v>
      </c>
      <c r="H19" s="116">
        <v>0.164181884018854</v>
      </c>
      <c r="I19" s="116">
        <v>0.16302019224585601</v>
      </c>
      <c r="J19" s="116">
        <v>0.14651488817976899</v>
      </c>
      <c r="K19" s="112"/>
    </row>
    <row r="20" spans="2:11" ht="15.6">
      <c r="B20" s="47" t="s">
        <v>51</v>
      </c>
      <c r="C20" s="116">
        <v>0.13679041008972101</v>
      </c>
      <c r="D20" s="116">
        <v>0.12978994888904599</v>
      </c>
      <c r="E20" s="116">
        <v>0.11498728997308399</v>
      </c>
      <c r="F20" s="116">
        <v>0.11451181220444701</v>
      </c>
      <c r="G20" s="116">
        <v>0.109604871945275</v>
      </c>
      <c r="H20" s="116">
        <v>0.106546777888085</v>
      </c>
      <c r="I20" s="116">
        <v>9.8244053486708505E-2</v>
      </c>
      <c r="J20" s="116">
        <v>9.1064903746790202E-2</v>
      </c>
      <c r="K20" s="112"/>
    </row>
    <row r="21" spans="2:11" ht="15.6">
      <c r="B21" s="47" t="s">
        <v>57</v>
      </c>
      <c r="C21" s="116">
        <v>0.21797513061329099</v>
      </c>
      <c r="D21" s="116">
        <v>0.213900304307762</v>
      </c>
      <c r="E21" s="116">
        <v>0.19332497408277899</v>
      </c>
      <c r="F21" s="116">
        <v>0.19087025223889101</v>
      </c>
      <c r="G21" s="116">
        <v>0.17938045438352801</v>
      </c>
      <c r="H21" s="116">
        <v>0.166912585147831</v>
      </c>
      <c r="I21" s="116">
        <v>0.15454221926613099</v>
      </c>
      <c r="J21" s="116">
        <v>0.14216011733264899</v>
      </c>
      <c r="K21" s="112"/>
    </row>
    <row r="22" spans="2:11" ht="15.6">
      <c r="B22" s="47" t="s">
        <v>58</v>
      </c>
      <c r="C22" s="116">
        <v>0.29108436157254097</v>
      </c>
      <c r="D22" s="116">
        <v>0.25436122580062398</v>
      </c>
      <c r="E22" s="116">
        <v>0.23981836009996099</v>
      </c>
      <c r="F22" s="116">
        <v>0.23486488088951299</v>
      </c>
      <c r="G22" s="116">
        <v>0.22548931433618799</v>
      </c>
      <c r="H22" s="116">
        <v>0.21713967784800001</v>
      </c>
      <c r="I22" s="116">
        <v>0.20454152148757199</v>
      </c>
      <c r="J22" s="116">
        <v>0.18435037421828099</v>
      </c>
      <c r="K22" s="112"/>
    </row>
    <row r="23" spans="2:11" ht="15.6">
      <c r="B23" s="47" t="s">
        <v>46</v>
      </c>
      <c r="C23" s="116">
        <v>0.18809112168572001</v>
      </c>
      <c r="D23" s="116">
        <v>0.16777694128701801</v>
      </c>
      <c r="E23" s="116">
        <v>0.16023456843804501</v>
      </c>
      <c r="F23" s="116">
        <v>0.164406574585406</v>
      </c>
      <c r="G23" s="116">
        <v>0.161332215975142</v>
      </c>
      <c r="H23" s="116">
        <v>0.160827842451121</v>
      </c>
      <c r="I23" s="116">
        <v>0.14873306349148599</v>
      </c>
      <c r="J23" s="116">
        <v>0.141627309369418</v>
      </c>
      <c r="K23" s="112"/>
    </row>
    <row r="24" spans="2:11" ht="15.6">
      <c r="B24" s="47" t="s">
        <v>45</v>
      </c>
      <c r="C24" s="116">
        <v>0.17412217517773099</v>
      </c>
      <c r="D24" s="116">
        <v>0.16146678065117301</v>
      </c>
      <c r="E24" s="116">
        <v>0.14928417826674401</v>
      </c>
      <c r="F24" s="116">
        <v>0.114181731863609</v>
      </c>
      <c r="G24" s="116">
        <v>0.11417653691344801</v>
      </c>
      <c r="H24" s="116">
        <v>0.101078042924153</v>
      </c>
      <c r="I24" s="116">
        <v>9.1505714567642504E-2</v>
      </c>
      <c r="J24" s="116">
        <v>8.2915640635427501E-2</v>
      </c>
      <c r="K24" s="112"/>
    </row>
    <row r="25" spans="2:11" ht="15.6">
      <c r="B25" s="47" t="s">
        <v>55</v>
      </c>
      <c r="C25" s="116">
        <v>0.17342699875957199</v>
      </c>
      <c r="D25" s="116">
        <v>0.158390574690492</v>
      </c>
      <c r="E25" s="116">
        <v>0.148846366265423</v>
      </c>
      <c r="F25" s="116">
        <v>0.15076835121124299</v>
      </c>
      <c r="G25" s="116">
        <v>0.137705597422111</v>
      </c>
      <c r="H25" s="116">
        <v>0.13077708069175101</v>
      </c>
      <c r="I25" s="116">
        <v>0.124938202270772</v>
      </c>
      <c r="J25" s="116">
        <v>0.119688480078978</v>
      </c>
      <c r="K25" s="112"/>
    </row>
    <row r="26" spans="2:11" ht="15.6">
      <c r="B26" s="47" t="s">
        <v>66</v>
      </c>
      <c r="C26" s="116">
        <v>0.17478002517715999</v>
      </c>
      <c r="D26" s="116">
        <v>0.16350464722515901</v>
      </c>
      <c r="E26" s="116">
        <v>0.153316376070189</v>
      </c>
      <c r="F26" s="116">
        <v>0.14822507280865199</v>
      </c>
      <c r="G26" s="116">
        <v>0.13654885713527801</v>
      </c>
      <c r="H26" s="116">
        <v>0.12784791085101299</v>
      </c>
      <c r="I26" s="116">
        <v>0.130912416698347</v>
      </c>
      <c r="J26" s="116">
        <v>0.124059960351979</v>
      </c>
      <c r="K26" s="112"/>
    </row>
    <row r="27" spans="2:11" ht="15.6">
      <c r="B27" s="47" t="s">
        <v>60</v>
      </c>
      <c r="C27" s="116">
        <v>0.16163339724322701</v>
      </c>
      <c r="D27" s="116">
        <v>0.14335580126963801</v>
      </c>
      <c r="E27" s="116">
        <v>0.13140188026718</v>
      </c>
      <c r="F27" s="116">
        <v>0.13216108382644001</v>
      </c>
      <c r="G27" s="116">
        <v>0.12626755827455</v>
      </c>
      <c r="H27" s="116">
        <v>0.117496537556707</v>
      </c>
      <c r="I27" s="116">
        <v>0.114317155885043</v>
      </c>
      <c r="J27" s="116">
        <v>0.108925555313702</v>
      </c>
      <c r="K27" s="112"/>
    </row>
    <row r="28" spans="2:11" ht="15.6">
      <c r="B28" s="47" t="s">
        <v>52</v>
      </c>
      <c r="C28" s="116">
        <v>0.20834662625196099</v>
      </c>
      <c r="D28" s="116">
        <v>0.18508854952106199</v>
      </c>
      <c r="E28" s="116">
        <v>0.164736697833821</v>
      </c>
      <c r="F28" s="116">
        <v>0.148606772088094</v>
      </c>
      <c r="G28" s="116">
        <v>0.134131317677949</v>
      </c>
      <c r="H28" s="116">
        <v>0.13125235693426199</v>
      </c>
      <c r="I28" s="116">
        <v>0.13106596635892701</v>
      </c>
      <c r="J28" s="116">
        <v>0.13044295849066101</v>
      </c>
      <c r="K28" s="112"/>
    </row>
    <row r="29" spans="2:11" ht="15.6">
      <c r="B29" s="47" t="s">
        <v>48</v>
      </c>
      <c r="C29" s="116">
        <v>0.21411826493264499</v>
      </c>
      <c r="D29" s="116">
        <v>0.17227635967919799</v>
      </c>
      <c r="E29" s="116">
        <v>0.158129567534984</v>
      </c>
      <c r="F29" s="116">
        <v>9.9582762441815895E-2</v>
      </c>
      <c r="G29" s="116">
        <v>7.4666824604129794E-2</v>
      </c>
      <c r="H29" s="116">
        <v>7.4562009504598903E-2</v>
      </c>
      <c r="I29" s="116">
        <v>7.0186652549300205E-2</v>
      </c>
      <c r="J29" s="116">
        <v>6.9466205856219307E-2</v>
      </c>
      <c r="K29" s="112"/>
    </row>
    <row r="30" spans="2:11" ht="15.6">
      <c r="B30" s="47" t="s">
        <v>63</v>
      </c>
      <c r="C30" s="116">
        <v>0.198815143156546</v>
      </c>
      <c r="D30" s="116">
        <v>0.18984241966170601</v>
      </c>
      <c r="E30" s="116">
        <v>0.18040062986157299</v>
      </c>
      <c r="F30" s="116">
        <v>0.184778495243863</v>
      </c>
      <c r="G30" s="116">
        <v>0.178037178037387</v>
      </c>
      <c r="H30" s="116">
        <v>0.16504550550097399</v>
      </c>
      <c r="I30" s="116">
        <v>0.15189974301130199</v>
      </c>
      <c r="J30" s="116">
        <v>0.14299078299825799</v>
      </c>
      <c r="K30" s="112"/>
    </row>
    <row r="31" spans="2:11" ht="15.6">
      <c r="B31" s="47" t="s">
        <v>56</v>
      </c>
      <c r="C31" s="116">
        <v>0.33562490915163001</v>
      </c>
      <c r="D31" s="116">
        <v>0.31919010228226602</v>
      </c>
      <c r="E31" s="116">
        <v>0.29506341765078598</v>
      </c>
      <c r="F31" s="116">
        <v>0.28330259838282801</v>
      </c>
      <c r="G31" s="116">
        <v>0.278781826890735</v>
      </c>
      <c r="H31" s="116">
        <v>0.2740313133549</v>
      </c>
      <c r="I31" s="116">
        <v>0.25705275614487</v>
      </c>
      <c r="J31" s="116">
        <v>0.230004596333068</v>
      </c>
      <c r="K31" s="112"/>
    </row>
    <row r="32" spans="2:11" ht="15.6">
      <c r="B32" s="47" t="s">
        <v>65</v>
      </c>
      <c r="C32" s="116">
        <v>0.173458472332158</v>
      </c>
      <c r="D32" s="116">
        <v>0.15937815175339301</v>
      </c>
      <c r="E32" s="116">
        <v>0.153636754368079</v>
      </c>
      <c r="F32" s="116">
        <v>0.16225638244688401</v>
      </c>
      <c r="G32" s="116">
        <v>0.149403568224418</v>
      </c>
      <c r="H32" s="116">
        <v>0.156682210959352</v>
      </c>
      <c r="I32" s="116">
        <v>0.13780664872492801</v>
      </c>
      <c r="J32" s="116">
        <v>0.11997566413570999</v>
      </c>
      <c r="K32" s="112"/>
    </row>
    <row r="33" spans="2:11" ht="15.6">
      <c r="B33" s="47" t="s">
        <v>67</v>
      </c>
      <c r="C33" s="116">
        <v>0.21625607234014099</v>
      </c>
      <c r="D33" s="116">
        <v>0.18236046365155301</v>
      </c>
      <c r="E33" s="116">
        <v>0.17394764295191301</v>
      </c>
      <c r="F33" s="116">
        <v>0.17125521658613799</v>
      </c>
      <c r="G33" s="116">
        <v>0.14970629401711499</v>
      </c>
      <c r="H33" s="116">
        <v>0.139577757833138</v>
      </c>
      <c r="I33" s="116">
        <v>0.13158769529152001</v>
      </c>
      <c r="J33" s="116">
        <v>0.11979172652351</v>
      </c>
      <c r="K33" s="112"/>
    </row>
    <row r="34" spans="2:11" ht="15.6">
      <c r="B34" s="47" t="s">
        <v>62</v>
      </c>
      <c r="C34" s="116">
        <v>0.222488347191453</v>
      </c>
      <c r="D34" s="116">
        <v>0.217844135760942</v>
      </c>
      <c r="E34" s="116">
        <v>0.19418349452477501</v>
      </c>
      <c r="F34" s="116">
        <v>0.18920329945817899</v>
      </c>
      <c r="G34" s="116">
        <v>0.19565213044243099</v>
      </c>
      <c r="H34" s="116">
        <v>0.20536751193386199</v>
      </c>
      <c r="I34" s="116">
        <v>0.19409625353346199</v>
      </c>
      <c r="J34" s="116">
        <v>0.17826182030670901</v>
      </c>
      <c r="K34" s="112"/>
    </row>
    <row r="35" spans="2:11" ht="15.6">
      <c r="B35" s="47" t="s">
        <v>53</v>
      </c>
      <c r="C35" s="116">
        <v>0.25307260791682601</v>
      </c>
      <c r="D35" s="116">
        <v>0.23564885860375601</v>
      </c>
      <c r="E35" s="116">
        <v>0.20595923465265401</v>
      </c>
      <c r="F35" s="116">
        <v>0.20133035291936499</v>
      </c>
      <c r="G35" s="116">
        <v>0.198346565255963</v>
      </c>
      <c r="H35" s="116">
        <v>0.18717166221567</v>
      </c>
      <c r="I35" s="116">
        <v>0.17412910580479701</v>
      </c>
      <c r="J35" s="116">
        <v>0.16011971512029799</v>
      </c>
      <c r="K35" s="112"/>
    </row>
    <row r="36" spans="2:11" ht="15.6">
      <c r="B36" s="47" t="s">
        <v>61</v>
      </c>
      <c r="C36" s="116">
        <v>0.18149196137787499</v>
      </c>
      <c r="D36" s="116">
        <v>0.160580690462998</v>
      </c>
      <c r="E36" s="116">
        <v>0.15462945507082301</v>
      </c>
      <c r="F36" s="116">
        <v>0.15809312112078799</v>
      </c>
      <c r="G36" s="116">
        <v>0.142527065409325</v>
      </c>
      <c r="H36" s="116">
        <v>0.143040935193678</v>
      </c>
      <c r="I36" s="116">
        <v>0.13496459475363501</v>
      </c>
      <c r="J36" s="116">
        <v>0.122108957343875</v>
      </c>
      <c r="K36" s="112"/>
    </row>
    <row r="37" spans="2:11" ht="15.6">
      <c r="B37" s="47" t="s">
        <v>59</v>
      </c>
      <c r="C37" s="116">
        <v>9.7436157822061401E-2</v>
      </c>
      <c r="D37" s="116">
        <v>9.1179700165515604E-2</v>
      </c>
      <c r="E37" s="116">
        <v>8.5419323485398296E-2</v>
      </c>
      <c r="F37" s="116">
        <v>8.1447177802062995E-2</v>
      </c>
      <c r="G37" s="116">
        <v>7.7494331140651504E-2</v>
      </c>
      <c r="H37" s="116">
        <v>7.3285547436327397E-2</v>
      </c>
      <c r="I37" s="116">
        <v>6.6122644241875306E-2</v>
      </c>
      <c r="J37" s="116">
        <v>6.2364724942614698E-2</v>
      </c>
      <c r="K37" s="112"/>
    </row>
    <row r="38" spans="2:11" ht="15.6">
      <c r="B38" s="278" t="s">
        <v>395</v>
      </c>
      <c r="J38" s="112"/>
      <c r="K38" s="112"/>
    </row>
    <row r="39" spans="2:11" ht="15.6">
      <c r="B39" s="86" t="s">
        <v>396</v>
      </c>
      <c r="J39" s="112"/>
      <c r="K39" s="112"/>
    </row>
    <row r="40" spans="2:11" ht="15.6">
      <c r="B40" s="86" t="s">
        <v>361</v>
      </c>
      <c r="J40" s="112"/>
      <c r="K40" s="112"/>
    </row>
    <row r="41" spans="2:11" ht="15.6">
      <c r="J41" s="112"/>
      <c r="K41" s="112"/>
    </row>
    <row r="42" spans="2:11" ht="15.6">
      <c r="B42" s="112"/>
      <c r="C42" s="112"/>
      <c r="D42" s="112"/>
      <c r="E42" s="112"/>
      <c r="F42" s="112"/>
      <c r="G42" s="112"/>
      <c r="H42" s="112"/>
      <c r="I42" s="112"/>
      <c r="J42" s="112"/>
      <c r="K42" s="112"/>
    </row>
    <row r="43" spans="2:11" ht="15.6">
      <c r="B43" s="112"/>
      <c r="C43" s="112"/>
      <c r="D43" s="112"/>
      <c r="E43" s="112"/>
      <c r="F43" s="112"/>
      <c r="G43" s="112"/>
      <c r="H43" s="112"/>
      <c r="I43" s="112"/>
      <c r="J43" s="112"/>
      <c r="K43" s="112"/>
    </row>
    <row r="44" spans="2:11" ht="15.6">
      <c r="B44" s="112"/>
      <c r="C44" s="112"/>
      <c r="D44" s="112"/>
      <c r="E44" s="112"/>
      <c r="F44" s="112"/>
      <c r="G44" s="112"/>
      <c r="H44" s="112"/>
      <c r="I44" s="112"/>
      <c r="J44" s="112"/>
      <c r="K44" s="112"/>
    </row>
    <row r="45" spans="2:11" ht="15.6">
      <c r="B45" s="112"/>
      <c r="C45" s="112"/>
      <c r="D45" s="112"/>
      <c r="E45" s="112"/>
      <c r="F45" s="112"/>
      <c r="G45" s="112"/>
      <c r="H45" s="112"/>
      <c r="I45" s="112"/>
      <c r="J45" s="112"/>
      <c r="K45" s="112"/>
    </row>
    <row r="46" spans="2:11" ht="15.6">
      <c r="B46" s="112"/>
      <c r="C46" s="112"/>
      <c r="D46" s="112"/>
      <c r="E46" s="112"/>
      <c r="F46" s="112"/>
      <c r="G46" s="112"/>
      <c r="H46" s="112"/>
      <c r="I46" s="112"/>
      <c r="J46" s="112"/>
      <c r="K46" s="112"/>
    </row>
    <row r="47" spans="2:11" ht="15.6">
      <c r="B47" s="112"/>
      <c r="C47" s="112"/>
      <c r="D47" s="112"/>
      <c r="E47" s="112"/>
      <c r="F47" s="112"/>
      <c r="G47" s="112"/>
      <c r="H47" s="112"/>
      <c r="I47" s="112"/>
      <c r="J47" s="112"/>
      <c r="K47" s="112"/>
    </row>
    <row r="48" spans="2:11" ht="15.6">
      <c r="B48" s="112"/>
      <c r="C48" s="112"/>
      <c r="D48" s="112"/>
      <c r="E48" s="112"/>
      <c r="F48" s="112"/>
      <c r="G48" s="112"/>
      <c r="H48" s="112"/>
      <c r="I48" s="112"/>
      <c r="J48" s="112"/>
      <c r="K48" s="112"/>
    </row>
    <row r="49" spans="2:11" ht="15.6">
      <c r="B49" s="112"/>
      <c r="C49" s="112"/>
      <c r="D49" s="112"/>
      <c r="E49" s="112"/>
      <c r="F49" s="112"/>
      <c r="G49" s="112"/>
      <c r="H49" s="112"/>
      <c r="I49" s="112"/>
      <c r="J49" s="112"/>
      <c r="K49" s="112"/>
    </row>
    <row r="50" spans="2:11" ht="15.6">
      <c r="B50" s="112"/>
      <c r="C50" s="112"/>
      <c r="D50" s="112"/>
      <c r="E50" s="112"/>
      <c r="F50" s="112"/>
      <c r="G50" s="112"/>
      <c r="H50" s="112"/>
      <c r="I50" s="112"/>
      <c r="J50" s="112"/>
      <c r="K50" s="112"/>
    </row>
    <row r="51" spans="2:11" ht="15.6">
      <c r="B51" s="112"/>
      <c r="C51" s="112"/>
      <c r="D51" s="112"/>
      <c r="E51" s="112"/>
      <c r="F51" s="112"/>
      <c r="G51" s="112"/>
      <c r="H51" s="112"/>
      <c r="I51" s="112"/>
      <c r="J51" s="112"/>
      <c r="K51" s="112"/>
    </row>
    <row r="52" spans="2:11" ht="15.6">
      <c r="B52" s="112"/>
      <c r="C52" s="112"/>
      <c r="D52" s="112"/>
      <c r="E52" s="112"/>
      <c r="F52" s="112"/>
      <c r="G52" s="112"/>
      <c r="H52" s="112"/>
      <c r="I52" s="112"/>
      <c r="J52" s="112"/>
      <c r="K52" s="112"/>
    </row>
    <row r="53" spans="2:11" ht="15.6">
      <c r="B53" s="112"/>
      <c r="C53" s="112"/>
      <c r="D53" s="112"/>
      <c r="E53" s="112"/>
      <c r="F53" s="112"/>
      <c r="G53" s="112"/>
      <c r="H53" s="112"/>
      <c r="I53" s="112"/>
      <c r="J53" s="112"/>
      <c r="K53" s="112"/>
    </row>
    <row r="54" spans="2:11" ht="15.6">
      <c r="B54" s="112"/>
      <c r="C54" s="112"/>
      <c r="D54" s="112"/>
      <c r="E54" s="112"/>
      <c r="F54" s="112"/>
      <c r="G54" s="112"/>
      <c r="H54" s="112"/>
      <c r="I54" s="112"/>
      <c r="J54" s="112"/>
      <c r="K54" s="112"/>
    </row>
    <row r="55" spans="2:11" ht="15.6">
      <c r="B55" s="112"/>
      <c r="C55" s="112"/>
      <c r="D55" s="112"/>
      <c r="E55" s="112"/>
      <c r="F55" s="112"/>
      <c r="G55" s="112"/>
      <c r="H55" s="112"/>
      <c r="I55" s="112"/>
      <c r="J55" s="112"/>
      <c r="K55" s="112"/>
    </row>
    <row r="56" spans="2:11" ht="15.6">
      <c r="B56" s="112"/>
      <c r="C56" s="112"/>
      <c r="D56" s="112"/>
      <c r="E56" s="112"/>
      <c r="F56" s="112"/>
      <c r="G56" s="112"/>
      <c r="H56" s="112"/>
      <c r="I56" s="112"/>
      <c r="J56" s="112"/>
      <c r="K56" s="112"/>
    </row>
    <row r="57" spans="2:11" ht="15.6">
      <c r="B57" s="112"/>
      <c r="C57" s="112"/>
      <c r="D57" s="112"/>
      <c r="E57" s="112"/>
      <c r="F57" s="112"/>
      <c r="G57" s="112"/>
      <c r="H57" s="112"/>
      <c r="I57" s="112"/>
      <c r="J57" s="112"/>
      <c r="K57" s="112"/>
    </row>
    <row r="58" spans="2:11" ht="15.6">
      <c r="B58" s="112"/>
      <c r="C58" s="112"/>
      <c r="D58" s="112"/>
      <c r="E58" s="112"/>
      <c r="F58" s="112"/>
      <c r="G58" s="112"/>
      <c r="H58" s="112"/>
      <c r="I58" s="112"/>
      <c r="J58" s="112"/>
      <c r="K58" s="112"/>
    </row>
    <row r="59" spans="2:11" ht="15.6">
      <c r="B59" s="112"/>
      <c r="C59" s="112"/>
      <c r="D59" s="112"/>
      <c r="E59" s="112"/>
      <c r="F59" s="112"/>
      <c r="G59" s="112"/>
      <c r="H59" s="112"/>
      <c r="I59" s="112"/>
      <c r="J59" s="112"/>
      <c r="K59" s="112"/>
    </row>
    <row r="60" spans="2:11" ht="15.6">
      <c r="B60" s="112"/>
      <c r="C60" s="112"/>
      <c r="D60" s="112"/>
      <c r="E60" s="112"/>
      <c r="F60" s="112"/>
      <c r="G60" s="112"/>
      <c r="H60" s="112"/>
      <c r="I60" s="112"/>
      <c r="J60" s="112"/>
      <c r="K60" s="112"/>
    </row>
    <row r="61" spans="2:11" ht="15.6">
      <c r="B61" s="112"/>
      <c r="C61" s="112"/>
      <c r="D61" s="112"/>
      <c r="E61" s="112"/>
      <c r="F61" s="112"/>
      <c r="G61" s="112"/>
      <c r="H61" s="112"/>
      <c r="I61" s="112"/>
      <c r="J61" s="112"/>
      <c r="K61" s="112"/>
    </row>
    <row r="62" spans="2:11" ht="15.6">
      <c r="B62" s="112"/>
      <c r="C62" s="112"/>
      <c r="D62" s="112"/>
      <c r="E62" s="112"/>
      <c r="F62" s="112"/>
      <c r="G62" s="112"/>
      <c r="H62" s="112"/>
      <c r="I62" s="112"/>
      <c r="J62" s="112"/>
      <c r="K62" s="112"/>
    </row>
    <row r="63" spans="2:11" ht="15.6">
      <c r="B63" s="112"/>
      <c r="C63" s="112"/>
      <c r="D63" s="112"/>
      <c r="E63" s="112"/>
      <c r="F63" s="112"/>
      <c r="G63" s="112"/>
      <c r="H63" s="112"/>
      <c r="I63" s="112"/>
      <c r="J63" s="112"/>
      <c r="K63" s="112"/>
    </row>
    <row r="64" spans="2:11" ht="15.6">
      <c r="B64" s="112"/>
      <c r="C64" s="112"/>
      <c r="D64" s="112"/>
      <c r="E64" s="112"/>
      <c r="F64" s="112"/>
      <c r="G64" s="112"/>
      <c r="H64" s="112"/>
      <c r="I64" s="112"/>
      <c r="J64" s="112"/>
      <c r="K64" s="112"/>
    </row>
    <row r="65" spans="2:11" ht="15.6">
      <c r="B65" s="112"/>
      <c r="C65" s="112"/>
      <c r="D65" s="112"/>
      <c r="E65" s="112"/>
      <c r="F65" s="112"/>
      <c r="G65" s="112"/>
      <c r="H65" s="112"/>
      <c r="I65" s="112"/>
      <c r="J65" s="112"/>
      <c r="K65" s="112"/>
    </row>
    <row r="66" spans="2:11" ht="15.6">
      <c r="B66" s="112"/>
      <c r="C66" s="112"/>
      <c r="D66" s="112"/>
      <c r="E66" s="112"/>
      <c r="F66" s="112"/>
      <c r="G66" s="112"/>
      <c r="H66" s="112"/>
      <c r="I66" s="112"/>
      <c r="J66" s="112"/>
      <c r="K66" s="112"/>
    </row>
    <row r="67" spans="2:11" ht="15.6">
      <c r="B67" s="112"/>
      <c r="C67" s="112"/>
      <c r="D67" s="112"/>
      <c r="E67" s="112"/>
      <c r="F67" s="112"/>
      <c r="G67" s="112"/>
      <c r="H67" s="112"/>
      <c r="I67" s="112"/>
      <c r="J67" s="112"/>
      <c r="K67" s="11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A1B7-3F72-2040-8431-38DA1258606A}">
  <dimension ref="A1:K42"/>
  <sheetViews>
    <sheetView showGridLines="0" zoomScaleNormal="100" workbookViewId="0"/>
  </sheetViews>
  <sheetFormatPr defaultColWidth="11.1796875" defaultRowHeight="13.8"/>
  <cols>
    <col min="1" max="1" width="3.7265625" customWidth="1"/>
    <col min="2" max="2" width="13.1796875" customWidth="1"/>
  </cols>
  <sheetData>
    <row r="1" spans="1:11">
      <c r="A1" s="49"/>
      <c r="B1" s="49"/>
      <c r="C1" s="49"/>
      <c r="D1" s="49"/>
      <c r="E1" s="49"/>
      <c r="F1" s="49"/>
      <c r="G1" s="49"/>
      <c r="H1" s="49"/>
      <c r="I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</row>
    <row r="3" spans="1:11">
      <c r="A3" s="49"/>
      <c r="B3" s="49"/>
      <c r="C3" s="49"/>
      <c r="D3" s="49"/>
      <c r="E3" s="49"/>
      <c r="F3" s="49"/>
      <c r="G3" s="49"/>
      <c r="H3" s="49"/>
      <c r="I3" s="49"/>
    </row>
    <row r="4" spans="1:11">
      <c r="A4" s="49"/>
      <c r="B4" s="49"/>
      <c r="C4" s="49"/>
      <c r="D4" s="49"/>
      <c r="E4" s="49"/>
      <c r="F4" s="49"/>
      <c r="G4" s="49"/>
      <c r="H4" s="49"/>
      <c r="I4" s="49"/>
    </row>
    <row r="5" spans="1:11" ht="17.399999999999999">
      <c r="A5" s="49"/>
      <c r="B5" s="80" t="s">
        <v>280</v>
      </c>
      <c r="C5" s="49"/>
      <c r="D5" s="49"/>
      <c r="E5" s="49"/>
      <c r="F5" s="202"/>
      <c r="G5" s="202"/>
      <c r="H5" s="49"/>
      <c r="I5" s="184"/>
    </row>
    <row r="6" spans="1:11">
      <c r="A6" s="49"/>
      <c r="B6" s="49"/>
      <c r="C6" s="49"/>
      <c r="D6" s="49"/>
      <c r="E6" s="49"/>
      <c r="F6" s="49"/>
      <c r="G6" s="49"/>
      <c r="H6" s="49"/>
      <c r="I6" s="49"/>
    </row>
    <row r="7" spans="1:11">
      <c r="A7" s="49"/>
      <c r="B7" s="21" t="s">
        <v>207</v>
      </c>
      <c r="C7" s="49"/>
      <c r="D7" s="49"/>
      <c r="E7" s="49"/>
      <c r="F7" s="49"/>
      <c r="G7" s="49"/>
      <c r="H7" s="49"/>
      <c r="I7" s="49"/>
    </row>
    <row r="8" spans="1:11">
      <c r="A8" s="49"/>
      <c r="B8" s="32" t="s">
        <v>208</v>
      </c>
      <c r="C8" s="49"/>
      <c r="D8" s="49"/>
      <c r="E8" s="49"/>
      <c r="F8" s="49"/>
      <c r="G8" s="49"/>
      <c r="H8" s="49"/>
      <c r="I8" s="49"/>
    </row>
    <row r="9" spans="1:11">
      <c r="C9" s="46" t="s">
        <v>80</v>
      </c>
      <c r="D9" s="46" t="s">
        <v>81</v>
      </c>
      <c r="E9" s="46" t="s">
        <v>24</v>
      </c>
      <c r="F9" s="46" t="s">
        <v>25</v>
      </c>
      <c r="G9" s="46" t="s">
        <v>26</v>
      </c>
      <c r="H9" s="46" t="s">
        <v>27</v>
      </c>
      <c r="I9" s="46" t="s">
        <v>28</v>
      </c>
      <c r="J9" s="46" t="s">
        <v>82</v>
      </c>
      <c r="K9" s="46">
        <v>2020</v>
      </c>
    </row>
    <row r="10" spans="1:11">
      <c r="B10" s="47" t="s">
        <v>29</v>
      </c>
      <c r="C10" s="48">
        <v>91.4</v>
      </c>
      <c r="D10" s="48">
        <v>89.8</v>
      </c>
      <c r="E10" s="48">
        <v>88.5</v>
      </c>
      <c r="F10" s="48">
        <v>89</v>
      </c>
      <c r="G10" s="48">
        <v>88.3</v>
      </c>
      <c r="H10" s="48">
        <v>87</v>
      </c>
      <c r="I10" s="48">
        <v>85.3</v>
      </c>
      <c r="J10" s="48">
        <v>82.4</v>
      </c>
      <c r="K10" s="48">
        <v>80.8</v>
      </c>
    </row>
    <row r="11" spans="1:11">
      <c r="B11" s="47" t="s">
        <v>69</v>
      </c>
      <c r="C11" s="48">
        <v>86.2</v>
      </c>
      <c r="D11" s="48">
        <v>85.5</v>
      </c>
      <c r="E11" s="48">
        <v>82.6</v>
      </c>
      <c r="F11" s="48">
        <v>83.2</v>
      </c>
      <c r="G11" s="48">
        <v>84</v>
      </c>
      <c r="H11" s="48">
        <v>85.1</v>
      </c>
      <c r="I11" s="48">
        <v>84.9</v>
      </c>
      <c r="J11" s="48">
        <v>83.6</v>
      </c>
      <c r="K11" s="48">
        <v>82</v>
      </c>
    </row>
    <row r="12" spans="1:11">
      <c r="B12" s="47" t="s">
        <v>47</v>
      </c>
      <c r="C12" s="48">
        <v>91.7</v>
      </c>
      <c r="D12" s="48">
        <v>88</v>
      </c>
      <c r="E12" s="48">
        <v>86.5</v>
      </c>
      <c r="F12" s="48">
        <v>90.7</v>
      </c>
      <c r="G12" s="48">
        <v>84.4</v>
      </c>
      <c r="H12" s="48">
        <v>84.1</v>
      </c>
      <c r="I12" s="48">
        <v>87.2</v>
      </c>
      <c r="J12" s="48">
        <v>85.3</v>
      </c>
      <c r="K12" s="48">
        <v>83.8</v>
      </c>
    </row>
    <row r="13" spans="1:11">
      <c r="B13" s="47" t="s">
        <v>54</v>
      </c>
      <c r="C13" s="48">
        <v>115.1</v>
      </c>
      <c r="D13" s="48">
        <v>108.6</v>
      </c>
      <c r="E13" s="48">
        <v>109.9</v>
      </c>
      <c r="F13" s="48">
        <v>111.5</v>
      </c>
      <c r="G13" s="48">
        <v>106.3</v>
      </c>
      <c r="H13" s="48">
        <v>108.2</v>
      </c>
      <c r="I13" s="48">
        <v>98.9</v>
      </c>
      <c r="J13" s="48">
        <v>97.1</v>
      </c>
      <c r="K13" s="48">
        <v>89.5</v>
      </c>
    </row>
    <row r="14" spans="1:11">
      <c r="B14" s="47" t="s">
        <v>49</v>
      </c>
      <c r="C14" s="48">
        <v>95.8</v>
      </c>
      <c r="D14" s="48">
        <v>93.7</v>
      </c>
      <c r="E14" s="48">
        <v>92.9</v>
      </c>
      <c r="F14" s="48">
        <v>90.4</v>
      </c>
      <c r="G14" s="48">
        <v>91.8</v>
      </c>
      <c r="H14" s="48">
        <v>90.7</v>
      </c>
      <c r="I14" s="48">
        <v>87.8</v>
      </c>
      <c r="J14" s="48">
        <v>87</v>
      </c>
      <c r="K14" s="48">
        <v>86.6</v>
      </c>
    </row>
    <row r="15" spans="1:11">
      <c r="B15" s="47" t="s">
        <v>50</v>
      </c>
      <c r="C15" s="48">
        <v>101.5</v>
      </c>
      <c r="D15" s="48">
        <v>101.1</v>
      </c>
      <c r="E15" s="48">
        <v>101.6</v>
      </c>
      <c r="F15" s="48">
        <v>101.2</v>
      </c>
      <c r="G15" s="48">
        <v>100.6</v>
      </c>
      <c r="H15" s="48">
        <v>98</v>
      </c>
      <c r="I15" s="48">
        <v>94.2</v>
      </c>
      <c r="J15" s="48">
        <v>95.2</v>
      </c>
      <c r="K15" s="48">
        <v>106.6</v>
      </c>
    </row>
    <row r="16" spans="1:11">
      <c r="B16" s="47" t="s">
        <v>64</v>
      </c>
      <c r="C16" s="48">
        <v>83.1</v>
      </c>
      <c r="D16" s="48">
        <v>78.5</v>
      </c>
      <c r="E16" s="48">
        <v>78.7</v>
      </c>
      <c r="F16" s="48">
        <v>79.5</v>
      </c>
      <c r="G16" s="48">
        <v>81.2</v>
      </c>
      <c r="H16" s="48">
        <v>78.5</v>
      </c>
      <c r="I16" s="48">
        <v>76.5</v>
      </c>
      <c r="J16" s="48">
        <v>73.8</v>
      </c>
      <c r="K16" s="48">
        <v>71.099999999999994</v>
      </c>
    </row>
    <row r="17" spans="2:11">
      <c r="B17" s="47" t="s">
        <v>68</v>
      </c>
      <c r="C17" s="48">
        <v>78.5</v>
      </c>
      <c r="D17" s="48">
        <v>82</v>
      </c>
      <c r="E17" s="48">
        <v>77.400000000000006</v>
      </c>
      <c r="F17" s="48">
        <v>72.900000000000006</v>
      </c>
      <c r="G17" s="48">
        <v>74.2</v>
      </c>
      <c r="H17" s="48">
        <v>68.900000000000006</v>
      </c>
      <c r="I17" s="48">
        <v>68.599999999999994</v>
      </c>
      <c r="J17" s="48">
        <v>63.3</v>
      </c>
      <c r="K17" s="48">
        <v>62.1</v>
      </c>
    </row>
    <row r="18" spans="2:11">
      <c r="B18" s="47" t="s">
        <v>70</v>
      </c>
      <c r="C18" s="48">
        <v>102.2</v>
      </c>
      <c r="D18" s="48">
        <v>101.4</v>
      </c>
      <c r="E18" s="48">
        <v>103.8</v>
      </c>
      <c r="F18" s="48">
        <v>101.4</v>
      </c>
      <c r="G18" s="48">
        <v>90.7</v>
      </c>
      <c r="H18" s="48">
        <v>98</v>
      </c>
      <c r="I18" s="48">
        <v>96.9</v>
      </c>
      <c r="J18" s="48">
        <v>79.400000000000006</v>
      </c>
      <c r="K18" s="48">
        <v>65.7</v>
      </c>
    </row>
    <row r="19" spans="2:11">
      <c r="B19" s="47" t="s">
        <v>71</v>
      </c>
      <c r="C19" s="48">
        <v>84.8</v>
      </c>
      <c r="D19" s="48">
        <v>87.3</v>
      </c>
      <c r="E19" s="48">
        <v>78.599999999999994</v>
      </c>
      <c r="F19" s="48">
        <v>75.8</v>
      </c>
      <c r="G19" s="48">
        <v>78.099999999999994</v>
      </c>
      <c r="H19" s="48">
        <v>72.8</v>
      </c>
      <c r="I19" s="48">
        <v>73.5</v>
      </c>
      <c r="J19" s="48">
        <v>69.400000000000006</v>
      </c>
      <c r="K19" s="48">
        <v>65.099999999999994</v>
      </c>
    </row>
    <row r="20" spans="2:11">
      <c r="B20" s="47" t="s">
        <v>51</v>
      </c>
      <c r="C20" s="48">
        <v>86</v>
      </c>
      <c r="D20" s="48">
        <v>85.6</v>
      </c>
      <c r="E20" s="48">
        <v>80.5</v>
      </c>
      <c r="F20" s="48">
        <v>80.900000000000006</v>
      </c>
      <c r="G20" s="48">
        <v>83.1</v>
      </c>
      <c r="H20" s="48">
        <v>83.4</v>
      </c>
      <c r="I20" s="48">
        <v>79.900000000000006</v>
      </c>
      <c r="J20" s="48">
        <v>79.3</v>
      </c>
      <c r="K20" s="48">
        <v>79.3</v>
      </c>
    </row>
    <row r="21" spans="2:11">
      <c r="B21" s="47" t="s">
        <v>57</v>
      </c>
      <c r="C21" s="48">
        <v>95.4</v>
      </c>
      <c r="D21" s="48">
        <v>95.4</v>
      </c>
      <c r="E21" s="48">
        <v>94.7</v>
      </c>
      <c r="F21" s="48">
        <v>94.9</v>
      </c>
      <c r="G21" s="48">
        <v>94.6</v>
      </c>
      <c r="H21" s="48">
        <v>91.8</v>
      </c>
      <c r="I21" s="48">
        <v>90.1</v>
      </c>
      <c r="J21" s="48">
        <v>86.1</v>
      </c>
      <c r="K21" s="48">
        <v>84.1</v>
      </c>
    </row>
    <row r="22" spans="2:11">
      <c r="B22" s="47" t="s">
        <v>58</v>
      </c>
      <c r="C22" s="48">
        <v>93.4</v>
      </c>
      <c r="D22" s="48">
        <v>93.3</v>
      </c>
      <c r="E22" s="48">
        <v>89.5</v>
      </c>
      <c r="F22" s="48">
        <v>85.2</v>
      </c>
      <c r="G22" s="48">
        <v>81.599999999999994</v>
      </c>
      <c r="H22" s="48">
        <v>83</v>
      </c>
      <c r="I22" s="48">
        <v>81.400000000000006</v>
      </c>
      <c r="J22" s="48">
        <v>75</v>
      </c>
      <c r="K22" s="48">
        <v>72.8</v>
      </c>
    </row>
    <row r="23" spans="2:11">
      <c r="B23" s="47" t="s">
        <v>46</v>
      </c>
      <c r="C23" s="48">
        <v>80.8</v>
      </c>
      <c r="D23" s="48">
        <v>79</v>
      </c>
      <c r="E23" s="48">
        <v>78.2</v>
      </c>
      <c r="F23" s="48">
        <v>78.5</v>
      </c>
      <c r="G23" s="48">
        <v>79</v>
      </c>
      <c r="H23" s="48">
        <v>78.400000000000006</v>
      </c>
      <c r="I23" s="48">
        <v>77.8</v>
      </c>
      <c r="J23" s="48">
        <v>77.599999999999994</v>
      </c>
      <c r="K23" s="48">
        <v>75.900000000000006</v>
      </c>
    </row>
    <row r="24" spans="2:11">
      <c r="B24" s="47" t="s">
        <v>45</v>
      </c>
      <c r="C24" s="48">
        <v>89.3</v>
      </c>
      <c r="D24" s="48">
        <v>90.4</v>
      </c>
      <c r="E24" s="48">
        <v>88.1</v>
      </c>
      <c r="F24" s="48">
        <v>87.5</v>
      </c>
      <c r="G24" s="48">
        <v>86.6</v>
      </c>
      <c r="H24" s="48">
        <v>85.6</v>
      </c>
      <c r="I24" s="48">
        <v>83.7</v>
      </c>
      <c r="J24" s="48">
        <v>79.599999999999994</v>
      </c>
      <c r="K24" s="48">
        <v>81.8</v>
      </c>
    </row>
    <row r="25" spans="2:11">
      <c r="B25" s="47" t="s">
        <v>55</v>
      </c>
      <c r="C25" s="48">
        <v>92.2</v>
      </c>
      <c r="D25" s="48">
        <v>87.9</v>
      </c>
      <c r="E25" s="48">
        <v>87.8</v>
      </c>
      <c r="F25" s="48">
        <v>87.5</v>
      </c>
      <c r="G25" s="48">
        <v>87.5</v>
      </c>
      <c r="H25" s="48">
        <v>83.3</v>
      </c>
      <c r="I25" s="48">
        <v>83.6</v>
      </c>
      <c r="J25" s="48">
        <v>81.900000000000006</v>
      </c>
      <c r="K25" s="48">
        <v>80.2</v>
      </c>
    </row>
    <row r="26" spans="2:11">
      <c r="B26" s="47" t="s">
        <v>66</v>
      </c>
      <c r="C26" s="48">
        <v>84.3</v>
      </c>
      <c r="D26" s="48">
        <v>84.7</v>
      </c>
      <c r="E26" s="48">
        <v>82.9</v>
      </c>
      <c r="F26" s="48">
        <v>85.6</v>
      </c>
      <c r="G26" s="48">
        <v>86.2</v>
      </c>
      <c r="H26" s="48">
        <v>83</v>
      </c>
      <c r="I26" s="48">
        <v>83.8</v>
      </c>
      <c r="J26" s="48">
        <v>83.8</v>
      </c>
      <c r="K26" s="48">
        <v>81.2</v>
      </c>
    </row>
    <row r="27" spans="2:11">
      <c r="B27" s="47" t="s">
        <v>60</v>
      </c>
      <c r="C27" s="48">
        <v>111.4</v>
      </c>
      <c r="D27" s="48">
        <v>111.9</v>
      </c>
      <c r="E27" s="48">
        <v>107.6</v>
      </c>
      <c r="F27" s="48">
        <v>105.4</v>
      </c>
      <c r="G27" s="48">
        <v>106</v>
      </c>
      <c r="H27" s="48">
        <v>100.7</v>
      </c>
      <c r="I27" s="48">
        <v>102.1</v>
      </c>
      <c r="J27" s="48">
        <v>102.6</v>
      </c>
      <c r="K27" s="48">
        <v>104.2</v>
      </c>
    </row>
    <row r="28" spans="2:11">
      <c r="B28" s="47" t="s">
        <v>52</v>
      </c>
      <c r="C28" s="48">
        <v>105.6</v>
      </c>
      <c r="D28" s="48">
        <v>103.1</v>
      </c>
      <c r="E28" s="48">
        <v>100.6</v>
      </c>
      <c r="F28" s="48">
        <v>96.5</v>
      </c>
      <c r="G28" s="48">
        <v>93.2</v>
      </c>
      <c r="H28" s="48">
        <v>91.9</v>
      </c>
      <c r="I28" s="48">
        <v>91.4</v>
      </c>
      <c r="J28" s="48">
        <v>92.3</v>
      </c>
      <c r="K28" s="48">
        <v>87.2</v>
      </c>
    </row>
    <row r="29" spans="2:11">
      <c r="B29" s="47" t="s">
        <v>48</v>
      </c>
      <c r="C29" s="48">
        <v>89.4</v>
      </c>
      <c r="D29" s="48">
        <v>86.6</v>
      </c>
      <c r="E29" s="48">
        <v>85.1</v>
      </c>
      <c r="F29" s="48">
        <v>70.5</v>
      </c>
      <c r="G29" s="48">
        <v>60.6</v>
      </c>
      <c r="H29" s="48">
        <v>59.7</v>
      </c>
      <c r="I29" s="48">
        <v>58.7</v>
      </c>
      <c r="J29" s="48">
        <v>58.9</v>
      </c>
      <c r="K29" s="48">
        <v>67.599999999999994</v>
      </c>
    </row>
    <row r="30" spans="2:11">
      <c r="B30" s="47" t="s">
        <v>63</v>
      </c>
      <c r="C30" s="48">
        <v>94.2</v>
      </c>
      <c r="D30" s="48">
        <v>95.8</v>
      </c>
      <c r="E30" s="48">
        <v>96.6</v>
      </c>
      <c r="F30" s="48">
        <v>98.9</v>
      </c>
      <c r="G30" s="48">
        <v>97.2</v>
      </c>
      <c r="H30" s="48">
        <v>94.4</v>
      </c>
      <c r="I30" s="48">
        <v>93.7</v>
      </c>
      <c r="J30" s="48">
        <v>92.2</v>
      </c>
      <c r="K30" s="48">
        <v>87.8</v>
      </c>
    </row>
    <row r="31" spans="2:11">
      <c r="B31" s="47" t="s">
        <v>56</v>
      </c>
      <c r="C31" s="48">
        <v>94.2</v>
      </c>
      <c r="D31" s="48">
        <v>92.6</v>
      </c>
      <c r="E31" s="48">
        <v>92.2</v>
      </c>
      <c r="F31" s="48">
        <v>92.3</v>
      </c>
      <c r="G31" s="48">
        <v>90.9</v>
      </c>
      <c r="H31" s="48">
        <v>90.3</v>
      </c>
      <c r="I31" s="48">
        <v>86</v>
      </c>
      <c r="J31" s="48">
        <v>83.8</v>
      </c>
      <c r="K31" s="48">
        <v>82.2</v>
      </c>
    </row>
    <row r="32" spans="2:11">
      <c r="B32" s="47" t="s">
        <v>65</v>
      </c>
      <c r="C32" s="48">
        <v>88.4</v>
      </c>
      <c r="D32" s="48">
        <v>84.2</v>
      </c>
      <c r="E32" s="48">
        <v>82</v>
      </c>
      <c r="F32" s="48">
        <v>86.9</v>
      </c>
      <c r="G32" s="48">
        <v>85</v>
      </c>
      <c r="H32" s="48">
        <v>89</v>
      </c>
      <c r="I32" s="48">
        <v>85.5</v>
      </c>
      <c r="J32" s="48">
        <v>78.8</v>
      </c>
      <c r="K32" s="48">
        <v>76.3</v>
      </c>
    </row>
    <row r="33" spans="2:11">
      <c r="B33" s="47" t="s">
        <v>67</v>
      </c>
      <c r="C33" s="48">
        <v>100</v>
      </c>
      <c r="D33" s="48">
        <v>97</v>
      </c>
      <c r="E33" s="48">
        <v>95.9</v>
      </c>
      <c r="F33" s="48">
        <v>94.2</v>
      </c>
      <c r="G33" s="48">
        <v>92.7</v>
      </c>
      <c r="H33" s="48">
        <v>91.1</v>
      </c>
      <c r="I33" s="48">
        <v>91</v>
      </c>
      <c r="J33" s="48">
        <v>88.2</v>
      </c>
      <c r="K33" s="48">
        <v>86.8</v>
      </c>
    </row>
    <row r="34" spans="2:11">
      <c r="B34" s="47" t="s">
        <v>62</v>
      </c>
      <c r="C34" s="48">
        <v>87</v>
      </c>
      <c r="D34" s="48">
        <v>85.4</v>
      </c>
      <c r="E34" s="48">
        <v>83.5</v>
      </c>
      <c r="F34" s="48">
        <v>82.9</v>
      </c>
      <c r="G34" s="48">
        <v>82.9</v>
      </c>
      <c r="H34" s="48">
        <v>81.3</v>
      </c>
      <c r="I34" s="48">
        <v>81.8</v>
      </c>
      <c r="J34" s="48">
        <v>77.7</v>
      </c>
      <c r="K34" s="48">
        <v>73.7</v>
      </c>
    </row>
    <row r="35" spans="2:11">
      <c r="B35" s="47" t="s">
        <v>53</v>
      </c>
      <c r="C35" s="48">
        <v>99.8</v>
      </c>
      <c r="D35" s="48">
        <v>97.7</v>
      </c>
      <c r="E35" s="48">
        <v>89.7</v>
      </c>
      <c r="F35" s="48">
        <v>91.4</v>
      </c>
      <c r="G35" s="48">
        <v>94.2</v>
      </c>
      <c r="H35" s="48">
        <v>92</v>
      </c>
      <c r="I35" s="48">
        <v>91.8</v>
      </c>
      <c r="J35" s="48">
        <v>90.1</v>
      </c>
      <c r="K35" s="48">
        <v>87.8</v>
      </c>
    </row>
    <row r="36" spans="2:11">
      <c r="B36" s="47" t="s">
        <v>61</v>
      </c>
      <c r="C36" s="48">
        <v>87.8</v>
      </c>
      <c r="D36" s="48">
        <v>84.9</v>
      </c>
      <c r="E36" s="48">
        <v>86.6</v>
      </c>
      <c r="F36" s="48">
        <v>88.7</v>
      </c>
      <c r="G36" s="48">
        <v>84.2</v>
      </c>
      <c r="H36" s="48">
        <v>84.8</v>
      </c>
      <c r="I36" s="48">
        <v>83.2</v>
      </c>
      <c r="J36" s="48">
        <v>79.8</v>
      </c>
      <c r="K36" s="48">
        <v>76.2</v>
      </c>
    </row>
    <row r="37" spans="2:11">
      <c r="B37" s="47" t="s">
        <v>59</v>
      </c>
      <c r="C37" s="48">
        <v>79.099999999999994</v>
      </c>
      <c r="D37" s="48">
        <v>77.3</v>
      </c>
      <c r="E37" s="48">
        <v>74.8</v>
      </c>
      <c r="F37" s="48">
        <v>79.099999999999994</v>
      </c>
      <c r="G37" s="48">
        <v>74.099999999999994</v>
      </c>
      <c r="H37" s="48">
        <v>71.5</v>
      </c>
      <c r="I37" s="48">
        <v>69.7</v>
      </c>
      <c r="J37" s="48">
        <v>68.099999999999994</v>
      </c>
      <c r="K37" s="48">
        <v>68</v>
      </c>
    </row>
    <row r="38" spans="2:11">
      <c r="B38" s="86" t="s">
        <v>344</v>
      </c>
    </row>
    <row r="39" spans="2:11" ht="13.95" customHeight="1">
      <c r="B39" s="242" t="s">
        <v>350</v>
      </c>
      <c r="C39" s="242"/>
      <c r="D39" s="242"/>
      <c r="E39" s="241"/>
      <c r="F39" s="241"/>
      <c r="G39" s="241"/>
      <c r="H39" s="241"/>
      <c r="I39" s="241"/>
      <c r="J39" s="241"/>
    </row>
    <row r="40" spans="2:11">
      <c r="B40" s="241"/>
      <c r="C40" s="241"/>
      <c r="D40" s="241"/>
      <c r="E40" s="241"/>
      <c r="F40" s="241"/>
      <c r="G40" s="241"/>
      <c r="H40" s="241"/>
      <c r="I40" s="241"/>
      <c r="J40" s="241"/>
    </row>
    <row r="41" spans="2:11">
      <c r="B41" s="241"/>
      <c r="C41" s="241"/>
      <c r="D41" s="241"/>
      <c r="E41" s="241"/>
      <c r="F41" s="241"/>
      <c r="G41" s="241"/>
      <c r="H41" s="241"/>
      <c r="I41" s="241"/>
      <c r="J41" s="241"/>
    </row>
    <row r="42" spans="2:11">
      <c r="B42" s="241"/>
      <c r="C42" s="241"/>
      <c r="D42" s="241"/>
      <c r="E42" s="241"/>
      <c r="F42" s="241"/>
      <c r="G42" s="241"/>
      <c r="H42" s="241"/>
      <c r="I42" s="241"/>
      <c r="J42" s="241"/>
    </row>
  </sheetData>
  <pageMargins left="0.7" right="0.7" top="0.75" bottom="0.75" header="0.3" footer="0.3"/>
  <ignoredErrors>
    <ignoredError sqref="C9:J9" numberStoredAsText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03AA-2F92-BF48-90DB-83E48588A5FA}">
  <dimension ref="B1:N115"/>
  <sheetViews>
    <sheetView showGridLines="0" zoomScaleNormal="100" workbookViewId="0">
      <selection activeCell="A4" sqref="A4"/>
    </sheetView>
  </sheetViews>
  <sheetFormatPr defaultColWidth="10.81640625" defaultRowHeight="13.8"/>
  <cols>
    <col min="1" max="1" width="5" customWidth="1"/>
    <col min="2" max="2" width="35.81640625" customWidth="1"/>
    <col min="12" max="12" width="14.81640625" customWidth="1"/>
    <col min="13" max="13" width="14.26953125" customWidth="1"/>
    <col min="14" max="14" width="16.54296875" customWidth="1"/>
  </cols>
  <sheetData>
    <row r="1" spans="2:14">
      <c r="C1" s="274"/>
      <c r="D1" s="274"/>
    </row>
    <row r="2" spans="2:14">
      <c r="C2" s="274"/>
      <c r="D2" s="274"/>
    </row>
    <row r="3" spans="2:14">
      <c r="C3" s="274"/>
      <c r="D3" s="274"/>
    </row>
    <row r="4" spans="2:14">
      <c r="C4" s="274"/>
      <c r="D4" s="274"/>
    </row>
    <row r="5" spans="2:14" ht="17.399999999999999">
      <c r="B5" s="90" t="s">
        <v>388</v>
      </c>
      <c r="C5" s="274"/>
      <c r="D5" s="274"/>
    </row>
    <row r="6" spans="2:14">
      <c r="C6" s="274"/>
      <c r="D6" s="274"/>
    </row>
    <row r="7" spans="2:14">
      <c r="B7" s="21" t="s">
        <v>35</v>
      </c>
      <c r="L7" s="27" t="s">
        <v>339</v>
      </c>
    </row>
    <row r="8" spans="2:14">
      <c r="B8" s="32" t="s">
        <v>299</v>
      </c>
    </row>
    <row r="9" spans="2:14" ht="13.95" customHeight="1">
      <c r="B9" s="215"/>
      <c r="C9" s="46">
        <v>2012</v>
      </c>
      <c r="D9" s="46">
        <v>2013</v>
      </c>
      <c r="E9" s="46">
        <v>2014</v>
      </c>
      <c r="F9" s="46">
        <v>2015</v>
      </c>
      <c r="G9" s="46">
        <v>2016</v>
      </c>
      <c r="H9" s="46">
        <v>2017</v>
      </c>
      <c r="I9" s="46">
        <v>2018</v>
      </c>
      <c r="J9" s="46">
        <v>2019</v>
      </c>
      <c r="M9" s="306" t="s">
        <v>301</v>
      </c>
      <c r="N9" s="306" t="s">
        <v>302</v>
      </c>
    </row>
    <row r="10" spans="2:14" ht="13.95" customHeight="1">
      <c r="B10" s="209" t="s">
        <v>288</v>
      </c>
      <c r="C10" s="132">
        <v>38.5</v>
      </c>
      <c r="D10" s="132">
        <v>38.5</v>
      </c>
      <c r="E10" s="132">
        <v>37.5</v>
      </c>
      <c r="F10" s="132">
        <v>36.799999999999997</v>
      </c>
      <c r="G10" s="132">
        <v>37</v>
      </c>
      <c r="H10" s="132">
        <v>35.200000000000003</v>
      </c>
      <c r="I10" s="132">
        <v>35.799999999999997</v>
      </c>
      <c r="J10" s="132">
        <v>35.200000000000003</v>
      </c>
      <c r="M10" s="306"/>
      <c r="N10" s="306"/>
    </row>
    <row r="11" spans="2:14">
      <c r="B11" s="209" t="s">
        <v>289</v>
      </c>
      <c r="C11" s="132">
        <v>0.1</v>
      </c>
      <c r="D11" s="132">
        <v>0.1</v>
      </c>
      <c r="E11" s="132">
        <v>0.1</v>
      </c>
      <c r="F11" s="132">
        <v>0.1</v>
      </c>
      <c r="G11" s="132">
        <v>0.1</v>
      </c>
      <c r="H11" s="132">
        <v>0.1</v>
      </c>
      <c r="I11" s="132">
        <v>0.1</v>
      </c>
      <c r="J11" s="132">
        <v>0.1</v>
      </c>
      <c r="M11" s="306"/>
      <c r="N11" s="306"/>
    </row>
    <row r="12" spans="2:14">
      <c r="B12" s="209" t="s">
        <v>290</v>
      </c>
      <c r="C12" s="132" t="s">
        <v>287</v>
      </c>
      <c r="D12" s="132" t="s">
        <v>287</v>
      </c>
      <c r="E12" s="132" t="s">
        <v>287</v>
      </c>
      <c r="F12" s="132" t="s">
        <v>287</v>
      </c>
      <c r="G12" s="132" t="s">
        <v>287</v>
      </c>
      <c r="H12" s="132" t="s">
        <v>287</v>
      </c>
      <c r="I12" s="132" t="s">
        <v>287</v>
      </c>
      <c r="J12" s="132" t="s">
        <v>287</v>
      </c>
      <c r="L12" s="14" t="s">
        <v>69</v>
      </c>
      <c r="M12" s="74">
        <v>2E-3</v>
      </c>
      <c r="N12" s="74">
        <v>1E-3</v>
      </c>
    </row>
    <row r="13" spans="2:14">
      <c r="B13" s="209" t="s">
        <v>291</v>
      </c>
      <c r="C13" s="132">
        <v>4.2</v>
      </c>
      <c r="D13" s="132">
        <v>4.2</v>
      </c>
      <c r="E13" s="132">
        <v>4.3</v>
      </c>
      <c r="F13" s="132">
        <v>4.3</v>
      </c>
      <c r="G13" s="132">
        <v>4.2</v>
      </c>
      <c r="H13" s="132">
        <v>4.0999999999999996</v>
      </c>
      <c r="I13" s="132">
        <v>4.5</v>
      </c>
      <c r="J13" s="132">
        <v>4.7</v>
      </c>
      <c r="L13" s="14" t="s">
        <v>47</v>
      </c>
      <c r="M13" s="74">
        <v>8.0000000000000002E-3</v>
      </c>
      <c r="N13" s="214">
        <v>0.01</v>
      </c>
    </row>
    <row r="14" spans="2:14">
      <c r="B14" s="209" t="s">
        <v>292</v>
      </c>
      <c r="C14" s="132">
        <v>3.9</v>
      </c>
      <c r="D14" s="132">
        <v>3.9</v>
      </c>
      <c r="E14" s="132">
        <v>4.0999999999999996</v>
      </c>
      <c r="F14" s="132">
        <v>4.4000000000000004</v>
      </c>
      <c r="G14" s="132">
        <v>4</v>
      </c>
      <c r="H14" s="132">
        <v>4</v>
      </c>
      <c r="I14" s="132">
        <v>4.3</v>
      </c>
      <c r="J14" s="132">
        <v>4.5999999999999996</v>
      </c>
      <c r="L14" s="14" t="s">
        <v>54</v>
      </c>
      <c r="M14" s="214">
        <v>0.03</v>
      </c>
      <c r="N14" s="74">
        <v>1.9E-2</v>
      </c>
    </row>
    <row r="15" spans="2:14">
      <c r="B15" s="209" t="s">
        <v>293</v>
      </c>
      <c r="C15" s="132">
        <v>1.6</v>
      </c>
      <c r="D15" s="132">
        <v>1.6</v>
      </c>
      <c r="E15" s="132">
        <v>1.7</v>
      </c>
      <c r="F15" s="132">
        <v>1.6</v>
      </c>
      <c r="G15" s="132">
        <v>1.6</v>
      </c>
      <c r="H15" s="132">
        <v>1.7</v>
      </c>
      <c r="I15" s="132">
        <v>1.7</v>
      </c>
      <c r="J15" s="132">
        <v>1.7</v>
      </c>
      <c r="L15" s="14" t="s">
        <v>49</v>
      </c>
      <c r="M15" s="74">
        <v>9.9000000000000005E-2</v>
      </c>
      <c r="N15" s="214">
        <v>0.08</v>
      </c>
    </row>
    <row r="16" spans="2:14">
      <c r="B16" s="209" t="s">
        <v>294</v>
      </c>
      <c r="C16" s="132">
        <v>95.9</v>
      </c>
      <c r="D16" s="132">
        <v>109.2</v>
      </c>
      <c r="E16" s="132">
        <v>116.3</v>
      </c>
      <c r="F16" s="132">
        <v>117.8</v>
      </c>
      <c r="G16" s="132">
        <v>123.2</v>
      </c>
      <c r="H16" s="132">
        <v>156.5</v>
      </c>
      <c r="I16" s="132">
        <v>212.2</v>
      </c>
      <c r="J16" s="132">
        <v>208</v>
      </c>
      <c r="L16" s="14" t="s">
        <v>50</v>
      </c>
      <c r="M16" s="214">
        <v>0.1</v>
      </c>
      <c r="N16" s="74">
        <v>5.9000000000000004E-2</v>
      </c>
    </row>
    <row r="17" spans="2:14">
      <c r="B17" s="210" t="s">
        <v>389</v>
      </c>
      <c r="C17" s="211">
        <v>144.19999999999999</v>
      </c>
      <c r="D17" s="211">
        <v>157.5</v>
      </c>
      <c r="E17" s="211">
        <v>164</v>
      </c>
      <c r="F17" s="211">
        <v>165</v>
      </c>
      <c r="G17" s="211">
        <v>170</v>
      </c>
      <c r="H17" s="211">
        <v>201.7</v>
      </c>
      <c r="I17" s="211">
        <v>258.60000000000002</v>
      </c>
      <c r="J17" s="211">
        <v>254.5</v>
      </c>
      <c r="L17" s="14" t="s">
        <v>64</v>
      </c>
      <c r="M17" s="74">
        <v>5.0000000000000001E-3</v>
      </c>
      <c r="N17" s="74">
        <v>2E-3</v>
      </c>
    </row>
    <row r="18" spans="2:14">
      <c r="B18" s="209" t="s">
        <v>295</v>
      </c>
      <c r="C18" s="85">
        <v>4112</v>
      </c>
      <c r="D18" s="85">
        <v>4034</v>
      </c>
      <c r="E18" s="85">
        <v>4158</v>
      </c>
      <c r="F18" s="85">
        <v>4233</v>
      </c>
      <c r="G18" s="85">
        <v>4303</v>
      </c>
      <c r="H18" s="85">
        <v>4459</v>
      </c>
      <c r="I18" s="85">
        <v>4572</v>
      </c>
      <c r="J18" s="85">
        <v>4612</v>
      </c>
      <c r="L18" s="14" t="s">
        <v>68</v>
      </c>
      <c r="M18" s="74">
        <v>4.4000000000000004E-2</v>
      </c>
      <c r="N18" s="74">
        <v>5.2000000000000005E-2</v>
      </c>
    </row>
    <row r="19" spans="2:14">
      <c r="B19" s="210" t="s">
        <v>296</v>
      </c>
      <c r="C19" s="212">
        <v>3.5000000000000003E-2</v>
      </c>
      <c r="D19" s="212">
        <v>3.9E-2</v>
      </c>
      <c r="E19" s="212">
        <v>3.9E-2</v>
      </c>
      <c r="F19" s="212">
        <v>3.9E-2</v>
      </c>
      <c r="G19" s="212">
        <v>0.04</v>
      </c>
      <c r="H19" s="212">
        <v>4.4999999999999998E-2</v>
      </c>
      <c r="I19" s="212">
        <v>5.7000000000000002E-2</v>
      </c>
      <c r="J19" s="212">
        <v>5.5E-2</v>
      </c>
      <c r="L19" s="14" t="s">
        <v>70</v>
      </c>
      <c r="M19" s="74">
        <v>6.4000000000000001E-2</v>
      </c>
      <c r="N19" s="74">
        <v>4.2999999999999997E-2</v>
      </c>
    </row>
    <row r="20" spans="2:14">
      <c r="B20" s="86" t="s">
        <v>338</v>
      </c>
      <c r="C20" s="244"/>
      <c r="D20" s="208"/>
      <c r="E20" s="208"/>
      <c r="F20" s="208"/>
      <c r="G20" s="208"/>
      <c r="H20" s="243"/>
      <c r="I20" s="208"/>
      <c r="J20" s="208"/>
      <c r="L20" s="14" t="s">
        <v>71</v>
      </c>
      <c r="M20" s="74">
        <v>2.2000000000000002E-2</v>
      </c>
      <c r="N20" s="74">
        <v>1.3999999999999999E-2</v>
      </c>
    </row>
    <row r="21" spans="2:14">
      <c r="B21" s="86"/>
      <c r="C21" s="244"/>
      <c r="D21" s="208"/>
      <c r="E21" s="208"/>
      <c r="F21" s="208"/>
      <c r="G21" s="208"/>
      <c r="H21" s="208"/>
      <c r="I21" s="208"/>
      <c r="J21" s="208"/>
      <c r="L21" s="14" t="s">
        <v>51</v>
      </c>
      <c r="M21" s="74">
        <v>1.3999999999999999E-2</v>
      </c>
      <c r="N21" s="214">
        <v>0.01</v>
      </c>
    </row>
    <row r="22" spans="2:14">
      <c r="B22" s="21" t="s">
        <v>21</v>
      </c>
      <c r="C22" s="184"/>
      <c r="D22" s="184"/>
      <c r="E22" s="184"/>
      <c r="F22" s="184"/>
      <c r="G22" s="184"/>
      <c r="H22" s="184"/>
      <c r="I22" s="184"/>
      <c r="J22" s="184"/>
      <c r="L22" s="14" t="s">
        <v>57</v>
      </c>
      <c r="M22" s="74">
        <v>1.3000000000000001E-2</v>
      </c>
      <c r="N22" s="214">
        <v>0.01</v>
      </c>
    </row>
    <row r="23" spans="2:14">
      <c r="B23" s="32" t="s">
        <v>300</v>
      </c>
      <c r="C23" s="184"/>
      <c r="D23" s="184"/>
      <c r="E23" s="184"/>
      <c r="F23" s="184"/>
      <c r="G23" s="184"/>
      <c r="H23" s="184"/>
      <c r="I23" s="184"/>
      <c r="J23" s="184"/>
      <c r="L23" s="14" t="s">
        <v>58</v>
      </c>
      <c r="M23" s="214">
        <v>0.15</v>
      </c>
      <c r="N23" s="74">
        <v>5.0999999999999997E-2</v>
      </c>
    </row>
    <row r="24" spans="2:14">
      <c r="B24" s="32"/>
      <c r="C24" s="46">
        <v>2012</v>
      </c>
      <c r="D24" s="46">
        <v>2013</v>
      </c>
      <c r="E24" s="46">
        <v>2014</v>
      </c>
      <c r="F24" s="46">
        <v>2015</v>
      </c>
      <c r="G24" s="46">
        <v>2016</v>
      </c>
      <c r="H24" s="46">
        <v>2017</v>
      </c>
      <c r="I24" s="46">
        <v>2018</v>
      </c>
      <c r="J24" s="46">
        <v>2019</v>
      </c>
      <c r="L24" s="14" t="s">
        <v>46</v>
      </c>
      <c r="M24" s="74">
        <v>4.0000000000000001E-3</v>
      </c>
      <c r="N24" s="74">
        <v>4.0000000000000001E-3</v>
      </c>
    </row>
    <row r="25" spans="2:14">
      <c r="B25" s="209" t="s">
        <v>288</v>
      </c>
      <c r="C25" s="85">
        <v>623</v>
      </c>
      <c r="D25" s="85">
        <v>605</v>
      </c>
      <c r="E25" s="85">
        <v>626</v>
      </c>
      <c r="F25" s="85">
        <v>662</v>
      </c>
      <c r="G25" s="85">
        <v>756</v>
      </c>
      <c r="H25" s="85">
        <v>736</v>
      </c>
      <c r="I25" s="85">
        <v>766</v>
      </c>
      <c r="J25" s="85">
        <v>776</v>
      </c>
      <c r="L25" s="14" t="s">
        <v>45</v>
      </c>
      <c r="M25" s="74">
        <v>3.1E-2</v>
      </c>
      <c r="N25" s="74">
        <v>9.0000000000000011E-3</v>
      </c>
    </row>
    <row r="26" spans="2:14">
      <c r="B26" s="209" t="s">
        <v>289</v>
      </c>
      <c r="C26" s="85">
        <v>2</v>
      </c>
      <c r="D26" s="85">
        <v>2</v>
      </c>
      <c r="E26" s="85">
        <v>2</v>
      </c>
      <c r="F26" s="85">
        <v>2</v>
      </c>
      <c r="G26" s="85">
        <v>2</v>
      </c>
      <c r="H26" s="85">
        <v>2</v>
      </c>
      <c r="I26" s="85">
        <v>2</v>
      </c>
      <c r="J26" s="85">
        <v>2</v>
      </c>
      <c r="L26" s="14" t="s">
        <v>55</v>
      </c>
      <c r="M26" s="74">
        <v>2.4E-2</v>
      </c>
      <c r="N26" s="74">
        <v>1.4999999999999999E-2</v>
      </c>
    </row>
    <row r="27" spans="2:14">
      <c r="B27" s="209" t="s">
        <v>290</v>
      </c>
      <c r="C27" s="85" t="s">
        <v>287</v>
      </c>
      <c r="D27" s="85" t="s">
        <v>287</v>
      </c>
      <c r="E27" s="85" t="s">
        <v>287</v>
      </c>
      <c r="F27" s="85" t="s">
        <v>287</v>
      </c>
      <c r="G27" s="85" t="s">
        <v>287</v>
      </c>
      <c r="H27" s="85" t="s">
        <v>287</v>
      </c>
      <c r="I27" s="85" t="s">
        <v>287</v>
      </c>
      <c r="J27" s="85" t="s">
        <v>287</v>
      </c>
      <c r="L27" s="14" t="s">
        <v>66</v>
      </c>
      <c r="M27" s="74">
        <v>4.4000000000000004E-2</v>
      </c>
      <c r="N27" s="74">
        <v>2.5000000000000001E-2</v>
      </c>
    </row>
    <row r="28" spans="2:14">
      <c r="B28" s="209" t="s">
        <v>291</v>
      </c>
      <c r="C28" s="85">
        <v>322</v>
      </c>
      <c r="D28" s="85">
        <v>330</v>
      </c>
      <c r="E28" s="85">
        <v>334</v>
      </c>
      <c r="F28" s="85">
        <v>321</v>
      </c>
      <c r="G28" s="85">
        <v>343</v>
      </c>
      <c r="H28" s="85">
        <v>333</v>
      </c>
      <c r="I28" s="85">
        <v>368</v>
      </c>
      <c r="J28" s="85">
        <v>367</v>
      </c>
      <c r="L28" s="14" t="s">
        <v>60</v>
      </c>
      <c r="M28" s="214">
        <v>0.02</v>
      </c>
      <c r="N28" s="74">
        <v>1.7000000000000001E-2</v>
      </c>
    </row>
    <row r="29" spans="2:14">
      <c r="B29" s="209" t="s">
        <v>292</v>
      </c>
      <c r="C29" s="85">
        <v>97</v>
      </c>
      <c r="D29" s="85">
        <v>109</v>
      </c>
      <c r="E29" s="85">
        <v>115</v>
      </c>
      <c r="F29" s="85">
        <v>141</v>
      </c>
      <c r="G29" s="85">
        <v>135</v>
      </c>
      <c r="H29" s="85">
        <v>132</v>
      </c>
      <c r="I29" s="85">
        <v>124</v>
      </c>
      <c r="J29" s="85">
        <v>127</v>
      </c>
      <c r="L29" s="14" t="s">
        <v>52</v>
      </c>
      <c r="M29" s="74">
        <v>1E-3</v>
      </c>
      <c r="N29" s="74">
        <v>1E-3</v>
      </c>
    </row>
    <row r="30" spans="2:14">
      <c r="B30" s="209" t="s">
        <v>293</v>
      </c>
      <c r="C30" s="85">
        <v>55</v>
      </c>
      <c r="D30" s="85">
        <v>64</v>
      </c>
      <c r="E30" s="85">
        <v>89</v>
      </c>
      <c r="F30" s="85">
        <v>77</v>
      </c>
      <c r="G30" s="85">
        <v>82</v>
      </c>
      <c r="H30" s="85">
        <v>83</v>
      </c>
      <c r="I30" s="85">
        <v>77</v>
      </c>
      <c r="J30" s="85">
        <v>98</v>
      </c>
      <c r="L30" s="14" t="s">
        <v>48</v>
      </c>
      <c r="M30" s="74">
        <v>0.13600000000000001</v>
      </c>
      <c r="N30" s="74">
        <v>7.2999999999999995E-2</v>
      </c>
    </row>
    <row r="31" spans="2:14">
      <c r="B31" s="209" t="s">
        <v>294</v>
      </c>
      <c r="C31" s="85">
        <v>1638</v>
      </c>
      <c r="D31" s="85">
        <v>2083</v>
      </c>
      <c r="E31" s="85">
        <v>2262</v>
      </c>
      <c r="F31" s="85">
        <v>2279</v>
      </c>
      <c r="G31" s="85">
        <v>2543</v>
      </c>
      <c r="H31" s="85">
        <v>3420</v>
      </c>
      <c r="I31" s="85">
        <v>4480</v>
      </c>
      <c r="J31" s="85">
        <v>4449</v>
      </c>
      <c r="L31" s="14" t="s">
        <v>63</v>
      </c>
      <c r="M31" s="214">
        <v>0.02</v>
      </c>
      <c r="N31" s="74">
        <v>1.7000000000000001E-2</v>
      </c>
    </row>
    <row r="32" spans="2:14">
      <c r="B32" s="210" t="s">
        <v>390</v>
      </c>
      <c r="C32" s="213">
        <v>2737</v>
      </c>
      <c r="D32" s="213">
        <v>3193</v>
      </c>
      <c r="E32" s="213">
        <v>3428</v>
      </c>
      <c r="F32" s="213">
        <v>3483</v>
      </c>
      <c r="G32" s="213">
        <v>3859</v>
      </c>
      <c r="H32" s="213">
        <v>4705</v>
      </c>
      <c r="I32" s="213">
        <v>5815</v>
      </c>
      <c r="J32" s="213">
        <v>5818</v>
      </c>
      <c r="L32" s="14" t="s">
        <v>56</v>
      </c>
      <c r="M32" s="74">
        <v>9.0000000000000011E-3</v>
      </c>
      <c r="N32" s="74">
        <v>6.9999999999999993E-3</v>
      </c>
    </row>
    <row r="33" spans="2:14">
      <c r="B33" s="209" t="s">
        <v>297</v>
      </c>
      <c r="C33" s="85">
        <v>147215</v>
      </c>
      <c r="D33" s="85">
        <v>149802</v>
      </c>
      <c r="E33" s="85">
        <v>151136</v>
      </c>
      <c r="F33" s="85">
        <v>156517</v>
      </c>
      <c r="G33" s="85">
        <v>161993</v>
      </c>
      <c r="H33" s="85">
        <v>169642</v>
      </c>
      <c r="I33" s="85">
        <v>176311</v>
      </c>
      <c r="J33" s="85">
        <v>184208</v>
      </c>
      <c r="L33" s="14" t="s">
        <v>65</v>
      </c>
      <c r="M33" s="74">
        <v>5.5E-2</v>
      </c>
      <c r="N33" s="74">
        <v>3.2000000000000001E-2</v>
      </c>
    </row>
    <row r="34" spans="2:14">
      <c r="B34" s="210" t="s">
        <v>298</v>
      </c>
      <c r="C34" s="212">
        <f t="shared" ref="C34:J34" si="0">C32/C33</f>
        <v>1.8591855449512619E-2</v>
      </c>
      <c r="D34" s="212">
        <f t="shared" si="0"/>
        <v>2.1314802205578031E-2</v>
      </c>
      <c r="E34" s="212">
        <f t="shared" si="0"/>
        <v>2.2681558331568919E-2</v>
      </c>
      <c r="F34" s="212">
        <f t="shared" si="0"/>
        <v>2.225317377665046E-2</v>
      </c>
      <c r="G34" s="212">
        <f t="shared" si="0"/>
        <v>2.3822017000734601E-2</v>
      </c>
      <c r="H34" s="212">
        <f t="shared" si="0"/>
        <v>2.7734876976220513E-2</v>
      </c>
      <c r="I34" s="212">
        <f t="shared" si="0"/>
        <v>3.2981492930106458E-2</v>
      </c>
      <c r="J34" s="212">
        <f t="shared" si="0"/>
        <v>3.1583861721532179E-2</v>
      </c>
      <c r="L34" s="14" t="s">
        <v>67</v>
      </c>
      <c r="M34" s="74">
        <v>8.0000000000000002E-3</v>
      </c>
      <c r="N34" s="74">
        <v>5.0000000000000001E-3</v>
      </c>
    </row>
    <row r="35" spans="2:14">
      <c r="B35" s="86" t="s">
        <v>338</v>
      </c>
      <c r="C35" s="244"/>
      <c r="D35" s="208"/>
      <c r="E35" s="208"/>
      <c r="F35" s="208"/>
      <c r="G35" s="208"/>
      <c r="H35" s="208"/>
      <c r="I35" s="208"/>
      <c r="J35" s="208"/>
      <c r="K35" s="208"/>
      <c r="L35" s="14" t="s">
        <v>62</v>
      </c>
      <c r="M35" s="74">
        <v>4.0000000000000001E-3</v>
      </c>
      <c r="N35" s="74">
        <v>2E-3</v>
      </c>
    </row>
    <row r="36" spans="2:14">
      <c r="B36" s="99"/>
      <c r="C36" s="244"/>
      <c r="I36" s="194"/>
      <c r="L36" s="14" t="s">
        <v>53</v>
      </c>
      <c r="M36" s="74">
        <v>9.0000000000000011E-3</v>
      </c>
      <c r="N36" s="74">
        <v>8.0000000000000002E-3</v>
      </c>
    </row>
    <row r="37" spans="2:14">
      <c r="I37" s="194"/>
      <c r="L37" s="14" t="s">
        <v>61</v>
      </c>
      <c r="M37" s="74">
        <v>4.5999999999999999E-2</v>
      </c>
      <c r="N37" s="74">
        <v>2.8999999999999998E-2</v>
      </c>
    </row>
    <row r="38" spans="2:14">
      <c r="L38" s="14" t="s">
        <v>59</v>
      </c>
      <c r="M38" s="74">
        <v>2.5000000000000001E-2</v>
      </c>
      <c r="N38" s="74">
        <v>1.3999999999999999E-2</v>
      </c>
    </row>
    <row r="39" spans="2:14">
      <c r="L39" s="86" t="s">
        <v>338</v>
      </c>
    </row>
    <row r="81" spans="3:7" ht="37.950000000000003" hidden="1" customHeight="1"/>
    <row r="82" spans="3:7" hidden="1"/>
    <row r="83" spans="3:7" hidden="1"/>
    <row r="84" spans="3:7" ht="36" hidden="1" customHeight="1">
      <c r="D84" s="306" t="s">
        <v>301</v>
      </c>
      <c r="G84" s="306" t="s">
        <v>302</v>
      </c>
    </row>
    <row r="85" spans="3:7" ht="13.95" hidden="1" customHeight="1">
      <c r="D85" s="306"/>
      <c r="G85" s="306"/>
    </row>
    <row r="86" spans="3:7" hidden="1">
      <c r="D86" s="306"/>
      <c r="G86" s="306"/>
    </row>
    <row r="87" spans="3:7" hidden="1">
      <c r="C87" s="14" t="s">
        <v>52</v>
      </c>
      <c r="D87" s="74">
        <v>1E-3</v>
      </c>
      <c r="F87" s="14" t="s">
        <v>69</v>
      </c>
      <c r="G87" s="74">
        <v>1E-3</v>
      </c>
    </row>
    <row r="88" spans="3:7" hidden="1">
      <c r="C88" s="14" t="s">
        <v>69</v>
      </c>
      <c r="D88" s="74">
        <v>2E-3</v>
      </c>
      <c r="F88" s="14" t="s">
        <v>52</v>
      </c>
      <c r="G88" s="74">
        <v>1E-3</v>
      </c>
    </row>
    <row r="89" spans="3:7" hidden="1">
      <c r="C89" s="14" t="s">
        <v>46</v>
      </c>
      <c r="D89" s="74">
        <v>4.0000000000000001E-3</v>
      </c>
      <c r="F89" s="14" t="s">
        <v>64</v>
      </c>
      <c r="G89" s="74">
        <v>2E-3</v>
      </c>
    </row>
    <row r="90" spans="3:7" hidden="1">
      <c r="C90" s="14" t="s">
        <v>62</v>
      </c>
      <c r="D90" s="74">
        <v>4.0000000000000001E-3</v>
      </c>
      <c r="F90" s="14" t="s">
        <v>62</v>
      </c>
      <c r="G90" s="74">
        <v>2E-3</v>
      </c>
    </row>
    <row r="91" spans="3:7" hidden="1">
      <c r="C91" s="14" t="s">
        <v>64</v>
      </c>
      <c r="D91" s="74">
        <v>5.0000000000000001E-3</v>
      </c>
      <c r="F91" s="14" t="s">
        <v>46</v>
      </c>
      <c r="G91" s="74">
        <v>4.0000000000000001E-3</v>
      </c>
    </row>
    <row r="92" spans="3:7" hidden="1">
      <c r="C92" s="14" t="s">
        <v>47</v>
      </c>
      <c r="D92" s="74">
        <v>8.0000000000000002E-3</v>
      </c>
      <c r="F92" s="14" t="s">
        <v>67</v>
      </c>
      <c r="G92" s="74">
        <v>5.0000000000000001E-3</v>
      </c>
    </row>
    <row r="93" spans="3:7" hidden="1">
      <c r="C93" s="14" t="s">
        <v>67</v>
      </c>
      <c r="D93" s="74">
        <v>8.0000000000000002E-3</v>
      </c>
      <c r="F93" s="14" t="s">
        <v>56</v>
      </c>
      <c r="G93" s="74">
        <v>6.9999999999999993E-3</v>
      </c>
    </row>
    <row r="94" spans="3:7" hidden="1">
      <c r="C94" s="14" t="s">
        <v>56</v>
      </c>
      <c r="D94" s="74">
        <v>9.0000000000000011E-3</v>
      </c>
      <c r="F94" s="14" t="s">
        <v>53</v>
      </c>
      <c r="G94" s="74">
        <v>8.0000000000000002E-3</v>
      </c>
    </row>
    <row r="95" spans="3:7" hidden="1">
      <c r="C95" s="14" t="s">
        <v>53</v>
      </c>
      <c r="D95" s="74">
        <v>9.0000000000000011E-3</v>
      </c>
      <c r="F95" s="14" t="s">
        <v>45</v>
      </c>
      <c r="G95" s="74">
        <v>9.0000000000000011E-3</v>
      </c>
    </row>
    <row r="96" spans="3:7" hidden="1">
      <c r="C96" s="14" t="s">
        <v>57</v>
      </c>
      <c r="D96" s="74">
        <v>1.3000000000000001E-2</v>
      </c>
      <c r="F96" s="14" t="s">
        <v>47</v>
      </c>
      <c r="G96" s="214">
        <v>0.01</v>
      </c>
    </row>
    <row r="97" spans="3:7" hidden="1">
      <c r="C97" s="14" t="s">
        <v>51</v>
      </c>
      <c r="D97" s="74">
        <v>1.3999999999999999E-2</v>
      </c>
      <c r="F97" s="14" t="s">
        <v>51</v>
      </c>
      <c r="G97" s="214">
        <v>0.01</v>
      </c>
    </row>
    <row r="98" spans="3:7" hidden="1">
      <c r="C98" s="14" t="s">
        <v>60</v>
      </c>
      <c r="D98" s="214">
        <v>0.02</v>
      </c>
      <c r="F98" s="14" t="s">
        <v>57</v>
      </c>
      <c r="G98" s="214">
        <v>0.01</v>
      </c>
    </row>
    <row r="99" spans="3:7" hidden="1">
      <c r="C99" s="14" t="s">
        <v>63</v>
      </c>
      <c r="D99" s="214">
        <v>0.02</v>
      </c>
      <c r="F99" s="14" t="s">
        <v>71</v>
      </c>
      <c r="G99" s="74">
        <v>1.3999999999999999E-2</v>
      </c>
    </row>
    <row r="100" spans="3:7" hidden="1">
      <c r="C100" s="14" t="s">
        <v>71</v>
      </c>
      <c r="D100" s="74">
        <v>2.2000000000000002E-2</v>
      </c>
      <c r="F100" s="14" t="s">
        <v>59</v>
      </c>
      <c r="G100" s="74">
        <v>1.3999999999999999E-2</v>
      </c>
    </row>
    <row r="101" spans="3:7" hidden="1">
      <c r="C101" s="14" t="s">
        <v>55</v>
      </c>
      <c r="D101" s="74">
        <v>2.4E-2</v>
      </c>
      <c r="F101" s="14" t="s">
        <v>55</v>
      </c>
      <c r="G101" s="74">
        <v>1.4999999999999999E-2</v>
      </c>
    </row>
    <row r="102" spans="3:7" hidden="1">
      <c r="C102" s="14" t="s">
        <v>59</v>
      </c>
      <c r="D102" s="74">
        <v>2.5000000000000001E-2</v>
      </c>
      <c r="F102" s="14" t="s">
        <v>60</v>
      </c>
      <c r="G102" s="74">
        <v>1.7000000000000001E-2</v>
      </c>
    </row>
    <row r="103" spans="3:7" hidden="1">
      <c r="C103" s="14" t="s">
        <v>54</v>
      </c>
      <c r="D103" s="214">
        <v>0.03</v>
      </c>
      <c r="F103" s="14" t="s">
        <v>63</v>
      </c>
      <c r="G103" s="74">
        <v>1.7000000000000001E-2</v>
      </c>
    </row>
    <row r="104" spans="3:7" hidden="1">
      <c r="C104" s="14" t="s">
        <v>45</v>
      </c>
      <c r="D104" s="74">
        <v>3.1E-2</v>
      </c>
      <c r="F104" s="14" t="s">
        <v>54</v>
      </c>
      <c r="G104" s="74">
        <v>1.9E-2</v>
      </c>
    </row>
    <row r="105" spans="3:7" hidden="1">
      <c r="C105" s="14" t="s">
        <v>68</v>
      </c>
      <c r="D105" s="74">
        <v>4.4000000000000004E-2</v>
      </c>
      <c r="F105" s="14" t="s">
        <v>66</v>
      </c>
      <c r="G105" s="74">
        <v>2.5000000000000001E-2</v>
      </c>
    </row>
    <row r="106" spans="3:7" hidden="1">
      <c r="C106" s="14" t="s">
        <v>66</v>
      </c>
      <c r="D106" s="74">
        <v>4.4000000000000004E-2</v>
      </c>
      <c r="F106" s="14" t="s">
        <v>61</v>
      </c>
      <c r="G106" s="74">
        <v>2.8999999999999998E-2</v>
      </c>
    </row>
    <row r="107" spans="3:7" hidden="1">
      <c r="C107" s="14" t="s">
        <v>61</v>
      </c>
      <c r="D107" s="74">
        <v>4.5999999999999999E-2</v>
      </c>
      <c r="F107" s="14" t="s">
        <v>65</v>
      </c>
      <c r="G107" s="74">
        <v>3.2000000000000001E-2</v>
      </c>
    </row>
    <row r="108" spans="3:7" hidden="1">
      <c r="C108" s="14" t="s">
        <v>65</v>
      </c>
      <c r="D108" s="74">
        <v>5.5E-2</v>
      </c>
      <c r="F108" s="14" t="s">
        <v>70</v>
      </c>
      <c r="G108" s="74">
        <v>4.2999999999999997E-2</v>
      </c>
    </row>
    <row r="109" spans="3:7" hidden="1">
      <c r="C109" s="14" t="s">
        <v>70</v>
      </c>
      <c r="D109" s="74">
        <v>6.4000000000000001E-2</v>
      </c>
      <c r="F109" s="14" t="s">
        <v>58</v>
      </c>
      <c r="G109" s="74">
        <v>5.0999999999999997E-2</v>
      </c>
    </row>
    <row r="110" spans="3:7" hidden="1">
      <c r="C110" s="14" t="s">
        <v>49</v>
      </c>
      <c r="D110" s="74">
        <v>9.9000000000000005E-2</v>
      </c>
      <c r="F110" s="14" t="s">
        <v>68</v>
      </c>
      <c r="G110" s="74">
        <v>5.2000000000000005E-2</v>
      </c>
    </row>
    <row r="111" spans="3:7" hidden="1">
      <c r="C111" s="14" t="s">
        <v>50</v>
      </c>
      <c r="D111" s="214">
        <v>0.1</v>
      </c>
      <c r="F111" s="14" t="s">
        <v>50</v>
      </c>
      <c r="G111" s="74">
        <v>5.9000000000000004E-2</v>
      </c>
    </row>
    <row r="112" spans="3:7" hidden="1">
      <c r="C112" s="14" t="s">
        <v>48</v>
      </c>
      <c r="D112" s="74">
        <v>0.13600000000000001</v>
      </c>
      <c r="F112" s="14" t="s">
        <v>48</v>
      </c>
      <c r="G112" s="74">
        <v>7.2999999999999995E-2</v>
      </c>
    </row>
    <row r="113" spans="3:7" hidden="1">
      <c r="C113" s="14" t="s">
        <v>58</v>
      </c>
      <c r="D113" s="214">
        <v>0.15</v>
      </c>
      <c r="F113" s="14" t="s">
        <v>49</v>
      </c>
      <c r="G113" s="214">
        <v>0.08</v>
      </c>
    </row>
    <row r="114" spans="3:7" hidden="1"/>
    <row r="115" spans="3:7" hidden="1"/>
  </sheetData>
  <sortState xmlns:xlrd2="http://schemas.microsoft.com/office/spreadsheetml/2017/richdata2" ref="F87:G113">
    <sortCondition ref="G87:G113"/>
  </sortState>
  <mergeCells count="4">
    <mergeCell ref="M9:M11"/>
    <mergeCell ref="N9:N11"/>
    <mergeCell ref="D84:D86"/>
    <mergeCell ref="G84:G8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EA6E-DE9B-4DD1-ABCB-C5E0B9A7C265}">
  <dimension ref="B5:H80"/>
  <sheetViews>
    <sheetView showGridLines="0" zoomScaleNormal="100" workbookViewId="0"/>
  </sheetViews>
  <sheetFormatPr defaultColWidth="8.7265625" defaultRowHeight="13.8"/>
  <cols>
    <col min="1" max="1" width="3.7265625" customWidth="1"/>
    <col min="2" max="2" width="16.453125" customWidth="1"/>
  </cols>
  <sheetData>
    <row r="5" spans="2:8" ht="17.399999999999999">
      <c r="B5" s="90" t="s">
        <v>345</v>
      </c>
    </row>
    <row r="6" spans="2:8" ht="17.399999999999999">
      <c r="B6" s="77"/>
    </row>
    <row r="7" spans="2:8">
      <c r="B7" s="21" t="s">
        <v>215</v>
      </c>
    </row>
    <row r="8" spans="2:8">
      <c r="C8" s="46" t="s">
        <v>80</v>
      </c>
      <c r="D8" s="46" t="s">
        <v>81</v>
      </c>
      <c r="E8" s="46" t="s">
        <v>24</v>
      </c>
      <c r="F8" s="46" t="s">
        <v>25</v>
      </c>
      <c r="G8" s="46" t="s">
        <v>26</v>
      </c>
      <c r="H8" s="46" t="s">
        <v>27</v>
      </c>
    </row>
    <row r="9" spans="2:8">
      <c r="B9" s="14" t="s">
        <v>29</v>
      </c>
      <c r="C9" s="226">
        <v>8.41</v>
      </c>
      <c r="D9" s="226">
        <v>7.13</v>
      </c>
      <c r="E9" s="226">
        <v>7.13</v>
      </c>
      <c r="F9" s="226">
        <v>8.4</v>
      </c>
      <c r="G9" s="226">
        <v>6.81</v>
      </c>
      <c r="H9" s="226">
        <v>8.39</v>
      </c>
    </row>
    <row r="10" spans="2:8">
      <c r="B10" s="14" t="s">
        <v>69</v>
      </c>
      <c r="C10" s="226">
        <v>1.31</v>
      </c>
      <c r="D10" s="226">
        <v>1.21</v>
      </c>
      <c r="E10" s="226">
        <v>1.43</v>
      </c>
      <c r="F10" s="226">
        <v>1.92</v>
      </c>
      <c r="G10" s="226">
        <v>1.7</v>
      </c>
      <c r="H10" s="226">
        <v>1.78</v>
      </c>
    </row>
    <row r="11" spans="2:8">
      <c r="B11" s="14" t="s">
        <v>47</v>
      </c>
      <c r="C11" s="226">
        <v>5.3</v>
      </c>
      <c r="D11" s="226">
        <v>5.1100000000000003</v>
      </c>
      <c r="E11" s="226">
        <v>5.74</v>
      </c>
      <c r="F11" s="226">
        <v>5.44</v>
      </c>
      <c r="G11" s="226">
        <v>4.4400000000000004</v>
      </c>
      <c r="H11" s="226">
        <v>7.31</v>
      </c>
    </row>
    <row r="12" spans="2:8">
      <c r="B12" s="14" t="s">
        <v>54</v>
      </c>
      <c r="C12" s="226">
        <v>1.76</v>
      </c>
      <c r="D12" s="226">
        <v>1.27</v>
      </c>
      <c r="E12" s="226">
        <v>1.0900000000000001</v>
      </c>
      <c r="F12" s="226">
        <v>1.35</v>
      </c>
      <c r="G12" s="226">
        <v>1.53</v>
      </c>
      <c r="H12" s="226">
        <v>1.78</v>
      </c>
    </row>
    <row r="13" spans="2:8">
      <c r="B13" s="14" t="s">
        <v>49</v>
      </c>
      <c r="C13" s="226">
        <v>0.59</v>
      </c>
      <c r="D13" s="226">
        <v>0.43</v>
      </c>
      <c r="E13" s="226">
        <v>0.73</v>
      </c>
      <c r="F13" s="226">
        <v>0.93</v>
      </c>
      <c r="G13" s="226">
        <v>0.27</v>
      </c>
      <c r="H13" s="226">
        <v>0.36</v>
      </c>
    </row>
    <row r="14" spans="2:8">
      <c r="B14" s="14" t="s">
        <v>50</v>
      </c>
      <c r="C14" s="226">
        <v>78.349999999999994</v>
      </c>
      <c r="D14" s="226">
        <v>79.28</v>
      </c>
      <c r="E14" s="226">
        <v>78.290000000000006</v>
      </c>
      <c r="F14" s="226">
        <v>79.41</v>
      </c>
      <c r="G14" s="226">
        <v>74.88</v>
      </c>
      <c r="H14" s="226">
        <v>70.3</v>
      </c>
    </row>
    <row r="15" spans="2:8">
      <c r="B15" s="14" t="s">
        <v>64</v>
      </c>
      <c r="C15" s="226">
        <v>9.6300000000000008</v>
      </c>
      <c r="D15" s="226">
        <v>6.04</v>
      </c>
      <c r="E15" s="226">
        <v>26.12</v>
      </c>
      <c r="F15" s="226">
        <v>17.07</v>
      </c>
      <c r="G15" s="226">
        <v>25.69</v>
      </c>
      <c r="H15" s="226">
        <v>19.53</v>
      </c>
    </row>
    <row r="16" spans="2:8">
      <c r="B16" s="14" t="s">
        <v>68</v>
      </c>
      <c r="C16" s="226">
        <v>1.64</v>
      </c>
      <c r="D16" s="226">
        <v>2.19</v>
      </c>
      <c r="E16" s="226">
        <v>2.38</v>
      </c>
      <c r="F16" s="226">
        <v>1.36</v>
      </c>
      <c r="G16" s="226">
        <v>1.46</v>
      </c>
      <c r="H16" s="226">
        <v>1.49</v>
      </c>
    </row>
    <row r="17" spans="2:8">
      <c r="B17" s="14" t="s">
        <v>70</v>
      </c>
      <c r="C17" s="226">
        <v>7.44</v>
      </c>
      <c r="D17" s="226" t="s">
        <v>72</v>
      </c>
      <c r="E17" s="226">
        <v>15.53</v>
      </c>
      <c r="F17" s="226">
        <v>9.9499999999999993</v>
      </c>
      <c r="G17" s="226" t="s">
        <v>72</v>
      </c>
      <c r="H17" s="226" t="s">
        <v>72</v>
      </c>
    </row>
    <row r="18" spans="2:8">
      <c r="B18" s="14" t="s">
        <v>71</v>
      </c>
      <c r="C18" s="226">
        <v>0.78</v>
      </c>
      <c r="D18" s="226">
        <v>1.6</v>
      </c>
      <c r="E18" s="226">
        <v>0.99</v>
      </c>
      <c r="F18" s="226">
        <v>0.83</v>
      </c>
      <c r="G18" s="226">
        <v>0.64</v>
      </c>
      <c r="H18" s="226">
        <v>0.61</v>
      </c>
    </row>
    <row r="19" spans="2:8">
      <c r="B19" s="14" t="s">
        <v>51</v>
      </c>
      <c r="C19" s="226">
        <v>4.7699999999999996</v>
      </c>
      <c r="D19" s="226">
        <v>3.21</v>
      </c>
      <c r="E19" s="226">
        <v>3.78</v>
      </c>
      <c r="F19" s="226">
        <v>4.8</v>
      </c>
      <c r="G19" s="226">
        <v>3.68</v>
      </c>
      <c r="H19" s="226">
        <v>6.14</v>
      </c>
    </row>
    <row r="20" spans="2:8">
      <c r="B20" s="14" t="s">
        <v>57</v>
      </c>
      <c r="C20" s="226">
        <v>6.74</v>
      </c>
      <c r="D20" s="226">
        <v>5.5</v>
      </c>
      <c r="E20" s="226">
        <v>7.51</v>
      </c>
      <c r="F20" s="226">
        <v>7.54</v>
      </c>
      <c r="G20" s="226">
        <v>4.91</v>
      </c>
      <c r="H20" s="226">
        <v>5.46</v>
      </c>
    </row>
    <row r="21" spans="2:8">
      <c r="B21" s="14" t="s">
        <v>58</v>
      </c>
      <c r="C21" s="226">
        <v>35.68</v>
      </c>
      <c r="D21" s="226">
        <v>26.89</v>
      </c>
      <c r="E21" s="226">
        <v>25.93</v>
      </c>
      <c r="F21" s="226">
        <v>27.82</v>
      </c>
      <c r="G21" s="226">
        <v>31.3</v>
      </c>
      <c r="H21" s="226">
        <v>39.369999999999997</v>
      </c>
    </row>
    <row r="22" spans="2:8">
      <c r="B22" s="14" t="s">
        <v>46</v>
      </c>
      <c r="C22" s="226">
        <v>1.2</v>
      </c>
      <c r="D22" s="226">
        <v>0.96</v>
      </c>
      <c r="E22" s="226">
        <v>1.07</v>
      </c>
      <c r="F22" s="226">
        <v>1.31</v>
      </c>
      <c r="G22" s="226">
        <v>1.02</v>
      </c>
      <c r="H22" s="226">
        <v>1.19</v>
      </c>
    </row>
    <row r="23" spans="2:8">
      <c r="B23" s="14" t="s">
        <v>45</v>
      </c>
      <c r="C23" s="226">
        <v>2.65</v>
      </c>
      <c r="D23" s="226">
        <v>2.94</v>
      </c>
      <c r="E23" s="226">
        <v>2.2599999999999998</v>
      </c>
      <c r="F23" s="226">
        <v>2.5099999999999998</v>
      </c>
      <c r="G23" s="226">
        <v>2.84</v>
      </c>
      <c r="H23" s="226">
        <v>2.98</v>
      </c>
    </row>
    <row r="24" spans="2:8">
      <c r="B24" s="14" t="s">
        <v>55</v>
      </c>
      <c r="C24" s="226">
        <v>14.8</v>
      </c>
      <c r="D24" s="226">
        <v>10.25</v>
      </c>
      <c r="E24" s="226">
        <v>8.7899999999999991</v>
      </c>
      <c r="F24" s="226">
        <v>12.42</v>
      </c>
      <c r="G24" s="226">
        <v>11.92</v>
      </c>
      <c r="H24" s="226">
        <v>15.58</v>
      </c>
    </row>
    <row r="25" spans="2:8">
      <c r="B25" s="14" t="s">
        <v>66</v>
      </c>
      <c r="C25" s="226">
        <v>0.16</v>
      </c>
      <c r="D25" s="226">
        <v>0.2</v>
      </c>
      <c r="E25" s="226">
        <v>0.12</v>
      </c>
      <c r="F25" s="226">
        <v>0.21</v>
      </c>
      <c r="G25" s="226">
        <v>0.38</v>
      </c>
      <c r="H25" s="226">
        <v>0.22</v>
      </c>
    </row>
    <row r="26" spans="2:8">
      <c r="B26" s="14" t="s">
        <v>60</v>
      </c>
      <c r="C26" s="226">
        <v>2.3199999999999998</v>
      </c>
      <c r="D26" s="226">
        <v>1.9</v>
      </c>
      <c r="E26" s="226">
        <v>2.31</v>
      </c>
      <c r="F26" s="226">
        <v>2.27</v>
      </c>
      <c r="G26" s="226">
        <v>0.6</v>
      </c>
      <c r="H26" s="226">
        <v>0.38</v>
      </c>
    </row>
    <row r="27" spans="2:8">
      <c r="B27" s="14" t="s">
        <v>52</v>
      </c>
      <c r="C27" s="226">
        <v>4.49</v>
      </c>
      <c r="D27" s="226">
        <v>2.5</v>
      </c>
      <c r="E27" s="226">
        <v>3.54</v>
      </c>
      <c r="F27" s="226">
        <v>3.66</v>
      </c>
      <c r="G27" s="226">
        <v>2.09</v>
      </c>
      <c r="H27" s="226">
        <v>2.92</v>
      </c>
    </row>
    <row r="28" spans="2:8">
      <c r="B28" s="14" t="s">
        <v>48</v>
      </c>
      <c r="C28" s="226">
        <v>19.22</v>
      </c>
      <c r="D28" s="226">
        <v>20.309999999999999</v>
      </c>
      <c r="E28" s="226">
        <v>19.260000000000002</v>
      </c>
      <c r="F28" s="226">
        <v>15.57</v>
      </c>
      <c r="G28" s="226">
        <v>25.1</v>
      </c>
      <c r="H28" s="226">
        <v>18.54</v>
      </c>
    </row>
    <row r="29" spans="2:8">
      <c r="B29" s="14" t="s">
        <v>63</v>
      </c>
      <c r="C29" s="226">
        <v>3.7</v>
      </c>
      <c r="D29" s="226">
        <v>3.4</v>
      </c>
      <c r="E29" s="226">
        <v>3.78</v>
      </c>
      <c r="F29" s="226">
        <v>4.0599999999999996</v>
      </c>
      <c r="G29" s="226">
        <v>2.96</v>
      </c>
      <c r="H29" s="226">
        <v>4.1500000000000004</v>
      </c>
    </row>
    <row r="30" spans="2:8">
      <c r="B30" s="14" t="s">
        <v>56</v>
      </c>
      <c r="C30" s="226">
        <v>8.2100000000000009</v>
      </c>
      <c r="D30" s="226">
        <v>6.15</v>
      </c>
      <c r="E30" s="226">
        <v>7.75</v>
      </c>
      <c r="F30" s="226">
        <v>8.77</v>
      </c>
      <c r="G30" s="226">
        <v>10.16</v>
      </c>
      <c r="H30" s="226">
        <v>6.87</v>
      </c>
    </row>
    <row r="31" spans="2:8">
      <c r="B31" s="14" t="s">
        <v>65</v>
      </c>
      <c r="C31" s="226">
        <v>18.21</v>
      </c>
      <c r="D31" s="226">
        <v>9.33</v>
      </c>
      <c r="E31" s="226">
        <v>9.07</v>
      </c>
      <c r="F31" s="226">
        <v>17.95</v>
      </c>
      <c r="G31" s="226">
        <v>7.77</v>
      </c>
      <c r="H31" s="226">
        <v>12.67</v>
      </c>
    </row>
    <row r="32" spans="2:8">
      <c r="B32" s="14" t="s">
        <v>67</v>
      </c>
      <c r="C32" s="226">
        <v>3.86</v>
      </c>
      <c r="D32" s="226">
        <v>2.85</v>
      </c>
      <c r="E32" s="226">
        <v>2.73</v>
      </c>
      <c r="F32" s="226">
        <v>3.53</v>
      </c>
      <c r="G32" s="226">
        <v>3.26</v>
      </c>
      <c r="H32" s="226">
        <v>4.4000000000000004</v>
      </c>
    </row>
    <row r="33" spans="2:8">
      <c r="B33" s="14" t="s">
        <v>62</v>
      </c>
      <c r="C33" s="226">
        <v>0.6</v>
      </c>
      <c r="D33" s="226">
        <v>0.44</v>
      </c>
      <c r="E33" s="226">
        <v>0.51</v>
      </c>
      <c r="F33" s="226">
        <v>0.55000000000000004</v>
      </c>
      <c r="G33" s="226">
        <v>0.35</v>
      </c>
      <c r="H33" s="226">
        <v>0.39</v>
      </c>
    </row>
    <row r="34" spans="2:8">
      <c r="B34" s="14" t="s">
        <v>53</v>
      </c>
      <c r="C34" s="226">
        <v>0.74</v>
      </c>
      <c r="D34" s="226">
        <v>0.75</v>
      </c>
      <c r="E34" s="226">
        <v>0.45</v>
      </c>
      <c r="F34" s="226">
        <v>0.78</v>
      </c>
      <c r="G34" s="226">
        <v>0.61</v>
      </c>
      <c r="H34" s="226">
        <v>0.7</v>
      </c>
    </row>
    <row r="35" spans="2:8">
      <c r="B35" s="14" t="s">
        <v>61</v>
      </c>
      <c r="C35" s="226">
        <v>24.62</v>
      </c>
      <c r="D35" s="226">
        <v>14.62</v>
      </c>
      <c r="E35" s="226">
        <v>17.010000000000002</v>
      </c>
      <c r="F35" s="226">
        <v>19.829999999999998</v>
      </c>
      <c r="G35" s="226">
        <v>17.25</v>
      </c>
      <c r="H35" s="226">
        <v>23.71</v>
      </c>
    </row>
    <row r="36" spans="2:8">
      <c r="B36" s="14" t="s">
        <v>59</v>
      </c>
      <c r="C36" s="226">
        <v>0.74</v>
      </c>
      <c r="D36" s="226">
        <v>0.97</v>
      </c>
      <c r="E36" s="226">
        <v>0.87</v>
      </c>
      <c r="F36" s="226">
        <v>0.72</v>
      </c>
      <c r="G36" s="226">
        <v>0.92</v>
      </c>
      <c r="H36" s="226">
        <v>0.69</v>
      </c>
    </row>
    <row r="37" spans="2:8">
      <c r="B37" s="86" t="s">
        <v>391</v>
      </c>
    </row>
    <row r="38" spans="2:8" ht="69" customHeight="1">
      <c r="B38" s="305" t="s">
        <v>362</v>
      </c>
      <c r="C38" s="305"/>
      <c r="D38" s="305"/>
      <c r="E38" s="305"/>
      <c r="F38" s="305"/>
      <c r="G38" s="305"/>
      <c r="H38" s="305"/>
    </row>
    <row r="40" spans="2:8">
      <c r="B40" s="184"/>
    </row>
    <row r="49" spans="2:3" hidden="1"/>
    <row r="50" spans="2:3" hidden="1">
      <c r="C50" s="46" t="s">
        <v>27</v>
      </c>
    </row>
    <row r="51" spans="2:3" hidden="1">
      <c r="B51" s="14" t="s">
        <v>70</v>
      </c>
      <c r="C51" s="226" t="s">
        <v>72</v>
      </c>
    </row>
    <row r="52" spans="2:3" hidden="1">
      <c r="B52" s="14" t="s">
        <v>50</v>
      </c>
      <c r="C52" s="226">
        <v>70.3</v>
      </c>
    </row>
    <row r="53" spans="2:3" hidden="1">
      <c r="B53" s="14" t="s">
        <v>58</v>
      </c>
      <c r="C53" s="226">
        <v>39.369999999999997</v>
      </c>
    </row>
    <row r="54" spans="2:3" hidden="1">
      <c r="B54" s="14" t="s">
        <v>61</v>
      </c>
      <c r="C54" s="226">
        <v>23.71</v>
      </c>
    </row>
    <row r="55" spans="2:3" hidden="1">
      <c r="B55" s="14" t="s">
        <v>64</v>
      </c>
      <c r="C55" s="226">
        <v>19.53</v>
      </c>
    </row>
    <row r="56" spans="2:3" hidden="1">
      <c r="B56" s="14" t="s">
        <v>48</v>
      </c>
      <c r="C56" s="226">
        <v>18.54</v>
      </c>
    </row>
    <row r="57" spans="2:3" hidden="1">
      <c r="B57" s="14" t="s">
        <v>55</v>
      </c>
      <c r="C57" s="226">
        <v>15.58</v>
      </c>
    </row>
    <row r="58" spans="2:3" hidden="1">
      <c r="B58" s="14" t="s">
        <v>65</v>
      </c>
      <c r="C58" s="226">
        <v>12.67</v>
      </c>
    </row>
    <row r="59" spans="2:3" hidden="1">
      <c r="B59" s="14" t="s">
        <v>29</v>
      </c>
      <c r="C59" s="226">
        <v>8.39</v>
      </c>
    </row>
    <row r="60" spans="2:3" hidden="1">
      <c r="B60" s="14" t="s">
        <v>47</v>
      </c>
      <c r="C60" s="226">
        <v>7.31</v>
      </c>
    </row>
    <row r="61" spans="2:3" hidden="1">
      <c r="B61" s="14" t="s">
        <v>56</v>
      </c>
      <c r="C61" s="226">
        <v>6.87</v>
      </c>
    </row>
    <row r="62" spans="2:3" hidden="1">
      <c r="B62" s="14" t="s">
        <v>51</v>
      </c>
      <c r="C62" s="226">
        <v>6.14</v>
      </c>
    </row>
    <row r="63" spans="2:3" hidden="1">
      <c r="B63" s="14" t="s">
        <v>57</v>
      </c>
      <c r="C63" s="226">
        <v>5.46</v>
      </c>
    </row>
    <row r="64" spans="2:3" hidden="1">
      <c r="B64" s="14" t="s">
        <v>67</v>
      </c>
      <c r="C64" s="226">
        <v>4.4000000000000004</v>
      </c>
    </row>
    <row r="65" spans="2:3" hidden="1">
      <c r="B65" s="14" t="s">
        <v>63</v>
      </c>
      <c r="C65" s="226">
        <v>4.1500000000000004</v>
      </c>
    </row>
    <row r="66" spans="2:3" hidden="1">
      <c r="B66" s="14" t="s">
        <v>45</v>
      </c>
      <c r="C66" s="226">
        <v>2.98</v>
      </c>
    </row>
    <row r="67" spans="2:3" hidden="1">
      <c r="B67" s="14" t="s">
        <v>52</v>
      </c>
      <c r="C67" s="226">
        <v>2.92</v>
      </c>
    </row>
    <row r="68" spans="2:3" hidden="1">
      <c r="B68" s="14" t="s">
        <v>69</v>
      </c>
      <c r="C68" s="226">
        <v>1.78</v>
      </c>
    </row>
    <row r="69" spans="2:3" hidden="1">
      <c r="B69" s="14" t="s">
        <v>54</v>
      </c>
      <c r="C69" s="226">
        <v>1.78</v>
      </c>
    </row>
    <row r="70" spans="2:3" hidden="1">
      <c r="B70" s="14" t="s">
        <v>68</v>
      </c>
      <c r="C70" s="226">
        <v>1.49</v>
      </c>
    </row>
    <row r="71" spans="2:3" hidden="1">
      <c r="B71" s="14" t="s">
        <v>46</v>
      </c>
      <c r="C71" s="226">
        <v>1.19</v>
      </c>
    </row>
    <row r="72" spans="2:3" hidden="1">
      <c r="B72" s="14" t="s">
        <v>53</v>
      </c>
      <c r="C72" s="226">
        <v>0.7</v>
      </c>
    </row>
    <row r="73" spans="2:3" hidden="1">
      <c r="B73" s="14" t="s">
        <v>59</v>
      </c>
      <c r="C73" s="226">
        <v>0.69</v>
      </c>
    </row>
    <row r="74" spans="2:3" hidden="1">
      <c r="B74" s="14" t="s">
        <v>71</v>
      </c>
      <c r="C74" s="226">
        <v>0.61</v>
      </c>
    </row>
    <row r="75" spans="2:3" hidden="1">
      <c r="B75" s="14" t="s">
        <v>62</v>
      </c>
      <c r="C75" s="226">
        <v>0.39</v>
      </c>
    </row>
    <row r="76" spans="2:3" hidden="1">
      <c r="B76" s="14" t="s">
        <v>60</v>
      </c>
      <c r="C76" s="226">
        <v>0.38</v>
      </c>
    </row>
    <row r="77" spans="2:3" hidden="1">
      <c r="B77" s="14" t="s">
        <v>49</v>
      </c>
      <c r="C77" s="226">
        <v>0.36</v>
      </c>
    </row>
    <row r="78" spans="2:3" hidden="1">
      <c r="B78" s="14" t="s">
        <v>66</v>
      </c>
      <c r="C78" s="226">
        <v>0.22</v>
      </c>
    </row>
    <row r="79" spans="2:3" hidden="1"/>
    <row r="80" spans="2:3" hidden="1"/>
  </sheetData>
  <sortState xmlns:xlrd2="http://schemas.microsoft.com/office/spreadsheetml/2017/richdata2" ref="B51:C78">
    <sortCondition descending="1" ref="C51:C78"/>
  </sortState>
  <mergeCells count="1">
    <mergeCell ref="B38:H38"/>
  </mergeCells>
  <pageMargins left="0.7" right="0.7" top="0.75" bottom="0.75" header="0.3" footer="0.3"/>
  <pageSetup paperSize="9" orientation="portrait" horizontalDpi="300" verticalDpi="300" r:id="rId1"/>
  <ignoredErrors>
    <ignoredError sqref="C8:H8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F4C3-5166-E44A-9B00-CC5C2277923B}">
  <dimension ref="B5:G29"/>
  <sheetViews>
    <sheetView showGridLines="0" zoomScaleNormal="100" workbookViewId="0"/>
  </sheetViews>
  <sheetFormatPr defaultColWidth="10.81640625" defaultRowHeight="13.8"/>
  <cols>
    <col min="1" max="1" width="3.7265625" customWidth="1"/>
    <col min="2" max="2" width="40.81640625" customWidth="1"/>
  </cols>
  <sheetData>
    <row r="5" spans="2:7" ht="17.399999999999999">
      <c r="B5" s="90" t="s">
        <v>393</v>
      </c>
    </row>
    <row r="6" spans="2:7" ht="17.399999999999999">
      <c r="B6" s="90"/>
    </row>
    <row r="7" spans="2:7">
      <c r="B7" s="27" t="s">
        <v>220</v>
      </c>
    </row>
    <row r="8" spans="2:7">
      <c r="B8" s="86" t="s">
        <v>44</v>
      </c>
    </row>
    <row r="9" spans="2:7">
      <c r="C9" s="46">
        <v>2015</v>
      </c>
      <c r="D9" s="46">
        <v>2016</v>
      </c>
      <c r="E9" s="46">
        <v>2017</v>
      </c>
      <c r="F9" s="46">
        <v>2018</v>
      </c>
      <c r="G9" s="46">
        <v>2019</v>
      </c>
    </row>
    <row r="10" spans="2:7">
      <c r="B10" s="14" t="s">
        <v>221</v>
      </c>
      <c r="C10" s="74">
        <v>4.6600000000000003E-2</v>
      </c>
      <c r="D10" s="74">
        <v>4.53E-2</v>
      </c>
      <c r="E10" s="74">
        <v>4.6100000000000002E-2</v>
      </c>
      <c r="F10" s="74">
        <v>4.8099999999999997E-2</v>
      </c>
      <c r="G10" s="74">
        <v>4.5699999999999998E-2</v>
      </c>
    </row>
    <row r="11" spans="2:7">
      <c r="B11" s="14" t="s">
        <v>222</v>
      </c>
      <c r="C11" s="74">
        <v>4.4000000000000003E-3</v>
      </c>
      <c r="D11" s="74">
        <v>4.3E-3</v>
      </c>
      <c r="E11" s="74">
        <v>4.3E-3</v>
      </c>
      <c r="F11" s="74">
        <v>4.4999999999999997E-3</v>
      </c>
      <c r="G11" s="74">
        <v>4.4000000000000003E-3</v>
      </c>
    </row>
    <row r="12" spans="2:7">
      <c r="B12" s="219" t="s">
        <v>327</v>
      </c>
      <c r="C12" s="220">
        <v>5.0999999999999997E-2</v>
      </c>
      <c r="D12" s="220">
        <v>4.9599999999999998E-2</v>
      </c>
      <c r="E12" s="220">
        <v>5.04E-2</v>
      </c>
      <c r="F12" s="220">
        <v>5.2600000000000001E-2</v>
      </c>
      <c r="G12" s="220">
        <v>5.0200000000000002E-2</v>
      </c>
    </row>
    <row r="13" spans="2:7">
      <c r="B13" s="86" t="s">
        <v>329</v>
      </c>
    </row>
    <row r="14" spans="2:7">
      <c r="B14" s="86"/>
    </row>
    <row r="16" spans="2:7">
      <c r="B16" s="27" t="s">
        <v>223</v>
      </c>
    </row>
    <row r="17" spans="2:7">
      <c r="B17" s="86" t="s">
        <v>44</v>
      </c>
    </row>
    <row r="18" spans="2:7">
      <c r="C18" s="46">
        <v>2015</v>
      </c>
      <c r="D18" s="46">
        <v>2016</v>
      </c>
      <c r="E18" s="46">
        <v>2017</v>
      </c>
      <c r="F18" s="46">
        <v>2018</v>
      </c>
      <c r="G18" s="46">
        <v>2019</v>
      </c>
    </row>
    <row r="19" spans="2:7">
      <c r="B19" s="14" t="s">
        <v>224</v>
      </c>
      <c r="C19" s="74">
        <v>1.29E-2</v>
      </c>
      <c r="D19" s="74">
        <v>1.2699999999999999E-2</v>
      </c>
      <c r="E19" s="74">
        <v>1.29E-2</v>
      </c>
      <c r="F19" s="74">
        <v>1.4E-2</v>
      </c>
      <c r="G19" s="74">
        <v>1.3100000000000001E-2</v>
      </c>
    </row>
    <row r="20" spans="2:7">
      <c r="B20" s="14" t="s">
        <v>225</v>
      </c>
      <c r="C20" s="74">
        <v>1.2999999999999999E-3</v>
      </c>
      <c r="D20" s="74">
        <v>1.2999999999999999E-3</v>
      </c>
      <c r="E20" s="74">
        <v>1.4E-3</v>
      </c>
      <c r="F20" s="74">
        <v>1.5E-3</v>
      </c>
      <c r="G20" s="74">
        <v>1.5E-3</v>
      </c>
    </row>
    <row r="21" spans="2:7">
      <c r="B21" s="219" t="s">
        <v>328</v>
      </c>
      <c r="C21" s="220">
        <v>1.4200000000000001E-2</v>
      </c>
      <c r="D21" s="220">
        <v>1.4E-2</v>
      </c>
      <c r="E21" s="220">
        <v>1.43E-2</v>
      </c>
      <c r="F21" s="220">
        <v>1.55E-2</v>
      </c>
      <c r="G21" s="220">
        <v>1.46E-2</v>
      </c>
    </row>
    <row r="22" spans="2:7">
      <c r="B22" s="86" t="s">
        <v>329</v>
      </c>
    </row>
    <row r="24" spans="2:7">
      <c r="B24" s="76"/>
    </row>
    <row r="29" spans="2:7">
      <c r="B29" s="53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EEA00-464A-9E46-89B8-DE5D99EF3845}">
  <dimension ref="B5:N683"/>
  <sheetViews>
    <sheetView showGridLines="0" zoomScaleNormal="100" workbookViewId="0"/>
  </sheetViews>
  <sheetFormatPr defaultColWidth="11.1796875" defaultRowHeight="13.8"/>
  <cols>
    <col min="1" max="1" width="3.7265625" customWidth="1"/>
    <col min="2" max="2" width="13.453125" customWidth="1"/>
    <col min="3" max="10" width="9.1796875" customWidth="1"/>
  </cols>
  <sheetData>
    <row r="5" spans="2:10" ht="17.399999999999999">
      <c r="B5" s="90" t="s">
        <v>394</v>
      </c>
    </row>
    <row r="7" spans="2:10">
      <c r="B7" s="27" t="s">
        <v>216</v>
      </c>
    </row>
    <row r="8" spans="2:10">
      <c r="B8" s="4" t="s">
        <v>88</v>
      </c>
    </row>
    <row r="9" spans="2:10">
      <c r="C9" s="46" t="s">
        <v>80</v>
      </c>
      <c r="D9" s="46" t="s">
        <v>81</v>
      </c>
      <c r="E9" s="46" t="s">
        <v>24</v>
      </c>
      <c r="F9" s="46" t="s">
        <v>25</v>
      </c>
      <c r="G9" s="46" t="s">
        <v>26</v>
      </c>
      <c r="H9" s="46" t="s">
        <v>27</v>
      </c>
      <c r="I9" s="46" t="s">
        <v>28</v>
      </c>
      <c r="J9" s="46" t="s">
        <v>82</v>
      </c>
    </row>
    <row r="10" spans="2:10">
      <c r="B10" s="14" t="s">
        <v>330</v>
      </c>
      <c r="C10" s="68">
        <v>887.02923076923071</v>
      </c>
      <c r="D10" s="68">
        <v>927.03962962962976</v>
      </c>
      <c r="E10" s="68">
        <v>931.64222222222224</v>
      </c>
      <c r="F10" s="68">
        <v>930.99777777777774</v>
      </c>
      <c r="G10" s="68">
        <v>933.91296296296298</v>
      </c>
      <c r="H10" s="68">
        <v>945.44296296296295</v>
      </c>
      <c r="I10" s="68">
        <v>981.86999999999978</v>
      </c>
      <c r="J10" s="68">
        <v>935.2962962962963</v>
      </c>
    </row>
    <row r="11" spans="2:10">
      <c r="B11" s="14" t="s">
        <v>69</v>
      </c>
      <c r="C11" s="68">
        <v>1159.8800000000001</v>
      </c>
      <c r="D11" s="68">
        <v>1155.3399999999999</v>
      </c>
      <c r="E11" s="68">
        <v>1125.71</v>
      </c>
      <c r="F11" s="68">
        <v>1046.6600000000001</v>
      </c>
      <c r="G11" s="68">
        <v>974.4</v>
      </c>
      <c r="H11" s="68">
        <v>997.19</v>
      </c>
      <c r="I11" s="68">
        <v>986.1</v>
      </c>
      <c r="J11" s="68">
        <v>869.52</v>
      </c>
    </row>
    <row r="12" spans="2:10">
      <c r="B12" s="14" t="s">
        <v>47</v>
      </c>
      <c r="C12" s="68">
        <v>90.6</v>
      </c>
      <c r="D12" s="68">
        <v>87.6</v>
      </c>
      <c r="E12" s="68">
        <v>88.8</v>
      </c>
      <c r="F12" s="68">
        <v>90.7</v>
      </c>
      <c r="G12" s="68">
        <v>93.6</v>
      </c>
      <c r="H12" s="68">
        <v>82.6</v>
      </c>
      <c r="I12" s="68">
        <v>85.1</v>
      </c>
      <c r="J12" s="68">
        <v>85.1</v>
      </c>
    </row>
    <row r="13" spans="2:10">
      <c r="B13" s="14" t="s">
        <v>54</v>
      </c>
      <c r="C13" s="68">
        <v>197.19</v>
      </c>
      <c r="D13" s="68">
        <v>197.09</v>
      </c>
      <c r="E13" s="68">
        <v>247.62</v>
      </c>
      <c r="F13" s="68">
        <v>256.31</v>
      </c>
      <c r="G13" s="68">
        <v>234.63</v>
      </c>
      <c r="H13" s="68">
        <v>232.87</v>
      </c>
      <c r="I13" s="68">
        <v>227.74</v>
      </c>
      <c r="J13" s="68">
        <v>216.78</v>
      </c>
    </row>
    <row r="14" spans="2:10">
      <c r="B14" s="14" t="s">
        <v>49</v>
      </c>
      <c r="C14" s="68">
        <v>210.51</v>
      </c>
      <c r="D14" s="68">
        <v>189.01</v>
      </c>
      <c r="E14" s="68">
        <v>183.73</v>
      </c>
      <c r="F14" s="68">
        <v>184.45</v>
      </c>
      <c r="G14" s="68">
        <v>196.33</v>
      </c>
      <c r="H14" s="68">
        <v>195.64</v>
      </c>
      <c r="I14" s="68">
        <v>216.32</v>
      </c>
      <c r="J14" s="68">
        <v>198.33</v>
      </c>
    </row>
    <row r="15" spans="2:10">
      <c r="B15" s="14" t="s">
        <v>50</v>
      </c>
      <c r="C15" s="68" t="s">
        <v>72</v>
      </c>
      <c r="D15" s="68">
        <v>2.2599999999999998</v>
      </c>
      <c r="E15" s="68">
        <v>2.61</v>
      </c>
      <c r="F15" s="68">
        <v>2.5499999999999998</v>
      </c>
      <c r="G15" s="68">
        <v>2.41</v>
      </c>
      <c r="H15" s="68">
        <v>2.41</v>
      </c>
      <c r="I15" s="68">
        <v>2.2200000000000002</v>
      </c>
      <c r="J15" s="68">
        <v>2.2999999999999998</v>
      </c>
    </row>
    <row r="16" spans="2:10">
      <c r="B16" s="14" t="s">
        <v>64</v>
      </c>
      <c r="C16" s="68">
        <v>808.72</v>
      </c>
      <c r="D16" s="68">
        <v>833.19</v>
      </c>
      <c r="E16" s="68">
        <v>1105.0999999999999</v>
      </c>
      <c r="F16" s="68">
        <v>1131.58</v>
      </c>
      <c r="G16" s="68">
        <v>1119.51</v>
      </c>
      <c r="H16" s="68">
        <v>1225.74</v>
      </c>
      <c r="I16" s="68">
        <v>1108.6500000000001</v>
      </c>
      <c r="J16" s="68">
        <v>933.39</v>
      </c>
    </row>
    <row r="17" spans="2:10">
      <c r="B17" s="14" t="s">
        <v>68</v>
      </c>
      <c r="C17" s="68">
        <v>261.8</v>
      </c>
      <c r="D17" s="68">
        <v>307.5</v>
      </c>
      <c r="E17" s="68">
        <v>306.10000000000002</v>
      </c>
      <c r="F17" s="68">
        <v>259.7</v>
      </c>
      <c r="G17" s="68">
        <v>225.9</v>
      </c>
      <c r="H17" s="68">
        <v>252.7</v>
      </c>
      <c r="I17" s="68">
        <v>293.02999999999997</v>
      </c>
      <c r="J17" s="68">
        <v>242.96</v>
      </c>
    </row>
    <row r="18" spans="2:10">
      <c r="B18" s="14" t="s">
        <v>70</v>
      </c>
      <c r="C18" s="68">
        <v>202.5</v>
      </c>
      <c r="D18" s="68">
        <v>220.7</v>
      </c>
      <c r="E18" s="68">
        <v>258</v>
      </c>
      <c r="F18" s="68">
        <v>271</v>
      </c>
      <c r="G18" s="68">
        <v>265.8</v>
      </c>
      <c r="H18" s="68">
        <v>249.2</v>
      </c>
      <c r="I18" s="68">
        <v>319.3</v>
      </c>
      <c r="J18" s="68">
        <v>363.8</v>
      </c>
    </row>
    <row r="19" spans="2:10">
      <c r="B19" s="14" t="s">
        <v>71</v>
      </c>
      <c r="C19" s="68">
        <v>2941</v>
      </c>
      <c r="D19" s="68">
        <v>3278</v>
      </c>
      <c r="E19" s="68">
        <v>3429</v>
      </c>
      <c r="F19" s="68">
        <v>3403</v>
      </c>
      <c r="G19" s="68">
        <v>3509</v>
      </c>
      <c r="H19" s="68">
        <v>3784</v>
      </c>
      <c r="I19" s="68">
        <v>4111</v>
      </c>
      <c r="J19" s="68">
        <v>4187</v>
      </c>
    </row>
    <row r="20" spans="2:10">
      <c r="B20" s="14" t="s">
        <v>51</v>
      </c>
      <c r="C20" s="68">
        <v>2934.06</v>
      </c>
      <c r="D20" s="68">
        <v>3161.9</v>
      </c>
      <c r="E20" s="68">
        <v>3234.01</v>
      </c>
      <c r="F20" s="68">
        <v>3353.21</v>
      </c>
      <c r="G20" s="68">
        <v>3350.56</v>
      </c>
      <c r="H20" s="68">
        <v>3299.35</v>
      </c>
      <c r="I20" s="68">
        <v>3498.49</v>
      </c>
      <c r="J20" s="68">
        <v>3313.46</v>
      </c>
    </row>
    <row r="21" spans="2:10">
      <c r="B21" s="14" t="s">
        <v>57</v>
      </c>
      <c r="C21" s="68">
        <v>3583.22</v>
      </c>
      <c r="D21" s="68">
        <v>3581.26</v>
      </c>
      <c r="E21" s="68">
        <v>3066.92</v>
      </c>
      <c r="F21" s="68">
        <v>3320.44</v>
      </c>
      <c r="G21" s="68">
        <v>3374.28</v>
      </c>
      <c r="H21" s="68">
        <v>3185.76</v>
      </c>
      <c r="I21" s="68">
        <v>3143.2</v>
      </c>
      <c r="J21" s="68">
        <v>2188.21</v>
      </c>
    </row>
    <row r="22" spans="2:10">
      <c r="B22" s="14" t="s">
        <v>58</v>
      </c>
      <c r="C22" s="68">
        <v>62.13</v>
      </c>
      <c r="D22" s="68">
        <v>60.18</v>
      </c>
      <c r="E22" s="68">
        <v>63.44</v>
      </c>
      <c r="F22" s="68">
        <v>72.56</v>
      </c>
      <c r="G22" s="68">
        <v>62</v>
      </c>
      <c r="H22" s="68">
        <v>56.1</v>
      </c>
      <c r="I22" s="68">
        <v>54.9</v>
      </c>
      <c r="J22" s="68">
        <v>58.1</v>
      </c>
    </row>
    <row r="23" spans="2:10">
      <c r="B23" s="14" t="s">
        <v>46</v>
      </c>
      <c r="C23" s="68">
        <v>224.3</v>
      </c>
      <c r="D23" s="68">
        <v>211.7</v>
      </c>
      <c r="E23" s="68">
        <v>205</v>
      </c>
      <c r="F23" s="68">
        <v>223.8</v>
      </c>
      <c r="G23" s="68">
        <v>235.4</v>
      </c>
      <c r="H23" s="68">
        <v>248.1</v>
      </c>
      <c r="I23" s="68">
        <v>264.5</v>
      </c>
      <c r="J23" s="68">
        <v>275.10000000000002</v>
      </c>
    </row>
    <row r="24" spans="2:10">
      <c r="B24" s="14" t="s">
        <v>45</v>
      </c>
      <c r="C24" s="68">
        <v>7.9</v>
      </c>
      <c r="D24" s="68">
        <v>12.2</v>
      </c>
      <c r="E24" s="68">
        <v>17.2</v>
      </c>
      <c r="F24" s="68">
        <v>14.1</v>
      </c>
      <c r="G24" s="68">
        <v>20.399999999999999</v>
      </c>
      <c r="H24" s="68">
        <v>36.200000000000003</v>
      </c>
      <c r="I24" s="68">
        <v>17.3</v>
      </c>
      <c r="J24" s="68">
        <v>38.299999999999997</v>
      </c>
    </row>
    <row r="25" spans="2:10">
      <c r="B25" s="14" t="s">
        <v>55</v>
      </c>
      <c r="C25" s="68">
        <v>1662.7</v>
      </c>
      <c r="D25" s="68">
        <v>1850.7</v>
      </c>
      <c r="E25" s="68">
        <v>1835.8</v>
      </c>
      <c r="F25" s="68">
        <v>1811.5</v>
      </c>
      <c r="G25" s="68">
        <v>1891</v>
      </c>
      <c r="H25" s="68">
        <v>1930.3</v>
      </c>
      <c r="I25" s="68">
        <v>1990.4</v>
      </c>
      <c r="J25" s="68">
        <v>2003.7</v>
      </c>
    </row>
    <row r="26" spans="2:10">
      <c r="B26" s="14" t="s">
        <v>66</v>
      </c>
      <c r="C26" s="68">
        <v>331.8</v>
      </c>
      <c r="D26" s="68">
        <v>372.5</v>
      </c>
      <c r="E26" s="68">
        <v>414.3</v>
      </c>
      <c r="F26" s="68">
        <v>387.9</v>
      </c>
      <c r="G26" s="68">
        <v>394.1</v>
      </c>
      <c r="H26" s="68">
        <v>421.4</v>
      </c>
      <c r="I26" s="68">
        <v>554.6</v>
      </c>
      <c r="J26" s="68">
        <v>562.79999999999995</v>
      </c>
    </row>
    <row r="27" spans="2:10">
      <c r="B27" s="14" t="s">
        <v>60</v>
      </c>
      <c r="C27" s="68">
        <v>139.03</v>
      </c>
      <c r="D27" s="68">
        <v>174.62</v>
      </c>
      <c r="E27" s="68">
        <v>201.78</v>
      </c>
      <c r="F27" s="68">
        <v>149.6</v>
      </c>
      <c r="G27" s="68">
        <v>181.7</v>
      </c>
      <c r="H27" s="68">
        <v>211.54</v>
      </c>
      <c r="I27" s="68">
        <v>268.3</v>
      </c>
      <c r="J27" s="68">
        <v>246.8</v>
      </c>
    </row>
    <row r="28" spans="2:10">
      <c r="B28" s="14" t="s">
        <v>52</v>
      </c>
      <c r="C28" s="68">
        <v>13.3</v>
      </c>
      <c r="D28" s="68">
        <v>13.55</v>
      </c>
      <c r="E28" s="68">
        <v>17.7</v>
      </c>
      <c r="F28" s="68">
        <v>22.37</v>
      </c>
      <c r="G28" s="68">
        <v>24.04</v>
      </c>
      <c r="H28" s="68">
        <v>26.81</v>
      </c>
      <c r="I28" s="68">
        <v>30.61</v>
      </c>
      <c r="J28" s="68">
        <v>12.05</v>
      </c>
    </row>
    <row r="29" spans="2:10">
      <c r="B29" s="14" t="s">
        <v>48</v>
      </c>
      <c r="C29" s="68">
        <v>0</v>
      </c>
      <c r="D29" s="68">
        <v>0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</row>
    <row r="30" spans="2:10">
      <c r="B30" s="14" t="s">
        <v>63</v>
      </c>
      <c r="C30" s="68">
        <v>117</v>
      </c>
      <c r="D30" s="68">
        <v>113</v>
      </c>
      <c r="E30" s="68">
        <v>122</v>
      </c>
      <c r="F30" s="68">
        <v>130</v>
      </c>
      <c r="G30" s="68">
        <v>133</v>
      </c>
      <c r="H30" s="68">
        <v>141</v>
      </c>
      <c r="I30" s="68">
        <v>158</v>
      </c>
      <c r="J30" s="68">
        <v>171</v>
      </c>
    </row>
    <row r="31" spans="2:10">
      <c r="B31" s="14" t="s">
        <v>56</v>
      </c>
      <c r="C31" s="68">
        <v>1166.25</v>
      </c>
      <c r="D31" s="68">
        <v>2096.94</v>
      </c>
      <c r="E31" s="68">
        <v>2110.77</v>
      </c>
      <c r="F31" s="68">
        <v>1952.13</v>
      </c>
      <c r="G31" s="68">
        <v>1920.81</v>
      </c>
      <c r="H31" s="68">
        <v>1905.57</v>
      </c>
      <c r="I31" s="68">
        <v>1561.02</v>
      </c>
      <c r="J31" s="68">
        <v>1710.96</v>
      </c>
    </row>
    <row r="32" spans="2:10">
      <c r="B32" s="14" t="s">
        <v>65</v>
      </c>
      <c r="C32" s="68">
        <v>879.28</v>
      </c>
      <c r="D32" s="68">
        <v>913.38</v>
      </c>
      <c r="E32" s="68">
        <v>904.07</v>
      </c>
      <c r="F32" s="68">
        <v>954.67</v>
      </c>
      <c r="G32" s="68">
        <v>916.82</v>
      </c>
      <c r="H32" s="68">
        <v>904.47</v>
      </c>
      <c r="I32" s="68">
        <v>923.64</v>
      </c>
      <c r="J32" s="68">
        <v>884.97</v>
      </c>
    </row>
    <row r="33" spans="2:14">
      <c r="B33" s="14" t="s">
        <v>67</v>
      </c>
      <c r="C33" s="68">
        <v>575.79999999999995</v>
      </c>
      <c r="D33" s="68">
        <v>730</v>
      </c>
      <c r="E33" s="68">
        <v>874.15</v>
      </c>
      <c r="F33" s="68">
        <v>1016.61</v>
      </c>
      <c r="G33" s="68">
        <v>974.58</v>
      </c>
      <c r="H33" s="68">
        <v>984.39</v>
      </c>
      <c r="I33" s="68">
        <v>1393.14</v>
      </c>
      <c r="J33" s="68">
        <v>1414.65</v>
      </c>
    </row>
    <row r="34" spans="2:14">
      <c r="B34" s="14" t="s">
        <v>62</v>
      </c>
      <c r="C34" s="68">
        <v>320.79000000000002</v>
      </c>
      <c r="D34" s="68">
        <v>321.7</v>
      </c>
      <c r="E34" s="68">
        <v>438.16</v>
      </c>
      <c r="F34" s="68">
        <v>446.32</v>
      </c>
      <c r="G34" s="68">
        <v>406.98</v>
      </c>
      <c r="H34" s="68">
        <v>425.75</v>
      </c>
      <c r="I34" s="68">
        <v>493.85</v>
      </c>
      <c r="J34" s="68">
        <v>506.85</v>
      </c>
    </row>
    <row r="35" spans="2:14">
      <c r="B35" s="14" t="s">
        <v>53</v>
      </c>
      <c r="C35" s="68">
        <v>246.7</v>
      </c>
      <c r="D35" s="68">
        <v>264.83</v>
      </c>
      <c r="E35" s="68">
        <v>239.89</v>
      </c>
      <c r="F35" s="68">
        <v>232.87</v>
      </c>
      <c r="G35" s="68">
        <v>254.01</v>
      </c>
      <c r="H35" s="68">
        <v>268.43</v>
      </c>
      <c r="I35" s="68">
        <v>282.85000000000002</v>
      </c>
      <c r="J35" s="68">
        <v>293.08</v>
      </c>
    </row>
    <row r="36" spans="2:14">
      <c r="B36" s="14" t="s">
        <v>61</v>
      </c>
      <c r="C36" s="68">
        <v>930.6</v>
      </c>
      <c r="D36" s="68">
        <v>1003.1</v>
      </c>
      <c r="E36" s="68">
        <v>881.2</v>
      </c>
      <c r="F36" s="68">
        <v>876</v>
      </c>
      <c r="G36" s="68">
        <v>860.2</v>
      </c>
      <c r="H36" s="68">
        <v>832.8</v>
      </c>
      <c r="I36" s="68">
        <v>919.1</v>
      </c>
      <c r="J36" s="68">
        <v>941.29</v>
      </c>
      <c r="N36" s="245"/>
    </row>
    <row r="37" spans="2:14">
      <c r="B37" s="14" t="s">
        <v>59</v>
      </c>
      <c r="C37" s="68">
        <v>3995.7</v>
      </c>
      <c r="D37" s="68">
        <v>3877.82</v>
      </c>
      <c r="E37" s="68">
        <v>3781.28</v>
      </c>
      <c r="F37" s="68">
        <v>3526.91</v>
      </c>
      <c r="G37" s="68">
        <v>3594.19</v>
      </c>
      <c r="H37" s="68">
        <v>3626.64</v>
      </c>
      <c r="I37" s="68">
        <v>3607.13</v>
      </c>
      <c r="J37" s="68">
        <v>3532.5</v>
      </c>
    </row>
    <row r="38" spans="2:14">
      <c r="B38" s="86" t="s">
        <v>217</v>
      </c>
    </row>
    <row r="39" spans="2:14" ht="78" customHeight="1">
      <c r="B39" s="305" t="s">
        <v>218</v>
      </c>
      <c r="C39" s="305"/>
      <c r="D39" s="305"/>
      <c r="E39" s="305"/>
      <c r="F39" s="305"/>
      <c r="G39" s="305"/>
      <c r="H39" s="305"/>
      <c r="I39" s="305"/>
      <c r="J39" s="305"/>
    </row>
    <row r="40" spans="2:14">
      <c r="B40" s="86" t="s">
        <v>350</v>
      </c>
    </row>
    <row r="41" spans="2:14">
      <c r="B41" s="43"/>
    </row>
    <row r="47" spans="2:14">
      <c r="I47" s="184"/>
    </row>
    <row r="655" spans="3:4">
      <c r="D655" s="46" t="s">
        <v>82</v>
      </c>
    </row>
    <row r="656" spans="3:4">
      <c r="C656" s="47" t="s">
        <v>178</v>
      </c>
      <c r="D656" s="69">
        <v>0</v>
      </c>
    </row>
    <row r="657" spans="3:4">
      <c r="C657" s="47" t="s">
        <v>175</v>
      </c>
      <c r="D657" s="68">
        <v>2.2999999999999998</v>
      </c>
    </row>
    <row r="658" spans="3:4">
      <c r="C658" s="47" t="s">
        <v>122</v>
      </c>
      <c r="D658" s="68">
        <v>12.05</v>
      </c>
    </row>
    <row r="659" spans="3:4">
      <c r="C659" s="47" t="s">
        <v>105</v>
      </c>
      <c r="D659" s="68">
        <v>38.299999999999997</v>
      </c>
    </row>
    <row r="660" spans="3:4">
      <c r="C660" s="47" t="s">
        <v>103</v>
      </c>
      <c r="D660" s="68">
        <v>58.1</v>
      </c>
    </row>
    <row r="661" spans="3:4">
      <c r="C661" s="47" t="s">
        <v>97</v>
      </c>
      <c r="D661" s="68">
        <v>85.1</v>
      </c>
    </row>
    <row r="662" spans="3:4">
      <c r="C662" s="47" t="s">
        <v>107</v>
      </c>
      <c r="D662" s="69">
        <v>171</v>
      </c>
    </row>
    <row r="663" spans="3:4">
      <c r="C663" s="47" t="s">
        <v>49</v>
      </c>
      <c r="D663" s="68">
        <v>198.33</v>
      </c>
    </row>
    <row r="664" spans="3:4">
      <c r="C664" s="47" t="s">
        <v>174</v>
      </c>
      <c r="D664" s="68">
        <v>216.78</v>
      </c>
    </row>
    <row r="665" spans="3:4">
      <c r="C665" s="47" t="s">
        <v>99</v>
      </c>
      <c r="D665" s="69">
        <v>242.96</v>
      </c>
    </row>
    <row r="666" spans="3:4">
      <c r="C666" s="47" t="s">
        <v>177</v>
      </c>
      <c r="D666" s="68">
        <v>246.8</v>
      </c>
    </row>
    <row r="667" spans="3:4">
      <c r="C667" s="47" t="s">
        <v>104</v>
      </c>
      <c r="D667" s="68">
        <v>275.10000000000002</v>
      </c>
    </row>
    <row r="668" spans="3:4">
      <c r="C668" s="47" t="s">
        <v>110</v>
      </c>
      <c r="D668" s="68">
        <v>293.08</v>
      </c>
    </row>
    <row r="669" spans="3:4">
      <c r="C669" s="47" t="s">
        <v>121</v>
      </c>
      <c r="D669" s="68">
        <v>363.8</v>
      </c>
    </row>
    <row r="670" spans="3:4">
      <c r="C670" s="47" t="s">
        <v>109</v>
      </c>
      <c r="D670" s="68">
        <v>506.85</v>
      </c>
    </row>
    <row r="671" spans="3:4">
      <c r="C671" s="47" t="s">
        <v>176</v>
      </c>
      <c r="D671" s="68">
        <v>562.79999999999995</v>
      </c>
    </row>
    <row r="672" spans="3:4">
      <c r="C672" s="47" t="s">
        <v>96</v>
      </c>
      <c r="D672" s="68">
        <v>869.52</v>
      </c>
    </row>
    <row r="673" spans="3:4">
      <c r="C673" s="47" t="s">
        <v>31</v>
      </c>
      <c r="D673" s="69">
        <v>884.97</v>
      </c>
    </row>
    <row r="674" spans="3:4">
      <c r="C674" s="47" t="s">
        <v>98</v>
      </c>
      <c r="D674" s="68">
        <v>933.39</v>
      </c>
    </row>
    <row r="675" spans="3:4">
      <c r="C675" s="47" t="s">
        <v>219</v>
      </c>
      <c r="D675" s="68">
        <v>935.2962962962963</v>
      </c>
    </row>
    <row r="676" spans="3:4">
      <c r="C676" s="47" t="s">
        <v>111</v>
      </c>
      <c r="D676" s="68">
        <v>941.29</v>
      </c>
    </row>
    <row r="677" spans="3:4">
      <c r="C677" s="47" t="s">
        <v>179</v>
      </c>
      <c r="D677" s="68">
        <v>1414.65</v>
      </c>
    </row>
    <row r="678" spans="3:4">
      <c r="C678" s="47" t="s">
        <v>108</v>
      </c>
      <c r="D678" s="69">
        <v>1710.96</v>
      </c>
    </row>
    <row r="679" spans="3:4">
      <c r="C679" s="47" t="s">
        <v>106</v>
      </c>
      <c r="D679" s="68">
        <v>2003.7</v>
      </c>
    </row>
    <row r="680" spans="3:4">
      <c r="C680" s="47" t="s">
        <v>102</v>
      </c>
      <c r="D680" s="68">
        <v>2188.21</v>
      </c>
    </row>
    <row r="681" spans="3:4">
      <c r="C681" s="47" t="s">
        <v>101</v>
      </c>
      <c r="D681" s="68">
        <v>3313.46</v>
      </c>
    </row>
    <row r="682" spans="3:4">
      <c r="C682" s="47" t="s">
        <v>112</v>
      </c>
      <c r="D682" s="68">
        <v>3532.5</v>
      </c>
    </row>
    <row r="683" spans="3:4">
      <c r="C683" s="47" t="s">
        <v>100</v>
      </c>
      <c r="D683" s="69">
        <v>4187</v>
      </c>
    </row>
  </sheetData>
  <sortState xmlns:xlrd2="http://schemas.microsoft.com/office/spreadsheetml/2017/richdata2" ref="C656:D683">
    <sortCondition ref="D656:D683"/>
  </sortState>
  <mergeCells count="1">
    <mergeCell ref="B39:J39"/>
  </mergeCells>
  <pageMargins left="0.7" right="0.7" top="0.75" bottom="0.75" header="0.3" footer="0.3"/>
  <ignoredErrors>
    <ignoredError sqref="C9:J9" numberStoredAsText="1"/>
  </ignoredError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CBFDC-7D57-A545-AE4F-F6BD4FC4B534}">
  <dimension ref="A1:K39"/>
  <sheetViews>
    <sheetView showGridLines="0" zoomScaleNormal="100" workbookViewId="0"/>
  </sheetViews>
  <sheetFormatPr defaultColWidth="10.81640625" defaultRowHeight="13.8"/>
  <cols>
    <col min="1" max="1" width="3.7265625" customWidth="1"/>
    <col min="2" max="2" width="14.7265625" customWidth="1"/>
  </cols>
  <sheetData>
    <row r="1" spans="1:10">
      <c r="E1" s="274"/>
      <c r="F1" s="274"/>
      <c r="G1" s="274"/>
    </row>
    <row r="2" spans="1:10">
      <c r="E2" s="274"/>
      <c r="F2" s="274"/>
      <c r="G2" s="274"/>
    </row>
    <row r="3" spans="1:10">
      <c r="E3" s="274"/>
      <c r="F3" s="274"/>
      <c r="G3" s="274"/>
    </row>
    <row r="4" spans="1:10">
      <c r="E4" s="274"/>
      <c r="F4" s="274"/>
      <c r="G4" s="274"/>
    </row>
    <row r="5" spans="1:10" ht="17.399999999999999">
      <c r="B5" s="90" t="s">
        <v>282</v>
      </c>
      <c r="E5" s="274"/>
      <c r="F5" s="274"/>
      <c r="G5" s="274"/>
    </row>
    <row r="6" spans="1:10" ht="17.399999999999999">
      <c r="B6" s="90"/>
      <c r="E6" s="274"/>
      <c r="F6" s="274"/>
      <c r="G6" s="274"/>
    </row>
    <row r="7" spans="1:10">
      <c r="B7" s="21" t="s">
        <v>270</v>
      </c>
      <c r="E7" s="274"/>
      <c r="F7" s="274"/>
      <c r="G7" s="274"/>
    </row>
    <row r="8" spans="1:10">
      <c r="B8" s="86" t="s">
        <v>271</v>
      </c>
    </row>
    <row r="9" spans="1:10">
      <c r="C9" s="46" t="s">
        <v>80</v>
      </c>
      <c r="D9" s="46" t="s">
        <v>81</v>
      </c>
      <c r="E9" s="46" t="s">
        <v>24</v>
      </c>
      <c r="F9" s="46" t="s">
        <v>25</v>
      </c>
      <c r="G9" s="46" t="s">
        <v>26</v>
      </c>
      <c r="H9" s="46" t="s">
        <v>27</v>
      </c>
      <c r="I9" s="46" t="s">
        <v>28</v>
      </c>
      <c r="J9" s="46" t="s">
        <v>82</v>
      </c>
    </row>
    <row r="10" spans="1:10">
      <c r="A10" s="78"/>
      <c r="B10" s="14" t="s">
        <v>29</v>
      </c>
      <c r="C10" s="175">
        <v>14.285</v>
      </c>
      <c r="D10" s="175">
        <v>13.935</v>
      </c>
      <c r="E10" s="175">
        <v>13.972</v>
      </c>
      <c r="F10" s="175">
        <v>13.954000000000001</v>
      </c>
      <c r="G10" s="175">
        <v>13.866</v>
      </c>
      <c r="H10" s="175">
        <v>14.276999999999999</v>
      </c>
      <c r="I10" s="175">
        <v>14.574999999999999</v>
      </c>
      <c r="J10" s="175">
        <v>14.58</v>
      </c>
    </row>
    <row r="11" spans="1:10">
      <c r="A11" s="78"/>
      <c r="B11" s="14" t="s">
        <v>69</v>
      </c>
      <c r="C11" s="175">
        <v>25.780999999999999</v>
      </c>
      <c r="D11" s="175">
        <v>25.077000000000002</v>
      </c>
      <c r="E11" s="175">
        <v>25.08</v>
      </c>
      <c r="F11" s="175">
        <v>24.361999999999998</v>
      </c>
      <c r="G11" s="175">
        <v>25.373000000000001</v>
      </c>
      <c r="H11" s="175">
        <v>25.087</v>
      </c>
      <c r="I11" s="175">
        <v>24.49</v>
      </c>
      <c r="J11" s="175">
        <v>24.439</v>
      </c>
    </row>
    <row r="12" spans="1:10">
      <c r="B12" s="14" t="s">
        <v>47</v>
      </c>
      <c r="C12" s="175">
        <v>14.63</v>
      </c>
      <c r="D12" s="175">
        <v>12.840999999999999</v>
      </c>
      <c r="E12" s="175">
        <v>13.813000000000001</v>
      </c>
      <c r="F12" s="175">
        <v>14.000999999999999</v>
      </c>
      <c r="G12" s="175">
        <v>13.061999999999999</v>
      </c>
      <c r="H12" s="175">
        <v>12.552</v>
      </c>
      <c r="I12" s="175">
        <v>12.414999999999999</v>
      </c>
      <c r="J12" s="175">
        <v>11.941000000000001</v>
      </c>
    </row>
    <row r="13" spans="1:10">
      <c r="B13" s="14" t="s">
        <v>54</v>
      </c>
      <c r="C13" s="175">
        <v>15.901999999999999</v>
      </c>
      <c r="D13" s="175">
        <v>15.611000000000001</v>
      </c>
      <c r="E13" s="175">
        <v>17.686</v>
      </c>
      <c r="F13" s="175">
        <v>20.763999999999999</v>
      </c>
      <c r="G13" s="175">
        <v>18.134</v>
      </c>
      <c r="H13" s="175">
        <v>20.74</v>
      </c>
      <c r="I13" s="175">
        <v>22.861999999999998</v>
      </c>
      <c r="J13" s="175">
        <v>22.908000000000001</v>
      </c>
    </row>
    <row r="14" spans="1:10">
      <c r="B14" s="14" t="s">
        <v>49</v>
      </c>
      <c r="C14" s="175">
        <v>12.074999999999999</v>
      </c>
      <c r="D14" s="175">
        <v>12.500999999999999</v>
      </c>
      <c r="E14" s="175">
        <v>11.476000000000001</v>
      </c>
      <c r="F14" s="175">
        <v>11.955</v>
      </c>
      <c r="G14" s="175">
        <v>12.272</v>
      </c>
      <c r="H14" s="175">
        <v>13.071</v>
      </c>
      <c r="I14" s="175">
        <v>13.507</v>
      </c>
      <c r="J14" s="175">
        <v>14.154999999999999</v>
      </c>
    </row>
    <row r="15" spans="1:10">
      <c r="B15" s="14" t="s">
        <v>50</v>
      </c>
      <c r="C15" s="175">
        <v>21.071000000000002</v>
      </c>
      <c r="D15" s="175">
        <v>15.916</v>
      </c>
      <c r="E15" s="175">
        <v>16.771999999999998</v>
      </c>
      <c r="F15" s="175">
        <v>15.922000000000001</v>
      </c>
      <c r="G15" s="175">
        <v>17.690000000000001</v>
      </c>
      <c r="H15" s="175">
        <v>21.558</v>
      </c>
      <c r="I15" s="175">
        <v>20.995000000000001</v>
      </c>
      <c r="J15" s="175">
        <v>23.158999999999999</v>
      </c>
    </row>
    <row r="16" spans="1:10">
      <c r="B16" s="14" t="s">
        <v>64</v>
      </c>
      <c r="C16" s="175">
        <v>15.012</v>
      </c>
      <c r="D16" s="175">
        <v>13.406000000000001</v>
      </c>
      <c r="E16" s="175">
        <v>16.614999999999998</v>
      </c>
      <c r="F16" s="175">
        <v>17.959</v>
      </c>
      <c r="G16" s="175">
        <v>16.983000000000001</v>
      </c>
      <c r="H16" s="175">
        <v>17.655000000000001</v>
      </c>
      <c r="I16" s="175">
        <v>17.503</v>
      </c>
      <c r="J16" s="175">
        <v>17.547000000000001</v>
      </c>
    </row>
    <row r="17" spans="2:11">
      <c r="B17" s="14" t="s">
        <v>68</v>
      </c>
      <c r="C17" s="175">
        <v>22.395</v>
      </c>
      <c r="D17" s="175">
        <v>20.87</v>
      </c>
      <c r="E17" s="175">
        <v>21.338000000000001</v>
      </c>
      <c r="F17" s="175">
        <v>22.187999999999999</v>
      </c>
      <c r="G17" s="175">
        <v>22.661000000000001</v>
      </c>
      <c r="H17" s="175">
        <v>23.428000000000001</v>
      </c>
      <c r="I17" s="175">
        <v>23.029</v>
      </c>
      <c r="J17" s="175">
        <v>23.997</v>
      </c>
    </row>
    <row r="18" spans="2:11">
      <c r="B18" s="14" t="s">
        <v>70</v>
      </c>
      <c r="C18" s="175">
        <v>26.035</v>
      </c>
      <c r="D18" s="175">
        <v>25.952000000000002</v>
      </c>
      <c r="E18" s="175">
        <v>24.055</v>
      </c>
      <c r="F18" s="175">
        <v>24.6</v>
      </c>
      <c r="G18" s="175">
        <v>24.05</v>
      </c>
      <c r="H18" s="175">
        <v>28.413</v>
      </c>
      <c r="I18" s="175">
        <v>30.321000000000002</v>
      </c>
      <c r="J18" s="175">
        <v>27.777000000000001</v>
      </c>
    </row>
    <row r="19" spans="2:11">
      <c r="B19" s="14" t="s">
        <v>71</v>
      </c>
      <c r="C19" s="175">
        <v>35.158999999999999</v>
      </c>
      <c r="D19" s="175">
        <v>39.935000000000002</v>
      </c>
      <c r="E19" s="175">
        <v>33.927999999999997</v>
      </c>
      <c r="F19" s="175">
        <v>31.972000000000001</v>
      </c>
      <c r="G19" s="175">
        <v>30.651</v>
      </c>
      <c r="H19" s="175">
        <v>31.297999999999998</v>
      </c>
      <c r="I19" s="175">
        <v>32.905999999999999</v>
      </c>
      <c r="J19" s="175">
        <v>29.5</v>
      </c>
    </row>
    <row r="20" spans="2:11">
      <c r="B20" s="14" t="s">
        <v>51</v>
      </c>
      <c r="C20" s="175">
        <v>13.641</v>
      </c>
      <c r="D20" s="175">
        <v>13.648999999999999</v>
      </c>
      <c r="E20" s="175">
        <v>13.628</v>
      </c>
      <c r="F20" s="175">
        <v>12.795999999999999</v>
      </c>
      <c r="G20" s="175">
        <v>12.638999999999999</v>
      </c>
      <c r="H20" s="175">
        <v>13.97</v>
      </c>
      <c r="I20" s="175">
        <v>13.843999999999999</v>
      </c>
      <c r="J20" s="175">
        <v>13.631</v>
      </c>
    </row>
    <row r="21" spans="2:11">
      <c r="B21" s="14" t="s">
        <v>57</v>
      </c>
      <c r="C21" s="175">
        <v>15.984</v>
      </c>
      <c r="D21" s="175">
        <v>15.853</v>
      </c>
      <c r="E21" s="175">
        <v>15.952999999999999</v>
      </c>
      <c r="F21" s="175">
        <v>15.218</v>
      </c>
      <c r="G21" s="175">
        <v>15.75</v>
      </c>
      <c r="H21" s="175">
        <v>16.030999999999999</v>
      </c>
      <c r="I21" s="175">
        <v>15.978999999999999</v>
      </c>
      <c r="J21" s="175">
        <v>15.05</v>
      </c>
    </row>
    <row r="22" spans="2:11">
      <c r="B22" s="14" t="s">
        <v>58</v>
      </c>
      <c r="C22" s="175">
        <v>14.901</v>
      </c>
      <c r="D22" s="175">
        <v>13.967000000000001</v>
      </c>
      <c r="E22" s="175">
        <v>14.24</v>
      </c>
      <c r="F22" s="175">
        <v>13.462999999999999</v>
      </c>
      <c r="G22" s="175">
        <v>12.602</v>
      </c>
      <c r="H22" s="175">
        <v>12.957000000000001</v>
      </c>
      <c r="I22" s="175">
        <v>11.786</v>
      </c>
      <c r="J22" s="175">
        <v>11.526999999999999</v>
      </c>
    </row>
    <row r="23" spans="2:11">
      <c r="B23" s="14" t="s">
        <v>46</v>
      </c>
      <c r="C23" s="175">
        <v>9.0790000000000006</v>
      </c>
      <c r="D23" s="175">
        <v>9.9420000000000002</v>
      </c>
      <c r="E23" s="175">
        <v>13.138</v>
      </c>
      <c r="F23" s="175">
        <v>13.127000000000001</v>
      </c>
      <c r="G23" s="175">
        <v>12.564</v>
      </c>
      <c r="H23" s="175">
        <v>14.349</v>
      </c>
      <c r="I23" s="175">
        <v>15.512</v>
      </c>
      <c r="J23" s="175">
        <v>16.638000000000002</v>
      </c>
    </row>
    <row r="24" spans="2:11">
      <c r="B24" s="14" t="s">
        <v>45</v>
      </c>
      <c r="C24" s="175">
        <v>14.462</v>
      </c>
      <c r="D24" s="175">
        <v>15.43</v>
      </c>
      <c r="E24" s="175">
        <v>14.93</v>
      </c>
      <c r="F24" s="175">
        <v>16.018000000000001</v>
      </c>
      <c r="G24" s="175">
        <v>18.018000000000001</v>
      </c>
      <c r="H24" s="175">
        <v>18.364999999999998</v>
      </c>
      <c r="I24" s="175">
        <v>20.231999999999999</v>
      </c>
      <c r="J24" s="175">
        <v>24.132999999999999</v>
      </c>
    </row>
    <row r="25" spans="2:11">
      <c r="B25" s="14" t="s">
        <v>55</v>
      </c>
      <c r="C25" s="175">
        <v>12.365</v>
      </c>
      <c r="D25" s="175">
        <v>11.135999999999999</v>
      </c>
      <c r="E25" s="175">
        <v>10.968999999999999</v>
      </c>
      <c r="F25" s="175">
        <v>10.997999999999999</v>
      </c>
      <c r="G25" s="175">
        <v>10.923</v>
      </c>
      <c r="H25" s="175">
        <v>11.195</v>
      </c>
      <c r="I25" s="175">
        <v>11.597</v>
      </c>
      <c r="J25" s="175">
        <v>10.928000000000001</v>
      </c>
    </row>
    <row r="26" spans="2:11">
      <c r="B26" s="14" t="s">
        <v>66</v>
      </c>
      <c r="C26" s="175">
        <v>13.606999999999999</v>
      </c>
      <c r="D26" s="175">
        <v>15.16</v>
      </c>
      <c r="E26" s="175">
        <v>14.961</v>
      </c>
      <c r="F26" s="175">
        <v>15.798999999999999</v>
      </c>
      <c r="G26" s="175">
        <v>14.557</v>
      </c>
      <c r="H26" s="175">
        <v>16.515999999999998</v>
      </c>
      <c r="I26" s="175">
        <v>17.937999999999999</v>
      </c>
      <c r="J26" s="175">
        <v>17.984999999999999</v>
      </c>
    </row>
    <row r="27" spans="2:11">
      <c r="B27" s="14" t="s">
        <v>60</v>
      </c>
      <c r="C27" s="175">
        <v>14.465999999999999</v>
      </c>
      <c r="D27" s="175">
        <v>17.419</v>
      </c>
      <c r="E27" s="175">
        <v>17.407</v>
      </c>
      <c r="F27" s="175">
        <v>16.791</v>
      </c>
      <c r="G27" s="175">
        <v>17.984999999999999</v>
      </c>
      <c r="H27" s="175">
        <v>20.242000000000001</v>
      </c>
      <c r="I27" s="175">
        <v>20.228999999999999</v>
      </c>
      <c r="J27" s="175">
        <v>20.852</v>
      </c>
    </row>
    <row r="28" spans="2:11">
      <c r="B28" s="14" t="s">
        <v>52</v>
      </c>
      <c r="C28" s="175">
        <v>28.841999999999999</v>
      </c>
      <c r="D28" s="175">
        <v>29.759</v>
      </c>
      <c r="E28" s="175">
        <v>29.274999999999999</v>
      </c>
      <c r="F28" s="175">
        <v>32.555999999999997</v>
      </c>
      <c r="G28" s="175">
        <v>29.062000000000001</v>
      </c>
      <c r="H28" s="175">
        <v>31.492999999999999</v>
      </c>
      <c r="I28" s="175">
        <v>28.704999999999998</v>
      </c>
      <c r="J28" s="175">
        <v>27.492000000000001</v>
      </c>
    </row>
    <row r="29" spans="2:11">
      <c r="B29" s="14" t="s">
        <v>48</v>
      </c>
      <c r="C29" s="175">
        <v>11.53</v>
      </c>
      <c r="D29" s="175">
        <v>10.284000000000001</v>
      </c>
      <c r="E29" s="175">
        <v>4.7089999999999996</v>
      </c>
      <c r="F29" s="175">
        <v>11.749000000000001</v>
      </c>
      <c r="G29" s="175">
        <v>9.1050000000000004</v>
      </c>
      <c r="H29" s="175">
        <v>10.942</v>
      </c>
      <c r="I29" s="175">
        <v>17.09</v>
      </c>
      <c r="J29" s="175">
        <v>17.312000000000001</v>
      </c>
    </row>
    <row r="30" spans="2:11">
      <c r="B30" s="14" t="s">
        <v>63</v>
      </c>
      <c r="C30" s="175">
        <v>8.2240000000000002</v>
      </c>
      <c r="D30" s="175">
        <v>7.9009999999999998</v>
      </c>
      <c r="E30" s="175">
        <v>7.4809999999999999</v>
      </c>
      <c r="F30" s="175">
        <v>7.9169999999999998</v>
      </c>
      <c r="G30" s="175">
        <v>7.9</v>
      </c>
      <c r="H30" s="175">
        <v>7.3330000000000002</v>
      </c>
      <c r="I30" s="175">
        <v>7.391</v>
      </c>
      <c r="J30" s="175">
        <v>7.4480000000000004</v>
      </c>
    </row>
    <row r="31" spans="2:11">
      <c r="B31" s="14" t="s">
        <v>56</v>
      </c>
      <c r="C31" s="175">
        <v>16.648</v>
      </c>
      <c r="D31" s="175">
        <v>15.618</v>
      </c>
      <c r="E31" s="175">
        <v>15.644</v>
      </c>
      <c r="F31" s="175">
        <v>16.454000000000001</v>
      </c>
      <c r="G31" s="175">
        <v>17.178999999999998</v>
      </c>
      <c r="H31" s="175">
        <v>18.751000000000001</v>
      </c>
      <c r="I31" s="175">
        <v>18.812000000000001</v>
      </c>
      <c r="J31" s="175">
        <v>18.242000000000001</v>
      </c>
    </row>
    <row r="32" spans="2:11">
      <c r="B32" s="14" t="s">
        <v>65</v>
      </c>
      <c r="C32" s="175">
        <v>16.254000000000001</v>
      </c>
      <c r="D32" s="175">
        <v>14.327</v>
      </c>
      <c r="E32" s="175">
        <v>15.635999999999999</v>
      </c>
      <c r="F32" s="175">
        <v>15.944000000000001</v>
      </c>
      <c r="G32" s="175">
        <v>14.959</v>
      </c>
      <c r="H32" s="175">
        <v>17.016999999999999</v>
      </c>
      <c r="I32" s="175">
        <v>16.808</v>
      </c>
      <c r="J32" s="175">
        <v>17.137</v>
      </c>
      <c r="K32" s="181"/>
    </row>
    <row r="33" spans="2:10">
      <c r="B33" s="14" t="s">
        <v>67</v>
      </c>
      <c r="C33" s="175">
        <v>17.911000000000001</v>
      </c>
      <c r="D33" s="175">
        <v>17.821000000000002</v>
      </c>
      <c r="E33" s="175">
        <v>18.907</v>
      </c>
      <c r="F33" s="175">
        <v>22.626999999999999</v>
      </c>
      <c r="G33" s="175">
        <v>23.154</v>
      </c>
      <c r="H33" s="175">
        <v>21.777000000000001</v>
      </c>
      <c r="I33" s="175">
        <v>23.695</v>
      </c>
      <c r="J33" s="175">
        <v>28.164999999999999</v>
      </c>
    </row>
    <row r="34" spans="2:10">
      <c r="B34" s="14" t="s">
        <v>62</v>
      </c>
      <c r="C34" s="175">
        <v>14.077</v>
      </c>
      <c r="D34" s="175">
        <v>14.680999999999999</v>
      </c>
      <c r="E34" s="175">
        <v>14.593</v>
      </c>
      <c r="F34" s="175">
        <v>13.34</v>
      </c>
      <c r="G34" s="175">
        <v>13.535</v>
      </c>
      <c r="H34" s="175">
        <v>14.41</v>
      </c>
      <c r="I34" s="175">
        <v>15.117000000000001</v>
      </c>
      <c r="J34" s="175">
        <v>14.021000000000001</v>
      </c>
    </row>
    <row r="35" spans="2:10">
      <c r="B35" s="14" t="s">
        <v>53</v>
      </c>
      <c r="C35" s="175">
        <v>15.868</v>
      </c>
      <c r="D35" s="175">
        <v>16.38</v>
      </c>
      <c r="E35" s="175">
        <v>16.158000000000001</v>
      </c>
      <c r="F35" s="175">
        <v>15.443</v>
      </c>
      <c r="G35" s="175">
        <v>14.645</v>
      </c>
      <c r="H35" s="175">
        <v>15.441000000000001</v>
      </c>
      <c r="I35" s="175">
        <v>16.536999999999999</v>
      </c>
      <c r="J35" s="175">
        <v>15.358000000000001</v>
      </c>
    </row>
    <row r="36" spans="2:10">
      <c r="B36" s="14" t="s">
        <v>61</v>
      </c>
      <c r="C36" s="175">
        <v>9.641</v>
      </c>
      <c r="D36" s="175">
        <v>9.1660000000000004</v>
      </c>
      <c r="E36" s="175">
        <v>9.1129999999999995</v>
      </c>
      <c r="F36" s="175">
        <v>9.3670000000000009</v>
      </c>
      <c r="G36" s="175">
        <v>9.1929999999999996</v>
      </c>
      <c r="H36" s="175">
        <v>9.5540000000000003</v>
      </c>
      <c r="I36" s="175">
        <v>10.333</v>
      </c>
      <c r="J36" s="175">
        <v>9.8209999999999997</v>
      </c>
    </row>
    <row r="37" spans="2:10">
      <c r="B37" s="14" t="s">
        <v>59</v>
      </c>
      <c r="C37" s="175">
        <v>22.48</v>
      </c>
      <c r="D37" s="175">
        <v>23.881</v>
      </c>
      <c r="E37" s="175">
        <v>22.288</v>
      </c>
      <c r="F37" s="175">
        <v>22.838000000000001</v>
      </c>
      <c r="G37" s="175">
        <v>23.739000000000001</v>
      </c>
      <c r="H37" s="175">
        <v>22.61</v>
      </c>
      <c r="I37" s="175">
        <v>23.596</v>
      </c>
      <c r="J37" s="175">
        <v>24.222999999999999</v>
      </c>
    </row>
    <row r="38" spans="2:10">
      <c r="B38" s="86" t="s">
        <v>340</v>
      </c>
    </row>
    <row r="39" spans="2:10">
      <c r="B39" s="86" t="s">
        <v>350</v>
      </c>
    </row>
  </sheetData>
  <sortState xmlns:xlrd2="http://schemas.microsoft.com/office/spreadsheetml/2017/richdata2" ref="B11:J37">
    <sortCondition ref="B11:B37"/>
  </sortState>
  <pageMargins left="0.7" right="0.7" top="0.75" bottom="0.75" header="0.3" footer="0.3"/>
  <ignoredErrors>
    <ignoredError sqref="C8:J9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557FD-261B-7447-BB34-CD1EB17741F0}">
  <dimension ref="B5:Q292"/>
  <sheetViews>
    <sheetView showGridLines="0" zoomScaleNormal="100" workbookViewId="0"/>
  </sheetViews>
  <sheetFormatPr defaultColWidth="11.1796875" defaultRowHeight="13.8"/>
  <cols>
    <col min="1" max="1" width="3.453125" customWidth="1"/>
    <col min="2" max="2" width="14.453125" customWidth="1"/>
    <col min="3" max="4" width="12.453125" customWidth="1"/>
    <col min="5" max="5" width="13.1796875" customWidth="1"/>
    <col min="6" max="7" width="12.453125" customWidth="1"/>
    <col min="9" max="9" width="11.1796875" customWidth="1"/>
  </cols>
  <sheetData>
    <row r="5" spans="2:17" ht="17.399999999999999">
      <c r="B5" s="90" t="s">
        <v>2</v>
      </c>
    </row>
    <row r="7" spans="2:17">
      <c r="Q7" s="224"/>
    </row>
    <row r="8" spans="2:17" ht="45" customHeight="1">
      <c r="B8" s="284" t="s">
        <v>42</v>
      </c>
      <c r="C8" s="284"/>
      <c r="D8" s="143"/>
      <c r="E8" s="285" t="s">
        <v>43</v>
      </c>
      <c r="F8" s="285"/>
      <c r="G8" s="198"/>
      <c r="Q8" s="224"/>
    </row>
    <row r="9" spans="2:17">
      <c r="B9" s="4" t="s">
        <v>44</v>
      </c>
      <c r="E9" s="4" t="s">
        <v>44</v>
      </c>
    </row>
    <row r="10" spans="2:17">
      <c r="C10" s="46">
        <v>2019</v>
      </c>
      <c r="F10" s="46" t="s">
        <v>82</v>
      </c>
    </row>
    <row r="11" spans="2:17">
      <c r="B11" s="14" t="s">
        <v>45</v>
      </c>
      <c r="C11" s="134">
        <v>9.5503901918530462E-3</v>
      </c>
      <c r="E11" s="14" t="s">
        <v>46</v>
      </c>
      <c r="F11" s="134">
        <v>5.6416934621301008E-4</v>
      </c>
    </row>
    <row r="12" spans="2:17">
      <c r="B12" s="14" t="s">
        <v>48</v>
      </c>
      <c r="C12" s="134">
        <v>1.2079515576448093E-2</v>
      </c>
      <c r="E12" s="14" t="s">
        <v>48</v>
      </c>
      <c r="F12" s="134">
        <v>8.3428766355595624E-4</v>
      </c>
    </row>
    <row r="13" spans="2:17">
      <c r="B13" s="14" t="s">
        <v>47</v>
      </c>
      <c r="C13" s="134">
        <v>1.2420606899491421E-2</v>
      </c>
      <c r="E13" s="14" t="s">
        <v>45</v>
      </c>
      <c r="F13" s="134">
        <v>1.9302970102549016E-3</v>
      </c>
    </row>
    <row r="14" spans="2:17">
      <c r="B14" s="14" t="s">
        <v>49</v>
      </c>
      <c r="C14" s="134">
        <v>1.6913204644006155E-2</v>
      </c>
      <c r="E14" s="14" t="s">
        <v>50</v>
      </c>
      <c r="F14" s="134">
        <v>3.1499186505769198E-3</v>
      </c>
    </row>
    <row r="15" spans="2:17">
      <c r="B15" s="14" t="s">
        <v>53</v>
      </c>
      <c r="C15" s="134">
        <v>1.8385248709498328E-2</v>
      </c>
      <c r="E15" s="14" t="s">
        <v>52</v>
      </c>
      <c r="F15" s="134">
        <v>4.9685748390711996E-3</v>
      </c>
    </row>
    <row r="16" spans="2:17">
      <c r="B16" s="14" t="s">
        <v>51</v>
      </c>
      <c r="C16" s="134">
        <v>2.0707560934121124E-2</v>
      </c>
      <c r="E16" s="14" t="s">
        <v>58</v>
      </c>
      <c r="F16" s="134">
        <v>8.1636010840019958E-3</v>
      </c>
    </row>
    <row r="17" spans="2:6">
      <c r="B17" s="14" t="s">
        <v>55</v>
      </c>
      <c r="C17" s="134">
        <v>2.1139373612424534E-2</v>
      </c>
      <c r="E17" s="14" t="s">
        <v>54</v>
      </c>
      <c r="F17" s="134">
        <v>8.9047099985517086E-3</v>
      </c>
    </row>
    <row r="18" spans="2:6">
      <c r="B18" s="14" t="s">
        <v>57</v>
      </c>
      <c r="C18" s="134">
        <v>2.1728040819494671E-2</v>
      </c>
      <c r="E18" s="14" t="s">
        <v>49</v>
      </c>
      <c r="F18" s="134">
        <v>9.396087386662224E-3</v>
      </c>
    </row>
    <row r="19" spans="2:6">
      <c r="B19" s="14" t="s">
        <v>61</v>
      </c>
      <c r="C19" s="134">
        <v>2.4814622488105693E-2</v>
      </c>
      <c r="E19" s="14" t="s">
        <v>55</v>
      </c>
      <c r="F19" s="134">
        <v>9.6459677300045569E-3</v>
      </c>
    </row>
    <row r="20" spans="2:6">
      <c r="B20" s="14" t="s">
        <v>64</v>
      </c>
      <c r="C20" s="134">
        <v>2.4963024699745848E-2</v>
      </c>
      <c r="E20" s="14" t="s">
        <v>51</v>
      </c>
      <c r="F20" s="134">
        <v>1.2425363492226324E-2</v>
      </c>
    </row>
    <row r="21" spans="2:6">
      <c r="B21" s="14" t="s">
        <v>63</v>
      </c>
      <c r="C21" s="134">
        <v>2.5872834363275216E-2</v>
      </c>
      <c r="E21" s="14" t="s">
        <v>47</v>
      </c>
      <c r="F21" s="134">
        <v>1.2450765123780913E-2</v>
      </c>
    </row>
    <row r="22" spans="2:6">
      <c r="B22" s="14" t="s">
        <v>29</v>
      </c>
      <c r="C22" s="134">
        <v>2.6000886191112967E-2</v>
      </c>
      <c r="E22" s="14" t="s">
        <v>63</v>
      </c>
      <c r="F22" s="134">
        <v>1.4119870000014903E-2</v>
      </c>
    </row>
    <row r="23" spans="2:6">
      <c r="B23" s="14" t="s">
        <v>65</v>
      </c>
      <c r="C23" s="134">
        <v>2.63132874806709E-2</v>
      </c>
      <c r="E23" s="14" t="s">
        <v>56</v>
      </c>
      <c r="F23" s="134">
        <v>1.4720009526638388E-2</v>
      </c>
    </row>
    <row r="24" spans="2:6">
      <c r="B24" s="14" t="s">
        <v>56</v>
      </c>
      <c r="C24" s="134">
        <v>2.909084552813293E-2</v>
      </c>
      <c r="E24" s="14" t="s">
        <v>61</v>
      </c>
      <c r="F24" s="134">
        <v>1.4979527182521893E-2</v>
      </c>
    </row>
    <row r="25" spans="2:6">
      <c r="B25" s="14" t="s">
        <v>60</v>
      </c>
      <c r="C25" s="134">
        <v>2.9635611115034086E-2</v>
      </c>
      <c r="E25" s="14" t="s">
        <v>62</v>
      </c>
      <c r="F25" s="134">
        <v>1.5705309934403711E-2</v>
      </c>
    </row>
    <row r="26" spans="2:6">
      <c r="B26" s="14" t="s">
        <v>66</v>
      </c>
      <c r="C26" s="134">
        <v>3.0161548951730132E-2</v>
      </c>
      <c r="E26" s="14" t="s">
        <v>60</v>
      </c>
      <c r="F26" s="134">
        <v>1.838182544955911E-2</v>
      </c>
    </row>
    <row r="27" spans="2:6">
      <c r="B27" s="14" t="s">
        <v>52</v>
      </c>
      <c r="C27" s="134">
        <v>3.093170538890597E-2</v>
      </c>
      <c r="E27" s="14" t="s">
        <v>53</v>
      </c>
      <c r="F27" s="134">
        <v>1.9031341976001339E-2</v>
      </c>
    </row>
    <row r="28" spans="2:6">
      <c r="B28" s="14" t="s">
        <v>67</v>
      </c>
      <c r="C28" s="134">
        <v>3.1289261113038307E-2</v>
      </c>
      <c r="E28" s="14" t="s">
        <v>59</v>
      </c>
      <c r="F28" s="134">
        <v>1.9362807450931538E-2</v>
      </c>
    </row>
    <row r="29" spans="2:6">
      <c r="B29" s="14" t="s">
        <v>54</v>
      </c>
      <c r="C29" s="134">
        <v>3.2798750717302753E-2</v>
      </c>
      <c r="E29" s="14" t="s">
        <v>29</v>
      </c>
      <c r="F29" s="134">
        <v>2.0017426142145914E-2</v>
      </c>
    </row>
    <row r="30" spans="2:6">
      <c r="B30" s="14" t="s">
        <v>68</v>
      </c>
      <c r="C30" s="134">
        <v>3.8743814216992058E-2</v>
      </c>
      <c r="E30" s="14" t="s">
        <v>57</v>
      </c>
      <c r="F30" s="134">
        <v>2.4695672470997385E-2</v>
      </c>
    </row>
    <row r="31" spans="2:6">
      <c r="B31" s="14" t="s">
        <v>59</v>
      </c>
      <c r="C31" s="134">
        <v>3.9117957349064626E-2</v>
      </c>
      <c r="E31" s="14" t="s">
        <v>70</v>
      </c>
      <c r="F31" s="134">
        <v>2.6783314178857355E-2</v>
      </c>
    </row>
    <row r="32" spans="2:6">
      <c r="B32" s="14" t="s">
        <v>69</v>
      </c>
      <c r="C32" s="134">
        <v>4.7102050742082048E-2</v>
      </c>
      <c r="E32" s="14" t="s">
        <v>64</v>
      </c>
      <c r="F32" s="134">
        <v>2.9453626561124817E-2</v>
      </c>
    </row>
    <row r="33" spans="2:14">
      <c r="B33" s="14" t="s">
        <v>70</v>
      </c>
      <c r="C33" s="134">
        <v>5.2480311528290378E-2</v>
      </c>
      <c r="E33" s="14" t="s">
        <v>66</v>
      </c>
      <c r="F33" s="134">
        <v>3.0258910264799543E-2</v>
      </c>
    </row>
    <row r="34" spans="2:14">
      <c r="B34" s="14" t="s">
        <v>71</v>
      </c>
      <c r="C34" s="134">
        <v>6.6790164551282977E-2</v>
      </c>
      <c r="E34" s="14" t="s">
        <v>65</v>
      </c>
      <c r="F34" s="134">
        <v>3.572396564848667E-2</v>
      </c>
    </row>
    <row r="35" spans="2:14">
      <c r="B35" s="14" t="s">
        <v>50</v>
      </c>
      <c r="C35" s="134" t="s">
        <v>72</v>
      </c>
      <c r="E35" s="14" t="s">
        <v>67</v>
      </c>
      <c r="F35" s="134">
        <v>5.5760750641920459E-2</v>
      </c>
    </row>
    <row r="36" spans="2:14">
      <c r="B36" s="14" t="s">
        <v>58</v>
      </c>
      <c r="C36" s="134" t="s">
        <v>72</v>
      </c>
      <c r="E36" s="14" t="s">
        <v>69</v>
      </c>
      <c r="F36" s="134">
        <v>6.0603757558653146E-2</v>
      </c>
    </row>
    <row r="37" spans="2:14">
      <c r="B37" s="14" t="s">
        <v>46</v>
      </c>
      <c r="C37" s="134" t="s">
        <v>72</v>
      </c>
      <c r="E37" s="14" t="s">
        <v>68</v>
      </c>
      <c r="F37" s="134">
        <v>6.337577845902985E-2</v>
      </c>
    </row>
    <row r="38" spans="2:14">
      <c r="B38" s="14" t="s">
        <v>62</v>
      </c>
      <c r="C38" s="134" t="s">
        <v>72</v>
      </c>
      <c r="E38" s="14" t="s">
        <v>71</v>
      </c>
      <c r="F38" s="134">
        <v>9.1953542343999911E-2</v>
      </c>
    </row>
    <row r="39" spans="2:14">
      <c r="B39" s="131"/>
      <c r="E39" s="131"/>
    </row>
    <row r="45" spans="2:14">
      <c r="C45" s="78"/>
      <c r="F45" s="184"/>
    </row>
    <row r="46" spans="2:14">
      <c r="B46" s="125"/>
      <c r="C46" s="78"/>
    </row>
    <row r="47" spans="2:14">
      <c r="B47" s="125"/>
    </row>
    <row r="48" spans="2:14" ht="36" customHeight="1">
      <c r="B48" s="4"/>
      <c r="C48" s="281" t="s">
        <v>73</v>
      </c>
      <c r="D48" s="281"/>
      <c r="E48" s="281"/>
      <c r="F48" s="281"/>
      <c r="G48" s="281"/>
      <c r="H48" s="282"/>
      <c r="I48" s="283" t="s">
        <v>74</v>
      </c>
      <c r="J48" s="281"/>
      <c r="K48" s="281"/>
      <c r="L48" s="281"/>
      <c r="M48" s="281"/>
      <c r="N48" s="281"/>
    </row>
    <row r="49" spans="2:15">
      <c r="C49" s="46" t="s">
        <v>24</v>
      </c>
      <c r="D49" s="46" t="s">
        <v>25</v>
      </c>
      <c r="E49" s="46" t="s">
        <v>26</v>
      </c>
      <c r="F49" s="46" t="s">
        <v>27</v>
      </c>
      <c r="G49" s="46" t="s">
        <v>28</v>
      </c>
      <c r="H49" s="46" t="s">
        <v>82</v>
      </c>
      <c r="I49" s="145" t="s">
        <v>24</v>
      </c>
      <c r="J49" s="46" t="s">
        <v>25</v>
      </c>
      <c r="K49" s="46" t="s">
        <v>26</v>
      </c>
      <c r="L49" s="46" t="s">
        <v>27</v>
      </c>
      <c r="M49" s="46" t="s">
        <v>28</v>
      </c>
      <c r="N49" s="46">
        <v>2019</v>
      </c>
    </row>
    <row r="50" spans="2:15">
      <c r="B50" s="14" t="s">
        <v>29</v>
      </c>
      <c r="C50" s="85">
        <v>9444.2592592592591</v>
      </c>
      <c r="D50" s="85">
        <v>9957.3333333333339</v>
      </c>
      <c r="E50" s="85">
        <v>10458.555555555555</v>
      </c>
      <c r="F50" s="85">
        <v>10877.962962962964</v>
      </c>
      <c r="G50" s="85">
        <v>11394.851851851852</v>
      </c>
      <c r="H50" s="85">
        <v>12069.407407407407</v>
      </c>
      <c r="I50" s="85">
        <v>390975.362962963</v>
      </c>
      <c r="J50" s="85">
        <v>405125.77037037042</v>
      </c>
      <c r="K50" s="85">
        <v>415984.69259259256</v>
      </c>
      <c r="L50" s="85">
        <v>433095.98888888885</v>
      </c>
      <c r="M50" s="85">
        <v>447903.39259259257</v>
      </c>
      <c r="N50" s="85">
        <v>464192.15555555554</v>
      </c>
      <c r="O50" s="82"/>
    </row>
    <row r="51" spans="2:15">
      <c r="B51" s="14" t="s">
        <v>69</v>
      </c>
      <c r="C51" s="85">
        <v>12305.89</v>
      </c>
      <c r="D51" s="85">
        <v>12457.68</v>
      </c>
      <c r="E51" s="85">
        <v>13359.91</v>
      </c>
      <c r="F51" s="85">
        <v>15968.32</v>
      </c>
      <c r="G51" s="85">
        <v>16565.78</v>
      </c>
      <c r="H51" s="85">
        <v>16734.93</v>
      </c>
      <c r="I51" s="85">
        <v>297230.2</v>
      </c>
      <c r="J51" s="85">
        <v>307037.7</v>
      </c>
      <c r="K51" s="85">
        <v>318952.7</v>
      </c>
      <c r="L51" s="85">
        <v>329416.8</v>
      </c>
      <c r="M51" s="85">
        <v>344416.8</v>
      </c>
      <c r="N51" s="85">
        <v>355290.9</v>
      </c>
      <c r="O51" s="82"/>
    </row>
    <row r="52" spans="2:15">
      <c r="B52" s="14" t="s">
        <v>47</v>
      </c>
      <c r="C52" s="85">
        <v>4256.43</v>
      </c>
      <c r="D52" s="85">
        <v>4517.62</v>
      </c>
      <c r="E52" s="85">
        <v>4745.97</v>
      </c>
      <c r="F52" s="85">
        <v>5016.6099999999997</v>
      </c>
      <c r="G52" s="85">
        <v>5129.8900000000003</v>
      </c>
      <c r="H52" s="85">
        <v>5303.27</v>
      </c>
      <c r="I52" s="85">
        <v>360582.40000000002</v>
      </c>
      <c r="J52" s="85">
        <v>373301.6</v>
      </c>
      <c r="K52" s="85">
        <v>384032.7</v>
      </c>
      <c r="L52" s="85">
        <v>397034.3</v>
      </c>
      <c r="M52" s="85">
        <v>410241.7</v>
      </c>
      <c r="N52" s="85">
        <v>426973.5</v>
      </c>
      <c r="O52" s="82"/>
    </row>
    <row r="53" spans="2:15">
      <c r="B53" s="14" t="s">
        <v>54</v>
      </c>
      <c r="C53" s="85">
        <v>672.49</v>
      </c>
      <c r="D53" s="85">
        <v>832.4</v>
      </c>
      <c r="E53" s="85">
        <v>934.78</v>
      </c>
      <c r="F53" s="85">
        <v>1008.3</v>
      </c>
      <c r="G53" s="85">
        <v>1064.8800000000001</v>
      </c>
      <c r="H53" s="85">
        <v>1743.27</v>
      </c>
      <c r="I53" s="85">
        <v>37317.1</v>
      </c>
      <c r="J53" s="85">
        <v>39568.800000000003</v>
      </c>
      <c r="K53" s="85">
        <v>42000.4</v>
      </c>
      <c r="L53" s="85">
        <v>45176.4</v>
      </c>
      <c r="M53" s="85">
        <v>48715.6</v>
      </c>
      <c r="N53" s="85">
        <v>53150.5</v>
      </c>
      <c r="O53" s="82"/>
    </row>
    <row r="54" spans="2:15">
      <c r="B54" s="14" t="s">
        <v>49</v>
      </c>
      <c r="C54" s="85">
        <v>701.89</v>
      </c>
      <c r="D54" s="85">
        <v>710.28</v>
      </c>
      <c r="E54" s="85">
        <v>719.46</v>
      </c>
      <c r="F54" s="85">
        <v>740.6</v>
      </c>
      <c r="G54" s="85">
        <v>752.8</v>
      </c>
      <c r="H54" s="85">
        <v>773.84</v>
      </c>
      <c r="I54" s="85">
        <v>36632.9</v>
      </c>
      <c r="J54" s="85">
        <v>37522.5</v>
      </c>
      <c r="K54" s="85">
        <v>39254.1</v>
      </c>
      <c r="L54" s="85">
        <v>41338.9</v>
      </c>
      <c r="M54" s="85">
        <v>43428.3</v>
      </c>
      <c r="N54" s="85">
        <v>45753.599999999999</v>
      </c>
      <c r="O54" s="82"/>
    </row>
    <row r="55" spans="2:15">
      <c r="B55" s="14" t="s">
        <v>50</v>
      </c>
      <c r="C55" s="85" t="s">
        <v>72</v>
      </c>
      <c r="D55" s="85" t="s">
        <v>72</v>
      </c>
      <c r="E55" s="85" t="s">
        <v>72</v>
      </c>
      <c r="F55" s="85" t="s">
        <v>72</v>
      </c>
      <c r="G55" s="85" t="s">
        <v>72</v>
      </c>
      <c r="H55" s="85" t="s">
        <v>72</v>
      </c>
      <c r="I55" s="85">
        <v>15270.2</v>
      </c>
      <c r="J55" s="85">
        <v>15654.7</v>
      </c>
      <c r="K55" s="85">
        <v>16562</v>
      </c>
      <c r="L55" s="85">
        <v>17673.3</v>
      </c>
      <c r="M55" s="85">
        <v>18829.400000000001</v>
      </c>
      <c r="N55" s="85">
        <v>20160.099999999999</v>
      </c>
      <c r="O55" s="82"/>
    </row>
    <row r="56" spans="2:15">
      <c r="B56" s="14" t="s">
        <v>64</v>
      </c>
      <c r="C56" s="85">
        <v>4055.02</v>
      </c>
      <c r="D56" s="85">
        <v>4150.8</v>
      </c>
      <c r="E56" s="85">
        <v>4225.29</v>
      </c>
      <c r="F56" s="85">
        <v>4485.7299999999996</v>
      </c>
      <c r="G56" s="85">
        <v>4682.16</v>
      </c>
      <c r="H56" s="85">
        <v>5088.7700000000004</v>
      </c>
      <c r="I56" s="85">
        <v>142743.20000000001</v>
      </c>
      <c r="J56" s="85">
        <v>152687.9</v>
      </c>
      <c r="K56" s="85">
        <v>159603.4</v>
      </c>
      <c r="L56" s="85">
        <v>174451.9</v>
      </c>
      <c r="M56" s="85">
        <v>190124.2</v>
      </c>
      <c r="N56" s="85">
        <v>203852.3</v>
      </c>
      <c r="O56" s="82"/>
    </row>
    <row r="57" spans="2:15">
      <c r="B57" s="14" t="s">
        <v>68</v>
      </c>
      <c r="C57" s="85">
        <v>7409</v>
      </c>
      <c r="D57" s="85">
        <v>8162.2</v>
      </c>
      <c r="E57" s="85">
        <v>8986.26</v>
      </c>
      <c r="F57" s="85">
        <v>9594</v>
      </c>
      <c r="G57" s="85">
        <v>9680.4699999999993</v>
      </c>
      <c r="H57" s="85">
        <v>10438.68</v>
      </c>
      <c r="I57" s="85">
        <v>230586.9</v>
      </c>
      <c r="J57" s="85">
        <v>236921.5</v>
      </c>
      <c r="K57" s="85">
        <v>245680.2</v>
      </c>
      <c r="L57" s="85">
        <v>256348.6</v>
      </c>
      <c r="M57" s="85">
        <v>262324.8</v>
      </c>
      <c r="N57" s="85">
        <v>269428.3</v>
      </c>
      <c r="O57" s="82"/>
    </row>
    <row r="58" spans="2:15">
      <c r="B58" s="14" t="s">
        <v>70</v>
      </c>
      <c r="C58" s="85">
        <v>790.81</v>
      </c>
      <c r="D58" s="85">
        <v>914.58</v>
      </c>
      <c r="E58" s="85">
        <v>1059.8</v>
      </c>
      <c r="F58" s="85">
        <v>1124.02</v>
      </c>
      <c r="G58" s="85">
        <v>1168.94</v>
      </c>
      <c r="H58" s="85">
        <v>1264.1300000000001</v>
      </c>
      <c r="I58" s="85">
        <v>17482.5</v>
      </c>
      <c r="J58" s="85">
        <v>17890.7</v>
      </c>
      <c r="K58" s="85">
        <v>18745.7</v>
      </c>
      <c r="L58" s="85">
        <v>20676.2</v>
      </c>
      <c r="M58" s="85">
        <v>22445.3</v>
      </c>
      <c r="N58" s="85">
        <v>24087.7</v>
      </c>
      <c r="O58" s="82"/>
    </row>
    <row r="59" spans="2:15">
      <c r="B59" s="14" t="s">
        <v>71</v>
      </c>
      <c r="C59" s="85" t="s">
        <v>72</v>
      </c>
      <c r="D59" s="85">
        <v>11909</v>
      </c>
      <c r="E59" s="85">
        <v>12269</v>
      </c>
      <c r="F59" s="85">
        <v>13401</v>
      </c>
      <c r="G59" s="85">
        <v>13285</v>
      </c>
      <c r="H59" s="85">
        <v>13845</v>
      </c>
      <c r="I59" s="85">
        <v>178410</v>
      </c>
      <c r="J59" s="85">
        <v>182599</v>
      </c>
      <c r="K59" s="85">
        <v>187394</v>
      </c>
      <c r="L59" s="85">
        <v>195707</v>
      </c>
      <c r="M59" s="85">
        <v>201308</v>
      </c>
      <c r="N59" s="85">
        <v>207291</v>
      </c>
      <c r="O59" s="82"/>
    </row>
    <row r="60" spans="2:15">
      <c r="B60" s="14" t="s">
        <v>51</v>
      </c>
      <c r="C60" s="85">
        <v>37919.71</v>
      </c>
      <c r="D60" s="85">
        <v>38360.6</v>
      </c>
      <c r="E60" s="85">
        <v>38006.480000000003</v>
      </c>
      <c r="F60" s="85">
        <v>41574.1</v>
      </c>
      <c r="G60" s="85">
        <v>44185.65</v>
      </c>
      <c r="H60" s="85">
        <v>44920.27</v>
      </c>
      <c r="I60" s="85">
        <v>1927230</v>
      </c>
      <c r="J60" s="85">
        <v>1967466</v>
      </c>
      <c r="K60" s="85">
        <v>1996790</v>
      </c>
      <c r="L60" s="85">
        <v>2046129</v>
      </c>
      <c r="M60" s="85">
        <v>2101770</v>
      </c>
      <c r="N60" s="85">
        <v>2169269</v>
      </c>
      <c r="O60" s="82"/>
    </row>
    <row r="61" spans="2:15">
      <c r="B61" s="14" t="s">
        <v>57</v>
      </c>
      <c r="C61" s="85">
        <v>53403.88</v>
      </c>
      <c r="D61" s="85">
        <v>54664.43</v>
      </c>
      <c r="E61" s="85">
        <v>57867.9</v>
      </c>
      <c r="F61" s="85">
        <v>62769.66</v>
      </c>
      <c r="G61" s="85">
        <v>65769.990000000005</v>
      </c>
      <c r="H61" s="85">
        <v>68023.13</v>
      </c>
      <c r="I61" s="85">
        <v>2635393</v>
      </c>
      <c r="J61" s="85">
        <v>2722020</v>
      </c>
      <c r="K61" s="85">
        <v>2822443</v>
      </c>
      <c r="L61" s="85">
        <v>2944074</v>
      </c>
      <c r="M61" s="85">
        <v>3035165</v>
      </c>
      <c r="N61" s="85">
        <v>3130661</v>
      </c>
      <c r="O61" s="82"/>
    </row>
    <row r="62" spans="2:15">
      <c r="B62" s="14" t="s">
        <v>58</v>
      </c>
      <c r="C62" s="85" t="s">
        <v>72</v>
      </c>
      <c r="D62" s="85" t="s">
        <v>72</v>
      </c>
      <c r="E62" s="85" t="s">
        <v>72</v>
      </c>
      <c r="F62" s="85" t="s">
        <v>72</v>
      </c>
      <c r="G62" s="85" t="s">
        <v>72</v>
      </c>
      <c r="H62" s="85" t="s">
        <v>72</v>
      </c>
      <c r="I62" s="85">
        <v>156492.5</v>
      </c>
      <c r="J62" s="85">
        <v>155835.6</v>
      </c>
      <c r="K62" s="85">
        <v>152196.6</v>
      </c>
      <c r="L62" s="85">
        <v>154344.20000000001</v>
      </c>
      <c r="M62" s="85">
        <v>155610.9</v>
      </c>
      <c r="N62" s="85">
        <v>158762.29999999999</v>
      </c>
      <c r="O62" s="82"/>
    </row>
    <row r="63" spans="2:15">
      <c r="B63" s="14" t="s">
        <v>46</v>
      </c>
      <c r="C63" s="85" t="s">
        <v>72</v>
      </c>
      <c r="D63" s="85" t="s">
        <v>72</v>
      </c>
      <c r="E63" s="85" t="s">
        <v>72</v>
      </c>
      <c r="F63" s="85" t="s">
        <v>72</v>
      </c>
      <c r="G63" s="85" t="s">
        <v>72</v>
      </c>
      <c r="H63" s="85" t="s">
        <v>72</v>
      </c>
      <c r="I63" s="85">
        <v>89822.9</v>
      </c>
      <c r="J63" s="85">
        <v>95064.1</v>
      </c>
      <c r="K63" s="85">
        <v>98644.2</v>
      </c>
      <c r="L63" s="85">
        <v>107751.2</v>
      </c>
      <c r="M63" s="85">
        <v>114923.3</v>
      </c>
      <c r="N63" s="85">
        <v>123671.1</v>
      </c>
      <c r="O63" s="82"/>
    </row>
    <row r="64" spans="2:15">
      <c r="B64" s="14" t="s">
        <v>45</v>
      </c>
      <c r="C64" s="85">
        <v>1634.12</v>
      </c>
      <c r="D64" s="85">
        <v>1883.66</v>
      </c>
      <c r="E64" s="85">
        <v>2202.94</v>
      </c>
      <c r="F64" s="85">
        <v>2653.47</v>
      </c>
      <c r="G64" s="85">
        <v>2862.99</v>
      </c>
      <c r="H64" s="85">
        <v>3195.36</v>
      </c>
      <c r="I64" s="85">
        <v>178525.7</v>
      </c>
      <c r="J64" s="85">
        <v>244180.6</v>
      </c>
      <c r="K64" s="85">
        <v>250893.7</v>
      </c>
      <c r="L64" s="85">
        <v>274823.2</v>
      </c>
      <c r="M64" s="85">
        <v>306261.2</v>
      </c>
      <c r="N64" s="85">
        <v>334579</v>
      </c>
      <c r="O64" s="82"/>
    </row>
    <row r="65" spans="2:15">
      <c r="B65" s="14" t="s">
        <v>55</v>
      </c>
      <c r="C65" s="85">
        <v>30915.41</v>
      </c>
      <c r="D65" s="85">
        <v>31248.720000000001</v>
      </c>
      <c r="E65" s="85">
        <v>31797.77</v>
      </c>
      <c r="F65" s="85">
        <v>31982.33</v>
      </c>
      <c r="G65" s="85">
        <v>33030.94</v>
      </c>
      <c r="H65" s="85">
        <v>34063.01</v>
      </c>
      <c r="I65" s="85">
        <v>1462744.6</v>
      </c>
      <c r="J65" s="85">
        <v>1488049</v>
      </c>
      <c r="K65" s="85">
        <v>1522753.8</v>
      </c>
      <c r="L65" s="85">
        <v>1557795.8</v>
      </c>
      <c r="M65" s="85">
        <v>1589576.2</v>
      </c>
      <c r="N65" s="85">
        <v>1611353.8</v>
      </c>
      <c r="O65" s="82"/>
    </row>
    <row r="66" spans="2:15">
      <c r="B66" s="14" t="s">
        <v>66</v>
      </c>
      <c r="C66" s="85">
        <v>633.5</v>
      </c>
      <c r="D66" s="85">
        <v>683.45</v>
      </c>
      <c r="E66" s="85">
        <v>694.19</v>
      </c>
      <c r="F66" s="85">
        <v>758.83</v>
      </c>
      <c r="G66" s="85">
        <v>701.82</v>
      </c>
      <c r="H66" s="85">
        <v>805.06</v>
      </c>
      <c r="I66" s="85">
        <v>20802.900000000001</v>
      </c>
      <c r="J66" s="85">
        <v>21613.4</v>
      </c>
      <c r="K66" s="85">
        <v>22166.9</v>
      </c>
      <c r="L66" s="85">
        <v>23574.400000000001</v>
      </c>
      <c r="M66" s="85">
        <v>25307.4</v>
      </c>
      <c r="N66" s="85">
        <v>26691.599999999999</v>
      </c>
      <c r="O66" s="82"/>
    </row>
    <row r="67" spans="2:15">
      <c r="B67" s="14" t="s">
        <v>60</v>
      </c>
      <c r="C67" s="85">
        <v>760.58</v>
      </c>
      <c r="D67" s="85">
        <v>823.66</v>
      </c>
      <c r="E67" s="85">
        <v>896.2</v>
      </c>
      <c r="F67" s="85">
        <v>1020.14</v>
      </c>
      <c r="G67" s="85">
        <v>1078.6400000000001</v>
      </c>
      <c r="H67" s="85">
        <v>1301.03</v>
      </c>
      <c r="I67" s="85">
        <v>33080.699999999997</v>
      </c>
      <c r="J67" s="85">
        <v>33627.5</v>
      </c>
      <c r="K67" s="85">
        <v>34997</v>
      </c>
      <c r="L67" s="85">
        <v>37981.9</v>
      </c>
      <c r="M67" s="85">
        <v>40927.699999999997</v>
      </c>
      <c r="N67" s="85">
        <v>43900.9</v>
      </c>
      <c r="O67" s="82"/>
    </row>
    <row r="68" spans="2:15">
      <c r="B68" s="14" t="s">
        <v>52</v>
      </c>
      <c r="C68" s="85">
        <v>909.52</v>
      </c>
      <c r="D68" s="85">
        <v>875.27</v>
      </c>
      <c r="E68" s="85">
        <v>983.05</v>
      </c>
      <c r="F68" s="85">
        <v>1050.82</v>
      </c>
      <c r="G68" s="85">
        <v>1313.71</v>
      </c>
      <c r="H68" s="85">
        <v>1760.71</v>
      </c>
      <c r="I68" s="85">
        <v>46255</v>
      </c>
      <c r="J68" s="85">
        <v>49537.3</v>
      </c>
      <c r="K68" s="85">
        <v>51386.2</v>
      </c>
      <c r="L68" s="85">
        <v>53011.5</v>
      </c>
      <c r="M68" s="85">
        <v>54847.8</v>
      </c>
      <c r="N68" s="85">
        <v>56922.5</v>
      </c>
      <c r="O68" s="82"/>
    </row>
    <row r="69" spans="2:15">
      <c r="B69" s="14" t="s">
        <v>48</v>
      </c>
      <c r="C69" s="85">
        <v>101.7</v>
      </c>
      <c r="D69" s="85">
        <v>113.48</v>
      </c>
      <c r="E69" s="85">
        <v>115.41</v>
      </c>
      <c r="F69" s="85">
        <v>118</v>
      </c>
      <c r="G69" s="85">
        <v>129.1</v>
      </c>
      <c r="H69" s="85">
        <v>151.61000000000001</v>
      </c>
      <c r="I69" s="85">
        <v>7716.2</v>
      </c>
      <c r="J69" s="85">
        <v>8888.7999999999993</v>
      </c>
      <c r="K69" s="85">
        <v>9355.7000000000007</v>
      </c>
      <c r="L69" s="85">
        <v>10633.3</v>
      </c>
      <c r="M69" s="85">
        <v>11485.8</v>
      </c>
      <c r="N69" s="85">
        <v>12551</v>
      </c>
      <c r="O69" s="82"/>
    </row>
    <row r="70" spans="2:15">
      <c r="B70" s="14" t="s">
        <v>63</v>
      </c>
      <c r="C70" s="85">
        <v>14142.07</v>
      </c>
      <c r="D70" s="85">
        <v>14590.41</v>
      </c>
      <c r="E70" s="85">
        <v>15431.82</v>
      </c>
      <c r="F70" s="85">
        <v>16710.61</v>
      </c>
      <c r="G70" s="85">
        <v>17229.259999999998</v>
      </c>
      <c r="H70" s="85">
        <v>18756.77</v>
      </c>
      <c r="I70" s="85">
        <v>604814</v>
      </c>
      <c r="J70" s="85">
        <v>620835</v>
      </c>
      <c r="K70" s="85">
        <v>634824</v>
      </c>
      <c r="L70" s="85">
        <v>661566</v>
      </c>
      <c r="M70" s="85">
        <v>692632</v>
      </c>
      <c r="N70" s="85">
        <v>724960</v>
      </c>
      <c r="O70" s="82"/>
    </row>
    <row r="71" spans="2:15">
      <c r="B71" s="14" t="s">
        <v>56</v>
      </c>
      <c r="C71" s="85">
        <v>9072.2000000000007</v>
      </c>
      <c r="D71" s="85">
        <v>9282.11</v>
      </c>
      <c r="E71" s="85">
        <v>10226.66</v>
      </c>
      <c r="F71" s="85">
        <v>10947.8</v>
      </c>
      <c r="G71" s="85">
        <v>11004.47</v>
      </c>
      <c r="H71" s="85">
        <v>13646.92</v>
      </c>
      <c r="I71" s="85">
        <v>362421.4</v>
      </c>
      <c r="J71" s="85">
        <v>381928.7</v>
      </c>
      <c r="K71" s="85">
        <v>377311.8</v>
      </c>
      <c r="L71" s="85">
        <v>410506.2</v>
      </c>
      <c r="M71" s="85">
        <v>435875.2</v>
      </c>
      <c r="N71" s="85">
        <v>469113.9</v>
      </c>
      <c r="O71" s="82"/>
    </row>
    <row r="72" spans="2:15">
      <c r="B72" s="14" t="s">
        <v>65</v>
      </c>
      <c r="C72" s="85">
        <v>4076.32</v>
      </c>
      <c r="D72" s="85">
        <v>4105.13</v>
      </c>
      <c r="E72" s="85">
        <v>4321.5</v>
      </c>
      <c r="F72" s="85">
        <v>4546.8</v>
      </c>
      <c r="G72" s="85">
        <v>4716.72</v>
      </c>
      <c r="H72" s="85">
        <v>4882.07</v>
      </c>
      <c r="I72" s="85">
        <v>151135.79999999999</v>
      </c>
      <c r="J72" s="85">
        <v>156517.29999999999</v>
      </c>
      <c r="K72" s="85">
        <v>161993.29999999999</v>
      </c>
      <c r="L72" s="85">
        <v>169642.3</v>
      </c>
      <c r="M72" s="85">
        <v>177465.9</v>
      </c>
      <c r="N72" s="85">
        <v>185536.3</v>
      </c>
      <c r="O72" s="82"/>
    </row>
    <row r="73" spans="2:15">
      <c r="B73" s="14" t="s">
        <v>67</v>
      </c>
      <c r="C73" s="85">
        <v>5354.92</v>
      </c>
      <c r="D73" s="85">
        <v>5381.14</v>
      </c>
      <c r="E73" s="85">
        <v>5466.8</v>
      </c>
      <c r="F73" s="85">
        <v>5274.32</v>
      </c>
      <c r="G73" s="85">
        <v>6230.04</v>
      </c>
      <c r="H73" s="85">
        <v>6313.86</v>
      </c>
      <c r="I73" s="85">
        <v>133298.29999999999</v>
      </c>
      <c r="J73" s="85">
        <v>140658.1</v>
      </c>
      <c r="K73" s="85">
        <v>152523.20000000001</v>
      </c>
      <c r="L73" s="85">
        <v>169987.9</v>
      </c>
      <c r="M73" s="85">
        <v>184808.5</v>
      </c>
      <c r="N73" s="85">
        <v>201790</v>
      </c>
      <c r="O73" s="82"/>
    </row>
    <row r="74" spans="2:15">
      <c r="B74" s="14" t="s">
        <v>62</v>
      </c>
      <c r="C74" s="85" t="s">
        <v>72</v>
      </c>
      <c r="D74" s="85" t="s">
        <v>72</v>
      </c>
      <c r="E74" s="85" t="s">
        <v>72</v>
      </c>
      <c r="F74" s="85" t="s">
        <v>72</v>
      </c>
      <c r="G74" s="85" t="s">
        <v>72</v>
      </c>
      <c r="H74" s="85" t="s">
        <v>72</v>
      </c>
      <c r="I74" s="85">
        <v>68680</v>
      </c>
      <c r="J74" s="85">
        <v>71906.8</v>
      </c>
      <c r="K74" s="85">
        <v>72984.800000000003</v>
      </c>
      <c r="L74" s="85">
        <v>75634.899999999994</v>
      </c>
      <c r="M74" s="85">
        <v>80072.7</v>
      </c>
      <c r="N74" s="85">
        <v>84046.9</v>
      </c>
      <c r="O74" s="82"/>
    </row>
    <row r="75" spans="2:15">
      <c r="B75" s="14" t="s">
        <v>53</v>
      </c>
      <c r="C75" s="85">
        <v>679.78</v>
      </c>
      <c r="D75" s="85">
        <v>610.86</v>
      </c>
      <c r="E75" s="85">
        <v>683.68</v>
      </c>
      <c r="F75" s="85">
        <v>681.89</v>
      </c>
      <c r="G75" s="85">
        <v>743.83</v>
      </c>
      <c r="H75" s="85">
        <v>778.22</v>
      </c>
      <c r="I75" s="85">
        <v>32532</v>
      </c>
      <c r="J75" s="85">
        <v>33591.699999999997</v>
      </c>
      <c r="K75" s="85">
        <v>35029.599999999999</v>
      </c>
      <c r="L75" s="85">
        <v>37370</v>
      </c>
      <c r="M75" s="85">
        <v>39949.300000000003</v>
      </c>
      <c r="N75" s="85">
        <v>42328.5</v>
      </c>
      <c r="O75" s="82"/>
    </row>
    <row r="76" spans="2:15">
      <c r="B76" s="14" t="s">
        <v>61</v>
      </c>
      <c r="C76" s="85">
        <v>21977.15</v>
      </c>
      <c r="D76" s="85">
        <v>23975.41</v>
      </c>
      <c r="E76" s="85">
        <v>24202.9</v>
      </c>
      <c r="F76" s="85">
        <v>25058.01</v>
      </c>
      <c r="G76" s="85">
        <v>27264.84</v>
      </c>
      <c r="H76" s="85">
        <v>28002.83</v>
      </c>
      <c r="I76" s="85">
        <v>939949</v>
      </c>
      <c r="J76" s="85">
        <v>978469</v>
      </c>
      <c r="K76" s="85">
        <v>1010688</v>
      </c>
      <c r="L76" s="85">
        <v>1053180</v>
      </c>
      <c r="M76" s="85">
        <v>1088820</v>
      </c>
      <c r="N76" s="85">
        <v>1128481</v>
      </c>
      <c r="O76" s="82"/>
    </row>
    <row r="77" spans="2:15">
      <c r="B77" s="14" t="s">
        <v>59</v>
      </c>
      <c r="C77" s="85" t="s">
        <v>72</v>
      </c>
      <c r="D77" s="85">
        <v>14857.3</v>
      </c>
      <c r="E77" s="85">
        <v>15170.36</v>
      </c>
      <c r="F77" s="85">
        <v>16135.53</v>
      </c>
      <c r="G77" s="85">
        <v>16024.74</v>
      </c>
      <c r="H77" s="85">
        <v>16566.939999999999</v>
      </c>
      <c r="I77" s="85">
        <v>390172.3</v>
      </c>
      <c r="J77" s="85">
        <v>404986.7</v>
      </c>
      <c r="K77" s="85">
        <v>413017.1</v>
      </c>
      <c r="L77" s="85">
        <v>425594.5</v>
      </c>
      <c r="M77" s="85">
        <v>417117.7</v>
      </c>
      <c r="N77" s="85">
        <v>423512.4</v>
      </c>
      <c r="O77" s="82"/>
    </row>
    <row r="78" spans="2:15">
      <c r="B78" s="131" t="s">
        <v>75</v>
      </c>
    </row>
    <row r="79" spans="2:15">
      <c r="B79" s="86" t="s">
        <v>350</v>
      </c>
    </row>
    <row r="80" spans="2:15">
      <c r="B80" s="70"/>
    </row>
    <row r="81" spans="2:14" ht="13.95" customHeight="1">
      <c r="C81" s="286" t="s">
        <v>76</v>
      </c>
      <c r="D81" s="286"/>
      <c r="E81" s="286"/>
      <c r="F81" s="286"/>
      <c r="G81" s="286"/>
      <c r="H81" s="287"/>
      <c r="I81" s="288" t="s">
        <v>77</v>
      </c>
      <c r="J81" s="286"/>
      <c r="K81" s="286"/>
      <c r="L81" s="286"/>
      <c r="M81" s="286"/>
      <c r="N81" s="286"/>
    </row>
    <row r="82" spans="2:14">
      <c r="C82" s="286"/>
      <c r="D82" s="286"/>
      <c r="E82" s="286"/>
      <c r="F82" s="286"/>
      <c r="G82" s="286"/>
      <c r="H82" s="287"/>
      <c r="I82" s="288"/>
      <c r="J82" s="286"/>
      <c r="K82" s="286"/>
      <c r="L82" s="286"/>
      <c r="M82" s="286"/>
      <c r="N82" s="286"/>
    </row>
    <row r="83" spans="2:14">
      <c r="C83" s="46" t="s">
        <v>24</v>
      </c>
      <c r="D83" s="46" t="s">
        <v>25</v>
      </c>
      <c r="E83" s="46" t="s">
        <v>26</v>
      </c>
      <c r="F83" s="46" t="s">
        <v>27</v>
      </c>
      <c r="G83" s="46" t="s">
        <v>28</v>
      </c>
      <c r="H83" s="46" t="s">
        <v>82</v>
      </c>
      <c r="I83" s="46" t="s">
        <v>24</v>
      </c>
      <c r="J83" s="46" t="s">
        <v>25</v>
      </c>
      <c r="K83" s="46" t="s">
        <v>26</v>
      </c>
      <c r="L83" s="46" t="s">
        <v>27</v>
      </c>
      <c r="M83" s="46" t="s">
        <v>28</v>
      </c>
      <c r="N83" s="46" t="s">
        <v>82</v>
      </c>
    </row>
    <row r="84" spans="2:14">
      <c r="B84" s="14" t="s">
        <v>29</v>
      </c>
      <c r="C84" s="85">
        <f t="shared" ref="C84:N84" si="0">AVERAGE(C85:C111)</f>
        <v>4334.002592592592</v>
      </c>
      <c r="D84" s="85">
        <f t="shared" si="0"/>
        <v>4251.942222222222</v>
      </c>
      <c r="E84" s="85">
        <f t="shared" si="0"/>
        <v>4381.9755555555566</v>
      </c>
      <c r="F84" s="85">
        <f t="shared" si="0"/>
        <v>4713.1188888888901</v>
      </c>
      <c r="G84" s="85">
        <f t="shared" si="0"/>
        <v>4878.074074074073</v>
      </c>
      <c r="H84" s="85">
        <f t="shared" si="0"/>
        <v>5126.7799999999988</v>
      </c>
      <c r="I84" s="85">
        <f t="shared" si="0"/>
        <v>199433.24814814815</v>
      </c>
      <c r="J84" s="85">
        <f t="shared" si="0"/>
        <v>213141.84814814816</v>
      </c>
      <c r="K84" s="85">
        <f t="shared" si="0"/>
        <v>217091.42222222217</v>
      </c>
      <c r="L84" s="85">
        <f t="shared" si="0"/>
        <v>234247.82962962965</v>
      </c>
      <c r="M84" s="85">
        <f t="shared" si="0"/>
        <v>246595.56296296301</v>
      </c>
      <c r="N84" s="85">
        <f t="shared" si="0"/>
        <v>256115.84444444446</v>
      </c>
    </row>
    <row r="85" spans="2:14">
      <c r="B85" s="14" t="s">
        <v>69</v>
      </c>
      <c r="C85" s="85">
        <v>7890.26</v>
      </c>
      <c r="D85" s="85">
        <v>8518.91</v>
      </c>
      <c r="E85" s="85">
        <v>9861.77</v>
      </c>
      <c r="F85" s="85">
        <v>11506.13</v>
      </c>
      <c r="G85" s="85">
        <v>13049.72</v>
      </c>
      <c r="H85" s="85">
        <v>13356.65</v>
      </c>
      <c r="I85" s="85">
        <v>177855.3</v>
      </c>
      <c r="J85" s="85">
        <v>182769.3</v>
      </c>
      <c r="K85" s="85">
        <v>187409.4</v>
      </c>
      <c r="L85" s="85">
        <v>199644.4</v>
      </c>
      <c r="M85" s="85">
        <v>213681.6</v>
      </c>
      <c r="N85" s="85">
        <v>220393.1</v>
      </c>
    </row>
    <row r="86" spans="2:14">
      <c r="B86" s="14" t="s">
        <v>47</v>
      </c>
      <c r="C86" s="85">
        <v>4939.0600000000004</v>
      </c>
      <c r="D86" s="85">
        <v>5208.92</v>
      </c>
      <c r="E86" s="85">
        <v>5473.63</v>
      </c>
      <c r="F86" s="85">
        <v>4687.07</v>
      </c>
      <c r="G86" s="85">
        <v>4957.37</v>
      </c>
      <c r="H86" s="85">
        <v>4893.01</v>
      </c>
      <c r="I86" s="85">
        <v>321600.7</v>
      </c>
      <c r="J86" s="85">
        <v>324215.7</v>
      </c>
      <c r="K86" s="85">
        <v>341615.1</v>
      </c>
      <c r="L86" s="85">
        <v>370203.4</v>
      </c>
      <c r="M86" s="85">
        <v>381989.4</v>
      </c>
      <c r="N86" s="85">
        <v>392988.7</v>
      </c>
    </row>
    <row r="87" spans="2:14">
      <c r="B87" s="14" t="s">
        <v>54</v>
      </c>
      <c r="C87" s="85">
        <v>103.74</v>
      </c>
      <c r="D87" s="85">
        <v>127.14</v>
      </c>
      <c r="E87" s="85">
        <v>151.08000000000001</v>
      </c>
      <c r="F87" s="85">
        <v>175.18</v>
      </c>
      <c r="G87" s="85">
        <v>212.48</v>
      </c>
      <c r="H87" s="85">
        <v>350.46</v>
      </c>
      <c r="I87" s="85">
        <v>27795.200000000001</v>
      </c>
      <c r="J87" s="85">
        <v>29228.3</v>
      </c>
      <c r="K87" s="85">
        <v>31151.599999999999</v>
      </c>
      <c r="L87" s="85">
        <v>35193.1</v>
      </c>
      <c r="M87" s="85">
        <v>36937.300000000003</v>
      </c>
      <c r="N87" s="85">
        <v>39356.699999999997</v>
      </c>
    </row>
    <row r="88" spans="2:14">
      <c r="B88" s="14" t="s">
        <v>49</v>
      </c>
      <c r="C88" s="85">
        <v>223.48</v>
      </c>
      <c r="D88" s="85">
        <v>227.4</v>
      </c>
      <c r="E88" s="85">
        <v>229.35</v>
      </c>
      <c r="F88" s="85">
        <v>254.45</v>
      </c>
      <c r="G88" s="85">
        <v>256.14</v>
      </c>
      <c r="H88" s="85">
        <v>264.98</v>
      </c>
      <c r="I88" s="85">
        <v>18788.5</v>
      </c>
      <c r="J88" s="85">
        <v>20690.400000000001</v>
      </c>
      <c r="K88" s="85">
        <v>22204.6</v>
      </c>
      <c r="L88" s="85">
        <v>24571.9</v>
      </c>
      <c r="M88" s="85">
        <v>26086.400000000001</v>
      </c>
      <c r="N88" s="85">
        <v>28201.1</v>
      </c>
    </row>
    <row r="89" spans="2:14">
      <c r="B89" s="14" t="s">
        <v>50</v>
      </c>
      <c r="C89" s="85">
        <v>55.81</v>
      </c>
      <c r="D89" s="85">
        <v>47.56</v>
      </c>
      <c r="E89" s="85">
        <v>43.77</v>
      </c>
      <c r="F89" s="85">
        <v>56.31</v>
      </c>
      <c r="G89" s="85">
        <v>56.67</v>
      </c>
      <c r="H89" s="85">
        <v>54.79</v>
      </c>
      <c r="I89" s="85">
        <v>11508.6</v>
      </c>
      <c r="J89" s="85">
        <v>12537</v>
      </c>
      <c r="K89" s="85">
        <v>13352.6</v>
      </c>
      <c r="L89" s="85">
        <v>14969.3</v>
      </c>
      <c r="M89" s="85">
        <v>16225.4</v>
      </c>
      <c r="N89" s="85">
        <v>17394.099999999999</v>
      </c>
    </row>
    <row r="90" spans="2:14">
      <c r="B90" s="14" t="s">
        <v>64</v>
      </c>
      <c r="C90" s="85">
        <v>3837.92</v>
      </c>
      <c r="D90" s="85">
        <v>4122.6000000000004</v>
      </c>
      <c r="E90" s="85">
        <v>4224.12</v>
      </c>
      <c r="F90" s="85">
        <v>4579.05</v>
      </c>
      <c r="G90" s="85">
        <v>4700.43</v>
      </c>
      <c r="H90" s="85">
        <v>4909.41</v>
      </c>
      <c r="I90" s="85">
        <v>129341.3</v>
      </c>
      <c r="J90" s="85">
        <v>136594</v>
      </c>
      <c r="K90" s="85">
        <v>140366.39999999999</v>
      </c>
      <c r="L90" s="85">
        <v>153417.70000000001</v>
      </c>
      <c r="M90" s="85">
        <v>162328.29999999999</v>
      </c>
      <c r="N90" s="85">
        <v>166682.70000000001</v>
      </c>
    </row>
    <row r="91" spans="2:14">
      <c r="B91" s="14" t="s">
        <v>68</v>
      </c>
      <c r="C91" s="85">
        <v>9753.89</v>
      </c>
      <c r="D91" s="85">
        <v>9613.61</v>
      </c>
      <c r="E91" s="85">
        <v>10060.58</v>
      </c>
      <c r="F91" s="85">
        <v>10789.81</v>
      </c>
      <c r="G91" s="85">
        <v>10372.35</v>
      </c>
      <c r="H91" s="85">
        <v>11504.51</v>
      </c>
      <c r="I91" s="85">
        <v>145138.20000000001</v>
      </c>
      <c r="J91" s="85">
        <v>151301.4</v>
      </c>
      <c r="K91" s="85">
        <v>151254.1</v>
      </c>
      <c r="L91" s="85">
        <v>162372.6</v>
      </c>
      <c r="M91" s="85">
        <v>170996.5</v>
      </c>
      <c r="N91" s="85">
        <v>181528.5</v>
      </c>
    </row>
    <row r="92" spans="2:14">
      <c r="B92" s="14" t="s">
        <v>70</v>
      </c>
      <c r="C92" s="85">
        <v>353.6</v>
      </c>
      <c r="D92" s="85">
        <v>366.34</v>
      </c>
      <c r="E92" s="85">
        <v>460.79</v>
      </c>
      <c r="F92" s="85">
        <v>536.63</v>
      </c>
      <c r="G92" s="85">
        <v>571.72</v>
      </c>
      <c r="H92" s="85">
        <v>549.99</v>
      </c>
      <c r="I92" s="85">
        <v>16412.599999999999</v>
      </c>
      <c r="J92" s="85">
        <v>15976</v>
      </c>
      <c r="K92" s="85">
        <v>16747.5</v>
      </c>
      <c r="L92" s="85">
        <v>18068.2</v>
      </c>
      <c r="M92" s="85">
        <v>19226.2</v>
      </c>
      <c r="N92" s="85">
        <v>20534.8</v>
      </c>
    </row>
    <row r="93" spans="2:14">
      <c r="B93" s="14" t="s">
        <v>71</v>
      </c>
      <c r="C93" s="85">
        <v>8056</v>
      </c>
      <c r="D93" s="85">
        <v>8004</v>
      </c>
      <c r="E93" s="85">
        <v>7934</v>
      </c>
      <c r="F93" s="85">
        <v>9261</v>
      </c>
      <c r="G93" s="85">
        <v>8631</v>
      </c>
      <c r="H93" s="85">
        <v>8796</v>
      </c>
      <c r="I93" s="85">
        <v>75479</v>
      </c>
      <c r="J93" s="85">
        <v>74845</v>
      </c>
      <c r="K93" s="85">
        <v>75719</v>
      </c>
      <c r="L93" s="85">
        <v>84975</v>
      </c>
      <c r="M93" s="85">
        <v>89810</v>
      </c>
      <c r="N93" s="85">
        <v>95657</v>
      </c>
    </row>
    <row r="94" spans="2:14">
      <c r="B94" s="14" t="s">
        <v>51</v>
      </c>
      <c r="C94" s="85">
        <v>7859.38</v>
      </c>
      <c r="D94" s="85">
        <v>7596.29</v>
      </c>
      <c r="E94" s="85">
        <v>7351.49</v>
      </c>
      <c r="F94" s="85">
        <v>8578.01</v>
      </c>
      <c r="G94" s="85">
        <v>9433.2800000000007</v>
      </c>
      <c r="H94" s="85">
        <v>9568.76</v>
      </c>
      <c r="I94" s="85">
        <v>637764</v>
      </c>
      <c r="J94" s="85">
        <v>672558</v>
      </c>
      <c r="K94" s="85">
        <v>675769</v>
      </c>
      <c r="L94" s="85">
        <v>710965</v>
      </c>
      <c r="M94" s="85">
        <v>749491</v>
      </c>
      <c r="N94" s="85">
        <v>770099</v>
      </c>
    </row>
    <row r="95" spans="2:14">
      <c r="B95" s="14" t="s">
        <v>57</v>
      </c>
      <c r="C95" s="85">
        <v>38364.589999999997</v>
      </c>
      <c r="D95" s="85">
        <v>35383.699999999997</v>
      </c>
      <c r="E95" s="85">
        <v>35736.74</v>
      </c>
      <c r="F95" s="85">
        <v>38721.74</v>
      </c>
      <c r="G95" s="85">
        <v>38361.550000000003</v>
      </c>
      <c r="H95" s="85">
        <v>39992.74</v>
      </c>
      <c r="I95" s="85">
        <v>1335472</v>
      </c>
      <c r="J95" s="85">
        <v>1419906</v>
      </c>
      <c r="K95" s="85">
        <v>1444277</v>
      </c>
      <c r="L95" s="85">
        <v>1540892</v>
      </c>
      <c r="M95" s="85">
        <v>1593033</v>
      </c>
      <c r="N95" s="85">
        <v>1619423</v>
      </c>
    </row>
    <row r="96" spans="2:14">
      <c r="B96" s="14" t="s">
        <v>58</v>
      </c>
      <c r="C96" s="85">
        <v>404.87</v>
      </c>
      <c r="D96" s="85">
        <v>425.41</v>
      </c>
      <c r="E96" s="85">
        <v>422.94</v>
      </c>
      <c r="F96" s="85">
        <v>522.41999999999996</v>
      </c>
      <c r="G96" s="85">
        <v>578</v>
      </c>
      <c r="H96" s="85">
        <v>600.37</v>
      </c>
      <c r="I96" s="85">
        <v>57576.2</v>
      </c>
      <c r="J96" s="85">
        <v>56662.3</v>
      </c>
      <c r="K96" s="85">
        <v>54594.8</v>
      </c>
      <c r="L96" s="85">
        <v>61976.5</v>
      </c>
      <c r="M96" s="85">
        <v>70014.8</v>
      </c>
      <c r="N96" s="85">
        <v>73542.3</v>
      </c>
    </row>
    <row r="97" spans="2:14">
      <c r="B97" s="14" t="s">
        <v>46</v>
      </c>
      <c r="C97" s="85">
        <v>221.3</v>
      </c>
      <c r="D97" s="85">
        <v>192.76</v>
      </c>
      <c r="E97" s="85">
        <v>82.46</v>
      </c>
      <c r="F97" s="85">
        <v>95.2</v>
      </c>
      <c r="G97" s="85">
        <v>36.92</v>
      </c>
      <c r="H97" s="85">
        <v>67.41</v>
      </c>
      <c r="I97" s="85">
        <v>92580.7</v>
      </c>
      <c r="J97" s="85">
        <v>98722</v>
      </c>
      <c r="K97" s="85">
        <v>100450.4</v>
      </c>
      <c r="L97" s="85">
        <v>109139</v>
      </c>
      <c r="M97" s="85">
        <v>113953.60000000001</v>
      </c>
      <c r="N97" s="85">
        <v>119485.4</v>
      </c>
    </row>
    <row r="98" spans="2:14">
      <c r="B98" s="14" t="s">
        <v>45</v>
      </c>
      <c r="C98" s="85">
        <v>643.38</v>
      </c>
      <c r="D98" s="85">
        <v>857.49</v>
      </c>
      <c r="E98" s="85">
        <v>794.66</v>
      </c>
      <c r="F98" s="85">
        <v>654.99</v>
      </c>
      <c r="G98" s="85">
        <v>812.75</v>
      </c>
      <c r="H98" s="85">
        <v>880.51</v>
      </c>
      <c r="I98" s="85">
        <v>214831.1</v>
      </c>
      <c r="J98" s="85">
        <v>321083.7</v>
      </c>
      <c r="K98" s="85">
        <v>328827.90000000002</v>
      </c>
      <c r="L98" s="85">
        <v>360343.8</v>
      </c>
      <c r="M98" s="85">
        <v>401053.3</v>
      </c>
      <c r="N98" s="85">
        <v>456152.6</v>
      </c>
    </row>
    <row r="99" spans="2:14">
      <c r="B99" s="14" t="s">
        <v>55</v>
      </c>
      <c r="C99" s="85">
        <v>4297.72</v>
      </c>
      <c r="D99" s="85">
        <v>4387.01</v>
      </c>
      <c r="E99" s="85">
        <v>4539.95</v>
      </c>
      <c r="F99" s="85">
        <v>5032.49</v>
      </c>
      <c r="G99" s="85">
        <v>5407.5</v>
      </c>
      <c r="H99" s="85">
        <v>5476.83</v>
      </c>
      <c r="I99" s="85">
        <v>473718.7</v>
      </c>
      <c r="J99" s="85">
        <v>491905</v>
      </c>
      <c r="K99" s="85">
        <v>497338.5</v>
      </c>
      <c r="L99" s="85">
        <v>533719.80000000005</v>
      </c>
      <c r="M99" s="85">
        <v>555394.1</v>
      </c>
      <c r="N99" s="85">
        <v>567784.4</v>
      </c>
    </row>
    <row r="100" spans="2:14">
      <c r="B100" s="14" t="s">
        <v>66</v>
      </c>
      <c r="C100" s="85">
        <v>331.96</v>
      </c>
      <c r="D100" s="85">
        <v>341.61</v>
      </c>
      <c r="E100" s="85">
        <v>344.7</v>
      </c>
      <c r="F100" s="85">
        <v>397.66</v>
      </c>
      <c r="G100" s="85">
        <v>483.61</v>
      </c>
      <c r="H100" s="85">
        <v>554.9</v>
      </c>
      <c r="I100" s="85">
        <v>14443.6</v>
      </c>
      <c r="J100" s="85">
        <v>14805.2</v>
      </c>
      <c r="K100" s="85">
        <v>15115.6</v>
      </c>
      <c r="L100" s="85">
        <v>16615.3</v>
      </c>
      <c r="M100" s="85">
        <v>17923</v>
      </c>
      <c r="N100" s="85">
        <v>18338.400000000001</v>
      </c>
    </row>
    <row r="101" spans="2:14">
      <c r="B101" s="14" t="s">
        <v>60</v>
      </c>
      <c r="C101" s="85">
        <v>457.68</v>
      </c>
      <c r="D101" s="85">
        <v>510.95</v>
      </c>
      <c r="E101" s="85">
        <v>519.86</v>
      </c>
      <c r="F101" s="85">
        <v>584.36</v>
      </c>
      <c r="G101" s="85">
        <v>612.5</v>
      </c>
      <c r="H101" s="85">
        <v>694.39</v>
      </c>
      <c r="I101" s="85">
        <v>26437.5</v>
      </c>
      <c r="J101" s="85">
        <v>25685.5</v>
      </c>
      <c r="K101" s="85">
        <v>26284.6</v>
      </c>
      <c r="L101" s="85">
        <v>31113.3</v>
      </c>
      <c r="M101" s="85">
        <v>34229.9</v>
      </c>
      <c r="N101" s="85">
        <v>37775.9</v>
      </c>
    </row>
    <row r="102" spans="2:14">
      <c r="B102" s="14" t="s">
        <v>52</v>
      </c>
      <c r="C102" s="85">
        <v>590.35</v>
      </c>
      <c r="D102" s="85">
        <v>541.91999999999996</v>
      </c>
      <c r="E102" s="85">
        <v>526.78</v>
      </c>
      <c r="F102" s="85">
        <v>633.52</v>
      </c>
      <c r="G102" s="85">
        <v>701.18</v>
      </c>
      <c r="H102" s="85">
        <v>640.17999999999995</v>
      </c>
      <c r="I102" s="85">
        <v>94665.5</v>
      </c>
      <c r="J102" s="85">
        <v>103864.1</v>
      </c>
      <c r="K102" s="85">
        <v>107412.9</v>
      </c>
      <c r="L102" s="85">
        <v>112118.9</v>
      </c>
      <c r="M102" s="85">
        <v>118563.3</v>
      </c>
      <c r="N102" s="85">
        <v>128845.8</v>
      </c>
    </row>
    <row r="103" spans="2:14">
      <c r="B103" s="14" t="s">
        <v>48</v>
      </c>
      <c r="C103" s="85">
        <v>16.71</v>
      </c>
      <c r="D103" s="85">
        <v>15.69</v>
      </c>
      <c r="E103" s="85">
        <v>12.12</v>
      </c>
      <c r="F103" s="85">
        <v>13.34</v>
      </c>
      <c r="G103" s="85">
        <v>15.11</v>
      </c>
      <c r="H103" s="85">
        <v>17.12</v>
      </c>
      <c r="I103" s="85">
        <v>13110.2</v>
      </c>
      <c r="J103" s="85">
        <v>15456.7</v>
      </c>
      <c r="K103" s="85">
        <v>16634</v>
      </c>
      <c r="L103" s="85">
        <v>18468.5</v>
      </c>
      <c r="M103" s="85">
        <v>18813.2</v>
      </c>
      <c r="N103" s="85">
        <v>20520.5</v>
      </c>
    </row>
    <row r="104" spans="2:14">
      <c r="B104" s="14" t="s">
        <v>63</v>
      </c>
      <c r="C104" s="85">
        <v>8941.91</v>
      </c>
      <c r="D104" s="85">
        <v>9188.32</v>
      </c>
      <c r="E104" s="85">
        <v>9234.69</v>
      </c>
      <c r="F104" s="85">
        <v>8692.66</v>
      </c>
      <c r="G104" s="85">
        <v>8910.19</v>
      </c>
      <c r="H104" s="85">
        <v>9475.52</v>
      </c>
      <c r="I104" s="85">
        <v>541129</v>
      </c>
      <c r="J104" s="85">
        <v>570353</v>
      </c>
      <c r="K104" s="85">
        <v>563377</v>
      </c>
      <c r="L104" s="85">
        <v>615553</v>
      </c>
      <c r="M104" s="85">
        <v>655439</v>
      </c>
      <c r="N104" s="85">
        <v>671077</v>
      </c>
    </row>
    <row r="105" spans="2:14">
      <c r="B105" s="14" t="s">
        <v>56</v>
      </c>
      <c r="C105" s="85">
        <v>2787.26</v>
      </c>
      <c r="D105" s="85">
        <v>2383.2600000000002</v>
      </c>
      <c r="E105" s="85">
        <v>2635.39</v>
      </c>
      <c r="F105" s="85">
        <v>2643.83</v>
      </c>
      <c r="G105" s="85">
        <v>2564.15</v>
      </c>
      <c r="H105" s="85">
        <v>4351.12</v>
      </c>
      <c r="I105" s="85">
        <v>193113.3</v>
      </c>
      <c r="J105" s="85">
        <v>211321</v>
      </c>
      <c r="K105" s="85">
        <v>221766.8</v>
      </c>
      <c r="L105" s="85">
        <v>253163</v>
      </c>
      <c r="M105" s="85">
        <v>275015.40000000002</v>
      </c>
      <c r="N105" s="85">
        <v>295592.2</v>
      </c>
    </row>
    <row r="106" spans="2:14">
      <c r="B106" s="14" t="s">
        <v>65</v>
      </c>
      <c r="C106" s="85">
        <v>2348.75</v>
      </c>
      <c r="D106" s="85">
        <v>2646.72</v>
      </c>
      <c r="E106" s="85">
        <v>2969.57</v>
      </c>
      <c r="F106" s="85">
        <v>3127.4</v>
      </c>
      <c r="G106" s="85">
        <v>3393</v>
      </c>
      <c r="H106" s="85">
        <v>3332.01</v>
      </c>
      <c r="I106" s="85">
        <v>69595.199999999997</v>
      </c>
      <c r="J106" s="85">
        <v>72990.7</v>
      </c>
      <c r="K106" s="85">
        <v>74989.100000000006</v>
      </c>
      <c r="L106" s="85">
        <v>83717</v>
      </c>
      <c r="M106" s="85">
        <v>89143.7</v>
      </c>
      <c r="N106" s="85">
        <v>93271</v>
      </c>
    </row>
    <row r="107" spans="2:14">
      <c r="B107" s="14" t="s">
        <v>67</v>
      </c>
      <c r="C107" s="85">
        <v>4148.33</v>
      </c>
      <c r="D107" s="85">
        <v>4082.49</v>
      </c>
      <c r="E107" s="85">
        <v>4012.16</v>
      </c>
      <c r="F107" s="85">
        <v>4080.52</v>
      </c>
      <c r="G107" s="85">
        <v>4968.28</v>
      </c>
      <c r="H107" s="85">
        <v>5025.17</v>
      </c>
      <c r="I107" s="85">
        <v>62434.400000000001</v>
      </c>
      <c r="J107" s="85">
        <v>66278.2</v>
      </c>
      <c r="K107" s="85">
        <v>71046.100000000006</v>
      </c>
      <c r="L107" s="85">
        <v>78910.7</v>
      </c>
      <c r="M107" s="85">
        <v>85605.9</v>
      </c>
      <c r="N107" s="85">
        <v>90120.2</v>
      </c>
    </row>
    <row r="108" spans="2:14">
      <c r="B108" s="14" t="s">
        <v>62</v>
      </c>
      <c r="C108" s="85">
        <v>825.97</v>
      </c>
      <c r="D108" s="85">
        <v>689.74</v>
      </c>
      <c r="E108" s="85">
        <v>789.82</v>
      </c>
      <c r="F108" s="85">
        <v>1049.19</v>
      </c>
      <c r="G108" s="85">
        <v>1135.3800000000001</v>
      </c>
      <c r="H108" s="85">
        <v>1362.8</v>
      </c>
      <c r="I108" s="85">
        <v>69788.100000000006</v>
      </c>
      <c r="J108" s="85">
        <v>73395.8</v>
      </c>
      <c r="K108" s="85">
        <v>75955.100000000006</v>
      </c>
      <c r="L108" s="85">
        <v>80498.8</v>
      </c>
      <c r="M108" s="85">
        <v>86111.1</v>
      </c>
      <c r="N108" s="85">
        <v>86773.2</v>
      </c>
    </row>
    <row r="109" spans="2:14">
      <c r="B109" s="14" t="s">
        <v>53</v>
      </c>
      <c r="C109" s="85">
        <v>604.48</v>
      </c>
      <c r="D109" s="85">
        <v>600.29</v>
      </c>
      <c r="E109" s="85">
        <v>692.87</v>
      </c>
      <c r="F109" s="85">
        <v>744.81</v>
      </c>
      <c r="G109" s="85">
        <v>778.86</v>
      </c>
      <c r="H109" s="85">
        <v>773.35</v>
      </c>
      <c r="I109" s="85">
        <v>28659.200000000001</v>
      </c>
      <c r="J109" s="85">
        <v>29974.3</v>
      </c>
      <c r="K109" s="85">
        <v>31383.200000000001</v>
      </c>
      <c r="L109" s="85">
        <v>35753.4</v>
      </c>
      <c r="M109" s="85">
        <v>38899.9</v>
      </c>
      <c r="N109" s="85">
        <v>40635.599999999999</v>
      </c>
    </row>
    <row r="110" spans="2:14">
      <c r="B110" s="14" t="s">
        <v>61</v>
      </c>
      <c r="C110" s="85">
        <v>5415.75</v>
      </c>
      <c r="D110" s="85">
        <v>5414.41</v>
      </c>
      <c r="E110" s="85">
        <v>5521.78</v>
      </c>
      <c r="F110" s="85">
        <v>5745.69</v>
      </c>
      <c r="G110" s="85">
        <v>6396.51</v>
      </c>
      <c r="H110" s="85">
        <v>6515.6</v>
      </c>
      <c r="I110" s="85">
        <v>345593</v>
      </c>
      <c r="J110" s="85">
        <v>362356</v>
      </c>
      <c r="K110" s="85">
        <v>377370</v>
      </c>
      <c r="L110" s="85">
        <v>408390</v>
      </c>
      <c r="M110" s="85">
        <v>423097</v>
      </c>
      <c r="N110" s="85">
        <v>434967</v>
      </c>
    </row>
    <row r="111" spans="2:14">
      <c r="B111" s="14" t="s">
        <v>59</v>
      </c>
      <c r="C111" s="85">
        <v>3543.92</v>
      </c>
      <c r="D111" s="85">
        <v>3307.9</v>
      </c>
      <c r="E111" s="85">
        <v>3686.27</v>
      </c>
      <c r="F111" s="85">
        <v>4090.75</v>
      </c>
      <c r="G111" s="85">
        <v>4311.3500000000004</v>
      </c>
      <c r="H111" s="85">
        <v>4414.4799999999996</v>
      </c>
      <c r="I111" s="85">
        <v>189866.6</v>
      </c>
      <c r="J111" s="85">
        <v>199355.3</v>
      </c>
      <c r="K111" s="85">
        <v>199056.1</v>
      </c>
      <c r="L111" s="85">
        <v>209937.8</v>
      </c>
      <c r="M111" s="85">
        <v>215017.9</v>
      </c>
      <c r="N111" s="85">
        <v>227987.6</v>
      </c>
    </row>
    <row r="112" spans="2:14">
      <c r="B112" s="86" t="s">
        <v>78</v>
      </c>
    </row>
    <row r="113" spans="2:2">
      <c r="B113" s="86" t="s">
        <v>361</v>
      </c>
    </row>
    <row r="150" spans="2:2">
      <c r="B150" s="4"/>
    </row>
    <row r="273" spans="2:12" hidden="1">
      <c r="B273" s="125" t="s">
        <v>79</v>
      </c>
    </row>
    <row r="274" spans="2:12" hidden="1">
      <c r="C274" s="46" t="s">
        <v>80</v>
      </c>
      <c r="D274" s="46" t="s">
        <v>81</v>
      </c>
      <c r="E274" s="46" t="s">
        <v>24</v>
      </c>
      <c r="F274" s="46" t="s">
        <v>25</v>
      </c>
      <c r="G274" s="46" t="s">
        <v>26</v>
      </c>
      <c r="H274" s="46" t="s">
        <v>27</v>
      </c>
      <c r="I274" s="46" t="s">
        <v>28</v>
      </c>
      <c r="J274" s="46" t="s">
        <v>82</v>
      </c>
    </row>
    <row r="275" spans="2:12" hidden="1">
      <c r="B275" s="14" t="s">
        <v>29</v>
      </c>
      <c r="C275" s="85">
        <v>9484.1111111111113</v>
      </c>
      <c r="D275" s="85">
        <v>9571.4814814814818</v>
      </c>
      <c r="E275" s="85">
        <v>9444.2592592592591</v>
      </c>
      <c r="F275" s="85">
        <v>9957.3333333333339</v>
      </c>
      <c r="G275" s="85">
        <v>10458.555555555555</v>
      </c>
      <c r="H275" s="85">
        <v>10877.962962962964</v>
      </c>
      <c r="I275" s="85">
        <v>11394.851851851852</v>
      </c>
      <c r="J275" s="85">
        <v>12069.407407407407</v>
      </c>
    </row>
    <row r="276" spans="2:12" hidden="1">
      <c r="B276" s="14" t="s">
        <v>65</v>
      </c>
      <c r="C276" s="85" t="s">
        <v>72</v>
      </c>
      <c r="D276" s="85" t="s">
        <v>72</v>
      </c>
      <c r="E276" s="85">
        <v>4159.18</v>
      </c>
      <c r="F276" s="85">
        <v>4388.79</v>
      </c>
      <c r="G276" s="85">
        <v>4825.82</v>
      </c>
      <c r="H276" s="85">
        <v>4804.28</v>
      </c>
      <c r="I276" s="85">
        <v>4675.79</v>
      </c>
      <c r="J276" s="85" t="s">
        <v>72</v>
      </c>
    </row>
    <row r="277" spans="2:12" hidden="1"/>
    <row r="278" spans="2:12" ht="17.399999999999999" hidden="1">
      <c r="B278" s="125" t="s">
        <v>83</v>
      </c>
      <c r="D278" s="133"/>
    </row>
    <row r="279" spans="2:12" hidden="1">
      <c r="C279" s="46" t="s">
        <v>80</v>
      </c>
      <c r="D279" s="46" t="s">
        <v>81</v>
      </c>
      <c r="E279" s="46" t="s">
        <v>24</v>
      </c>
      <c r="F279" s="46" t="s">
        <v>25</v>
      </c>
      <c r="G279" s="46" t="s">
        <v>26</v>
      </c>
      <c r="H279" s="46" t="s">
        <v>27</v>
      </c>
      <c r="I279" s="46" t="s">
        <v>28</v>
      </c>
      <c r="J279" s="46" t="s">
        <v>82</v>
      </c>
      <c r="K279" s="46" t="s">
        <v>84</v>
      </c>
      <c r="L279" s="46" t="s">
        <v>85</v>
      </c>
    </row>
    <row r="280" spans="2:12" hidden="1">
      <c r="B280" s="14" t="s">
        <v>29</v>
      </c>
      <c r="C280" s="85">
        <v>378045.84074074071</v>
      </c>
      <c r="D280" s="85">
        <v>382359.10370370373</v>
      </c>
      <c r="E280" s="85">
        <v>391010.14074074093</v>
      </c>
      <c r="F280" s="85">
        <v>405121.40370370366</v>
      </c>
      <c r="G280" s="85">
        <v>416005.13703703706</v>
      </c>
      <c r="H280" s="85">
        <v>432986.96296296304</v>
      </c>
      <c r="I280" s="85">
        <v>447939.69999999995</v>
      </c>
      <c r="J280" s="85">
        <v>464285.93333333335</v>
      </c>
      <c r="K280" s="85">
        <v>445639.05555555556</v>
      </c>
      <c r="L280" s="85">
        <v>478396.30740740744</v>
      </c>
    </row>
    <row r="281" spans="2:12" hidden="1">
      <c r="B281" s="14" t="s">
        <v>65</v>
      </c>
      <c r="C281" s="85">
        <v>147214.79999999999</v>
      </c>
      <c r="D281" s="85">
        <v>149802.29999999999</v>
      </c>
      <c r="E281" s="85">
        <v>151135.79999999999</v>
      </c>
      <c r="F281" s="85">
        <v>156517.29999999999</v>
      </c>
      <c r="G281" s="85">
        <v>161993.29999999999</v>
      </c>
      <c r="H281" s="85">
        <v>169642.3</v>
      </c>
      <c r="I281" s="85">
        <v>177465.9</v>
      </c>
      <c r="J281" s="85">
        <v>185536.3</v>
      </c>
      <c r="K281" s="85">
        <v>174309.6</v>
      </c>
      <c r="L281" s="85">
        <v>182669.1</v>
      </c>
    </row>
    <row r="282" spans="2:12" hidden="1"/>
    <row r="283" spans="2:12" hidden="1">
      <c r="B283" s="125" t="s">
        <v>86</v>
      </c>
    </row>
    <row r="284" spans="2:12" hidden="1">
      <c r="C284" s="46" t="s">
        <v>80</v>
      </c>
      <c r="D284" s="46" t="s">
        <v>81</v>
      </c>
      <c r="E284" s="46" t="s">
        <v>24</v>
      </c>
      <c r="F284" s="46" t="s">
        <v>25</v>
      </c>
      <c r="G284" s="46" t="s">
        <v>26</v>
      </c>
      <c r="H284" s="46" t="s">
        <v>27</v>
      </c>
      <c r="I284" s="46" t="s">
        <v>28</v>
      </c>
      <c r="J284" s="46" t="s">
        <v>82</v>
      </c>
    </row>
    <row r="285" spans="2:12" hidden="1">
      <c r="B285" s="14" t="s">
        <v>29</v>
      </c>
      <c r="C285" s="85" t="s">
        <v>72</v>
      </c>
      <c r="D285" s="85" t="s">
        <v>72</v>
      </c>
      <c r="E285" s="85">
        <v>4317</v>
      </c>
      <c r="F285" s="85">
        <v>4248.6770370370377</v>
      </c>
      <c r="G285" s="85">
        <v>4390.9459259259256</v>
      </c>
      <c r="H285" s="85">
        <v>4693.3544444444451</v>
      </c>
      <c r="I285" s="85">
        <v>4913.6288888888894</v>
      </c>
      <c r="J285" s="85" t="s">
        <v>72</v>
      </c>
    </row>
    <row r="286" spans="2:12" hidden="1">
      <c r="B286" s="14" t="s">
        <v>65</v>
      </c>
      <c r="C286" s="85" t="s">
        <v>72</v>
      </c>
      <c r="D286" s="85" t="s">
        <v>72</v>
      </c>
      <c r="E286" s="85">
        <v>2147.59</v>
      </c>
      <c r="F286" s="85">
        <v>2425.4699999999998</v>
      </c>
      <c r="G286" s="85">
        <v>2588.79</v>
      </c>
      <c r="H286" s="85">
        <v>3106.81</v>
      </c>
      <c r="I286" s="85">
        <v>3365.47</v>
      </c>
      <c r="J286" s="85" t="s">
        <v>72</v>
      </c>
    </row>
    <row r="287" spans="2:12" hidden="1"/>
    <row r="288" spans="2:12" hidden="1">
      <c r="B288" s="125" t="s">
        <v>87</v>
      </c>
    </row>
    <row r="289" spans="2:12" hidden="1">
      <c r="C289" s="46" t="s">
        <v>80</v>
      </c>
      <c r="D289" s="46" t="s">
        <v>81</v>
      </c>
      <c r="E289" s="46" t="s">
        <v>24</v>
      </c>
      <c r="F289" s="46" t="s">
        <v>25</v>
      </c>
      <c r="G289" s="46" t="s">
        <v>26</v>
      </c>
      <c r="H289" s="46" t="s">
        <v>27</v>
      </c>
      <c r="I289" s="46" t="s">
        <v>28</v>
      </c>
      <c r="J289" s="46" t="s">
        <v>82</v>
      </c>
      <c r="K289" s="46" t="s">
        <v>84</v>
      </c>
      <c r="L289" s="46" t="s">
        <v>85</v>
      </c>
    </row>
    <row r="290" spans="2:12" hidden="1">
      <c r="B290" s="14" t="s">
        <v>29</v>
      </c>
      <c r="C290" s="85">
        <v>189037.714814815</v>
      </c>
      <c r="D290" s="85">
        <v>191853.07777777768</v>
      </c>
      <c r="E290" s="85">
        <v>199415.41851851853</v>
      </c>
      <c r="F290" s="85">
        <v>213122.63333333336</v>
      </c>
      <c r="G290" s="85">
        <v>217069.47777777773</v>
      </c>
      <c r="H290" s="85">
        <v>234222.64074074072</v>
      </c>
      <c r="I290" s="85">
        <v>246593.61851851855</v>
      </c>
      <c r="J290" s="85">
        <v>256174.6</v>
      </c>
      <c r="K290" s="85">
        <v>231584.32962962968</v>
      </c>
      <c r="L290" s="85">
        <v>271243.60370370367</v>
      </c>
    </row>
    <row r="291" spans="2:12" hidden="1">
      <c r="B291" s="14" t="s">
        <v>65</v>
      </c>
      <c r="C291" s="85">
        <v>63578.7</v>
      </c>
      <c r="D291" s="85">
        <v>67526</v>
      </c>
      <c r="E291" s="85">
        <v>69595.199999999997</v>
      </c>
      <c r="F291" s="85">
        <v>72990.7</v>
      </c>
      <c r="G291" s="85">
        <v>74989.100000000006</v>
      </c>
      <c r="H291" s="85">
        <v>83717</v>
      </c>
      <c r="I291" s="85">
        <v>89143.7</v>
      </c>
      <c r="J291" s="85">
        <v>93271</v>
      </c>
      <c r="K291" s="85">
        <v>74096.899999999994</v>
      </c>
      <c r="L291" s="85">
        <v>88745.9</v>
      </c>
    </row>
    <row r="292" spans="2:12" hidden="1"/>
  </sheetData>
  <sortState xmlns:xlrd2="http://schemas.microsoft.com/office/spreadsheetml/2017/richdata2" ref="P50:Q78">
    <sortCondition ref="Q50:Q78"/>
  </sortState>
  <mergeCells count="6">
    <mergeCell ref="C48:H48"/>
    <mergeCell ref="I48:N48"/>
    <mergeCell ref="B8:C8"/>
    <mergeCell ref="E8:F8"/>
    <mergeCell ref="C81:H82"/>
    <mergeCell ref="I81:N82"/>
  </mergeCells>
  <pageMargins left="0.7" right="0.7" top="0.75" bottom="0.75" header="0.3" footer="0.3"/>
  <pageSetup paperSize="9" orientation="portrait" horizontalDpi="0" verticalDpi="0"/>
  <ignoredErrors>
    <ignoredError sqref="C83:N83 C49:N49 F10" numberStoredAsText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CC14-9C1A-B14F-ADA0-DC0C32541429}">
  <dimension ref="A5:N41"/>
  <sheetViews>
    <sheetView showGridLines="0" zoomScaleNormal="100" workbookViewId="0"/>
  </sheetViews>
  <sheetFormatPr defaultColWidth="11.1796875" defaultRowHeight="13.8"/>
  <cols>
    <col min="1" max="1" width="3.81640625" customWidth="1"/>
    <col min="2" max="2" width="14.54296875" customWidth="1"/>
    <col min="4" max="4" width="10.453125" customWidth="1"/>
    <col min="6" max="6" width="10.453125" customWidth="1"/>
    <col min="8" max="8" width="10.453125" customWidth="1"/>
    <col min="10" max="10" width="10.453125" customWidth="1"/>
    <col min="14" max="14" width="10.453125" customWidth="1"/>
    <col min="16" max="16" width="10.453125" customWidth="1"/>
  </cols>
  <sheetData>
    <row r="5" spans="1:13" ht="19.8">
      <c r="B5" s="204" t="s">
        <v>281</v>
      </c>
    </row>
    <row r="6" spans="1:13" ht="17.399999999999999">
      <c r="B6" s="90"/>
    </row>
    <row r="7" spans="1:13">
      <c r="B7" s="21" t="s">
        <v>231</v>
      </c>
    </row>
    <row r="8" spans="1:13">
      <c r="A8" s="76"/>
      <c r="C8" s="46">
        <v>2012</v>
      </c>
      <c r="D8" s="46">
        <v>2013</v>
      </c>
      <c r="E8" s="46">
        <v>2014</v>
      </c>
      <c r="F8" s="46">
        <v>2015</v>
      </c>
      <c r="G8" s="46">
        <v>2016</v>
      </c>
      <c r="H8" s="46">
        <v>2017</v>
      </c>
      <c r="I8" s="46">
        <v>2018</v>
      </c>
      <c r="J8" s="46">
        <v>2019</v>
      </c>
      <c r="K8" s="46">
        <v>2020</v>
      </c>
      <c r="L8" s="46" t="s">
        <v>364</v>
      </c>
    </row>
    <row r="9" spans="1:13">
      <c r="B9" s="14" t="s">
        <v>29</v>
      </c>
      <c r="C9" s="74">
        <v>0.23</v>
      </c>
      <c r="D9" s="74">
        <v>0.23199999999999998</v>
      </c>
      <c r="E9" s="74">
        <v>0.23300000000000001</v>
      </c>
      <c r="F9" s="74">
        <v>0.24100000000000002</v>
      </c>
      <c r="G9" s="74">
        <v>0.24399999999999999</v>
      </c>
      <c r="H9" s="74">
        <v>0.24299999999999999</v>
      </c>
      <c r="I9" s="74">
        <v>0.245</v>
      </c>
      <c r="J9" s="74">
        <v>0.24</v>
      </c>
      <c r="K9" s="74">
        <v>0.22399999999999998</v>
      </c>
      <c r="L9" s="74">
        <v>0.22899999999999998</v>
      </c>
    </row>
    <row r="10" spans="1:13">
      <c r="B10" s="14" t="s">
        <v>69</v>
      </c>
      <c r="C10" s="74">
        <v>0.41</v>
      </c>
      <c r="D10" s="74">
        <v>0.40700000000000003</v>
      </c>
      <c r="E10" s="74">
        <v>0.39399999999999996</v>
      </c>
      <c r="F10" s="74">
        <v>0.40799999999999997</v>
      </c>
      <c r="G10" s="74">
        <v>0.40500000000000003</v>
      </c>
      <c r="H10" s="74">
        <v>0.41799999999999998</v>
      </c>
      <c r="I10" s="74">
        <v>0.42</v>
      </c>
      <c r="J10" s="74">
        <v>0.42100000000000004</v>
      </c>
      <c r="K10" s="74">
        <v>0.42100000000000004</v>
      </c>
      <c r="L10" s="74">
        <v>0.42299999999999999</v>
      </c>
      <c r="M10" s="194"/>
    </row>
    <row r="11" spans="1:13">
      <c r="B11" s="14" t="s">
        <v>47</v>
      </c>
      <c r="C11" s="74">
        <v>0.72199999999999998</v>
      </c>
      <c r="D11" s="74">
        <v>0.72099999999999997</v>
      </c>
      <c r="E11" s="74">
        <v>0.71400000000000008</v>
      </c>
      <c r="F11" s="74">
        <v>0.71400000000000008</v>
      </c>
      <c r="G11" s="74">
        <v>0.72799999999999998</v>
      </c>
      <c r="H11" s="74">
        <v>0.72</v>
      </c>
      <c r="I11" s="74">
        <v>0.72699999999999998</v>
      </c>
      <c r="J11" s="74">
        <v>0.72400000000000009</v>
      </c>
      <c r="K11" s="74">
        <v>0.73199999999999998</v>
      </c>
      <c r="L11" s="74">
        <v>0.74299999999999999</v>
      </c>
    </row>
    <row r="12" spans="1:13" ht="19.05" customHeight="1">
      <c r="B12" s="14" t="s">
        <v>54</v>
      </c>
      <c r="C12" s="74">
        <v>0.152</v>
      </c>
      <c r="D12" s="74">
        <v>0.157</v>
      </c>
      <c r="E12" s="74">
        <v>0.14499999999999999</v>
      </c>
      <c r="F12" s="74">
        <v>0.14099999999999999</v>
      </c>
      <c r="G12" s="74">
        <v>0.161</v>
      </c>
      <c r="H12" s="74">
        <v>0.16800000000000001</v>
      </c>
      <c r="I12" s="74">
        <v>0.157</v>
      </c>
      <c r="J12" s="74">
        <v>0.16399999999999998</v>
      </c>
      <c r="K12" s="74">
        <v>0.16</v>
      </c>
      <c r="L12" s="74">
        <v>0.155</v>
      </c>
    </row>
    <row r="13" spans="1:13">
      <c r="B13" s="14" t="s">
        <v>49</v>
      </c>
      <c r="C13" s="74">
        <v>0.28399999999999997</v>
      </c>
      <c r="D13" s="74">
        <v>0.27600000000000002</v>
      </c>
      <c r="E13" s="74">
        <v>0.28300000000000003</v>
      </c>
      <c r="F13" s="74">
        <v>0.29499999999999998</v>
      </c>
      <c r="G13" s="74">
        <v>0.31</v>
      </c>
      <c r="H13" s="74">
        <v>0.318</v>
      </c>
      <c r="I13" s="74">
        <v>0.314</v>
      </c>
      <c r="J13" s="74">
        <v>0.32700000000000001</v>
      </c>
      <c r="K13" s="74">
        <v>0.32100000000000001</v>
      </c>
      <c r="L13" s="74">
        <v>0.33</v>
      </c>
    </row>
    <row r="14" spans="1:13">
      <c r="B14" s="14" t="s">
        <v>50</v>
      </c>
      <c r="C14" s="74">
        <v>0.26500000000000001</v>
      </c>
      <c r="D14" s="74">
        <v>0.29199999999999998</v>
      </c>
      <c r="E14" s="74">
        <v>0.308</v>
      </c>
      <c r="F14" s="74">
        <v>0.32799999999999996</v>
      </c>
      <c r="G14" s="74">
        <v>0.33600000000000002</v>
      </c>
      <c r="H14" s="74">
        <v>0.33299999999999996</v>
      </c>
      <c r="I14" s="74">
        <v>0.34</v>
      </c>
      <c r="J14" s="74">
        <v>0.314</v>
      </c>
      <c r="K14" s="74">
        <v>0.32200000000000001</v>
      </c>
      <c r="L14" s="74">
        <v>0.32</v>
      </c>
    </row>
    <row r="15" spans="1:13">
      <c r="B15" s="14" t="s">
        <v>64</v>
      </c>
      <c r="C15" s="74">
        <v>0.29899999999999999</v>
      </c>
      <c r="D15" s="74">
        <v>0.318</v>
      </c>
      <c r="E15" s="74">
        <v>0.318</v>
      </c>
      <c r="F15" s="74">
        <v>0.33</v>
      </c>
      <c r="G15" s="74">
        <v>0.32299999999999995</v>
      </c>
      <c r="H15" s="74">
        <v>0.33100000000000002</v>
      </c>
      <c r="I15" s="74">
        <v>0.33</v>
      </c>
      <c r="J15" s="74">
        <v>0.33</v>
      </c>
      <c r="K15" s="74">
        <v>0.314</v>
      </c>
      <c r="L15" s="74">
        <v>0.33500000000000002</v>
      </c>
    </row>
    <row r="16" spans="1:13">
      <c r="B16" s="14" t="s">
        <v>68</v>
      </c>
      <c r="C16" s="74">
        <v>0.34799999999999998</v>
      </c>
      <c r="D16" s="74">
        <v>0.38799999999999996</v>
      </c>
      <c r="E16" s="74">
        <v>0.371</v>
      </c>
      <c r="F16" s="74">
        <v>0.35899999999999999</v>
      </c>
      <c r="G16" s="74">
        <v>0.35399999999999998</v>
      </c>
      <c r="H16" s="74">
        <v>0.36</v>
      </c>
      <c r="I16" s="74">
        <v>0.38100000000000001</v>
      </c>
      <c r="J16" s="74">
        <v>0.36700000000000005</v>
      </c>
      <c r="K16" s="74">
        <v>0.375</v>
      </c>
      <c r="L16" s="74">
        <v>0.38900000000000001</v>
      </c>
    </row>
    <row r="17" spans="2:13">
      <c r="B17" s="14" t="s">
        <v>70</v>
      </c>
      <c r="C17" s="74">
        <v>0.20800000000000002</v>
      </c>
      <c r="D17" s="74">
        <v>0.19500000000000001</v>
      </c>
      <c r="E17" s="74">
        <v>0.20399999999999999</v>
      </c>
      <c r="F17" s="74">
        <v>0.187</v>
      </c>
      <c r="G17" s="74">
        <v>0.22500000000000001</v>
      </c>
      <c r="H17" s="74">
        <v>0.21</v>
      </c>
      <c r="I17" s="74">
        <v>0.23699999999999999</v>
      </c>
      <c r="J17" s="74">
        <v>0.24100000000000002</v>
      </c>
      <c r="K17" s="74">
        <v>0.26400000000000001</v>
      </c>
      <c r="L17" s="74">
        <v>0.28800000000000003</v>
      </c>
    </row>
    <row r="18" spans="2:13" ht="13.95" customHeight="1">
      <c r="B18" s="14" t="s">
        <v>71</v>
      </c>
      <c r="C18" s="74">
        <v>0.252</v>
      </c>
      <c r="D18" s="74">
        <v>0.23600000000000002</v>
      </c>
      <c r="E18" s="74">
        <v>0.26899999999999996</v>
      </c>
      <c r="F18" s="74">
        <v>0.25800000000000001</v>
      </c>
      <c r="G18" s="74">
        <v>0.26200000000000001</v>
      </c>
      <c r="H18" s="74">
        <v>0.25</v>
      </c>
      <c r="I18" s="74">
        <v>0.251</v>
      </c>
      <c r="J18" s="74">
        <v>0.254</v>
      </c>
      <c r="K18" s="74">
        <v>0.24</v>
      </c>
      <c r="L18" s="74">
        <v>0.23</v>
      </c>
    </row>
    <row r="19" spans="2:13" ht="13.95" customHeight="1">
      <c r="B19" s="14" t="s">
        <v>51</v>
      </c>
      <c r="C19" s="74">
        <v>0.35399999999999998</v>
      </c>
      <c r="D19" s="74">
        <v>0.35299999999999998</v>
      </c>
      <c r="E19" s="74">
        <v>0.34700000000000003</v>
      </c>
      <c r="F19" s="74">
        <v>0.36599999999999999</v>
      </c>
      <c r="G19" s="74">
        <v>0.36899999999999999</v>
      </c>
      <c r="H19" s="74">
        <v>0.35299999999999998</v>
      </c>
      <c r="I19" s="74">
        <v>0.35299999999999998</v>
      </c>
      <c r="J19" s="74">
        <v>0.35</v>
      </c>
      <c r="K19" s="74">
        <v>0.34499999999999997</v>
      </c>
      <c r="L19" s="74">
        <v>0.34799999999999998</v>
      </c>
    </row>
    <row r="20" spans="2:13" ht="13.95" customHeight="1">
      <c r="B20" s="14" t="s">
        <v>57</v>
      </c>
      <c r="C20" s="74">
        <v>0.371</v>
      </c>
      <c r="D20" s="74">
        <v>0.38200000000000001</v>
      </c>
      <c r="E20" s="74">
        <v>0.38299999999999995</v>
      </c>
      <c r="F20" s="74">
        <v>0.40399999999999997</v>
      </c>
      <c r="G20" s="74">
        <v>0.40399999999999997</v>
      </c>
      <c r="H20" s="74">
        <v>0.39399999999999996</v>
      </c>
      <c r="I20" s="74">
        <v>0.40399999999999997</v>
      </c>
      <c r="J20" s="74">
        <v>0.41799999999999998</v>
      </c>
      <c r="K20" s="74">
        <v>0.40100000000000002</v>
      </c>
      <c r="L20" s="74">
        <v>0.40600000000000003</v>
      </c>
    </row>
    <row r="21" spans="2:13" ht="13.95" customHeight="1">
      <c r="B21" s="14" t="s">
        <v>58</v>
      </c>
      <c r="C21" s="74">
        <v>0.23800000000000002</v>
      </c>
      <c r="D21" s="74">
        <v>0.252</v>
      </c>
      <c r="E21" s="74">
        <v>0.26300000000000001</v>
      </c>
      <c r="F21" s="74">
        <v>0.29499999999999998</v>
      </c>
      <c r="G21" s="74">
        <v>0.32500000000000001</v>
      </c>
      <c r="H21" s="74">
        <v>0.33799999999999997</v>
      </c>
      <c r="I21" s="74">
        <v>0.36299999999999999</v>
      </c>
      <c r="J21" s="74">
        <v>0.37200000000000005</v>
      </c>
      <c r="K21" s="74">
        <v>0.41100000000000003</v>
      </c>
      <c r="L21" s="74">
        <v>0.434</v>
      </c>
    </row>
    <row r="22" spans="2:13" ht="13.95" customHeight="1">
      <c r="B22" s="14" t="s">
        <v>46</v>
      </c>
      <c r="C22" s="74">
        <v>0.317</v>
      </c>
      <c r="D22" s="74">
        <v>0.30499999999999999</v>
      </c>
      <c r="E22" s="74">
        <v>0.27699999999999997</v>
      </c>
      <c r="F22" s="74">
        <v>0.27</v>
      </c>
      <c r="G22" s="74">
        <v>0.28300000000000003</v>
      </c>
      <c r="H22" s="74">
        <v>0.29799999999999999</v>
      </c>
      <c r="I22" s="74">
        <v>0.29699999999999999</v>
      </c>
      <c r="J22" s="74">
        <v>0.27300000000000002</v>
      </c>
      <c r="K22" s="74">
        <v>0.26200000000000001</v>
      </c>
      <c r="L22" s="74">
        <v>0.25900000000000001</v>
      </c>
    </row>
    <row r="23" spans="2:13">
      <c r="B23" s="14" t="s">
        <v>45</v>
      </c>
      <c r="C23" s="74">
        <v>0.33</v>
      </c>
      <c r="D23" s="74">
        <v>0.32799999999999996</v>
      </c>
      <c r="E23" s="74">
        <v>0.33299999999999996</v>
      </c>
      <c r="F23" s="74">
        <v>0.34100000000000003</v>
      </c>
      <c r="G23" s="74">
        <v>0.317</v>
      </c>
      <c r="H23" s="74">
        <v>0.313</v>
      </c>
      <c r="I23" s="74">
        <v>0.32200000000000001</v>
      </c>
      <c r="J23" s="74">
        <v>0.29699999999999999</v>
      </c>
      <c r="K23" s="74">
        <v>0.311</v>
      </c>
      <c r="L23" s="74">
        <v>0.32899999999999996</v>
      </c>
    </row>
    <row r="24" spans="2:13">
      <c r="B24" s="14" t="s">
        <v>55</v>
      </c>
      <c r="C24" s="74">
        <v>0.42799999999999999</v>
      </c>
      <c r="D24" s="74">
        <v>0.46500000000000002</v>
      </c>
      <c r="E24" s="74">
        <v>0.46500000000000002</v>
      </c>
      <c r="F24" s="74">
        <v>0.48599999999999999</v>
      </c>
      <c r="G24" s="74">
        <v>0.48899999999999999</v>
      </c>
      <c r="H24" s="74">
        <v>0.50800000000000001</v>
      </c>
      <c r="I24" s="74">
        <v>0.50600000000000001</v>
      </c>
      <c r="J24" s="74">
        <v>0.49</v>
      </c>
      <c r="K24" s="74">
        <v>0.46500000000000002</v>
      </c>
      <c r="L24" s="74">
        <v>0.45500000000000002</v>
      </c>
    </row>
    <row r="25" spans="2:13">
      <c r="B25" s="14" t="s">
        <v>66</v>
      </c>
      <c r="C25" s="74">
        <v>0.30299999999999999</v>
      </c>
      <c r="D25" s="74">
        <v>0.29699999999999999</v>
      </c>
      <c r="E25" s="74">
        <v>0.311</v>
      </c>
      <c r="F25" s="74">
        <v>0.318</v>
      </c>
      <c r="G25" s="74">
        <v>0.32400000000000001</v>
      </c>
      <c r="H25" s="74">
        <v>0.309</v>
      </c>
      <c r="I25" s="74">
        <v>0.33399999999999996</v>
      </c>
      <c r="J25" s="74">
        <v>0.32299999999999995</v>
      </c>
      <c r="K25" s="74">
        <v>0.32</v>
      </c>
      <c r="L25" s="74">
        <v>0.33200000000000002</v>
      </c>
    </row>
    <row r="26" spans="2:13">
      <c r="B26" s="14" t="s">
        <v>60</v>
      </c>
      <c r="C26" s="74">
        <v>0.41799999999999998</v>
      </c>
      <c r="D26" s="74">
        <v>0.38600000000000001</v>
      </c>
      <c r="E26" s="74">
        <v>0.39899999999999997</v>
      </c>
      <c r="F26" s="74">
        <v>0.40700000000000003</v>
      </c>
      <c r="G26" s="74">
        <v>0.40399999999999997</v>
      </c>
      <c r="H26" s="74">
        <v>0.39200000000000002</v>
      </c>
      <c r="I26" s="74">
        <v>0.41399999999999998</v>
      </c>
      <c r="J26" s="74">
        <v>0.40500000000000003</v>
      </c>
      <c r="K26" s="74">
        <v>0.36700000000000005</v>
      </c>
      <c r="L26" s="74">
        <v>0.374</v>
      </c>
    </row>
    <row r="27" spans="2:13">
      <c r="B27" s="14" t="s">
        <v>52</v>
      </c>
      <c r="C27" s="74">
        <v>0.87599999999999989</v>
      </c>
      <c r="D27" s="74">
        <v>0.872</v>
      </c>
      <c r="E27" s="74">
        <v>0.89300000000000002</v>
      </c>
      <c r="F27" s="74">
        <v>0.91200000000000003</v>
      </c>
      <c r="G27" s="74">
        <v>0.90900000000000003</v>
      </c>
      <c r="H27" s="74">
        <v>0.91400000000000003</v>
      </c>
      <c r="I27" s="74">
        <v>0.91099999999999992</v>
      </c>
      <c r="J27" s="74">
        <v>0.91099999999999992</v>
      </c>
      <c r="K27" s="74">
        <v>0.90300000000000002</v>
      </c>
      <c r="L27" s="74">
        <v>0.91400000000000003</v>
      </c>
    </row>
    <row r="28" spans="2:13">
      <c r="B28" s="14" t="s">
        <v>48</v>
      </c>
      <c r="C28" s="74">
        <v>0.68099999999999994</v>
      </c>
      <c r="D28" s="74">
        <v>0.68799999999999994</v>
      </c>
      <c r="E28" s="74">
        <v>0.74</v>
      </c>
      <c r="F28" s="74">
        <v>0.746</v>
      </c>
      <c r="G28" s="74">
        <v>0.753</v>
      </c>
      <c r="H28" s="74">
        <v>0.77099999999999991</v>
      </c>
      <c r="I28" s="74">
        <v>0.75099999999999989</v>
      </c>
      <c r="J28" s="74">
        <v>0.70200000000000007</v>
      </c>
      <c r="K28" s="74">
        <v>0.68599999999999994</v>
      </c>
      <c r="L28" s="74">
        <v>0.69400000000000006</v>
      </c>
    </row>
    <row r="29" spans="2:13">
      <c r="B29" s="14" t="s">
        <v>63</v>
      </c>
      <c r="C29" s="74">
        <v>0.74400000000000011</v>
      </c>
      <c r="D29" s="74">
        <v>0.74299999999999999</v>
      </c>
      <c r="E29" s="74">
        <v>0.75099999999999989</v>
      </c>
      <c r="F29" s="74">
        <v>0.78</v>
      </c>
      <c r="G29" s="74">
        <v>0.78400000000000003</v>
      </c>
      <c r="H29" s="74">
        <v>0.78700000000000003</v>
      </c>
      <c r="I29" s="74">
        <v>0.80799999999999994</v>
      </c>
      <c r="J29" s="74">
        <v>0.81400000000000006</v>
      </c>
      <c r="K29" s="74">
        <v>0.80299999999999994</v>
      </c>
      <c r="L29" s="74">
        <v>0.82599999999999996</v>
      </c>
    </row>
    <row r="30" spans="2:13">
      <c r="B30" s="14" t="s">
        <v>56</v>
      </c>
      <c r="C30" s="74">
        <v>0.16399999999999998</v>
      </c>
      <c r="D30" s="74">
        <v>0.161</v>
      </c>
      <c r="E30" s="74">
        <v>0.17199999999999999</v>
      </c>
      <c r="F30" s="74">
        <v>0.17800000000000002</v>
      </c>
      <c r="G30" s="74">
        <v>0.17899999999999999</v>
      </c>
      <c r="H30" s="74">
        <v>0.183</v>
      </c>
      <c r="I30" s="74">
        <v>0.19399999999999998</v>
      </c>
      <c r="J30" s="74">
        <v>0.19399999999999998</v>
      </c>
      <c r="K30" s="74">
        <v>0.19699999999999998</v>
      </c>
      <c r="L30" s="74">
        <v>0.193</v>
      </c>
    </row>
    <row r="31" spans="2:13">
      <c r="B31" s="14" t="s">
        <v>65</v>
      </c>
      <c r="C31" s="74">
        <v>0.254</v>
      </c>
      <c r="D31" s="74">
        <v>0.28800000000000003</v>
      </c>
      <c r="E31" s="74">
        <v>0.28499999999999998</v>
      </c>
      <c r="F31" s="74">
        <v>0.30299999999999999</v>
      </c>
      <c r="G31" s="74">
        <v>0.32100000000000001</v>
      </c>
      <c r="H31" s="74">
        <v>0.311</v>
      </c>
      <c r="I31" s="74">
        <v>0.313</v>
      </c>
      <c r="J31" s="74">
        <v>0.30599999999999999</v>
      </c>
      <c r="K31" s="74">
        <v>0.28199999999999997</v>
      </c>
      <c r="L31" s="74">
        <v>0.28899999999999998</v>
      </c>
      <c r="M31" s="194"/>
    </row>
    <row r="32" spans="2:13">
      <c r="B32" s="14" t="s">
        <v>67</v>
      </c>
      <c r="C32" s="74">
        <v>9.6999999999999989E-2</v>
      </c>
      <c r="D32" s="74">
        <v>9.1999999999999998E-2</v>
      </c>
      <c r="E32" s="74">
        <v>9.3000000000000013E-2</v>
      </c>
      <c r="F32" s="74">
        <v>9.1999999999999998E-2</v>
      </c>
      <c r="G32" s="74">
        <v>9.9000000000000005E-2</v>
      </c>
      <c r="H32" s="74">
        <v>0.107</v>
      </c>
      <c r="I32" s="74">
        <v>0.106</v>
      </c>
      <c r="J32" s="74">
        <v>9.5000000000000001E-2</v>
      </c>
      <c r="K32" s="74">
        <v>9.0999999999999998E-2</v>
      </c>
      <c r="L32" s="74">
        <v>0.1</v>
      </c>
    </row>
    <row r="33" spans="2:14">
      <c r="B33" s="14" t="s">
        <v>62</v>
      </c>
      <c r="C33" s="74">
        <v>0.442</v>
      </c>
      <c r="D33" s="74">
        <v>0.45799999999999996</v>
      </c>
      <c r="E33" s="74">
        <v>0.42</v>
      </c>
      <c r="F33" s="74">
        <v>0.42399999999999999</v>
      </c>
      <c r="G33" s="74">
        <v>0.42499999999999999</v>
      </c>
      <c r="H33" s="74">
        <v>0.42899999999999999</v>
      </c>
      <c r="I33" s="74">
        <v>0.43</v>
      </c>
      <c r="J33" s="74">
        <v>0.44</v>
      </c>
      <c r="K33" s="74">
        <v>0.42799999999999999</v>
      </c>
      <c r="L33" s="74">
        <v>0.45299999999999996</v>
      </c>
    </row>
    <row r="34" spans="2:14">
      <c r="B34" s="14" t="s">
        <v>53</v>
      </c>
      <c r="C34" s="74">
        <v>0.43099999999999999</v>
      </c>
      <c r="D34" s="74">
        <v>0.44299999999999995</v>
      </c>
      <c r="E34" s="74">
        <v>0.42200000000000004</v>
      </c>
      <c r="F34" s="74">
        <v>0.442</v>
      </c>
      <c r="G34" s="74">
        <v>0.47200000000000003</v>
      </c>
      <c r="H34" s="74">
        <v>0.47399999999999998</v>
      </c>
      <c r="I34" s="74">
        <v>0.46799999999999997</v>
      </c>
      <c r="J34" s="74">
        <v>0.48</v>
      </c>
      <c r="K34" s="74">
        <v>0.46200000000000002</v>
      </c>
      <c r="L34" s="74">
        <v>0.49</v>
      </c>
      <c r="N34" s="194"/>
    </row>
    <row r="35" spans="2:14">
      <c r="B35" s="14" t="s">
        <v>61</v>
      </c>
      <c r="C35" s="74">
        <v>0.41499999999999998</v>
      </c>
      <c r="D35" s="74">
        <v>0.41700000000000004</v>
      </c>
      <c r="E35" s="74">
        <v>0.433</v>
      </c>
      <c r="F35" s="74">
        <v>0.43700000000000006</v>
      </c>
      <c r="G35" s="74">
        <v>0.42899999999999999</v>
      </c>
      <c r="H35" s="74">
        <v>0.45700000000000002</v>
      </c>
      <c r="I35" s="74">
        <v>0.42799999999999999</v>
      </c>
      <c r="J35" s="74">
        <v>0.41799999999999998</v>
      </c>
      <c r="K35" s="74">
        <v>0.38</v>
      </c>
      <c r="L35" s="74">
        <v>0.39700000000000002</v>
      </c>
    </row>
    <row r="36" spans="2:14">
      <c r="B36" s="14" t="s">
        <v>59</v>
      </c>
      <c r="C36" s="74">
        <v>0.26300000000000001</v>
      </c>
      <c r="D36" s="74">
        <v>0.249</v>
      </c>
      <c r="E36" s="74">
        <v>0.254</v>
      </c>
      <c r="F36" s="74">
        <v>0.25700000000000001</v>
      </c>
      <c r="G36" s="74">
        <v>0.26500000000000001</v>
      </c>
      <c r="H36" s="74">
        <v>0.255</v>
      </c>
      <c r="I36" s="74">
        <v>0.26800000000000002</v>
      </c>
      <c r="J36" s="74">
        <v>0.25</v>
      </c>
      <c r="K36" s="74">
        <v>0.23600000000000002</v>
      </c>
      <c r="L36" s="74">
        <v>0.23699999999999999</v>
      </c>
    </row>
    <row r="37" spans="2:14">
      <c r="B37" s="305" t="s">
        <v>392</v>
      </c>
      <c r="C37" s="305"/>
      <c r="D37" s="305"/>
      <c r="E37" s="305"/>
      <c r="F37" s="305"/>
      <c r="G37" s="305"/>
      <c r="H37" s="305"/>
      <c r="I37" s="305"/>
      <c r="J37" s="305"/>
      <c r="K37" s="305"/>
      <c r="L37" s="305"/>
    </row>
    <row r="38" spans="2:14" ht="39.6" customHeight="1">
      <c r="B38" s="305" t="s">
        <v>363</v>
      </c>
      <c r="C38" s="305"/>
      <c r="D38" s="305"/>
      <c r="E38" s="305"/>
      <c r="F38" s="305"/>
      <c r="G38" s="305"/>
      <c r="H38" s="305"/>
      <c r="I38" s="305"/>
      <c r="J38" s="305"/>
      <c r="K38" s="305"/>
      <c r="L38" s="305"/>
    </row>
    <row r="39" spans="2:14">
      <c r="B39" s="305" t="s">
        <v>172</v>
      </c>
      <c r="C39" s="305"/>
      <c r="D39" s="305"/>
      <c r="E39" s="305"/>
      <c r="F39" s="305"/>
      <c r="G39" s="305"/>
      <c r="H39" s="305"/>
      <c r="I39" s="305"/>
      <c r="J39" s="305"/>
      <c r="K39" s="305"/>
      <c r="L39" s="305"/>
    </row>
    <row r="40" spans="2:14">
      <c r="B40" s="86" t="s">
        <v>350</v>
      </c>
      <c r="M40" s="194"/>
    </row>
    <row r="41" spans="2:14">
      <c r="M41" s="194"/>
    </row>
  </sheetData>
  <sortState xmlns:xlrd2="http://schemas.microsoft.com/office/spreadsheetml/2017/richdata2" ref="B10:L36">
    <sortCondition ref="B10:B36"/>
  </sortState>
  <mergeCells count="3">
    <mergeCell ref="B38:L38"/>
    <mergeCell ref="B37:L37"/>
    <mergeCell ref="B39:L39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3F8F5-673A-644C-A80A-2C0D9B14AEF2}">
  <dimension ref="B5:K91"/>
  <sheetViews>
    <sheetView showGridLines="0" zoomScaleNormal="100" workbookViewId="0"/>
  </sheetViews>
  <sheetFormatPr defaultColWidth="11.1796875" defaultRowHeight="13.8"/>
  <cols>
    <col min="1" max="1" width="3.7265625" customWidth="1"/>
    <col min="2" max="2" width="12.1796875" customWidth="1"/>
    <col min="3" max="11" width="8" customWidth="1"/>
  </cols>
  <sheetData>
    <row r="5" spans="2:11" ht="17.399999999999999">
      <c r="B5" s="90" t="s">
        <v>283</v>
      </c>
    </row>
    <row r="7" spans="2:11">
      <c r="B7" s="21" t="s">
        <v>226</v>
      </c>
    </row>
    <row r="8" spans="2:11">
      <c r="B8" s="79" t="s">
        <v>44</v>
      </c>
    </row>
    <row r="9" spans="2:11">
      <c r="B9" s="21"/>
      <c r="C9" s="46" t="s">
        <v>80</v>
      </c>
      <c r="D9" s="46" t="s">
        <v>81</v>
      </c>
      <c r="E9" s="46" t="s">
        <v>24</v>
      </c>
      <c r="F9" s="46" t="s">
        <v>25</v>
      </c>
      <c r="G9" s="46" t="s">
        <v>26</v>
      </c>
      <c r="H9" s="46" t="s">
        <v>27</v>
      </c>
      <c r="I9" s="46" t="s">
        <v>28</v>
      </c>
      <c r="J9" s="46" t="s">
        <v>82</v>
      </c>
      <c r="K9" s="46" t="s">
        <v>84</v>
      </c>
    </row>
    <row r="10" spans="2:11">
      <c r="B10" s="14" t="s">
        <v>29</v>
      </c>
      <c r="C10" s="74">
        <v>0.111</v>
      </c>
      <c r="D10" s="74">
        <v>0.113</v>
      </c>
      <c r="E10" s="74">
        <v>0.11199999999999999</v>
      </c>
      <c r="F10" s="74">
        <v>0.113</v>
      </c>
      <c r="G10" s="74">
        <v>0.115</v>
      </c>
      <c r="H10" s="74">
        <v>0.115</v>
      </c>
      <c r="I10" s="74">
        <v>0.11699999999999999</v>
      </c>
      <c r="J10" s="74">
        <v>0.12</v>
      </c>
      <c r="K10" s="74">
        <v>0.128</v>
      </c>
    </row>
    <row r="11" spans="2:11">
      <c r="B11" s="14" t="s">
        <v>69</v>
      </c>
      <c r="C11" s="74">
        <v>7.4999999999999997E-2</v>
      </c>
      <c r="D11" s="74">
        <v>8.6999999999999994E-2</v>
      </c>
      <c r="E11" s="74">
        <v>9.6000000000000002E-2</v>
      </c>
      <c r="F11" s="74">
        <v>0.107</v>
      </c>
      <c r="G11" s="74">
        <v>0.11199999999999999</v>
      </c>
      <c r="H11" s="74">
        <v>0.114</v>
      </c>
      <c r="I11" s="74">
        <v>0.111</v>
      </c>
      <c r="J11" s="74">
        <v>0.115</v>
      </c>
      <c r="K11" s="74">
        <v>0.12</v>
      </c>
    </row>
    <row r="12" spans="2:11">
      <c r="B12" s="14" t="s">
        <v>47</v>
      </c>
      <c r="C12" s="74">
        <v>0.16899999999999998</v>
      </c>
      <c r="D12" s="74">
        <v>0.16800000000000001</v>
      </c>
      <c r="E12" s="74">
        <v>0.17600000000000002</v>
      </c>
      <c r="F12" s="74">
        <v>0.17699999999999999</v>
      </c>
      <c r="G12" s="74">
        <v>0.17600000000000002</v>
      </c>
      <c r="H12" s="74">
        <v>0.185</v>
      </c>
      <c r="I12" s="74">
        <v>0.19899999999999998</v>
      </c>
      <c r="J12" s="74">
        <v>0.23499999999999999</v>
      </c>
      <c r="K12" s="74">
        <v>0.23</v>
      </c>
    </row>
    <row r="13" spans="2:11">
      <c r="B13" s="14" t="s">
        <v>54</v>
      </c>
      <c r="C13" s="74">
        <v>1.9E-2</v>
      </c>
      <c r="D13" s="74">
        <v>2.5000000000000001E-2</v>
      </c>
      <c r="E13" s="74">
        <v>2.7000000000000003E-2</v>
      </c>
      <c r="F13" s="74">
        <v>3.1E-2</v>
      </c>
      <c r="G13" s="74">
        <v>4.4000000000000004E-2</v>
      </c>
      <c r="H13" s="74">
        <v>3.5000000000000003E-2</v>
      </c>
      <c r="I13" s="74">
        <v>2.5000000000000001E-2</v>
      </c>
      <c r="J13" s="74">
        <v>2.3E-2</v>
      </c>
      <c r="K13" s="74">
        <v>2.6000000000000002E-2</v>
      </c>
    </row>
    <row r="14" spans="2:11">
      <c r="B14" s="14" t="s">
        <v>49</v>
      </c>
      <c r="C14" s="74">
        <v>3.6000000000000004E-2</v>
      </c>
      <c r="D14" s="74">
        <v>3.9E-2</v>
      </c>
      <c r="E14" s="74">
        <v>4.8000000000000001E-2</v>
      </c>
      <c r="F14" s="74">
        <v>4.5999999999999999E-2</v>
      </c>
      <c r="G14" s="74">
        <v>4.5999999999999999E-2</v>
      </c>
      <c r="H14" s="74">
        <v>5.2000000000000005E-2</v>
      </c>
      <c r="I14" s="74">
        <v>0.05</v>
      </c>
      <c r="J14" s="74">
        <v>5.2000000000000005E-2</v>
      </c>
      <c r="K14" s="74">
        <v>5.0999999999999997E-2</v>
      </c>
    </row>
    <row r="15" spans="2:11">
      <c r="B15" s="14" t="s">
        <v>50</v>
      </c>
      <c r="C15" s="74">
        <v>0.02</v>
      </c>
      <c r="D15" s="74">
        <v>2.4E-2</v>
      </c>
      <c r="E15" s="74">
        <v>2.2000000000000002E-2</v>
      </c>
      <c r="F15" s="74">
        <v>2.4E-2</v>
      </c>
      <c r="G15" s="74">
        <v>2.4E-2</v>
      </c>
      <c r="H15" s="74">
        <v>2.4E-2</v>
      </c>
      <c r="I15" s="74">
        <v>2.7999999999999997E-2</v>
      </c>
      <c r="J15" s="74">
        <v>2.8999999999999998E-2</v>
      </c>
      <c r="K15" s="74">
        <v>3.4000000000000002E-2</v>
      </c>
    </row>
    <row r="16" spans="2:11">
      <c r="B16" s="14" t="s">
        <v>64</v>
      </c>
      <c r="C16" s="74">
        <v>6.3E-2</v>
      </c>
      <c r="D16" s="74">
        <v>6.7000000000000004E-2</v>
      </c>
      <c r="E16" s="74">
        <v>6.8000000000000005E-2</v>
      </c>
      <c r="F16" s="74">
        <v>6.9000000000000006E-2</v>
      </c>
      <c r="G16" s="74">
        <v>7.4999999999999997E-2</v>
      </c>
      <c r="H16" s="74">
        <v>9.0999999999999998E-2</v>
      </c>
      <c r="I16" s="74">
        <v>0.105</v>
      </c>
      <c r="J16" s="74">
        <v>0.113</v>
      </c>
      <c r="K16" s="74">
        <v>0.13400000000000001</v>
      </c>
    </row>
    <row r="17" spans="2:11">
      <c r="B17" s="14" t="s">
        <v>68</v>
      </c>
      <c r="C17" s="74">
        <v>6.4000000000000001E-2</v>
      </c>
      <c r="D17" s="74">
        <v>7.6999999999999999E-2</v>
      </c>
      <c r="E17" s="74">
        <v>0.09</v>
      </c>
      <c r="F17" s="74">
        <v>8.3000000000000004E-2</v>
      </c>
      <c r="G17" s="74">
        <v>0.08</v>
      </c>
      <c r="H17" s="74">
        <v>7.9000000000000001E-2</v>
      </c>
      <c r="I17" s="74">
        <v>8.1000000000000003E-2</v>
      </c>
      <c r="J17" s="74">
        <v>7.5999999999999998E-2</v>
      </c>
      <c r="K17" s="74">
        <v>7.6999999999999999E-2</v>
      </c>
    </row>
    <row r="18" spans="2:11">
      <c r="B18" s="14" t="s">
        <v>70</v>
      </c>
      <c r="C18" s="74">
        <v>0.191</v>
      </c>
      <c r="D18" s="74">
        <v>0.14599999999999999</v>
      </c>
      <c r="E18" s="74">
        <v>0.109</v>
      </c>
      <c r="F18" s="74">
        <v>0.113</v>
      </c>
      <c r="G18" s="74">
        <v>0.11599999999999999</v>
      </c>
      <c r="H18" s="74">
        <v>0.124</v>
      </c>
      <c r="I18" s="74">
        <v>0.13500000000000001</v>
      </c>
      <c r="J18" s="74">
        <v>0.156</v>
      </c>
      <c r="K18" s="74">
        <v>0.17300000000000001</v>
      </c>
    </row>
    <row r="19" spans="2:11">
      <c r="B19" s="14" t="s">
        <v>71</v>
      </c>
      <c r="C19" s="74">
        <v>0.153</v>
      </c>
      <c r="D19" s="74">
        <v>0.10099999999999999</v>
      </c>
      <c r="E19" s="74">
        <v>7.2999999999999995E-2</v>
      </c>
      <c r="F19" s="74">
        <v>6.4000000000000001E-2</v>
      </c>
      <c r="G19" s="74">
        <v>5.2999999999999999E-2</v>
      </c>
      <c r="H19" s="74">
        <v>5.5999999999999994E-2</v>
      </c>
      <c r="I19" s="74">
        <v>5.9000000000000004E-2</v>
      </c>
      <c r="J19" s="74">
        <v>6.3E-2</v>
      </c>
      <c r="K19" s="74">
        <v>6.2E-2</v>
      </c>
    </row>
    <row r="20" spans="2:11">
      <c r="B20" s="14" t="s">
        <v>51</v>
      </c>
      <c r="C20" s="74">
        <v>0.16899999999999998</v>
      </c>
      <c r="D20" s="74">
        <v>0.17300000000000001</v>
      </c>
      <c r="E20" s="74">
        <v>0.17800000000000002</v>
      </c>
      <c r="F20" s="74">
        <v>0.187</v>
      </c>
      <c r="G20" s="74">
        <v>0.19399999999999998</v>
      </c>
      <c r="H20" s="74">
        <v>0.188</v>
      </c>
      <c r="I20" s="74">
        <v>0.19699999999999998</v>
      </c>
      <c r="J20" s="74">
        <v>0.2</v>
      </c>
      <c r="K20" s="74">
        <v>0.222</v>
      </c>
    </row>
    <row r="21" spans="2:11">
      <c r="B21" s="14" t="s">
        <v>57</v>
      </c>
      <c r="C21" s="74">
        <v>0.11199999999999999</v>
      </c>
      <c r="D21" s="74">
        <v>0.113</v>
      </c>
      <c r="E21" s="74">
        <v>0.113</v>
      </c>
      <c r="F21" s="74">
        <v>0.12</v>
      </c>
      <c r="G21" s="74">
        <v>0.122</v>
      </c>
      <c r="H21" s="74">
        <v>0.11800000000000001</v>
      </c>
      <c r="I21" s="74">
        <v>0.124</v>
      </c>
      <c r="J21" s="74">
        <v>0.129</v>
      </c>
      <c r="K21" s="74">
        <v>0.13400000000000001</v>
      </c>
    </row>
    <row r="22" spans="2:11">
      <c r="B22" s="14" t="s">
        <v>58</v>
      </c>
      <c r="C22" s="74">
        <v>1.9E-2</v>
      </c>
      <c r="D22" s="74">
        <v>1.8000000000000002E-2</v>
      </c>
      <c r="E22" s="74">
        <v>1.3999999999999999E-2</v>
      </c>
      <c r="F22" s="74">
        <v>1.9E-2</v>
      </c>
      <c r="G22" s="74">
        <v>2.3E-2</v>
      </c>
      <c r="H22" s="74">
        <v>2.7999999999999997E-2</v>
      </c>
      <c r="I22" s="74">
        <v>3.3000000000000002E-2</v>
      </c>
      <c r="J22" s="74">
        <v>4.0999999999999995E-2</v>
      </c>
      <c r="K22" s="74">
        <v>5.4000000000000006E-2</v>
      </c>
    </row>
    <row r="23" spans="2:11">
      <c r="B23" s="14" t="s">
        <v>46</v>
      </c>
      <c r="C23" s="74">
        <v>6.0999999999999999E-2</v>
      </c>
      <c r="D23" s="74">
        <v>6.2E-2</v>
      </c>
      <c r="E23" s="74">
        <v>5.4000000000000006E-2</v>
      </c>
      <c r="F23" s="74">
        <v>5.7999999999999996E-2</v>
      </c>
      <c r="G23" s="74">
        <v>6.5000000000000002E-2</v>
      </c>
      <c r="H23" s="74">
        <v>6.9000000000000006E-2</v>
      </c>
      <c r="I23" s="74">
        <v>7.0000000000000007E-2</v>
      </c>
      <c r="J23" s="74">
        <v>7.2999999999999995E-2</v>
      </c>
      <c r="K23" s="74">
        <v>8.6999999999999994E-2</v>
      </c>
    </row>
    <row r="24" spans="2:11">
      <c r="B24" s="14" t="s">
        <v>45</v>
      </c>
      <c r="C24" s="74">
        <v>1.8000000000000002E-2</v>
      </c>
      <c r="D24" s="74">
        <v>1.7000000000000001E-2</v>
      </c>
      <c r="E24" s="74">
        <v>0.02</v>
      </c>
      <c r="F24" s="74">
        <v>1.9E-2</v>
      </c>
      <c r="G24" s="74">
        <v>1.7000000000000001E-2</v>
      </c>
      <c r="H24" s="74">
        <v>1.7000000000000001E-2</v>
      </c>
      <c r="I24" s="74">
        <v>1.6E-2</v>
      </c>
      <c r="J24" s="74">
        <v>1.6E-2</v>
      </c>
      <c r="K24" s="74">
        <v>1.8000000000000002E-2</v>
      </c>
    </row>
    <row r="25" spans="2:11">
      <c r="B25" s="14" t="s">
        <v>55</v>
      </c>
      <c r="C25" s="74">
        <v>0.13900000000000001</v>
      </c>
      <c r="D25" s="74">
        <v>0.16</v>
      </c>
      <c r="E25" s="74">
        <v>0.161</v>
      </c>
      <c r="F25" s="74">
        <v>0.17199999999999999</v>
      </c>
      <c r="G25" s="74">
        <v>0.17800000000000002</v>
      </c>
      <c r="H25" s="74">
        <v>0.184</v>
      </c>
      <c r="I25" s="74">
        <v>0.188</v>
      </c>
      <c r="J25" s="74">
        <v>0.19500000000000001</v>
      </c>
      <c r="K25" s="74">
        <v>0.21600000000000003</v>
      </c>
    </row>
    <row r="26" spans="2:11">
      <c r="B26" s="14" t="s">
        <v>66</v>
      </c>
      <c r="C26" s="74">
        <v>1.3000000000000001E-2</v>
      </c>
      <c r="D26" s="74">
        <v>3.7999999999999999E-2</v>
      </c>
      <c r="E26" s="74">
        <v>5.2999999999999999E-2</v>
      </c>
      <c r="F26" s="74">
        <v>5.2999999999999999E-2</v>
      </c>
      <c r="G26" s="74">
        <v>6.5000000000000002E-2</v>
      </c>
      <c r="H26" s="74">
        <v>5.4000000000000006E-2</v>
      </c>
      <c r="I26" s="74">
        <v>4.7E-2</v>
      </c>
      <c r="J26" s="74">
        <v>4.2999999999999997E-2</v>
      </c>
      <c r="K26" s="74">
        <v>4.2000000000000003E-2</v>
      </c>
    </row>
    <row r="27" spans="2:11">
      <c r="B27" s="14" t="s">
        <v>60</v>
      </c>
      <c r="C27" s="74">
        <v>3.7999999999999999E-2</v>
      </c>
      <c r="D27" s="74">
        <v>3.1E-2</v>
      </c>
      <c r="E27" s="74">
        <v>3.7000000000000005E-2</v>
      </c>
      <c r="F27" s="74">
        <v>4.0999999999999995E-2</v>
      </c>
      <c r="G27" s="74">
        <v>4.5999999999999999E-2</v>
      </c>
      <c r="H27" s="74">
        <v>4.4999999999999998E-2</v>
      </c>
      <c r="I27" s="74">
        <v>4.2999999999999997E-2</v>
      </c>
      <c r="J27" s="74">
        <v>3.9E-2</v>
      </c>
      <c r="K27" s="74">
        <v>4.4000000000000004E-2</v>
      </c>
    </row>
    <row r="28" spans="2:11">
      <c r="B28" s="14" t="s">
        <v>52</v>
      </c>
      <c r="C28" s="74">
        <v>0.185</v>
      </c>
      <c r="D28" s="74">
        <v>0.154</v>
      </c>
      <c r="E28" s="74">
        <v>0.113</v>
      </c>
      <c r="F28" s="74">
        <v>9.6999999999999989E-2</v>
      </c>
      <c r="G28" s="74">
        <v>7.0999999999999994E-2</v>
      </c>
      <c r="H28" s="74">
        <v>0.106</v>
      </c>
      <c r="I28" s="74">
        <v>0.10800000000000001</v>
      </c>
      <c r="J28" s="74">
        <v>0.105</v>
      </c>
      <c r="K28" s="74">
        <v>0.13600000000000001</v>
      </c>
    </row>
    <row r="29" spans="2:11">
      <c r="B29" s="14" t="s">
        <v>48</v>
      </c>
      <c r="C29" s="74">
        <v>3.9E-2</v>
      </c>
      <c r="D29" s="74">
        <v>6.3E-2</v>
      </c>
      <c r="E29" s="74">
        <v>6.4000000000000001E-2</v>
      </c>
      <c r="F29" s="74">
        <v>4.5999999999999999E-2</v>
      </c>
      <c r="G29" s="74">
        <v>4.2000000000000003E-2</v>
      </c>
      <c r="H29" s="74">
        <v>6.5000000000000002E-2</v>
      </c>
      <c r="I29" s="74">
        <v>8.3000000000000004E-2</v>
      </c>
      <c r="J29" s="74">
        <v>7.6999999999999999E-2</v>
      </c>
      <c r="K29" s="74">
        <v>7.9000000000000001E-2</v>
      </c>
    </row>
    <row r="30" spans="2:11">
      <c r="B30" s="14" t="s">
        <v>63</v>
      </c>
      <c r="C30" s="74">
        <v>0.26500000000000001</v>
      </c>
      <c r="D30" s="74">
        <v>0.27100000000000002</v>
      </c>
      <c r="E30" s="74">
        <v>0.26600000000000001</v>
      </c>
      <c r="F30" s="74">
        <v>0.25800000000000001</v>
      </c>
      <c r="G30" s="74">
        <v>0.28499999999999998</v>
      </c>
      <c r="H30" s="74">
        <v>0.29699999999999999</v>
      </c>
      <c r="I30" s="74">
        <v>0.28899999999999998</v>
      </c>
      <c r="J30" s="74">
        <v>0.3</v>
      </c>
      <c r="K30" s="74">
        <v>0.309</v>
      </c>
    </row>
    <row r="31" spans="2:11">
      <c r="B31" s="14" t="s">
        <v>56</v>
      </c>
      <c r="C31" s="74">
        <v>0.106</v>
      </c>
      <c r="D31" s="74">
        <v>0.11800000000000001</v>
      </c>
      <c r="E31" s="74">
        <v>0.126</v>
      </c>
      <c r="F31" s="74">
        <v>0.11599999999999999</v>
      </c>
      <c r="G31" s="74">
        <v>0.10199999999999999</v>
      </c>
      <c r="H31" s="74">
        <v>9.9000000000000005E-2</v>
      </c>
      <c r="I31" s="74">
        <v>9.8000000000000004E-2</v>
      </c>
      <c r="J31" s="74">
        <v>0.10300000000000001</v>
      </c>
      <c r="K31" s="74">
        <v>9.9000000000000005E-2</v>
      </c>
    </row>
    <row r="32" spans="2:11">
      <c r="B32" s="14" t="s">
        <v>65</v>
      </c>
      <c r="C32" s="74">
        <v>0.02</v>
      </c>
      <c r="D32" s="74">
        <v>2.5000000000000001E-2</v>
      </c>
      <c r="E32" s="74">
        <v>2.4E-2</v>
      </c>
      <c r="F32" s="74">
        <v>2.1000000000000001E-2</v>
      </c>
      <c r="G32" s="74">
        <v>2.1000000000000001E-2</v>
      </c>
      <c r="H32" s="74">
        <v>0.02</v>
      </c>
      <c r="I32" s="74">
        <v>2.2000000000000002E-2</v>
      </c>
      <c r="J32" s="74">
        <v>2.3E-2</v>
      </c>
      <c r="K32" s="74">
        <v>2.2000000000000002E-2</v>
      </c>
    </row>
    <row r="33" spans="2:11">
      <c r="B33" s="14" t="s">
        <v>67</v>
      </c>
      <c r="C33" s="74">
        <v>2.6000000000000002E-2</v>
      </c>
      <c r="D33" s="74">
        <v>2.5000000000000001E-2</v>
      </c>
      <c r="E33" s="74">
        <v>2.1000000000000001E-2</v>
      </c>
      <c r="F33" s="74">
        <v>1.7000000000000001E-2</v>
      </c>
      <c r="G33" s="74">
        <v>1.7000000000000001E-2</v>
      </c>
      <c r="H33" s="74">
        <v>1.7000000000000001E-2</v>
      </c>
      <c r="I33" s="74">
        <v>1.4999999999999999E-2</v>
      </c>
      <c r="J33" s="74">
        <v>1.3000000000000001E-2</v>
      </c>
      <c r="K33" s="74">
        <v>1.3000000000000001E-2</v>
      </c>
    </row>
    <row r="34" spans="2:11">
      <c r="B34" s="14" t="s">
        <v>62</v>
      </c>
      <c r="C34" s="74">
        <v>4.0999999999999995E-2</v>
      </c>
      <c r="D34" s="74">
        <v>4.5999999999999999E-2</v>
      </c>
      <c r="E34" s="74">
        <v>4.8000000000000001E-2</v>
      </c>
      <c r="F34" s="74">
        <v>5.0999999999999997E-2</v>
      </c>
      <c r="G34" s="74">
        <v>5.2999999999999999E-2</v>
      </c>
      <c r="H34" s="74">
        <v>0.05</v>
      </c>
      <c r="I34" s="74">
        <v>4.9000000000000002E-2</v>
      </c>
      <c r="J34" s="74">
        <v>6.4000000000000001E-2</v>
      </c>
      <c r="K34" s="74">
        <v>6.4000000000000001E-2</v>
      </c>
    </row>
    <row r="35" spans="2:11">
      <c r="B35" s="14" t="s">
        <v>53</v>
      </c>
      <c r="C35" s="74">
        <v>9.3000000000000013E-2</v>
      </c>
      <c r="D35" s="74">
        <v>9.3000000000000013E-2</v>
      </c>
      <c r="E35" s="74">
        <v>8.5000000000000006E-2</v>
      </c>
      <c r="F35" s="74">
        <v>8.5999999999999993E-2</v>
      </c>
      <c r="G35" s="74">
        <v>8.6999999999999994E-2</v>
      </c>
      <c r="H35" s="74">
        <v>9.8000000000000004E-2</v>
      </c>
      <c r="I35" s="74">
        <v>0.1</v>
      </c>
      <c r="J35" s="74">
        <v>0.114</v>
      </c>
      <c r="K35" s="74">
        <v>0.12300000000000001</v>
      </c>
    </row>
    <row r="36" spans="2:11">
      <c r="B36" s="14" t="s">
        <v>61</v>
      </c>
      <c r="C36" s="74">
        <v>9.8000000000000004E-2</v>
      </c>
      <c r="D36" s="74">
        <v>8.900000000000001E-2</v>
      </c>
      <c r="E36" s="74">
        <v>7.6999999999999999E-2</v>
      </c>
      <c r="F36" s="74">
        <v>7.4999999999999997E-2</v>
      </c>
      <c r="G36" s="74">
        <v>8.199999999999999E-2</v>
      </c>
      <c r="H36" s="74">
        <v>8.8000000000000009E-2</v>
      </c>
      <c r="I36" s="74">
        <v>0.09</v>
      </c>
      <c r="J36" s="74">
        <v>9.6000000000000002E-2</v>
      </c>
      <c r="K36" s="74">
        <v>0.11199999999999999</v>
      </c>
    </row>
    <row r="37" spans="2:11">
      <c r="B37" s="14" t="s">
        <v>59</v>
      </c>
      <c r="C37" s="74">
        <v>8.199999999999999E-2</v>
      </c>
      <c r="D37" s="74">
        <v>7.2000000000000008E-2</v>
      </c>
      <c r="E37" s="74">
        <v>6.4000000000000001E-2</v>
      </c>
      <c r="F37" s="74">
        <v>6.7000000000000004E-2</v>
      </c>
      <c r="G37" s="74">
        <v>6.8000000000000005E-2</v>
      </c>
      <c r="H37" s="74">
        <v>6.7000000000000004E-2</v>
      </c>
      <c r="I37" s="74">
        <v>6.6000000000000003E-2</v>
      </c>
      <c r="J37" s="74">
        <v>6.5000000000000002E-2</v>
      </c>
      <c r="K37" s="74">
        <v>7.0999999999999994E-2</v>
      </c>
    </row>
    <row r="38" spans="2:11">
      <c r="B38" s="86" t="s">
        <v>227</v>
      </c>
    </row>
    <row r="39" spans="2:11">
      <c r="B39" s="91" t="s">
        <v>228</v>
      </c>
    </row>
    <row r="40" spans="2:11">
      <c r="B40" s="86" t="s">
        <v>350</v>
      </c>
    </row>
    <row r="61" spans="3:4" hidden="1"/>
    <row r="62" spans="3:4" hidden="1">
      <c r="D62">
        <v>2020</v>
      </c>
    </row>
    <row r="63" spans="3:4" hidden="1">
      <c r="C63" s="14" t="s">
        <v>67</v>
      </c>
      <c r="D63" s="68">
        <v>1.3</v>
      </c>
    </row>
    <row r="64" spans="3:4" hidden="1">
      <c r="C64" s="14" t="s">
        <v>45</v>
      </c>
      <c r="D64" s="68">
        <v>1.8</v>
      </c>
    </row>
    <row r="65" spans="3:4" hidden="1">
      <c r="C65" s="14" t="s">
        <v>65</v>
      </c>
      <c r="D65" s="68">
        <v>2.2000000000000002</v>
      </c>
    </row>
    <row r="66" spans="3:4" hidden="1">
      <c r="C66" s="14" t="s">
        <v>54</v>
      </c>
      <c r="D66" s="68">
        <v>2.6</v>
      </c>
    </row>
    <row r="67" spans="3:4" hidden="1">
      <c r="C67" s="14" t="s">
        <v>50</v>
      </c>
      <c r="D67" s="68">
        <v>3.4</v>
      </c>
    </row>
    <row r="68" spans="3:4" hidden="1">
      <c r="C68" s="14" t="s">
        <v>66</v>
      </c>
      <c r="D68" s="68">
        <v>4.2</v>
      </c>
    </row>
    <row r="69" spans="3:4" hidden="1">
      <c r="C69" s="14" t="s">
        <v>60</v>
      </c>
      <c r="D69" s="68">
        <v>4.4000000000000004</v>
      </c>
    </row>
    <row r="70" spans="3:4" hidden="1">
      <c r="C70" s="14" t="s">
        <v>49</v>
      </c>
      <c r="D70" s="68">
        <v>5.0999999999999996</v>
      </c>
    </row>
    <row r="71" spans="3:4" hidden="1">
      <c r="C71" s="14" t="s">
        <v>58</v>
      </c>
      <c r="D71" s="68">
        <v>5.4</v>
      </c>
    </row>
    <row r="72" spans="3:4" hidden="1">
      <c r="C72" s="14" t="s">
        <v>71</v>
      </c>
      <c r="D72" s="68">
        <v>6.2</v>
      </c>
    </row>
    <row r="73" spans="3:4" hidden="1">
      <c r="C73" s="14" t="s">
        <v>62</v>
      </c>
      <c r="D73" s="68">
        <v>6.4</v>
      </c>
    </row>
    <row r="74" spans="3:4" hidden="1">
      <c r="C74" s="14" t="s">
        <v>59</v>
      </c>
      <c r="D74" s="68">
        <v>7.1</v>
      </c>
    </row>
    <row r="75" spans="3:4" hidden="1">
      <c r="C75" s="14" t="s">
        <v>68</v>
      </c>
      <c r="D75" s="68">
        <v>7.7</v>
      </c>
    </row>
    <row r="76" spans="3:4" hidden="1">
      <c r="C76" s="14" t="s">
        <v>48</v>
      </c>
      <c r="D76" s="68">
        <v>7.9</v>
      </c>
    </row>
    <row r="77" spans="3:4" hidden="1">
      <c r="C77" s="14" t="s">
        <v>46</v>
      </c>
      <c r="D77" s="68">
        <v>8.6999999999999993</v>
      </c>
    </row>
    <row r="78" spans="3:4" hidden="1">
      <c r="C78" s="14" t="s">
        <v>56</v>
      </c>
      <c r="D78" s="68">
        <v>9.9</v>
      </c>
    </row>
    <row r="79" spans="3:4" hidden="1">
      <c r="C79" s="14" t="s">
        <v>61</v>
      </c>
      <c r="D79" s="68">
        <v>11.2</v>
      </c>
    </row>
    <row r="80" spans="3:4" hidden="1">
      <c r="C80" s="14" t="s">
        <v>69</v>
      </c>
      <c r="D80" s="68">
        <v>12</v>
      </c>
    </row>
    <row r="81" spans="3:4" hidden="1">
      <c r="C81" s="14" t="s">
        <v>53</v>
      </c>
      <c r="D81" s="68">
        <v>12.3</v>
      </c>
    </row>
    <row r="82" spans="3:4" hidden="1">
      <c r="C82" s="14" t="s">
        <v>29</v>
      </c>
      <c r="D82" s="68">
        <v>12.8</v>
      </c>
    </row>
    <row r="83" spans="3:4" hidden="1">
      <c r="C83" s="14" t="s">
        <v>64</v>
      </c>
      <c r="D83" s="68">
        <v>13.4</v>
      </c>
    </row>
    <row r="84" spans="3:4" hidden="1">
      <c r="C84" s="14" t="s">
        <v>57</v>
      </c>
      <c r="D84" s="68">
        <v>13.4</v>
      </c>
    </row>
    <row r="85" spans="3:4" hidden="1">
      <c r="C85" s="14" t="s">
        <v>52</v>
      </c>
      <c r="D85" s="68">
        <v>13.6</v>
      </c>
    </row>
    <row r="86" spans="3:4" hidden="1">
      <c r="C86" s="14" t="s">
        <v>70</v>
      </c>
      <c r="D86" s="68">
        <v>17.3</v>
      </c>
    </row>
    <row r="87" spans="3:4" hidden="1">
      <c r="C87" s="14" t="s">
        <v>55</v>
      </c>
      <c r="D87" s="68">
        <v>21.6</v>
      </c>
    </row>
    <row r="88" spans="3:4" hidden="1">
      <c r="C88" s="14" t="s">
        <v>51</v>
      </c>
      <c r="D88" s="68">
        <v>22.2</v>
      </c>
    </row>
    <row r="89" spans="3:4" hidden="1">
      <c r="C89" s="14" t="s">
        <v>47</v>
      </c>
      <c r="D89" s="68">
        <v>23</v>
      </c>
    </row>
    <row r="90" spans="3:4" hidden="1">
      <c r="C90" s="14" t="s">
        <v>63</v>
      </c>
      <c r="D90" s="68">
        <v>30.9</v>
      </c>
    </row>
    <row r="91" spans="3:4" hidden="1"/>
  </sheetData>
  <sortState xmlns:xlrd2="http://schemas.microsoft.com/office/spreadsheetml/2017/richdata2" ref="C63:D90">
    <sortCondition ref="D63:D90"/>
  </sortState>
  <pageMargins left="0.7" right="0.7" top="0.75" bottom="0.75" header="0.3" footer="0.3"/>
  <ignoredErrors>
    <ignoredError sqref="C9:K9" numberStoredAsText="1"/>
  </ignoredErrors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38FD5-09E1-49BE-AF96-14C9AFE6A806}">
  <dimension ref="B3:M40"/>
  <sheetViews>
    <sheetView showGridLines="0" zoomScaleNormal="100" workbookViewId="0"/>
  </sheetViews>
  <sheetFormatPr defaultColWidth="11.1796875" defaultRowHeight="13.8"/>
  <cols>
    <col min="1" max="1" width="4.7265625" customWidth="1"/>
    <col min="2" max="2" width="16.81640625" customWidth="1"/>
  </cols>
  <sheetData>
    <row r="3" spans="2:12">
      <c r="K3" s="274"/>
    </row>
    <row r="5" spans="2:12" ht="17.399999999999999">
      <c r="B5" s="90" t="s">
        <v>284</v>
      </c>
    </row>
    <row r="7" spans="2:12">
      <c r="B7" s="21" t="s">
        <v>229</v>
      </c>
    </row>
    <row r="8" spans="2:12">
      <c r="B8" s="275" t="s">
        <v>230</v>
      </c>
    </row>
    <row r="9" spans="2:12">
      <c r="C9" s="137">
        <v>2012</v>
      </c>
      <c r="D9" s="137">
        <v>2013</v>
      </c>
      <c r="E9" s="137">
        <v>2014</v>
      </c>
      <c r="F9" s="137">
        <v>2015</v>
      </c>
      <c r="G9" s="137">
        <v>2016</v>
      </c>
      <c r="H9" s="137">
        <v>2017</v>
      </c>
      <c r="I9" s="137">
        <v>2018</v>
      </c>
      <c r="J9" s="137">
        <v>2019</v>
      </c>
      <c r="K9" s="137">
        <v>2020</v>
      </c>
      <c r="L9" s="137">
        <v>2021</v>
      </c>
    </row>
    <row r="10" spans="2:12">
      <c r="B10" s="14" t="s">
        <v>29</v>
      </c>
      <c r="C10" s="270">
        <v>1.8596999999999999</v>
      </c>
      <c r="D10" s="270">
        <v>1.9287000000000001</v>
      </c>
      <c r="E10" s="270">
        <v>1.952</v>
      </c>
      <c r="F10" s="270">
        <v>2.0139</v>
      </c>
      <c r="G10" s="270">
        <v>2.0754999999999999</v>
      </c>
      <c r="H10" s="270">
        <v>2.1034000000000002</v>
      </c>
      <c r="I10" s="270">
        <v>2.1366999999999998</v>
      </c>
      <c r="J10" s="270">
        <v>2.2111000000000001</v>
      </c>
      <c r="K10" s="270">
        <v>2.2071999999999998</v>
      </c>
      <c r="L10" s="270">
        <v>2.29</v>
      </c>
    </row>
    <row r="11" spans="2:12">
      <c r="B11" s="14" t="s">
        <v>69</v>
      </c>
      <c r="C11" s="270">
        <v>1.9129</v>
      </c>
      <c r="D11" s="270">
        <v>1.9813000000000001</v>
      </c>
      <c r="E11" s="270">
        <v>2.0356999999999998</v>
      </c>
      <c r="F11" s="270">
        <v>2.1511999999999998</v>
      </c>
      <c r="G11" s="270">
        <v>2.1244000000000001</v>
      </c>
      <c r="H11" s="270">
        <v>2.2069000000000001</v>
      </c>
      <c r="I11" s="270">
        <v>2.2869999999999999</v>
      </c>
      <c r="J11" s="270">
        <v>2.3527999999999998</v>
      </c>
      <c r="K11" s="270">
        <v>2.2262</v>
      </c>
      <c r="L11" s="270">
        <v>2.3597000000000001</v>
      </c>
    </row>
    <row r="12" spans="2:12">
      <c r="B12" s="14" t="s">
        <v>47</v>
      </c>
      <c r="C12" s="270">
        <v>2.4988999999999999</v>
      </c>
      <c r="D12" s="270">
        <v>2.5638999999999998</v>
      </c>
      <c r="E12" s="270">
        <v>2.6606999999999998</v>
      </c>
      <c r="F12" s="270">
        <v>2.7706</v>
      </c>
      <c r="G12" s="270">
        <v>2.8475000000000001</v>
      </c>
      <c r="H12" s="270">
        <v>2.8654000000000002</v>
      </c>
      <c r="I12" s="270">
        <v>3.036</v>
      </c>
      <c r="J12" s="270">
        <v>3.0550999999999999</v>
      </c>
      <c r="K12" s="270">
        <v>3.0457000000000001</v>
      </c>
      <c r="L12" s="270">
        <v>3.1368</v>
      </c>
    </row>
    <row r="13" spans="2:12">
      <c r="B13" s="14" t="s">
        <v>54</v>
      </c>
      <c r="C13" s="270">
        <v>0.32879999999999998</v>
      </c>
      <c r="D13" s="270">
        <v>0.33889999999999998</v>
      </c>
      <c r="E13" s="270">
        <v>0.31640000000000001</v>
      </c>
      <c r="F13" s="270">
        <v>0.29959999999999998</v>
      </c>
      <c r="G13" s="270">
        <v>0.36159999999999998</v>
      </c>
      <c r="H13" s="270">
        <v>0.37740000000000001</v>
      </c>
      <c r="I13" s="270">
        <v>0.39369999999999999</v>
      </c>
      <c r="J13" s="270">
        <v>0.4279</v>
      </c>
      <c r="K13" s="270">
        <v>0.43319999999999997</v>
      </c>
      <c r="L13" s="270">
        <v>0.43819999999999998</v>
      </c>
    </row>
    <row r="14" spans="2:12">
      <c r="B14" s="14" t="s">
        <v>49</v>
      </c>
      <c r="C14" s="270">
        <v>1.081</v>
      </c>
      <c r="D14" s="270">
        <v>1.0470999999999999</v>
      </c>
      <c r="E14" s="270">
        <v>1.129</v>
      </c>
      <c r="F14" s="270">
        <v>1.0995999999999999</v>
      </c>
      <c r="G14" s="270">
        <v>1.1224000000000001</v>
      </c>
      <c r="H14" s="270">
        <v>1.2000999999999999</v>
      </c>
      <c r="I14" s="270">
        <v>1.236</v>
      </c>
      <c r="J14" s="270">
        <v>1.2629999999999999</v>
      </c>
      <c r="K14" s="270">
        <v>1.1635</v>
      </c>
      <c r="L14" s="270">
        <v>1.2578</v>
      </c>
    </row>
    <row r="15" spans="2:12">
      <c r="B15" s="14" t="s">
        <v>50</v>
      </c>
      <c r="C15" s="270">
        <v>1.1702999999999999</v>
      </c>
      <c r="D15" s="270">
        <v>1.5006999999999999</v>
      </c>
      <c r="E15" s="270">
        <v>1.464</v>
      </c>
      <c r="F15" s="270">
        <v>1.4945999999999999</v>
      </c>
      <c r="G15" s="270">
        <v>1.4221999999999999</v>
      </c>
      <c r="H15" s="270">
        <v>1.2829999999999999</v>
      </c>
      <c r="I15" s="270">
        <v>1.3754</v>
      </c>
      <c r="J15" s="270">
        <v>1.3594999999999999</v>
      </c>
      <c r="K15" s="270">
        <v>1.2923</v>
      </c>
      <c r="L15" s="270">
        <v>1.3779999999999999</v>
      </c>
    </row>
    <row r="16" spans="2:12">
      <c r="B16" s="14" t="s">
        <v>64</v>
      </c>
      <c r="C16" s="270">
        <v>1.032</v>
      </c>
      <c r="D16" s="270">
        <v>1.0281</v>
      </c>
      <c r="E16" s="270">
        <v>0.98399999999999999</v>
      </c>
      <c r="F16" s="270">
        <v>1.0142</v>
      </c>
      <c r="G16" s="270">
        <v>1.0759000000000001</v>
      </c>
      <c r="H16" s="270">
        <v>1.1692</v>
      </c>
      <c r="I16" s="270">
        <v>1.2477</v>
      </c>
      <c r="J16" s="270">
        <v>1.3242</v>
      </c>
      <c r="K16" s="270">
        <v>1.3653</v>
      </c>
      <c r="L16" s="270">
        <v>1.4374</v>
      </c>
    </row>
    <row r="17" spans="2:13">
      <c r="B17" s="14" t="s">
        <v>68</v>
      </c>
      <c r="C17" s="270">
        <v>1.9329000000000001</v>
      </c>
      <c r="D17" s="270">
        <v>2.0802999999999998</v>
      </c>
      <c r="E17" s="270">
        <v>2.1263000000000001</v>
      </c>
      <c r="F17" s="270">
        <v>2.0988000000000002</v>
      </c>
      <c r="G17" s="270">
        <v>2.1137999999999999</v>
      </c>
      <c r="H17" s="270">
        <v>2.1240000000000001</v>
      </c>
      <c r="I17" s="270">
        <v>2.1697000000000002</v>
      </c>
      <c r="J17" s="270">
        <v>2.2033</v>
      </c>
      <c r="K17" s="270">
        <v>2.2412000000000001</v>
      </c>
      <c r="L17" s="270">
        <v>2.2805</v>
      </c>
    </row>
    <row r="18" spans="2:13">
      <c r="B18" s="14" t="s">
        <v>70</v>
      </c>
      <c r="C18" s="270">
        <v>0.50629999999999997</v>
      </c>
      <c r="D18" s="270">
        <v>0.50680000000000003</v>
      </c>
      <c r="E18" s="270">
        <v>0.56520000000000004</v>
      </c>
      <c r="F18" s="270">
        <v>0.60370000000000001</v>
      </c>
      <c r="G18" s="270">
        <v>0.64510000000000001</v>
      </c>
      <c r="H18" s="270">
        <v>0.59519999999999995</v>
      </c>
      <c r="I18" s="270">
        <v>0.61850000000000005</v>
      </c>
      <c r="J18" s="270">
        <v>0.74160000000000004</v>
      </c>
      <c r="K18" s="270">
        <v>0.71179999999999999</v>
      </c>
      <c r="L18" s="270">
        <v>0.78420000000000001</v>
      </c>
    </row>
    <row r="19" spans="2:13">
      <c r="B19" s="14" t="s">
        <v>71</v>
      </c>
      <c r="C19" s="270">
        <v>1.1224000000000001</v>
      </c>
      <c r="D19" s="270">
        <v>1.0059</v>
      </c>
      <c r="E19" s="270">
        <v>1.2211000000000001</v>
      </c>
      <c r="F19" s="270">
        <v>1.2637</v>
      </c>
      <c r="G19" s="270">
        <v>1.2562</v>
      </c>
      <c r="H19" s="270">
        <v>1.2448999999999999</v>
      </c>
      <c r="I19" s="270">
        <v>1.2244999999999999</v>
      </c>
      <c r="J19" s="270">
        <v>1.3754999999999999</v>
      </c>
      <c r="K19" s="270">
        <v>1.3011999999999999</v>
      </c>
      <c r="L19" s="270">
        <v>1.2977000000000001</v>
      </c>
    </row>
    <row r="20" spans="2:13">
      <c r="B20" s="14" t="s">
        <v>51</v>
      </c>
      <c r="C20" s="270">
        <v>2.6604000000000001</v>
      </c>
      <c r="D20" s="270">
        <v>2.6911999999999998</v>
      </c>
      <c r="E20" s="270">
        <v>2.7656999999999998</v>
      </c>
      <c r="F20" s="270">
        <v>2.9704000000000002</v>
      </c>
      <c r="G20" s="270">
        <v>3.08</v>
      </c>
      <c r="H20" s="270">
        <v>2.9344999999999999</v>
      </c>
      <c r="I20" s="270">
        <v>3.0823</v>
      </c>
      <c r="J20" s="270">
        <v>3.1533000000000002</v>
      </c>
      <c r="K20" s="270">
        <v>3.3330000000000002</v>
      </c>
      <c r="L20" s="270">
        <v>3.3925999999999998</v>
      </c>
    </row>
    <row r="21" spans="2:13">
      <c r="B21" s="14" t="s">
        <v>57</v>
      </c>
      <c r="C21" s="270">
        <v>2.1764000000000001</v>
      </c>
      <c r="D21" s="270">
        <v>2.226</v>
      </c>
      <c r="E21" s="270">
        <v>2.2917999999999998</v>
      </c>
      <c r="F21" s="270">
        <v>2.4500999999999999</v>
      </c>
      <c r="G21" s="270">
        <v>2.5125999999999999</v>
      </c>
      <c r="H21" s="270">
        <v>2.5764</v>
      </c>
      <c r="I21" s="270">
        <v>2.7448000000000001</v>
      </c>
      <c r="J21" s="270">
        <v>2.9296000000000002</v>
      </c>
      <c r="K21" s="270">
        <v>2.9174000000000002</v>
      </c>
      <c r="L21" s="270">
        <v>3.0156000000000001</v>
      </c>
    </row>
    <row r="22" spans="2:13">
      <c r="B22" s="14" t="s">
        <v>58</v>
      </c>
      <c r="C22" s="270">
        <v>1.2053</v>
      </c>
      <c r="D22" s="270">
        <v>1.2349000000000001</v>
      </c>
      <c r="E22" s="270">
        <v>1.1665000000000001</v>
      </c>
      <c r="F22" s="270">
        <v>1.2181999999999999</v>
      </c>
      <c r="G22" s="270">
        <v>1.2743</v>
      </c>
      <c r="H22" s="270">
        <v>1.3112999999999999</v>
      </c>
      <c r="I22" s="270">
        <v>1.3736999999999999</v>
      </c>
      <c r="J22" s="270">
        <v>1.4752000000000001</v>
      </c>
      <c r="K22" s="270">
        <v>1.5688</v>
      </c>
      <c r="L22" s="270">
        <v>1.7437</v>
      </c>
    </row>
    <row r="23" spans="2:13">
      <c r="B23" s="14" t="s">
        <v>46</v>
      </c>
      <c r="C23" s="270">
        <v>1.1691</v>
      </c>
      <c r="D23" s="270">
        <v>1.0394000000000001</v>
      </c>
      <c r="E23" s="270">
        <v>0.83879999999999999</v>
      </c>
      <c r="F23" s="270">
        <v>0.90539999999999998</v>
      </c>
      <c r="G23" s="270">
        <v>0.97529999999999994</v>
      </c>
      <c r="H23" s="270">
        <v>0.94989999999999997</v>
      </c>
      <c r="I23" s="270">
        <v>0.88829999999999998</v>
      </c>
      <c r="J23" s="270">
        <v>0.91849999999999998</v>
      </c>
      <c r="K23" s="270">
        <v>0.98250000000000004</v>
      </c>
      <c r="L23" s="270">
        <v>1.0367</v>
      </c>
    </row>
    <row r="24" spans="2:13">
      <c r="B24" s="14" t="s">
        <v>45</v>
      </c>
      <c r="C24" s="270">
        <v>1.9764999999999999</v>
      </c>
      <c r="D24" s="270">
        <v>1.8721000000000001</v>
      </c>
      <c r="E24" s="270">
        <v>2.1013000000000002</v>
      </c>
      <c r="F24" s="270">
        <v>2.7305000000000001</v>
      </c>
      <c r="G24" s="270">
        <v>2.6122999999999998</v>
      </c>
      <c r="H24" s="270">
        <v>2.6897000000000002</v>
      </c>
      <c r="I24" s="270">
        <v>2.7599</v>
      </c>
      <c r="J24" s="270">
        <v>2.9321999999999999</v>
      </c>
      <c r="K24" s="270">
        <v>3.3334999999999999</v>
      </c>
      <c r="L24" s="270">
        <v>3.7555999999999998</v>
      </c>
    </row>
    <row r="25" spans="2:13">
      <c r="B25" s="14" t="s">
        <v>55</v>
      </c>
      <c r="C25" s="270">
        <v>2.7441</v>
      </c>
      <c r="D25" s="270">
        <v>3.2162000000000002</v>
      </c>
      <c r="E25" s="270">
        <v>3.2641</v>
      </c>
      <c r="F25" s="270">
        <v>3.4283999999999999</v>
      </c>
      <c r="G25" s="270">
        <v>3.4998</v>
      </c>
      <c r="H25" s="270">
        <v>3.6057999999999999</v>
      </c>
      <c r="I25" s="270">
        <v>3.6312000000000002</v>
      </c>
      <c r="J25" s="270">
        <v>3.6133999999999999</v>
      </c>
      <c r="K25" s="270">
        <v>3.6120999999999999</v>
      </c>
      <c r="L25" s="270">
        <v>3.3730000000000002</v>
      </c>
    </row>
    <row r="26" spans="2:13">
      <c r="B26" s="14" t="s">
        <v>66</v>
      </c>
      <c r="C26" s="270">
        <v>0.95279999999999998</v>
      </c>
      <c r="D26" s="270">
        <v>0.90969999999999995</v>
      </c>
      <c r="E26" s="270">
        <v>0.98699999999999999</v>
      </c>
      <c r="F26" s="270">
        <v>0.95909999999999995</v>
      </c>
      <c r="G26" s="270">
        <v>1.1044</v>
      </c>
      <c r="H26" s="270">
        <v>1.0489999999999999</v>
      </c>
      <c r="I26" s="270">
        <v>1.0417000000000001</v>
      </c>
      <c r="J26" s="270">
        <v>1.0840000000000001</v>
      </c>
      <c r="K26" s="270">
        <v>1.0405</v>
      </c>
      <c r="L26" s="270">
        <v>1.1986000000000001</v>
      </c>
    </row>
    <row r="27" spans="2:13">
      <c r="B27" s="14" t="s">
        <v>60</v>
      </c>
      <c r="C27" s="270">
        <v>0.87270000000000003</v>
      </c>
      <c r="D27" s="270">
        <v>0.75609999999999999</v>
      </c>
      <c r="E27" s="270">
        <v>0.84089999999999998</v>
      </c>
      <c r="F27" s="270">
        <v>0.85860000000000003</v>
      </c>
      <c r="G27" s="270">
        <v>0.86350000000000005</v>
      </c>
      <c r="H27" s="270">
        <v>0.83850000000000002</v>
      </c>
      <c r="I27" s="270">
        <v>0.91800000000000004</v>
      </c>
      <c r="J27" s="270">
        <v>0.92249999999999999</v>
      </c>
      <c r="K27" s="270">
        <v>0.88380000000000003</v>
      </c>
      <c r="L27" s="270">
        <v>0.93489999999999995</v>
      </c>
    </row>
    <row r="28" spans="2:13">
      <c r="B28" s="14" t="s">
        <v>52</v>
      </c>
      <c r="C28" s="270">
        <v>4.0689000000000002</v>
      </c>
      <c r="D28" s="270">
        <v>4.2614999999999998</v>
      </c>
      <c r="E28" s="270">
        <v>4.2763</v>
      </c>
      <c r="F28" s="270">
        <v>3.8995000000000002</v>
      </c>
      <c r="G28" s="270">
        <v>4.0176999999999996</v>
      </c>
      <c r="H28" s="270">
        <v>3.9220999999999999</v>
      </c>
      <c r="I28" s="270">
        <v>4.3324999999999996</v>
      </c>
      <c r="J28" s="270">
        <v>4.3789999999999996</v>
      </c>
      <c r="K28" s="270">
        <v>4.7119</v>
      </c>
      <c r="L28" s="270">
        <v>4.6013000000000002</v>
      </c>
    </row>
    <row r="29" spans="2:13">
      <c r="B29" s="14" t="s">
        <v>48</v>
      </c>
      <c r="C29" s="270">
        <v>1.6521999999999999</v>
      </c>
      <c r="D29" s="270">
        <v>2.1343999999999999</v>
      </c>
      <c r="E29" s="270">
        <v>1.6971000000000001</v>
      </c>
      <c r="F29" s="270">
        <v>1.627</v>
      </c>
      <c r="G29" s="270">
        <v>1.7043999999999999</v>
      </c>
      <c r="H29" s="270">
        <v>2.2406999999999999</v>
      </c>
      <c r="I29" s="270">
        <v>2.0552000000000001</v>
      </c>
      <c r="J29" s="270">
        <v>2.3393000000000002</v>
      </c>
      <c r="K29" s="270">
        <v>2.0607000000000002</v>
      </c>
      <c r="L29" s="270">
        <v>2.4064999999999999</v>
      </c>
    </row>
    <row r="30" spans="2:13">
      <c r="B30" s="14" t="s">
        <v>63</v>
      </c>
      <c r="C30" s="270">
        <v>3.6566999999999998</v>
      </c>
      <c r="D30" s="270">
        <v>3.8942000000000001</v>
      </c>
      <c r="E30" s="270">
        <v>3.8515999999999999</v>
      </c>
      <c r="F30" s="270">
        <v>3.6867999999999999</v>
      </c>
      <c r="G30" s="270">
        <v>4.1891999999999996</v>
      </c>
      <c r="H30" s="270">
        <v>4.7119</v>
      </c>
      <c r="I30" s="270">
        <v>4.7931999999999997</v>
      </c>
      <c r="J30" s="270">
        <v>5.3369999999999997</v>
      </c>
      <c r="K30" s="270">
        <v>5.3818000000000001</v>
      </c>
      <c r="L30" s="270">
        <v>6.5982000000000003</v>
      </c>
    </row>
    <row r="31" spans="2:13">
      <c r="B31" s="14" t="s">
        <v>56</v>
      </c>
      <c r="C31" s="270">
        <v>0.5887</v>
      </c>
      <c r="D31" s="270">
        <v>0.62450000000000006</v>
      </c>
      <c r="E31" s="270">
        <v>0.65569999999999995</v>
      </c>
      <c r="F31" s="270">
        <v>0.69610000000000005</v>
      </c>
      <c r="G31" s="270">
        <v>0.66890000000000005</v>
      </c>
      <c r="H31" s="270">
        <v>0.6905</v>
      </c>
      <c r="I31" s="270">
        <v>0.70779999999999998</v>
      </c>
      <c r="J31" s="270">
        <v>0.7944</v>
      </c>
      <c r="K31" s="270">
        <v>0.81640000000000001</v>
      </c>
      <c r="L31" s="270">
        <v>0.84260000000000002</v>
      </c>
    </row>
    <row r="32" spans="2:13">
      <c r="B32" s="14" t="s">
        <v>65</v>
      </c>
      <c r="C32" s="270">
        <v>0.97509999999999997</v>
      </c>
      <c r="D32" s="270">
        <v>1.1614</v>
      </c>
      <c r="E32" s="270">
        <v>1.0717000000000001</v>
      </c>
      <c r="F32" s="270">
        <v>1.1099000000000001</v>
      </c>
      <c r="G32" s="270">
        <v>1.2050000000000001</v>
      </c>
      <c r="H32" s="270">
        <v>1.1552</v>
      </c>
      <c r="I32" s="270">
        <v>1.2152000000000001</v>
      </c>
      <c r="J32" s="270">
        <v>1.2563</v>
      </c>
      <c r="K32" s="270">
        <v>1.1916</v>
      </c>
      <c r="L32" s="270">
        <v>1.2116</v>
      </c>
      <c r="M32" s="82"/>
    </row>
    <row r="33" spans="2:12">
      <c r="B33" s="14" t="s">
        <v>67</v>
      </c>
      <c r="C33" s="270">
        <v>0.3674</v>
      </c>
      <c r="D33" s="270">
        <v>0.3992</v>
      </c>
      <c r="E33" s="270">
        <v>0.4027</v>
      </c>
      <c r="F33" s="270">
        <v>0.35909999999999997</v>
      </c>
      <c r="G33" s="270">
        <v>0.37690000000000001</v>
      </c>
      <c r="H33" s="270">
        <v>0.44969999999999999</v>
      </c>
      <c r="I33" s="270">
        <v>0.45450000000000002</v>
      </c>
      <c r="J33" s="270">
        <v>0.41720000000000002</v>
      </c>
      <c r="K33" s="270">
        <v>0.3931</v>
      </c>
      <c r="L33" s="270">
        <v>0.432</v>
      </c>
    </row>
    <row r="34" spans="2:12">
      <c r="B34" s="14" t="s">
        <v>62</v>
      </c>
      <c r="C34" s="270">
        <v>1.1438999999999999</v>
      </c>
      <c r="D34" s="270">
        <v>1.2018</v>
      </c>
      <c r="E34" s="270">
        <v>1.1205000000000001</v>
      </c>
      <c r="F34" s="270">
        <v>1.18</v>
      </c>
      <c r="G34" s="270">
        <v>1.2034</v>
      </c>
      <c r="H34" s="270">
        <v>1.2141999999999999</v>
      </c>
      <c r="I34" s="270">
        <v>1.216</v>
      </c>
      <c r="J34" s="270">
        <v>1.4040999999999999</v>
      </c>
      <c r="K34" s="270">
        <v>1.4215</v>
      </c>
      <c r="L34" s="270">
        <v>1.5006999999999999</v>
      </c>
    </row>
    <row r="35" spans="2:12">
      <c r="B35" s="14" t="s">
        <v>53</v>
      </c>
      <c r="C35" s="270">
        <v>1.4131</v>
      </c>
      <c r="D35" s="270">
        <v>1.4490000000000001</v>
      </c>
      <c r="E35" s="270">
        <v>1.3907</v>
      </c>
      <c r="F35" s="270">
        <v>1.4151</v>
      </c>
      <c r="G35" s="270">
        <v>1.5261</v>
      </c>
      <c r="H35" s="270">
        <v>1.5882000000000001</v>
      </c>
      <c r="I35" s="270">
        <v>1.5361</v>
      </c>
      <c r="J35" s="270">
        <v>1.7119</v>
      </c>
      <c r="K35" s="270">
        <v>1.7044999999999999</v>
      </c>
      <c r="L35" s="270">
        <v>1.9363999999999999</v>
      </c>
    </row>
    <row r="36" spans="2:12">
      <c r="B36" s="14" t="s">
        <v>61</v>
      </c>
      <c r="C36" s="270">
        <v>2.4950000000000001</v>
      </c>
      <c r="D36" s="270">
        <v>2.6295999999999999</v>
      </c>
      <c r="E36" s="270">
        <v>2.6334</v>
      </c>
      <c r="F36" s="270">
        <v>2.6299000000000001</v>
      </c>
      <c r="G36" s="270">
        <v>2.7850999999999999</v>
      </c>
      <c r="H36" s="270">
        <v>2.8416999999999999</v>
      </c>
      <c r="I36" s="270">
        <v>2.7016</v>
      </c>
      <c r="J36" s="270">
        <v>2.8531</v>
      </c>
      <c r="K36" s="270">
        <v>2.6412</v>
      </c>
      <c r="L36" s="270">
        <v>2.7850000000000001</v>
      </c>
    </row>
    <row r="37" spans="2:12">
      <c r="B37" s="14" t="s">
        <v>59</v>
      </c>
      <c r="C37" s="270">
        <v>1.9903</v>
      </c>
      <c r="D37" s="270">
        <v>1.9863999999999999</v>
      </c>
      <c r="E37" s="270">
        <v>1.9260999999999999</v>
      </c>
      <c r="F37" s="270">
        <v>2.0185</v>
      </c>
      <c r="G37" s="270">
        <v>2.0211000000000001</v>
      </c>
      <c r="H37" s="270">
        <v>1.9765999999999999</v>
      </c>
      <c r="I37" s="270">
        <v>1.8738999999999999</v>
      </c>
      <c r="J37" s="270">
        <v>1.8082</v>
      </c>
      <c r="K37" s="270">
        <v>1.8832</v>
      </c>
      <c r="L37" s="270">
        <v>2.0670000000000002</v>
      </c>
    </row>
    <row r="38" spans="2:12">
      <c r="B38" s="142" t="s">
        <v>365</v>
      </c>
    </row>
    <row r="39" spans="2:12">
      <c r="B39" s="142" t="s">
        <v>350</v>
      </c>
    </row>
    <row r="40" spans="2:12">
      <c r="B40" s="142" t="s">
        <v>366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7D93-E0C9-4C89-9487-5BA24A8D1E29}">
  <dimension ref="B2:M38"/>
  <sheetViews>
    <sheetView showGridLines="0" zoomScaleNormal="100" workbookViewId="0"/>
  </sheetViews>
  <sheetFormatPr defaultColWidth="8.7265625" defaultRowHeight="13.8"/>
  <cols>
    <col min="1" max="1" width="3.7265625" customWidth="1"/>
    <col min="2" max="2" width="18.26953125" customWidth="1"/>
  </cols>
  <sheetData>
    <row r="2" spans="2:13">
      <c r="B2" s="88"/>
    </row>
    <row r="3" spans="2:13">
      <c r="C3" s="87"/>
    </row>
    <row r="4" spans="2:13">
      <c r="C4" s="87"/>
      <c r="M4" s="224"/>
    </row>
    <row r="5" spans="2:13" ht="17.399999999999999">
      <c r="B5" s="90" t="s">
        <v>232</v>
      </c>
    </row>
    <row r="6" spans="2:13">
      <c r="B6" s="87" t="s">
        <v>233</v>
      </c>
    </row>
    <row r="8" spans="2:13">
      <c r="C8" s="46" t="s">
        <v>80</v>
      </c>
      <c r="D8" s="46" t="s">
        <v>81</v>
      </c>
      <c r="E8" s="46" t="s">
        <v>24</v>
      </c>
      <c r="F8" s="46" t="s">
        <v>25</v>
      </c>
      <c r="G8" s="46" t="s">
        <v>26</v>
      </c>
      <c r="H8" s="46" t="s">
        <v>27</v>
      </c>
      <c r="I8" s="46" t="s">
        <v>28</v>
      </c>
      <c r="J8" s="46" t="s">
        <v>82</v>
      </c>
      <c r="K8" s="46" t="s">
        <v>84</v>
      </c>
    </row>
    <row r="9" spans="2:13">
      <c r="B9" s="14" t="s">
        <v>29</v>
      </c>
      <c r="C9" s="85">
        <v>488</v>
      </c>
      <c r="D9" s="85">
        <v>479</v>
      </c>
      <c r="E9" s="85">
        <v>478</v>
      </c>
      <c r="F9" s="85">
        <v>480</v>
      </c>
      <c r="G9" s="85">
        <v>490</v>
      </c>
      <c r="H9" s="85">
        <v>496</v>
      </c>
      <c r="I9" s="85">
        <v>496</v>
      </c>
      <c r="J9" s="85">
        <v>501</v>
      </c>
      <c r="K9" s="85">
        <v>505</v>
      </c>
    </row>
    <row r="10" spans="2:13">
      <c r="B10" s="14" t="s">
        <v>69</v>
      </c>
      <c r="C10" s="85">
        <v>579</v>
      </c>
      <c r="D10" s="85">
        <v>578</v>
      </c>
      <c r="E10" s="85">
        <v>565</v>
      </c>
      <c r="F10" s="85">
        <v>560</v>
      </c>
      <c r="G10" s="85">
        <v>564</v>
      </c>
      <c r="H10" s="85">
        <v>570</v>
      </c>
      <c r="I10" s="85">
        <v>579</v>
      </c>
      <c r="J10" s="85">
        <v>588</v>
      </c>
      <c r="K10" s="85">
        <v>834</v>
      </c>
    </row>
    <row r="11" spans="2:13">
      <c r="B11" s="14" t="s">
        <v>47</v>
      </c>
      <c r="C11" s="85">
        <v>445</v>
      </c>
      <c r="D11" s="85">
        <v>436</v>
      </c>
      <c r="E11" s="85">
        <v>425</v>
      </c>
      <c r="F11" s="85">
        <v>412</v>
      </c>
      <c r="G11" s="85">
        <v>419</v>
      </c>
      <c r="H11" s="85">
        <v>411</v>
      </c>
      <c r="I11" s="85">
        <v>409</v>
      </c>
      <c r="J11" s="85">
        <v>416</v>
      </c>
      <c r="K11" s="85">
        <v>746</v>
      </c>
    </row>
    <row r="12" spans="2:13">
      <c r="B12" s="14" t="s">
        <v>54</v>
      </c>
      <c r="C12" s="85">
        <v>460</v>
      </c>
      <c r="D12" s="85">
        <v>432</v>
      </c>
      <c r="E12" s="85">
        <v>442</v>
      </c>
      <c r="F12" s="85">
        <v>419</v>
      </c>
      <c r="G12" s="85">
        <v>404</v>
      </c>
      <c r="H12" s="85">
        <v>435</v>
      </c>
      <c r="I12" s="85">
        <v>407</v>
      </c>
      <c r="J12" s="85">
        <v>442</v>
      </c>
      <c r="K12" s="85">
        <v>444</v>
      </c>
    </row>
    <row r="13" spans="2:13">
      <c r="B13" s="14" t="s">
        <v>49</v>
      </c>
      <c r="C13" s="85">
        <v>391</v>
      </c>
      <c r="D13" s="85">
        <v>404</v>
      </c>
      <c r="E13" s="85">
        <v>387</v>
      </c>
      <c r="F13" s="85">
        <v>393</v>
      </c>
      <c r="G13" s="85">
        <v>403</v>
      </c>
      <c r="H13" s="85">
        <v>416</v>
      </c>
      <c r="I13" s="85">
        <v>432</v>
      </c>
      <c r="J13" s="85">
        <v>445</v>
      </c>
      <c r="K13" s="85">
        <v>418</v>
      </c>
    </row>
    <row r="14" spans="2:13">
      <c r="B14" s="14" t="s">
        <v>50</v>
      </c>
      <c r="C14" s="85">
        <v>664</v>
      </c>
      <c r="D14" s="85">
        <v>618</v>
      </c>
      <c r="E14" s="85">
        <v>602</v>
      </c>
      <c r="F14" s="85">
        <v>620</v>
      </c>
      <c r="G14" s="85">
        <v>633</v>
      </c>
      <c r="H14" s="85">
        <v>625</v>
      </c>
      <c r="I14" s="85">
        <v>646</v>
      </c>
      <c r="J14" s="85">
        <v>648</v>
      </c>
      <c r="K14" s="85">
        <v>609</v>
      </c>
    </row>
    <row r="15" spans="2:13">
      <c r="B15" s="14" t="s">
        <v>64</v>
      </c>
      <c r="C15" s="85">
        <v>308</v>
      </c>
      <c r="D15" s="85">
        <v>307</v>
      </c>
      <c r="E15" s="85">
        <v>310</v>
      </c>
      <c r="F15" s="85">
        <v>316</v>
      </c>
      <c r="G15" s="85">
        <v>339</v>
      </c>
      <c r="H15" s="85">
        <v>489</v>
      </c>
      <c r="I15" s="85">
        <v>494</v>
      </c>
      <c r="J15" s="85">
        <v>500</v>
      </c>
      <c r="K15" s="85">
        <v>543</v>
      </c>
    </row>
    <row r="16" spans="2:13">
      <c r="B16" s="14" t="s">
        <v>68</v>
      </c>
      <c r="C16" s="85">
        <v>806</v>
      </c>
      <c r="D16" s="85">
        <v>813</v>
      </c>
      <c r="E16" s="85">
        <v>808</v>
      </c>
      <c r="F16" s="85">
        <v>822</v>
      </c>
      <c r="G16" s="85">
        <v>830</v>
      </c>
      <c r="H16" s="85">
        <v>820</v>
      </c>
      <c r="I16" s="85">
        <v>814</v>
      </c>
      <c r="J16" s="85">
        <v>844</v>
      </c>
      <c r="K16" s="85">
        <v>814</v>
      </c>
    </row>
    <row r="17" spans="2:12">
      <c r="B17" s="14" t="s">
        <v>70</v>
      </c>
      <c r="C17" s="85">
        <v>280</v>
      </c>
      <c r="D17" s="85">
        <v>293</v>
      </c>
      <c r="E17" s="85">
        <v>357</v>
      </c>
      <c r="F17" s="85">
        <v>359</v>
      </c>
      <c r="G17" s="85">
        <v>376</v>
      </c>
      <c r="H17" s="85">
        <v>390</v>
      </c>
      <c r="I17" s="85">
        <v>405</v>
      </c>
      <c r="J17" s="85">
        <v>369</v>
      </c>
      <c r="K17" s="85">
        <v>383</v>
      </c>
    </row>
    <row r="18" spans="2:12">
      <c r="B18" s="14" t="s">
        <v>71</v>
      </c>
      <c r="C18" s="85">
        <v>506</v>
      </c>
      <c r="D18" s="85">
        <v>493</v>
      </c>
      <c r="E18" s="85">
        <v>482</v>
      </c>
      <c r="F18" s="85">
        <v>500</v>
      </c>
      <c r="G18" s="85">
        <v>504</v>
      </c>
      <c r="H18" s="85">
        <v>510</v>
      </c>
      <c r="I18" s="85">
        <v>551</v>
      </c>
      <c r="J18" s="85">
        <v>566</v>
      </c>
      <c r="K18" s="85">
        <v>596</v>
      </c>
    </row>
    <row r="19" spans="2:12">
      <c r="B19" s="14" t="s">
        <v>51</v>
      </c>
      <c r="C19" s="85">
        <v>527</v>
      </c>
      <c r="D19" s="85">
        <v>520</v>
      </c>
      <c r="E19" s="85">
        <v>517</v>
      </c>
      <c r="F19" s="85">
        <v>516</v>
      </c>
      <c r="G19" s="85">
        <v>553</v>
      </c>
      <c r="H19" s="85">
        <v>558</v>
      </c>
      <c r="I19" s="85">
        <v>557</v>
      </c>
      <c r="J19" s="85">
        <v>555</v>
      </c>
      <c r="K19" s="85">
        <v>538</v>
      </c>
    </row>
    <row r="20" spans="2:12">
      <c r="B20" s="14" t="s">
        <v>57</v>
      </c>
      <c r="C20" s="85">
        <v>619</v>
      </c>
      <c r="D20" s="85">
        <v>615</v>
      </c>
      <c r="E20" s="85">
        <v>631</v>
      </c>
      <c r="F20" s="85">
        <v>632</v>
      </c>
      <c r="G20" s="85">
        <v>633</v>
      </c>
      <c r="H20" s="85">
        <v>627</v>
      </c>
      <c r="I20" s="85">
        <v>606</v>
      </c>
      <c r="J20" s="85">
        <v>609</v>
      </c>
      <c r="K20" s="85">
        <v>628</v>
      </c>
    </row>
    <row r="21" spans="2:12">
      <c r="B21" s="14" t="s">
        <v>58</v>
      </c>
      <c r="C21" s="85">
        <v>495</v>
      </c>
      <c r="D21" s="85">
        <v>482</v>
      </c>
      <c r="E21" s="85">
        <v>488</v>
      </c>
      <c r="F21" s="85">
        <v>488</v>
      </c>
      <c r="G21" s="85">
        <v>498</v>
      </c>
      <c r="H21" s="85">
        <v>504</v>
      </c>
      <c r="I21" s="85">
        <v>515</v>
      </c>
      <c r="J21" s="85">
        <v>524</v>
      </c>
      <c r="K21" s="85" t="s">
        <v>72</v>
      </c>
    </row>
    <row r="22" spans="2:12">
      <c r="B22" s="14" t="s">
        <v>46</v>
      </c>
      <c r="C22" s="85">
        <v>402</v>
      </c>
      <c r="D22" s="85">
        <v>378</v>
      </c>
      <c r="E22" s="85">
        <v>385</v>
      </c>
      <c r="F22" s="85">
        <v>377</v>
      </c>
      <c r="G22" s="85">
        <v>379</v>
      </c>
      <c r="H22" s="85">
        <v>385</v>
      </c>
      <c r="I22" s="85">
        <v>381</v>
      </c>
      <c r="J22" s="85">
        <v>387</v>
      </c>
      <c r="K22" s="85">
        <v>403</v>
      </c>
    </row>
    <row r="23" spans="2:12">
      <c r="B23" s="14" t="s">
        <v>45</v>
      </c>
      <c r="C23" s="85">
        <v>585</v>
      </c>
      <c r="D23" s="85" t="s">
        <v>72</v>
      </c>
      <c r="E23" s="85">
        <v>562</v>
      </c>
      <c r="F23" s="85" t="s">
        <v>72</v>
      </c>
      <c r="G23" s="85">
        <v>581</v>
      </c>
      <c r="H23" s="85">
        <v>576</v>
      </c>
      <c r="I23" s="85">
        <v>598</v>
      </c>
      <c r="J23" s="85">
        <v>625</v>
      </c>
      <c r="K23" s="85">
        <v>555</v>
      </c>
    </row>
    <row r="24" spans="2:12">
      <c r="B24" s="14" t="s">
        <v>55</v>
      </c>
      <c r="C24" s="85">
        <v>504</v>
      </c>
      <c r="D24" s="85">
        <v>491</v>
      </c>
      <c r="E24" s="85">
        <v>488</v>
      </c>
      <c r="F24" s="85">
        <v>486</v>
      </c>
      <c r="G24" s="85">
        <v>497</v>
      </c>
      <c r="H24" s="85">
        <v>488</v>
      </c>
      <c r="I24" s="85">
        <v>499</v>
      </c>
      <c r="J24" s="85">
        <v>503</v>
      </c>
      <c r="K24" s="85">
        <v>487</v>
      </c>
    </row>
    <row r="25" spans="2:12">
      <c r="B25" s="14" t="s">
        <v>66</v>
      </c>
      <c r="C25" s="85">
        <v>323</v>
      </c>
      <c r="D25" s="85">
        <v>350</v>
      </c>
      <c r="E25" s="85">
        <v>364</v>
      </c>
      <c r="F25" s="85">
        <v>404</v>
      </c>
      <c r="G25" s="85">
        <v>410</v>
      </c>
      <c r="H25" s="85">
        <v>411</v>
      </c>
      <c r="I25" s="85">
        <v>407</v>
      </c>
      <c r="J25" s="85">
        <v>439</v>
      </c>
      <c r="K25" s="85">
        <v>478</v>
      </c>
    </row>
    <row r="26" spans="2:12">
      <c r="B26" s="14" t="s">
        <v>60</v>
      </c>
      <c r="C26" s="85">
        <v>445</v>
      </c>
      <c r="D26" s="85">
        <v>433</v>
      </c>
      <c r="E26" s="85">
        <v>433</v>
      </c>
      <c r="F26" s="85">
        <v>448</v>
      </c>
      <c r="G26" s="85">
        <v>444</v>
      </c>
      <c r="H26" s="85">
        <v>455</v>
      </c>
      <c r="I26" s="85">
        <v>464</v>
      </c>
      <c r="J26" s="85">
        <v>472</v>
      </c>
      <c r="K26" s="85">
        <v>483</v>
      </c>
    </row>
    <row r="27" spans="2:12">
      <c r="B27" s="14" t="s">
        <v>52</v>
      </c>
      <c r="C27" s="85">
        <v>652</v>
      </c>
      <c r="D27" s="85">
        <v>616</v>
      </c>
      <c r="E27" s="85">
        <v>626</v>
      </c>
      <c r="F27" s="85">
        <v>607</v>
      </c>
      <c r="G27" s="85">
        <v>815</v>
      </c>
      <c r="H27" s="85">
        <v>798</v>
      </c>
      <c r="I27" s="85">
        <v>803</v>
      </c>
      <c r="J27" s="85">
        <v>791</v>
      </c>
      <c r="K27" s="85">
        <v>790</v>
      </c>
    </row>
    <row r="28" spans="2:12">
      <c r="B28" s="14" t="s">
        <v>48</v>
      </c>
      <c r="C28" s="85">
        <v>612</v>
      </c>
      <c r="D28" s="85">
        <v>602</v>
      </c>
      <c r="E28" s="85">
        <v>628</v>
      </c>
      <c r="F28" s="85">
        <v>641</v>
      </c>
      <c r="G28" s="85">
        <v>642</v>
      </c>
      <c r="H28" s="85">
        <v>666</v>
      </c>
      <c r="I28" s="85">
        <v>672</v>
      </c>
      <c r="J28" s="85">
        <v>697</v>
      </c>
      <c r="K28" s="85">
        <v>643</v>
      </c>
    </row>
    <row r="29" spans="2:12">
      <c r="B29" s="14" t="s">
        <v>63</v>
      </c>
      <c r="C29" s="85">
        <v>549</v>
      </c>
      <c r="D29" s="85">
        <v>526</v>
      </c>
      <c r="E29" s="85">
        <v>527</v>
      </c>
      <c r="F29" s="85">
        <v>523</v>
      </c>
      <c r="G29" s="85">
        <v>520</v>
      </c>
      <c r="H29" s="85">
        <v>513</v>
      </c>
      <c r="I29" s="85">
        <v>511</v>
      </c>
      <c r="J29" s="85">
        <v>508</v>
      </c>
      <c r="K29" s="85">
        <v>533</v>
      </c>
    </row>
    <row r="30" spans="2:12">
      <c r="B30" s="14" t="s">
        <v>56</v>
      </c>
      <c r="C30" s="85">
        <v>317</v>
      </c>
      <c r="D30" s="85">
        <v>297</v>
      </c>
      <c r="E30" s="85">
        <v>272</v>
      </c>
      <c r="F30" s="85">
        <v>286</v>
      </c>
      <c r="G30" s="85">
        <v>307</v>
      </c>
      <c r="H30" s="85">
        <v>315</v>
      </c>
      <c r="I30" s="85">
        <v>329</v>
      </c>
      <c r="J30" s="85">
        <v>336</v>
      </c>
      <c r="K30" s="85">
        <v>346</v>
      </c>
    </row>
    <row r="31" spans="2:12">
      <c r="B31" s="14" t="s">
        <v>65</v>
      </c>
      <c r="C31" s="85">
        <v>453</v>
      </c>
      <c r="D31" s="85">
        <v>440</v>
      </c>
      <c r="E31" s="85">
        <v>453</v>
      </c>
      <c r="F31" s="85">
        <v>460</v>
      </c>
      <c r="G31" s="85">
        <v>474</v>
      </c>
      <c r="H31" s="85">
        <v>486</v>
      </c>
      <c r="I31" s="85">
        <v>507</v>
      </c>
      <c r="J31" s="85">
        <v>513</v>
      </c>
      <c r="K31" s="85">
        <v>513</v>
      </c>
      <c r="L31" s="111"/>
    </row>
    <row r="32" spans="2:12">
      <c r="B32" s="14" t="s">
        <v>67</v>
      </c>
      <c r="C32" s="85">
        <v>251</v>
      </c>
      <c r="D32" s="85">
        <v>254</v>
      </c>
      <c r="E32" s="85">
        <v>249</v>
      </c>
      <c r="F32" s="85">
        <v>247</v>
      </c>
      <c r="G32" s="85">
        <v>261</v>
      </c>
      <c r="H32" s="85">
        <v>272</v>
      </c>
      <c r="I32" s="85">
        <v>272</v>
      </c>
      <c r="J32" s="85">
        <v>280</v>
      </c>
      <c r="K32" s="85">
        <v>287</v>
      </c>
    </row>
    <row r="33" spans="2:11">
      <c r="B33" s="14" t="s">
        <v>62</v>
      </c>
      <c r="C33" s="85">
        <v>306</v>
      </c>
      <c r="D33" s="85">
        <v>304</v>
      </c>
      <c r="E33" s="85">
        <v>320</v>
      </c>
      <c r="F33" s="85">
        <v>329</v>
      </c>
      <c r="G33" s="85">
        <v>348</v>
      </c>
      <c r="H33" s="85">
        <v>378</v>
      </c>
      <c r="I33" s="85">
        <v>414</v>
      </c>
      <c r="J33" s="85">
        <v>421</v>
      </c>
      <c r="K33" s="85">
        <v>433</v>
      </c>
    </row>
    <row r="34" spans="2:11">
      <c r="B34" s="14" t="s">
        <v>53</v>
      </c>
      <c r="C34" s="85">
        <v>362</v>
      </c>
      <c r="D34" s="85">
        <v>414</v>
      </c>
      <c r="E34" s="85">
        <v>432</v>
      </c>
      <c r="F34" s="85">
        <v>449</v>
      </c>
      <c r="G34" s="85">
        <v>457</v>
      </c>
      <c r="H34" s="85">
        <v>471</v>
      </c>
      <c r="I34" s="85">
        <v>486</v>
      </c>
      <c r="J34" s="85">
        <v>504</v>
      </c>
      <c r="K34" s="85">
        <v>487</v>
      </c>
    </row>
    <row r="35" spans="2:11">
      <c r="B35" s="14" t="s">
        <v>61</v>
      </c>
      <c r="C35" s="85">
        <v>468</v>
      </c>
      <c r="D35" s="85">
        <v>454</v>
      </c>
      <c r="E35" s="85">
        <v>448</v>
      </c>
      <c r="F35" s="85">
        <v>456</v>
      </c>
      <c r="G35" s="85">
        <v>463</v>
      </c>
      <c r="H35" s="85">
        <v>473</v>
      </c>
      <c r="I35" s="85">
        <v>475</v>
      </c>
      <c r="J35" s="85">
        <v>472</v>
      </c>
      <c r="K35" s="85">
        <v>455</v>
      </c>
    </row>
    <row r="36" spans="2:11">
      <c r="B36" s="14" t="s">
        <v>59</v>
      </c>
      <c r="C36" s="85">
        <v>454</v>
      </c>
      <c r="D36" s="85">
        <v>455</v>
      </c>
      <c r="E36" s="85">
        <v>443</v>
      </c>
      <c r="F36" s="85">
        <v>451</v>
      </c>
      <c r="G36" s="85">
        <v>447</v>
      </c>
      <c r="H36" s="85">
        <v>452</v>
      </c>
      <c r="I36" s="85">
        <v>434</v>
      </c>
      <c r="J36" s="85">
        <v>449</v>
      </c>
      <c r="K36" s="85">
        <v>431</v>
      </c>
    </row>
    <row r="37" spans="2:11">
      <c r="B37" s="86" t="s">
        <v>234</v>
      </c>
    </row>
    <row r="38" spans="2:11">
      <c r="B38" s="142" t="s">
        <v>350</v>
      </c>
    </row>
  </sheetData>
  <sortState xmlns:xlrd2="http://schemas.microsoft.com/office/spreadsheetml/2017/richdata2" ref="B10:K37">
    <sortCondition ref="B10:B37"/>
  </sortState>
  <pageMargins left="0.7" right="0.7" top="0.75" bottom="0.75" header="0.3" footer="0.3"/>
  <ignoredErrors>
    <ignoredError sqref="C8:K8" numberStoredAsText="1"/>
  </ignoredErrors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2C7EE-E4CA-6449-A9A3-12D7D5DDD388}">
  <dimension ref="B2:L18"/>
  <sheetViews>
    <sheetView showGridLines="0" zoomScaleNormal="100" workbookViewId="0"/>
  </sheetViews>
  <sheetFormatPr defaultColWidth="10.81640625" defaultRowHeight="13.8"/>
  <cols>
    <col min="1" max="1" width="3.7265625" customWidth="1"/>
    <col min="2" max="2" width="30.1796875" customWidth="1"/>
    <col min="12" max="12" width="13.453125" bestFit="1" customWidth="1"/>
  </cols>
  <sheetData>
    <row r="2" spans="2:12">
      <c r="B2" s="88"/>
    </row>
    <row r="3" spans="2:12">
      <c r="C3" s="87"/>
    </row>
    <row r="4" spans="2:12">
      <c r="C4" s="87"/>
    </row>
    <row r="5" spans="2:12" ht="17.399999999999999">
      <c r="B5" s="90" t="s">
        <v>285</v>
      </c>
    </row>
    <row r="6" spans="2:12">
      <c r="B6" s="87"/>
    </row>
    <row r="7" spans="2:12">
      <c r="C7" s="46">
        <v>2012</v>
      </c>
      <c r="D7" s="46">
        <v>2013</v>
      </c>
      <c r="E7" s="46">
        <v>2014</v>
      </c>
      <c r="F7" s="46">
        <v>2015</v>
      </c>
      <c r="G7" s="46">
        <v>2016</v>
      </c>
      <c r="H7" s="46">
        <v>2017</v>
      </c>
      <c r="I7" s="46">
        <v>2018</v>
      </c>
      <c r="J7" s="46">
        <v>2019</v>
      </c>
      <c r="K7" s="46">
        <v>2020</v>
      </c>
    </row>
    <row r="8" spans="2:12">
      <c r="B8" s="14" t="s">
        <v>235</v>
      </c>
      <c r="C8" s="132">
        <v>4.5251772368566501</v>
      </c>
      <c r="D8" s="132">
        <v>4.3622491477164997</v>
      </c>
      <c r="E8" s="132">
        <v>4.4738041306336003</v>
      </c>
      <c r="F8" s="132">
        <v>4.5226129378268496</v>
      </c>
      <c r="G8" s="132">
        <v>4.6401917604895999</v>
      </c>
      <c r="H8" s="132">
        <v>4.7452281429492498</v>
      </c>
      <c r="I8" s="132">
        <v>4.9446279532937796</v>
      </c>
      <c r="J8" s="132">
        <v>5.0067990799631099</v>
      </c>
      <c r="K8" s="132">
        <v>5.0139616222727099</v>
      </c>
      <c r="L8" s="82"/>
    </row>
    <row r="9" spans="2:12">
      <c r="B9" s="14" t="s">
        <v>343</v>
      </c>
      <c r="C9" s="132">
        <v>1.2426764603386</v>
      </c>
      <c r="D9" s="132">
        <v>1.2014324389942399</v>
      </c>
      <c r="E9" s="132">
        <v>1.2388106524167499</v>
      </c>
      <c r="F9" s="132">
        <v>1.2573716359445699</v>
      </c>
      <c r="G9" s="132">
        <v>1.2940243987753699</v>
      </c>
      <c r="H9" s="132">
        <v>1.3264447616828601</v>
      </c>
      <c r="I9" s="132">
        <v>1.3842729101189</v>
      </c>
      <c r="J9" s="132">
        <v>1.40124403179515</v>
      </c>
      <c r="K9" s="132">
        <v>1.4016519838426</v>
      </c>
    </row>
    <row r="10" spans="2:12">
      <c r="B10" s="222" t="s">
        <v>188</v>
      </c>
    </row>
    <row r="18" spans="12:12" ht="16.2">
      <c r="L18" s="203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E6B25-3AAA-694B-BAE3-76AE5F7AE4CA}">
  <dimension ref="B3:P27"/>
  <sheetViews>
    <sheetView showGridLines="0" zoomScaleNormal="100" workbookViewId="0"/>
  </sheetViews>
  <sheetFormatPr defaultColWidth="11.1796875" defaultRowHeight="13.8"/>
  <cols>
    <col min="1" max="1" width="3.7265625" customWidth="1"/>
  </cols>
  <sheetData>
    <row r="3" spans="2:16">
      <c r="K3" s="274"/>
    </row>
    <row r="5" spans="2:16" ht="17.399999999999999">
      <c r="B5" s="90" t="s">
        <v>286</v>
      </c>
      <c r="N5" s="224"/>
    </row>
    <row r="6" spans="2:16" ht="17.399999999999999">
      <c r="B6" s="90"/>
      <c r="N6" s="224"/>
    </row>
    <row r="7" spans="2:16">
      <c r="B7" s="27" t="s">
        <v>236</v>
      </c>
    </row>
    <row r="8" spans="2:16">
      <c r="B8" s="222" t="s">
        <v>341</v>
      </c>
    </row>
    <row r="9" spans="2:16" ht="34.200000000000003">
      <c r="B9" s="120"/>
      <c r="C9" s="89" t="s">
        <v>373</v>
      </c>
      <c r="D9" s="89" t="s">
        <v>367</v>
      </c>
      <c r="E9" s="89" t="s">
        <v>368</v>
      </c>
      <c r="F9" s="89" t="s">
        <v>372</v>
      </c>
      <c r="G9" s="89" t="s">
        <v>371</v>
      </c>
      <c r="H9" s="89" t="s">
        <v>369</v>
      </c>
      <c r="I9" s="89" t="s">
        <v>370</v>
      </c>
      <c r="J9" s="89" t="s">
        <v>374</v>
      </c>
      <c r="K9" s="224"/>
    </row>
    <row r="10" spans="2:16">
      <c r="B10" s="14" t="s">
        <v>65</v>
      </c>
      <c r="C10" s="74">
        <v>3.9052212681899836E-3</v>
      </c>
      <c r="D10" s="74">
        <v>1.6429195978527418E-3</v>
      </c>
      <c r="E10" s="74">
        <v>0.18992909286352316</v>
      </c>
      <c r="F10" s="74">
        <v>1.1190211385129571E-2</v>
      </c>
      <c r="G10" s="74">
        <v>0.22170858353454076</v>
      </c>
      <c r="H10" s="74">
        <v>8.7937092171979467E-2</v>
      </c>
      <c r="I10" s="74">
        <v>0.32797667977739237</v>
      </c>
      <c r="J10" s="74">
        <v>0.15571019940139191</v>
      </c>
      <c r="K10" s="82"/>
      <c r="L10" s="82"/>
      <c r="M10" s="82"/>
      <c r="N10" s="82"/>
      <c r="O10" s="82"/>
      <c r="P10" s="82"/>
    </row>
    <row r="11" spans="2:16">
      <c r="B11" s="14" t="s">
        <v>29</v>
      </c>
      <c r="C11" s="74">
        <v>8.665414900578693E-3</v>
      </c>
      <c r="D11" s="74">
        <v>0.26556545467765597</v>
      </c>
      <c r="E11" s="74">
        <v>0.10546485716607572</v>
      </c>
      <c r="F11" s="74">
        <v>3.3519672544834754E-2</v>
      </c>
      <c r="G11" s="74">
        <v>9.8591549295774641E-2</v>
      </c>
      <c r="H11" s="74">
        <v>0.35880634551310292</v>
      </c>
      <c r="I11" s="74">
        <v>8.2253007874150463E-2</v>
      </c>
      <c r="J11" s="74">
        <v>4.7133698027826847E-2</v>
      </c>
      <c r="K11" s="82"/>
      <c r="L11" s="82"/>
      <c r="M11" s="82"/>
      <c r="N11" s="82"/>
      <c r="O11" s="82"/>
      <c r="P11" s="82"/>
    </row>
    <row r="12" spans="2:16">
      <c r="K12" s="82"/>
      <c r="L12" s="82"/>
      <c r="M12" s="82"/>
      <c r="N12" s="82"/>
      <c r="O12" s="82"/>
      <c r="P12" s="82"/>
    </row>
    <row r="13" spans="2:16">
      <c r="B13" s="86" t="s">
        <v>237</v>
      </c>
    </row>
    <row r="14" spans="2:16">
      <c r="B14" s="142"/>
    </row>
    <row r="16" spans="2:16">
      <c r="B16" s="27" t="s">
        <v>236</v>
      </c>
    </row>
    <row r="17" spans="2:11">
      <c r="B17" s="224" t="s">
        <v>318</v>
      </c>
    </row>
    <row r="18" spans="2:11" ht="34.200000000000003">
      <c r="C18" s="89" t="s">
        <v>373</v>
      </c>
      <c r="D18" s="89" t="s">
        <v>367</v>
      </c>
      <c r="E18" s="89" t="s">
        <v>368</v>
      </c>
      <c r="F18" s="89" t="s">
        <v>372</v>
      </c>
      <c r="G18" s="89" t="s">
        <v>371</v>
      </c>
      <c r="H18" s="89" t="s">
        <v>369</v>
      </c>
      <c r="I18" s="89" t="s">
        <v>370</v>
      </c>
      <c r="J18" s="89" t="s">
        <v>374</v>
      </c>
      <c r="K18" s="89" t="s">
        <v>202</v>
      </c>
    </row>
    <row r="19" spans="2:11">
      <c r="B19" s="14" t="s">
        <v>65</v>
      </c>
      <c r="C19" s="85">
        <v>62073</v>
      </c>
      <c r="D19" s="85">
        <v>26114</v>
      </c>
      <c r="E19" s="85">
        <v>3018899</v>
      </c>
      <c r="F19" s="85">
        <v>177867</v>
      </c>
      <c r="G19" s="85">
        <v>3524030</v>
      </c>
      <c r="H19" s="85">
        <v>1397749</v>
      </c>
      <c r="I19" s="85">
        <v>5213148</v>
      </c>
      <c r="J19" s="85">
        <v>2474994</v>
      </c>
      <c r="K19" s="85">
        <v>15894874</v>
      </c>
    </row>
    <row r="20" spans="2:11">
      <c r="B20" s="14" t="s">
        <v>29</v>
      </c>
      <c r="C20" s="85">
        <v>750370.37037037034</v>
      </c>
      <c r="D20" s="85">
        <v>22996296.296296295</v>
      </c>
      <c r="E20" s="85">
        <v>9132592.5925925933</v>
      </c>
      <c r="F20" s="85">
        <v>2902592.5925925928</v>
      </c>
      <c r="G20" s="85">
        <v>8537407.4074074067</v>
      </c>
      <c r="H20" s="85">
        <v>31070370.370370369</v>
      </c>
      <c r="I20" s="85">
        <v>7122592.5925925924</v>
      </c>
      <c r="J20" s="85">
        <v>4081481.4814814813</v>
      </c>
      <c r="K20" s="85">
        <v>86593703.703703701</v>
      </c>
    </row>
    <row r="21" spans="2:11">
      <c r="B21" s="86" t="s">
        <v>237</v>
      </c>
    </row>
    <row r="22" spans="2:11">
      <c r="B22" s="142" t="s">
        <v>350</v>
      </c>
    </row>
    <row r="23" spans="2:11">
      <c r="C23" s="82"/>
      <c r="D23" s="82"/>
      <c r="E23" s="82"/>
      <c r="F23" s="82"/>
      <c r="G23" s="82"/>
      <c r="H23" s="82"/>
      <c r="I23" s="82"/>
      <c r="J23" s="82"/>
      <c r="K23" s="82"/>
    </row>
    <row r="24" spans="2:11">
      <c r="C24" s="82"/>
      <c r="D24" s="82"/>
      <c r="E24" s="82"/>
      <c r="F24" s="82"/>
      <c r="G24" s="82"/>
      <c r="H24" s="82"/>
      <c r="I24" s="82"/>
      <c r="J24" s="82"/>
      <c r="K24" s="82"/>
    </row>
    <row r="27" spans="2:11">
      <c r="C27" s="246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459B3-5508-2D44-9F3D-5D686D270C49}">
  <dimension ref="B5:P246"/>
  <sheetViews>
    <sheetView showGridLines="0" zoomScaleNormal="100" workbookViewId="0"/>
  </sheetViews>
  <sheetFormatPr defaultColWidth="10.81640625" defaultRowHeight="13.8"/>
  <cols>
    <col min="1" max="1" width="4" customWidth="1"/>
    <col min="2" max="2" width="13.1796875" customWidth="1"/>
    <col min="8" max="8" width="13.54296875" customWidth="1"/>
    <col min="9" max="9" width="13.81640625" customWidth="1"/>
    <col min="10" max="10" width="13.7265625" customWidth="1"/>
    <col min="11" max="11" width="16.54296875" customWidth="1"/>
    <col min="13" max="13" width="15.54296875" customWidth="1"/>
    <col min="14" max="14" width="12.453125" customWidth="1"/>
    <col min="15" max="15" width="13.1796875" customWidth="1"/>
    <col min="16" max="16" width="12.81640625" customWidth="1"/>
  </cols>
  <sheetData>
    <row r="5" spans="2:8" ht="17.399999999999999">
      <c r="B5" s="90" t="s">
        <v>320</v>
      </c>
    </row>
    <row r="8" spans="2:8">
      <c r="B8" s="27" t="s">
        <v>319</v>
      </c>
    </row>
    <row r="9" spans="2:8">
      <c r="B9" s="184" t="s">
        <v>318</v>
      </c>
    </row>
    <row r="10" spans="2:8" ht="13.95" customHeight="1">
      <c r="C10" s="309" t="s">
        <v>317</v>
      </c>
      <c r="D10" s="309"/>
      <c r="E10" s="309" t="s">
        <v>321</v>
      </c>
      <c r="F10" s="309"/>
      <c r="G10" s="309"/>
      <c r="H10" s="308" t="s">
        <v>312</v>
      </c>
    </row>
    <row r="11" spans="2:8" ht="22.8">
      <c r="C11" s="89" t="s">
        <v>313</v>
      </c>
      <c r="D11" s="89" t="s">
        <v>314</v>
      </c>
      <c r="E11" s="89" t="s">
        <v>315</v>
      </c>
      <c r="F11" s="89" t="s">
        <v>239</v>
      </c>
      <c r="G11" s="89" t="s">
        <v>316</v>
      </c>
      <c r="H11" s="308"/>
    </row>
    <row r="12" spans="2:8">
      <c r="B12" s="14" t="s">
        <v>53</v>
      </c>
      <c r="C12" s="85">
        <v>310136</v>
      </c>
      <c r="D12" s="85">
        <v>39263</v>
      </c>
      <c r="E12" s="85">
        <v>206733</v>
      </c>
      <c r="F12" s="85">
        <v>3642273</v>
      </c>
      <c r="G12" s="85">
        <v>4115408</v>
      </c>
      <c r="H12" s="216">
        <v>8313813</v>
      </c>
    </row>
    <row r="13" spans="2:8">
      <c r="B13" s="14" t="s">
        <v>68</v>
      </c>
      <c r="C13" s="85">
        <v>1086271</v>
      </c>
      <c r="D13" s="85">
        <v>5253</v>
      </c>
      <c r="E13" s="85">
        <v>3452677</v>
      </c>
      <c r="F13" s="85">
        <v>10383768</v>
      </c>
      <c r="G13" s="85">
        <v>3373517</v>
      </c>
      <c r="H13" s="216">
        <v>18301486</v>
      </c>
    </row>
    <row r="14" spans="2:8">
      <c r="B14" s="14" t="s">
        <v>47</v>
      </c>
      <c r="C14" s="85">
        <v>3812115</v>
      </c>
      <c r="D14" s="85">
        <v>1753627</v>
      </c>
      <c r="E14" s="85">
        <v>5494381</v>
      </c>
      <c r="F14" s="85">
        <v>37859864</v>
      </c>
      <c r="G14" s="85">
        <v>0</v>
      </c>
      <c r="H14" s="216">
        <v>48919987</v>
      </c>
    </row>
    <row r="15" spans="2:8">
      <c r="B15" s="14" t="s">
        <v>64</v>
      </c>
      <c r="C15" s="85">
        <v>3617896</v>
      </c>
      <c r="D15" s="85">
        <v>93557</v>
      </c>
      <c r="E15" s="85">
        <v>1200655</v>
      </c>
      <c r="F15" s="85">
        <v>17217635</v>
      </c>
      <c r="G15" s="85">
        <v>11715141</v>
      </c>
      <c r="H15" s="216">
        <v>33844884</v>
      </c>
    </row>
    <row r="16" spans="2:8">
      <c r="B16" s="14" t="s">
        <v>55</v>
      </c>
      <c r="C16" s="85">
        <v>18319686</v>
      </c>
      <c r="D16" s="85">
        <v>3733871</v>
      </c>
      <c r="E16" s="85">
        <v>8365318</v>
      </c>
      <c r="F16" s="85">
        <v>116846730</v>
      </c>
      <c r="G16" s="85">
        <v>147624</v>
      </c>
      <c r="H16" s="216">
        <v>147413229</v>
      </c>
    </row>
    <row r="17" spans="2:14">
      <c r="B17" s="14" t="s">
        <v>48</v>
      </c>
      <c r="C17" s="85">
        <v>335304</v>
      </c>
      <c r="D17" s="85">
        <v>4960</v>
      </c>
      <c r="E17" s="85">
        <v>0</v>
      </c>
      <c r="F17" s="85">
        <v>396162</v>
      </c>
      <c r="G17" s="85">
        <v>1407245</v>
      </c>
      <c r="H17" s="216">
        <v>2143671</v>
      </c>
    </row>
    <row r="18" spans="2:14">
      <c r="B18" s="14" t="s">
        <v>57</v>
      </c>
      <c r="C18" s="85">
        <v>71370169</v>
      </c>
      <c r="D18" s="85">
        <v>1944014</v>
      </c>
      <c r="E18" s="85">
        <v>46524957</v>
      </c>
      <c r="F18" s="85">
        <v>165726249</v>
      </c>
      <c r="G18" s="85">
        <v>102205523</v>
      </c>
      <c r="H18" s="216">
        <v>387770912</v>
      </c>
    </row>
    <row r="19" spans="2:14">
      <c r="B19" s="14" t="s">
        <v>52</v>
      </c>
      <c r="C19" s="85">
        <v>2479959</v>
      </c>
      <c r="D19" s="85">
        <v>0</v>
      </c>
      <c r="E19" s="85">
        <v>268674</v>
      </c>
      <c r="F19" s="85">
        <v>4278283</v>
      </c>
      <c r="G19" s="85">
        <v>3393396</v>
      </c>
      <c r="H19" s="216">
        <v>10420312</v>
      </c>
      <c r="I19" s="274"/>
      <c r="J19" s="274"/>
      <c r="K19" s="274"/>
      <c r="L19" s="274"/>
      <c r="M19" s="274"/>
      <c r="N19" s="274"/>
    </row>
    <row r="20" spans="2:14">
      <c r="B20" s="14" t="s">
        <v>46</v>
      </c>
      <c r="C20" s="85">
        <v>4141319</v>
      </c>
      <c r="D20" s="85">
        <v>82097</v>
      </c>
      <c r="E20" s="85">
        <v>1087730</v>
      </c>
      <c r="F20" s="85">
        <v>10706319</v>
      </c>
      <c r="G20" s="85">
        <v>910148</v>
      </c>
      <c r="H20" s="216">
        <v>16927613</v>
      </c>
      <c r="I20" s="274"/>
      <c r="J20" s="274"/>
      <c r="K20" s="274"/>
      <c r="L20" s="274"/>
      <c r="M20" s="274"/>
      <c r="N20" s="274"/>
    </row>
    <row r="21" spans="2:14">
      <c r="B21" s="14" t="s">
        <v>56</v>
      </c>
      <c r="C21" s="85">
        <v>41521106</v>
      </c>
      <c r="D21" s="85">
        <v>627540</v>
      </c>
      <c r="E21" s="85">
        <v>5646257</v>
      </c>
      <c r="F21" s="85">
        <v>77689204</v>
      </c>
      <c r="G21" s="85">
        <v>31971883</v>
      </c>
      <c r="H21" s="216">
        <v>157455990</v>
      </c>
      <c r="I21" s="274"/>
      <c r="J21" s="274"/>
      <c r="K21" s="274"/>
      <c r="L21" s="274"/>
      <c r="M21" s="274"/>
      <c r="N21" s="274"/>
    </row>
    <row r="22" spans="2:14">
      <c r="B22" s="14" t="s">
        <v>51</v>
      </c>
      <c r="C22" s="85">
        <v>87706806</v>
      </c>
      <c r="D22" s="85">
        <v>4344300</v>
      </c>
      <c r="E22" s="85">
        <v>17811485</v>
      </c>
      <c r="F22" s="85">
        <v>181414943</v>
      </c>
      <c r="G22" s="85">
        <v>33796451</v>
      </c>
      <c r="H22" s="216">
        <v>325073985</v>
      </c>
      <c r="I22" s="274"/>
      <c r="J22" s="274"/>
      <c r="K22" s="274"/>
      <c r="L22" s="274"/>
      <c r="M22" s="274"/>
      <c r="N22" s="274"/>
    </row>
    <row r="23" spans="2:14">
      <c r="B23" s="14" t="s">
        <v>45</v>
      </c>
      <c r="C23" s="85">
        <v>3339204</v>
      </c>
      <c r="D23" s="85">
        <v>8879</v>
      </c>
      <c r="E23" s="85">
        <v>1206622</v>
      </c>
      <c r="F23" s="85">
        <v>1404463</v>
      </c>
      <c r="G23" s="85">
        <v>6300926</v>
      </c>
      <c r="H23" s="216">
        <v>12260094</v>
      </c>
      <c r="I23" s="310"/>
      <c r="J23" s="310"/>
      <c r="K23" s="310"/>
      <c r="L23" s="310"/>
      <c r="M23" s="310"/>
      <c r="N23" s="307"/>
    </row>
    <row r="24" spans="2:14">
      <c r="B24" s="14" t="s">
        <v>66</v>
      </c>
      <c r="C24" s="85">
        <v>476420</v>
      </c>
      <c r="D24" s="85">
        <v>255</v>
      </c>
      <c r="E24" s="85">
        <v>172070</v>
      </c>
      <c r="F24" s="85">
        <v>985679</v>
      </c>
      <c r="G24" s="85">
        <v>78273</v>
      </c>
      <c r="H24" s="216">
        <v>1712697</v>
      </c>
      <c r="I24" s="276"/>
      <c r="J24" s="276"/>
      <c r="K24" s="276"/>
      <c r="L24" s="276"/>
      <c r="M24" s="276"/>
      <c r="N24" s="307"/>
    </row>
    <row r="25" spans="2:14">
      <c r="B25" s="14" t="s">
        <v>65</v>
      </c>
      <c r="C25" s="85">
        <v>3546807</v>
      </c>
      <c r="D25" s="85">
        <v>30478</v>
      </c>
      <c r="E25" s="85">
        <v>1146998</v>
      </c>
      <c r="F25" s="85">
        <v>4991476</v>
      </c>
      <c r="G25" s="85">
        <v>631209</v>
      </c>
      <c r="H25" s="216">
        <v>10346968</v>
      </c>
      <c r="I25" s="277"/>
      <c r="J25" s="277"/>
      <c r="K25" s="277"/>
      <c r="L25" s="277"/>
      <c r="M25" s="277"/>
      <c r="N25" s="277"/>
    </row>
    <row r="26" spans="2:14">
      <c r="B26" s="14" t="s">
        <v>62</v>
      </c>
      <c r="C26" s="85">
        <v>3412554</v>
      </c>
      <c r="D26" s="85">
        <v>40857</v>
      </c>
      <c r="E26" s="85">
        <v>569321</v>
      </c>
      <c r="F26" s="85">
        <v>3268762</v>
      </c>
      <c r="G26" s="85">
        <v>1255438</v>
      </c>
      <c r="H26" s="216">
        <v>8546932</v>
      </c>
      <c r="I26" s="274"/>
      <c r="J26" s="274"/>
      <c r="K26" s="274"/>
      <c r="L26" s="274"/>
      <c r="M26" s="274"/>
      <c r="N26" s="274"/>
    </row>
    <row r="27" spans="2:14">
      <c r="B27" s="14" t="s">
        <v>49</v>
      </c>
      <c r="C27" s="85">
        <v>1590392</v>
      </c>
      <c r="D27" s="85">
        <v>0</v>
      </c>
      <c r="E27" s="85">
        <v>73880</v>
      </c>
      <c r="F27" s="85">
        <v>1971229</v>
      </c>
      <c r="G27" s="85">
        <v>131084</v>
      </c>
      <c r="H27" s="216">
        <v>3766585</v>
      </c>
      <c r="I27" s="274"/>
      <c r="J27" s="274"/>
      <c r="K27" s="274"/>
      <c r="L27" s="274"/>
      <c r="M27" s="274"/>
      <c r="N27" s="274"/>
    </row>
    <row r="28" spans="2:14">
      <c r="B28" s="14" t="s">
        <v>330</v>
      </c>
      <c r="C28" s="85">
        <v>35928888.888888888</v>
      </c>
      <c r="D28" s="85">
        <v>531851.8518518518</v>
      </c>
      <c r="E28" s="85">
        <v>4804444.444444444</v>
      </c>
      <c r="F28" s="85">
        <v>30446296.296296295</v>
      </c>
      <c r="G28" s="85">
        <v>8616666.666666666</v>
      </c>
      <c r="H28" s="216">
        <v>80328148.148148149</v>
      </c>
      <c r="I28" s="277"/>
      <c r="J28" s="277"/>
      <c r="K28" s="277"/>
      <c r="L28" s="277"/>
      <c r="M28" s="277"/>
      <c r="N28" s="277"/>
    </row>
    <row r="29" spans="2:14">
      <c r="B29" s="14" t="s">
        <v>61</v>
      </c>
      <c r="C29" s="85">
        <v>58811437</v>
      </c>
      <c r="D29" s="85">
        <v>156033</v>
      </c>
      <c r="E29" s="85">
        <v>3564644</v>
      </c>
      <c r="F29" s="85">
        <v>47245055</v>
      </c>
      <c r="G29" s="85">
        <v>12180380</v>
      </c>
      <c r="H29" s="216">
        <v>121957549</v>
      </c>
      <c r="I29" s="274"/>
      <c r="J29" s="274"/>
      <c r="K29" s="274"/>
      <c r="L29" s="274"/>
      <c r="M29" s="274"/>
      <c r="N29" s="274"/>
    </row>
    <row r="30" spans="2:14">
      <c r="B30" s="14" t="s">
        <v>69</v>
      </c>
      <c r="C30" s="85">
        <v>28794325</v>
      </c>
      <c r="D30" s="85" t="s">
        <v>72</v>
      </c>
      <c r="E30" s="85" t="s">
        <v>72</v>
      </c>
      <c r="F30" s="85">
        <v>22761671</v>
      </c>
      <c r="G30" s="85">
        <v>8006449</v>
      </c>
      <c r="H30" s="216">
        <v>59562445</v>
      </c>
      <c r="I30" s="274"/>
      <c r="J30" s="274"/>
      <c r="K30" s="274"/>
      <c r="L30" s="274"/>
      <c r="M30" s="274"/>
      <c r="N30" s="274"/>
    </row>
    <row r="31" spans="2:14">
      <c r="B31" s="14" t="s">
        <v>63</v>
      </c>
      <c r="C31" s="85">
        <v>70645568</v>
      </c>
      <c r="D31" s="85">
        <v>1085439</v>
      </c>
      <c r="E31" s="85">
        <v>10376705</v>
      </c>
      <c r="F31" s="85">
        <v>62033867</v>
      </c>
      <c r="G31" s="85">
        <v>0</v>
      </c>
      <c r="H31" s="216">
        <v>144141579</v>
      </c>
      <c r="I31" s="274"/>
      <c r="J31" s="274"/>
      <c r="K31" s="274"/>
      <c r="L31" s="274"/>
      <c r="M31" s="274"/>
      <c r="N31" s="274"/>
    </row>
    <row r="32" spans="2:14">
      <c r="B32" s="14" t="s">
        <v>50</v>
      </c>
      <c r="C32" s="85">
        <v>1009584</v>
      </c>
      <c r="D32" s="85">
        <v>0</v>
      </c>
      <c r="E32" s="85">
        <v>131818</v>
      </c>
      <c r="F32" s="85">
        <v>309856</v>
      </c>
      <c r="G32" s="85">
        <v>372671</v>
      </c>
      <c r="H32" s="216">
        <v>1823929</v>
      </c>
      <c r="I32" s="274"/>
      <c r="J32" s="274"/>
      <c r="K32" s="274"/>
      <c r="L32" s="274"/>
      <c r="M32" s="274"/>
      <c r="N32" s="274"/>
    </row>
    <row r="33" spans="2:16">
      <c r="B33" s="14" t="s">
        <v>60</v>
      </c>
      <c r="C33" s="85">
        <v>2620051</v>
      </c>
      <c r="D33" s="85">
        <v>2100</v>
      </c>
      <c r="E33" s="85">
        <v>292879</v>
      </c>
      <c r="F33" s="85">
        <v>1577788</v>
      </c>
      <c r="G33" s="85">
        <v>129493</v>
      </c>
      <c r="H33" s="216">
        <v>4622311</v>
      </c>
      <c r="I33" s="274"/>
      <c r="J33" s="274"/>
      <c r="K33" s="274"/>
      <c r="L33" s="274"/>
      <c r="M33" s="274"/>
      <c r="N33" s="274"/>
    </row>
    <row r="34" spans="2:16">
      <c r="B34" s="14" t="s">
        <v>70</v>
      </c>
      <c r="C34" s="85">
        <v>13239255</v>
      </c>
      <c r="D34" s="85">
        <v>43</v>
      </c>
      <c r="E34" s="85">
        <v>397737</v>
      </c>
      <c r="F34" s="85">
        <v>6296318</v>
      </c>
      <c r="G34" s="85">
        <v>1839829</v>
      </c>
      <c r="H34" s="216">
        <v>21773182</v>
      </c>
      <c r="I34" s="274"/>
      <c r="J34" s="274"/>
      <c r="K34" s="274"/>
      <c r="L34" s="274"/>
      <c r="M34" s="274"/>
      <c r="N34" s="274"/>
    </row>
    <row r="35" spans="2:16">
      <c r="B35" s="14" t="s">
        <v>59</v>
      </c>
      <c r="C35" s="85">
        <v>101676401</v>
      </c>
      <c r="D35" s="85">
        <v>134144</v>
      </c>
      <c r="E35" s="85">
        <v>8932442</v>
      </c>
      <c r="F35" s="85">
        <v>17224625</v>
      </c>
      <c r="G35" s="85">
        <v>3608305</v>
      </c>
      <c r="H35" s="216">
        <v>131575917</v>
      </c>
      <c r="I35" s="274"/>
      <c r="J35" s="274"/>
      <c r="K35" s="274"/>
      <c r="L35" s="274"/>
      <c r="M35" s="274"/>
      <c r="N35" s="274"/>
    </row>
    <row r="36" spans="2:16">
      <c r="B36" s="14" t="s">
        <v>71</v>
      </c>
      <c r="C36" s="85">
        <v>104378529</v>
      </c>
      <c r="D36" s="85">
        <v>97595</v>
      </c>
      <c r="E36" s="85">
        <v>6251291</v>
      </c>
      <c r="F36" s="85">
        <v>11519468</v>
      </c>
      <c r="G36" s="85">
        <v>2986639</v>
      </c>
      <c r="H36" s="216">
        <v>125233522</v>
      </c>
    </row>
    <row r="37" spans="2:16">
      <c r="B37" s="14" t="s">
        <v>58</v>
      </c>
      <c r="C37" s="85">
        <v>36296661</v>
      </c>
      <c r="D37" s="85">
        <v>7010</v>
      </c>
      <c r="E37" s="85">
        <v>298902</v>
      </c>
      <c r="F37" s="85">
        <v>4554720</v>
      </c>
      <c r="G37" s="85">
        <v>1494700</v>
      </c>
      <c r="H37" s="216">
        <v>42651993</v>
      </c>
    </row>
    <row r="38" spans="2:16">
      <c r="B38" s="14" t="s">
        <v>67</v>
      </c>
      <c r="C38" s="85">
        <v>190964310</v>
      </c>
      <c r="D38" s="85">
        <v>79937</v>
      </c>
      <c r="E38" s="85">
        <v>2054565</v>
      </c>
      <c r="F38" s="85">
        <v>6326465</v>
      </c>
      <c r="G38" s="85">
        <v>602509</v>
      </c>
      <c r="H38" s="216">
        <v>200027786</v>
      </c>
    </row>
    <row r="39" spans="2:16">
      <c r="B39" s="14" t="s">
        <v>54</v>
      </c>
      <c r="C39" s="85">
        <v>114575526</v>
      </c>
      <c r="D39" s="85">
        <v>6266</v>
      </c>
      <c r="E39" s="85">
        <v>634326</v>
      </c>
      <c r="F39" s="85">
        <v>3414913</v>
      </c>
      <c r="G39" s="85">
        <v>0</v>
      </c>
      <c r="H39" s="216">
        <v>118631031</v>
      </c>
    </row>
    <row r="40" spans="2:16">
      <c r="B40" s="86" t="s">
        <v>342</v>
      </c>
    </row>
    <row r="41" spans="2:16" ht="13.8" customHeight="1">
      <c r="B41" s="142" t="s">
        <v>350</v>
      </c>
      <c r="C41" s="82"/>
      <c r="D41" s="82"/>
      <c r="E41" s="82"/>
      <c r="F41" s="82"/>
      <c r="G41" s="82"/>
      <c r="H41" s="82"/>
    </row>
    <row r="42" spans="2:16">
      <c r="C42" s="82"/>
      <c r="D42" s="82"/>
      <c r="E42" s="82"/>
      <c r="F42" s="82"/>
      <c r="G42" s="82"/>
      <c r="H42" s="82"/>
    </row>
    <row r="44" spans="2:16">
      <c r="B44" s="27" t="s">
        <v>306</v>
      </c>
      <c r="C44" s="27"/>
    </row>
    <row r="45" spans="2:16">
      <c r="B45" s="184" t="s">
        <v>318</v>
      </c>
      <c r="C45" s="184"/>
    </row>
    <row r="46" spans="2:16">
      <c r="C46" s="46" t="s">
        <v>80</v>
      </c>
      <c r="D46" s="46" t="s">
        <v>24</v>
      </c>
      <c r="E46" s="46" t="s">
        <v>26</v>
      </c>
      <c r="F46" s="46" t="s">
        <v>28</v>
      </c>
    </row>
    <row r="47" spans="2:16">
      <c r="B47" s="14" t="s">
        <v>347</v>
      </c>
      <c r="C47" s="85">
        <v>2111770000</v>
      </c>
      <c r="D47" s="85">
        <v>2111440000</v>
      </c>
      <c r="E47" s="85">
        <v>2097140000</v>
      </c>
      <c r="F47" s="85">
        <v>2168860000</v>
      </c>
      <c r="M47" s="111"/>
      <c r="N47" s="111"/>
      <c r="O47" s="111"/>
      <c r="P47" s="111"/>
    </row>
    <row r="48" spans="2:16">
      <c r="B48" s="14" t="s">
        <v>69</v>
      </c>
      <c r="C48" s="85">
        <v>46119965</v>
      </c>
      <c r="D48" s="85">
        <v>50336160</v>
      </c>
      <c r="E48" s="85">
        <v>56371052</v>
      </c>
      <c r="F48" s="85">
        <v>59562445</v>
      </c>
      <c r="M48" s="111"/>
      <c r="N48" s="111"/>
      <c r="O48" s="111"/>
      <c r="P48" s="111"/>
    </row>
    <row r="49" spans="2:16">
      <c r="B49" s="14" t="s">
        <v>47</v>
      </c>
      <c r="C49" s="85">
        <v>42237159</v>
      </c>
      <c r="D49" s="85">
        <v>42929920</v>
      </c>
      <c r="E49" s="85">
        <v>43506358</v>
      </c>
      <c r="F49" s="85">
        <v>48919987</v>
      </c>
      <c r="M49" s="111"/>
      <c r="N49" s="111"/>
      <c r="O49" s="111"/>
      <c r="P49" s="111"/>
    </row>
    <row r="50" spans="2:16">
      <c r="B50" s="14" t="s">
        <v>54</v>
      </c>
      <c r="C50" s="85">
        <v>158751929</v>
      </c>
      <c r="D50" s="85">
        <v>175705396</v>
      </c>
      <c r="E50" s="85">
        <v>116858250</v>
      </c>
      <c r="F50" s="85">
        <v>118631031</v>
      </c>
      <c r="M50" s="111"/>
      <c r="N50" s="111"/>
      <c r="O50" s="111"/>
      <c r="P50" s="111"/>
    </row>
    <row r="51" spans="2:16">
      <c r="B51" s="14" t="s">
        <v>49</v>
      </c>
      <c r="C51" s="85">
        <v>2990572</v>
      </c>
      <c r="D51" s="85">
        <v>3460358</v>
      </c>
      <c r="E51" s="85">
        <v>3684489</v>
      </c>
      <c r="F51" s="85">
        <v>3766585</v>
      </c>
      <c r="M51" s="111"/>
      <c r="N51" s="111"/>
      <c r="O51" s="111"/>
      <c r="P51" s="111"/>
    </row>
    <row r="52" spans="2:16">
      <c r="B52" s="14" t="s">
        <v>50</v>
      </c>
      <c r="C52" s="85">
        <v>1854978</v>
      </c>
      <c r="D52" s="85">
        <v>1711626</v>
      </c>
      <c r="E52" s="85">
        <v>1953732</v>
      </c>
      <c r="F52" s="85">
        <v>1823929</v>
      </c>
      <c r="M52" s="111"/>
      <c r="N52" s="111"/>
      <c r="O52" s="111"/>
      <c r="P52" s="111"/>
    </row>
    <row r="53" spans="2:16">
      <c r="B53" s="14" t="s">
        <v>64</v>
      </c>
      <c r="C53" s="85">
        <v>18262628</v>
      </c>
      <c r="D53" s="85">
        <v>19867699</v>
      </c>
      <c r="E53" s="85">
        <v>22913480</v>
      </c>
      <c r="F53" s="85">
        <v>33844884</v>
      </c>
      <c r="M53" s="111"/>
      <c r="N53" s="111"/>
      <c r="O53" s="111"/>
      <c r="P53" s="111"/>
    </row>
    <row r="54" spans="2:16">
      <c r="B54" s="14" t="s">
        <v>68</v>
      </c>
      <c r="C54" s="85">
        <v>14165252</v>
      </c>
      <c r="D54" s="85">
        <v>17597706</v>
      </c>
      <c r="E54" s="85">
        <v>19062523</v>
      </c>
      <c r="F54" s="85">
        <v>18301486</v>
      </c>
      <c r="M54" s="111"/>
      <c r="N54" s="111"/>
      <c r="O54" s="111"/>
      <c r="P54" s="111"/>
    </row>
    <row r="55" spans="2:16">
      <c r="B55" s="14" t="s">
        <v>70</v>
      </c>
      <c r="C55" s="85">
        <v>20609512</v>
      </c>
      <c r="D55" s="85">
        <v>20734361</v>
      </c>
      <c r="E55" s="85">
        <v>19872869</v>
      </c>
      <c r="F55" s="85">
        <v>21773182</v>
      </c>
      <c r="M55" s="111"/>
      <c r="N55" s="111"/>
      <c r="O55" s="111"/>
      <c r="P55" s="111"/>
    </row>
    <row r="56" spans="2:16">
      <c r="B56" s="14" t="s">
        <v>71</v>
      </c>
      <c r="C56" s="85">
        <v>90477546</v>
      </c>
      <c r="D56" s="85">
        <v>93254044</v>
      </c>
      <c r="E56" s="85">
        <v>125455649</v>
      </c>
      <c r="F56" s="85">
        <v>125233522</v>
      </c>
      <c r="M56" s="111"/>
      <c r="N56" s="111"/>
      <c r="O56" s="111"/>
      <c r="P56" s="111"/>
    </row>
    <row r="57" spans="2:16">
      <c r="B57" s="14" t="s">
        <v>51</v>
      </c>
      <c r="C57" s="85">
        <v>315146903</v>
      </c>
      <c r="D57" s="85">
        <v>299663057</v>
      </c>
      <c r="E57" s="85">
        <v>304814284</v>
      </c>
      <c r="F57" s="85">
        <v>325073985</v>
      </c>
      <c r="M57" s="111"/>
      <c r="N57" s="111"/>
      <c r="O57" s="111"/>
      <c r="P57" s="111"/>
    </row>
    <row r="58" spans="2:16">
      <c r="B58" s="14" t="s">
        <v>57</v>
      </c>
      <c r="C58" s="85">
        <v>352996320</v>
      </c>
      <c r="D58" s="85">
        <v>370740801</v>
      </c>
      <c r="E58" s="85">
        <v>383204029</v>
      </c>
      <c r="F58" s="85">
        <v>387770912</v>
      </c>
      <c r="M58" s="111"/>
      <c r="N58" s="111"/>
      <c r="O58" s="111"/>
      <c r="P58" s="111"/>
    </row>
    <row r="59" spans="2:16">
      <c r="B59" s="14" t="s">
        <v>58</v>
      </c>
      <c r="C59" s="85">
        <v>71333632</v>
      </c>
      <c r="D59" s="85">
        <v>67051622</v>
      </c>
      <c r="E59" s="85">
        <v>69958964</v>
      </c>
      <c r="F59" s="85">
        <v>42651993</v>
      </c>
      <c r="M59" s="111"/>
      <c r="N59" s="111"/>
      <c r="O59" s="111"/>
      <c r="P59" s="111"/>
    </row>
    <row r="60" spans="2:16">
      <c r="B60" s="14" t="s">
        <v>46</v>
      </c>
      <c r="C60" s="85">
        <v>12963884</v>
      </c>
      <c r="D60" s="85">
        <v>13681198</v>
      </c>
      <c r="E60" s="85">
        <v>13960246</v>
      </c>
      <c r="F60" s="85">
        <v>16927613</v>
      </c>
      <c r="M60" s="111"/>
      <c r="N60" s="111"/>
      <c r="O60" s="111"/>
      <c r="P60" s="111"/>
    </row>
    <row r="61" spans="2:16">
      <c r="B61" s="14" t="s">
        <v>45</v>
      </c>
      <c r="C61" s="85">
        <v>8032920</v>
      </c>
      <c r="D61" s="85">
        <v>9987986</v>
      </c>
      <c r="E61" s="85">
        <v>11767578</v>
      </c>
      <c r="F61" s="85">
        <v>12260094</v>
      </c>
      <c r="M61" s="111"/>
      <c r="N61" s="111"/>
      <c r="O61" s="111"/>
      <c r="P61" s="111"/>
    </row>
    <row r="62" spans="2:16">
      <c r="B62" s="14" t="s">
        <v>55</v>
      </c>
      <c r="C62" s="85">
        <v>130460276</v>
      </c>
      <c r="D62" s="85">
        <v>129673711</v>
      </c>
      <c r="E62" s="85">
        <v>136041718</v>
      </c>
      <c r="F62" s="85">
        <v>147413229</v>
      </c>
      <c r="M62" s="111"/>
      <c r="N62" s="111"/>
      <c r="O62" s="111"/>
      <c r="P62" s="111"/>
    </row>
    <row r="63" spans="2:16">
      <c r="B63" s="14" t="s">
        <v>66</v>
      </c>
      <c r="C63" s="85">
        <v>1573391</v>
      </c>
      <c r="D63" s="85">
        <v>1940568</v>
      </c>
      <c r="E63" s="85">
        <v>1836258</v>
      </c>
      <c r="F63" s="85">
        <v>1712697</v>
      </c>
      <c r="M63" s="111"/>
      <c r="N63" s="111"/>
      <c r="O63" s="111"/>
      <c r="P63" s="111"/>
    </row>
    <row r="64" spans="2:16">
      <c r="B64" s="14" t="s">
        <v>60</v>
      </c>
      <c r="C64" s="85">
        <v>4286864</v>
      </c>
      <c r="D64" s="85">
        <v>4540740</v>
      </c>
      <c r="E64" s="85">
        <v>4840314</v>
      </c>
      <c r="F64" s="85">
        <v>4622311</v>
      </c>
      <c r="M64" s="111"/>
      <c r="N64" s="111"/>
      <c r="O64" s="111"/>
      <c r="P64" s="111"/>
    </row>
    <row r="65" spans="2:16">
      <c r="B65" s="14" t="s">
        <v>52</v>
      </c>
      <c r="C65" s="85">
        <v>10301845</v>
      </c>
      <c r="D65" s="85">
        <v>8534002</v>
      </c>
      <c r="E65" s="85">
        <v>11321117</v>
      </c>
      <c r="F65" s="85">
        <v>10420312</v>
      </c>
      <c r="M65" s="111"/>
      <c r="N65" s="111"/>
      <c r="O65" s="111"/>
      <c r="P65" s="111"/>
    </row>
    <row r="66" spans="2:16">
      <c r="B66" s="14" t="s">
        <v>48</v>
      </c>
      <c r="C66" s="85">
        <v>1298971</v>
      </c>
      <c r="D66" s="85">
        <v>1287615</v>
      </c>
      <c r="E66" s="85">
        <v>1349095</v>
      </c>
      <c r="F66" s="85">
        <v>2143671</v>
      </c>
      <c r="M66" s="111"/>
      <c r="N66" s="111"/>
      <c r="O66" s="111"/>
      <c r="P66" s="111"/>
    </row>
    <row r="67" spans="2:16">
      <c r="B67" s="14" t="s">
        <v>63</v>
      </c>
      <c r="C67" s="85">
        <v>118051339</v>
      </c>
      <c r="D67" s="85">
        <v>130094410</v>
      </c>
      <c r="E67" s="85">
        <v>139879536</v>
      </c>
      <c r="F67" s="85">
        <v>144141579</v>
      </c>
      <c r="M67" s="111"/>
      <c r="N67" s="111"/>
      <c r="O67" s="111"/>
      <c r="P67" s="111"/>
    </row>
    <row r="68" spans="2:16">
      <c r="B68" s="14" t="s">
        <v>56</v>
      </c>
      <c r="C68" s="85">
        <v>160696840</v>
      </c>
      <c r="D68" s="85">
        <v>182435351</v>
      </c>
      <c r="E68" s="85">
        <v>163002317</v>
      </c>
      <c r="F68" s="85">
        <v>157455990</v>
      </c>
      <c r="M68" s="111"/>
      <c r="N68" s="111"/>
      <c r="O68" s="111"/>
      <c r="P68" s="111"/>
    </row>
    <row r="69" spans="2:16">
      <c r="B69" s="14" t="s">
        <v>65</v>
      </c>
      <c r="C69" s="85">
        <v>9789974</v>
      </c>
      <c r="D69" s="85">
        <v>10940974</v>
      </c>
      <c r="E69" s="85">
        <v>9669229</v>
      </c>
      <c r="F69" s="85">
        <v>10346968</v>
      </c>
      <c r="M69" s="111"/>
      <c r="N69" s="111"/>
      <c r="O69" s="111"/>
      <c r="P69" s="111"/>
    </row>
    <row r="70" spans="2:16">
      <c r="B70" s="14" t="s">
        <v>67</v>
      </c>
      <c r="C70" s="85">
        <v>247552111</v>
      </c>
      <c r="D70" s="85">
        <v>172452079</v>
      </c>
      <c r="E70" s="85">
        <v>175698723</v>
      </c>
      <c r="F70" s="85">
        <v>200027786</v>
      </c>
      <c r="M70" s="111"/>
      <c r="N70" s="111"/>
      <c r="O70" s="111"/>
      <c r="P70" s="111"/>
    </row>
    <row r="71" spans="2:16">
      <c r="B71" s="14" t="s">
        <v>62</v>
      </c>
      <c r="C71" s="85">
        <v>7051623</v>
      </c>
      <c r="D71" s="85">
        <v>7091829</v>
      </c>
      <c r="E71" s="85">
        <v>7923648</v>
      </c>
      <c r="F71" s="85">
        <v>8546932</v>
      </c>
      <c r="M71" s="111"/>
      <c r="N71" s="111"/>
      <c r="O71" s="111"/>
      <c r="P71" s="111"/>
    </row>
    <row r="72" spans="2:16">
      <c r="B72" s="14" t="s">
        <v>53</v>
      </c>
      <c r="C72" s="85">
        <v>5068287</v>
      </c>
      <c r="D72" s="85">
        <v>5444784</v>
      </c>
      <c r="E72" s="85">
        <v>4810258</v>
      </c>
      <c r="F72" s="85">
        <v>8313813</v>
      </c>
      <c r="M72" s="111"/>
      <c r="N72" s="111"/>
      <c r="O72" s="111"/>
      <c r="P72" s="111"/>
    </row>
    <row r="73" spans="2:16">
      <c r="B73" s="14" t="s">
        <v>61</v>
      </c>
      <c r="C73" s="85">
        <v>108475037</v>
      </c>
      <c r="D73" s="85">
        <v>103397339</v>
      </c>
      <c r="E73" s="85">
        <v>106715249</v>
      </c>
      <c r="F73" s="85">
        <v>121957549</v>
      </c>
      <c r="M73" s="111"/>
      <c r="N73" s="111"/>
      <c r="O73" s="111"/>
      <c r="P73" s="111"/>
    </row>
    <row r="74" spans="2:16">
      <c r="B74" s="14" t="s">
        <v>59</v>
      </c>
      <c r="C74" s="85">
        <v>151224958</v>
      </c>
      <c r="D74" s="85">
        <v>163286978</v>
      </c>
      <c r="E74" s="85">
        <v>137021154</v>
      </c>
      <c r="F74" s="85">
        <v>131575917</v>
      </c>
      <c r="M74" s="111"/>
      <c r="N74" s="111"/>
      <c r="O74" s="111"/>
      <c r="P74" s="111"/>
    </row>
    <row r="75" spans="2:16">
      <c r="B75" s="86" t="s">
        <v>342</v>
      </c>
    </row>
    <row r="76" spans="2:16">
      <c r="B76" s="227"/>
    </row>
    <row r="77" spans="2:16">
      <c r="B77" s="184"/>
    </row>
    <row r="78" spans="2:16">
      <c r="B78" s="27" t="s">
        <v>311</v>
      </c>
      <c r="I78" s="111"/>
      <c r="J78" s="111"/>
      <c r="K78" s="111"/>
    </row>
    <row r="79" spans="2:16">
      <c r="B79" s="184" t="s">
        <v>318</v>
      </c>
      <c r="I79" s="111"/>
      <c r="J79" s="111"/>
      <c r="K79" s="111"/>
    </row>
    <row r="80" spans="2:16">
      <c r="C80" s="46" t="s">
        <v>80</v>
      </c>
      <c r="D80" s="46" t="s">
        <v>24</v>
      </c>
      <c r="E80" s="46" t="s">
        <v>26</v>
      </c>
      <c r="F80" s="46" t="s">
        <v>28</v>
      </c>
      <c r="I80" s="111"/>
      <c r="J80" s="111"/>
      <c r="K80" s="111"/>
    </row>
    <row r="81" spans="2:11">
      <c r="B81" s="14" t="s">
        <v>347</v>
      </c>
      <c r="C81" s="85">
        <v>1023370000</v>
      </c>
      <c r="D81" s="85">
        <v>1013500000</v>
      </c>
      <c r="E81" s="85">
        <v>976940000</v>
      </c>
      <c r="F81" s="85">
        <v>970080000</v>
      </c>
      <c r="I81" s="111"/>
      <c r="J81" s="111"/>
      <c r="K81" s="111"/>
    </row>
    <row r="82" spans="2:11">
      <c r="B82" s="14" t="s">
        <v>69</v>
      </c>
      <c r="C82" s="85">
        <v>15995553</v>
      </c>
      <c r="D82" s="85">
        <v>20797372</v>
      </c>
      <c r="E82" s="85">
        <v>27544826</v>
      </c>
      <c r="F82" s="85">
        <v>28794325</v>
      </c>
      <c r="I82" s="111"/>
      <c r="J82" s="111"/>
      <c r="K82" s="111"/>
    </row>
    <row r="83" spans="2:11">
      <c r="B83" s="14" t="s">
        <v>47</v>
      </c>
      <c r="C83" s="85">
        <v>2929843</v>
      </c>
      <c r="D83" s="85">
        <v>2665406</v>
      </c>
      <c r="E83" s="85">
        <v>2768296</v>
      </c>
      <c r="F83" s="85">
        <v>3812115</v>
      </c>
      <c r="I83" s="111"/>
      <c r="J83" s="111"/>
      <c r="K83" s="111"/>
    </row>
    <row r="84" spans="2:11">
      <c r="B84" s="14" t="s">
        <v>54</v>
      </c>
      <c r="C84" s="85">
        <v>156777246</v>
      </c>
      <c r="D84" s="85">
        <v>171932361</v>
      </c>
      <c r="E84" s="85">
        <v>110326342</v>
      </c>
      <c r="F84" s="85">
        <v>114575526</v>
      </c>
      <c r="I84" s="111"/>
      <c r="J84" s="111"/>
      <c r="K84" s="111"/>
    </row>
    <row r="85" spans="2:11">
      <c r="B85" s="14" t="s">
        <v>49</v>
      </c>
      <c r="C85" s="85">
        <v>1914693</v>
      </c>
      <c r="D85" s="85">
        <v>1767678</v>
      </c>
      <c r="E85" s="85">
        <v>1762822</v>
      </c>
      <c r="F85" s="85">
        <v>1590392</v>
      </c>
      <c r="I85" s="111"/>
      <c r="J85" s="111"/>
      <c r="K85" s="111"/>
    </row>
    <row r="86" spans="2:11">
      <c r="B86" s="14" t="s">
        <v>50</v>
      </c>
      <c r="C86" s="85">
        <v>1448288</v>
      </c>
      <c r="D86" s="85">
        <v>1095728</v>
      </c>
      <c r="E86" s="85">
        <v>1146325</v>
      </c>
      <c r="F86" s="85">
        <v>1009584</v>
      </c>
      <c r="I86" s="111"/>
      <c r="J86" s="111"/>
      <c r="K86" s="111"/>
    </row>
    <row r="87" spans="2:11">
      <c r="B87" s="14" t="s">
        <v>64</v>
      </c>
      <c r="C87" s="85">
        <v>3670423</v>
      </c>
      <c r="D87" s="85">
        <v>3434784</v>
      </c>
      <c r="E87" s="85">
        <v>3804446</v>
      </c>
      <c r="F87" s="85">
        <v>3617896</v>
      </c>
      <c r="I87" s="111"/>
      <c r="J87" s="111"/>
      <c r="K87" s="111"/>
    </row>
    <row r="88" spans="2:11">
      <c r="B88" s="14" t="s">
        <v>68</v>
      </c>
      <c r="C88" s="85">
        <v>3033203</v>
      </c>
      <c r="D88" s="85">
        <v>3690214</v>
      </c>
      <c r="E88" s="85">
        <v>5551451</v>
      </c>
      <c r="F88" s="85">
        <v>1086271</v>
      </c>
      <c r="I88" s="111"/>
      <c r="J88" s="111"/>
      <c r="K88" s="111"/>
    </row>
    <row r="89" spans="2:11">
      <c r="B89" s="14" t="s">
        <v>70</v>
      </c>
      <c r="C89" s="85">
        <v>8162155</v>
      </c>
      <c r="D89" s="85">
        <v>13607169</v>
      </c>
      <c r="E89" s="85">
        <v>12860063</v>
      </c>
      <c r="F89" s="85">
        <v>13239255</v>
      </c>
      <c r="I89" s="111"/>
      <c r="J89" s="111"/>
      <c r="K89" s="111"/>
    </row>
    <row r="90" spans="2:11">
      <c r="B90" s="14" t="s">
        <v>71</v>
      </c>
      <c r="C90" s="85">
        <v>48015370</v>
      </c>
      <c r="D90" s="85">
        <v>75418898</v>
      </c>
      <c r="E90" s="85">
        <v>110440389</v>
      </c>
      <c r="F90" s="85">
        <v>104378529</v>
      </c>
      <c r="I90" s="111"/>
      <c r="J90" s="111"/>
      <c r="K90" s="111"/>
    </row>
    <row r="91" spans="2:11">
      <c r="B91" s="14" t="s">
        <v>51</v>
      </c>
      <c r="C91" s="85">
        <v>105041977</v>
      </c>
      <c r="D91" s="85">
        <v>87723439</v>
      </c>
      <c r="E91" s="85">
        <v>83983765</v>
      </c>
      <c r="F91" s="85">
        <v>87706806</v>
      </c>
      <c r="I91" s="111"/>
      <c r="J91" s="111"/>
      <c r="K91" s="111"/>
    </row>
    <row r="92" spans="2:11">
      <c r="B92" s="14" t="s">
        <v>57</v>
      </c>
      <c r="C92" s="85">
        <v>63750482</v>
      </c>
      <c r="D92" s="85">
        <v>71217267</v>
      </c>
      <c r="E92" s="85">
        <v>69527785</v>
      </c>
      <c r="F92" s="85">
        <v>71370169</v>
      </c>
      <c r="I92" s="111"/>
      <c r="J92" s="111"/>
      <c r="K92" s="111"/>
    </row>
    <row r="93" spans="2:11">
      <c r="B93" s="14" t="s">
        <v>58</v>
      </c>
      <c r="C93" s="85">
        <v>62826621</v>
      </c>
      <c r="D93" s="85">
        <v>59283179</v>
      </c>
      <c r="E93" s="85">
        <v>66322003</v>
      </c>
      <c r="F93" s="85">
        <v>36296661</v>
      </c>
      <c r="I93" s="111"/>
      <c r="J93" s="111"/>
      <c r="K93" s="111"/>
    </row>
    <row r="94" spans="2:11">
      <c r="B94" s="14" t="s">
        <v>46</v>
      </c>
      <c r="C94" s="85">
        <v>6841577</v>
      </c>
      <c r="D94" s="85">
        <v>5392805</v>
      </c>
      <c r="E94" s="85">
        <v>4778463</v>
      </c>
      <c r="F94" s="85">
        <v>4141319</v>
      </c>
      <c r="I94" s="111"/>
      <c r="J94" s="111"/>
      <c r="K94" s="111"/>
    </row>
    <row r="95" spans="2:11">
      <c r="B95" s="14" t="s">
        <v>45</v>
      </c>
      <c r="C95" s="85">
        <v>4804666</v>
      </c>
      <c r="D95" s="85">
        <v>4254600</v>
      </c>
      <c r="E95" s="85">
        <v>4523421</v>
      </c>
      <c r="F95" s="85">
        <v>3339204</v>
      </c>
      <c r="I95" s="111"/>
      <c r="J95" s="111"/>
      <c r="K95" s="111"/>
    </row>
    <row r="96" spans="2:11">
      <c r="B96" s="14" t="s">
        <v>55</v>
      </c>
      <c r="C96" s="85">
        <v>23084193</v>
      </c>
      <c r="D96" s="85">
        <v>20663607</v>
      </c>
      <c r="E96" s="85">
        <v>19334485</v>
      </c>
      <c r="F96" s="85">
        <v>18319686</v>
      </c>
      <c r="I96" s="111"/>
      <c r="J96" s="111"/>
      <c r="K96" s="111"/>
    </row>
    <row r="97" spans="2:11">
      <c r="B97" s="14" t="s">
        <v>66</v>
      </c>
      <c r="C97" s="85">
        <v>611947</v>
      </c>
      <c r="D97" s="85">
        <v>675867</v>
      </c>
      <c r="E97" s="85">
        <v>373635</v>
      </c>
      <c r="F97" s="85">
        <v>476420</v>
      </c>
      <c r="I97" s="111"/>
      <c r="J97" s="111"/>
      <c r="K97" s="111"/>
    </row>
    <row r="98" spans="2:11">
      <c r="B98" s="14" t="s">
        <v>60</v>
      </c>
      <c r="C98" s="85">
        <v>3115152</v>
      </c>
      <c r="D98" s="85">
        <v>3067513</v>
      </c>
      <c r="E98" s="85">
        <v>2723210</v>
      </c>
      <c r="F98" s="85">
        <v>2620051</v>
      </c>
      <c r="I98" s="111"/>
      <c r="J98" s="111"/>
      <c r="K98" s="111"/>
    </row>
    <row r="99" spans="2:11">
      <c r="B99" s="14" t="s">
        <v>52</v>
      </c>
      <c r="C99" s="85">
        <v>3506660</v>
      </c>
      <c r="D99" s="85">
        <v>3266368</v>
      </c>
      <c r="E99" s="85">
        <v>4410950</v>
      </c>
      <c r="F99" s="85">
        <v>2479959</v>
      </c>
      <c r="I99" s="111"/>
      <c r="J99" s="111"/>
      <c r="K99" s="111"/>
    </row>
    <row r="100" spans="2:11">
      <c r="B100" s="14" t="s">
        <v>48</v>
      </c>
      <c r="C100" s="85">
        <v>741291</v>
      </c>
      <c r="D100" s="85">
        <v>450107</v>
      </c>
      <c r="E100" s="85">
        <v>252806</v>
      </c>
      <c r="F100" s="85">
        <v>335304</v>
      </c>
      <c r="I100" s="111"/>
      <c r="J100" s="111"/>
      <c r="K100" s="111"/>
    </row>
    <row r="101" spans="2:11">
      <c r="B101" s="14" t="s">
        <v>63</v>
      </c>
      <c r="C101" s="85">
        <v>47549098</v>
      </c>
      <c r="D101" s="85">
        <v>59346237</v>
      </c>
      <c r="E101" s="85">
        <v>64318486</v>
      </c>
      <c r="F101" s="85">
        <v>70645568</v>
      </c>
      <c r="I101" s="111"/>
      <c r="J101" s="111"/>
      <c r="K101" s="111"/>
    </row>
    <row r="102" spans="2:11">
      <c r="B102" s="14" t="s">
        <v>56</v>
      </c>
      <c r="C102" s="85">
        <v>40757479</v>
      </c>
      <c r="D102" s="85">
        <v>45482177</v>
      </c>
      <c r="E102" s="85">
        <v>45634094</v>
      </c>
      <c r="F102" s="85">
        <v>41521106</v>
      </c>
      <c r="I102" s="111"/>
      <c r="J102" s="111"/>
      <c r="K102" s="111"/>
    </row>
    <row r="103" spans="2:11">
      <c r="B103" s="14" t="s">
        <v>65</v>
      </c>
      <c r="C103" s="85">
        <v>3863740</v>
      </c>
      <c r="D103" s="85">
        <v>3929735</v>
      </c>
      <c r="E103" s="85">
        <v>3351372</v>
      </c>
      <c r="F103" s="85">
        <v>3546807</v>
      </c>
      <c r="I103" s="111"/>
      <c r="J103" s="111"/>
      <c r="K103" s="111"/>
    </row>
    <row r="104" spans="2:11">
      <c r="B104" s="14" t="s">
        <v>67</v>
      </c>
      <c r="C104" s="85">
        <v>237007942</v>
      </c>
      <c r="D104" s="85">
        <v>162638120</v>
      </c>
      <c r="E104" s="85">
        <v>165280996</v>
      </c>
      <c r="F104" s="85">
        <v>190964310</v>
      </c>
      <c r="I104" s="111"/>
      <c r="J104" s="111"/>
      <c r="K104" s="111"/>
    </row>
    <row r="105" spans="2:11">
      <c r="B105" s="14" t="s">
        <v>62</v>
      </c>
      <c r="C105" s="85">
        <v>4059354</v>
      </c>
      <c r="D105" s="85">
        <v>3817228</v>
      </c>
      <c r="E105" s="85">
        <v>3784554</v>
      </c>
      <c r="F105" s="85">
        <v>3412554</v>
      </c>
      <c r="I105" s="111"/>
      <c r="J105" s="111"/>
      <c r="K105" s="111"/>
    </row>
    <row r="106" spans="2:11">
      <c r="B106" s="14" t="s">
        <v>53</v>
      </c>
      <c r="C106" s="85">
        <v>638659</v>
      </c>
      <c r="D106" s="85">
        <v>498902</v>
      </c>
      <c r="E106" s="85">
        <v>333473</v>
      </c>
      <c r="F106" s="85">
        <v>310136</v>
      </c>
      <c r="I106" s="111"/>
      <c r="J106" s="111"/>
      <c r="K106" s="111"/>
    </row>
    <row r="107" spans="2:11">
      <c r="B107" s="14" t="s">
        <v>61</v>
      </c>
      <c r="C107" s="85">
        <v>48259328</v>
      </c>
      <c r="D107" s="85">
        <v>49534273</v>
      </c>
      <c r="E107" s="85">
        <v>57250547</v>
      </c>
      <c r="F107" s="85">
        <v>58811437</v>
      </c>
      <c r="I107" s="111"/>
      <c r="J107" s="111"/>
      <c r="K107" s="111"/>
    </row>
    <row r="108" spans="2:11">
      <c r="B108" s="14" t="s">
        <v>59</v>
      </c>
      <c r="C108" s="85">
        <v>124963562</v>
      </c>
      <c r="D108" s="85">
        <v>137850865</v>
      </c>
      <c r="E108" s="85">
        <v>104549433</v>
      </c>
      <c r="F108" s="85">
        <v>101676401</v>
      </c>
      <c r="I108" s="111"/>
      <c r="J108" s="111"/>
      <c r="K108" s="111"/>
    </row>
    <row r="109" spans="2:11">
      <c r="B109" s="86" t="s">
        <v>342</v>
      </c>
    </row>
    <row r="110" spans="2:11">
      <c r="B110" s="227"/>
    </row>
    <row r="112" spans="2:11">
      <c r="B112" s="27" t="s">
        <v>310</v>
      </c>
    </row>
    <row r="113" spans="2:6">
      <c r="B113" s="184" t="s">
        <v>318</v>
      </c>
    </row>
    <row r="114" spans="2:6">
      <c r="C114" s="46" t="s">
        <v>80</v>
      </c>
      <c r="D114" s="46" t="s">
        <v>24</v>
      </c>
      <c r="E114" s="46" t="s">
        <v>26</v>
      </c>
      <c r="F114" s="46" t="s">
        <v>28</v>
      </c>
    </row>
    <row r="115" spans="2:6">
      <c r="B115" s="14" t="s">
        <v>347</v>
      </c>
      <c r="C115" s="85">
        <v>29890000</v>
      </c>
      <c r="D115" s="85">
        <v>25850000</v>
      </c>
      <c r="E115" s="85">
        <v>17600000</v>
      </c>
      <c r="F115" s="85">
        <v>14360000</v>
      </c>
    </row>
    <row r="116" spans="2:6">
      <c r="B116" s="14" t="s">
        <v>69</v>
      </c>
      <c r="C116" s="85">
        <v>74532</v>
      </c>
      <c r="D116" s="85" t="s">
        <v>72</v>
      </c>
      <c r="E116" s="85" t="s">
        <v>72</v>
      </c>
      <c r="F116" s="85" t="s">
        <v>72</v>
      </c>
    </row>
    <row r="117" spans="2:6">
      <c r="B117" s="14" t="s">
        <v>47</v>
      </c>
      <c r="C117" s="85">
        <v>2723004</v>
      </c>
      <c r="D117" s="85">
        <v>1690673</v>
      </c>
      <c r="E117" s="85">
        <v>1797742</v>
      </c>
      <c r="F117" s="85">
        <v>1753627</v>
      </c>
    </row>
    <row r="118" spans="2:6">
      <c r="B118" s="14" t="s">
        <v>54</v>
      </c>
      <c r="C118" s="85">
        <v>14481</v>
      </c>
      <c r="D118" s="85">
        <v>18893</v>
      </c>
      <c r="E118" s="85">
        <v>11917</v>
      </c>
      <c r="F118" s="85">
        <v>6266</v>
      </c>
    </row>
    <row r="119" spans="2:6">
      <c r="B119" s="14" t="s">
        <v>49</v>
      </c>
      <c r="C119" s="85">
        <v>93</v>
      </c>
      <c r="D119" s="85">
        <v>51</v>
      </c>
      <c r="E119" s="85">
        <v>56</v>
      </c>
      <c r="F119" s="85">
        <v>0</v>
      </c>
    </row>
    <row r="120" spans="2:6">
      <c r="B120" s="14" t="s">
        <v>50</v>
      </c>
      <c r="C120" s="85">
        <v>6702</v>
      </c>
      <c r="D120" s="85">
        <v>20</v>
      </c>
      <c r="E120" s="85">
        <v>0</v>
      </c>
      <c r="F120" s="85">
        <v>0</v>
      </c>
    </row>
    <row r="121" spans="2:6">
      <c r="B121" s="14" t="s">
        <v>64</v>
      </c>
      <c r="C121" s="85">
        <v>76171</v>
      </c>
      <c r="D121" s="85">
        <v>79129</v>
      </c>
      <c r="E121" s="85">
        <v>80980</v>
      </c>
      <c r="F121" s="85">
        <v>93557</v>
      </c>
    </row>
    <row r="122" spans="2:6">
      <c r="B122" s="14" t="s">
        <v>68</v>
      </c>
      <c r="C122" s="85">
        <v>2883</v>
      </c>
      <c r="D122" s="85">
        <v>3871</v>
      </c>
      <c r="E122" s="85">
        <v>4121</v>
      </c>
      <c r="F122" s="85">
        <v>5253</v>
      </c>
    </row>
    <row r="123" spans="2:6">
      <c r="B123" s="14" t="s">
        <v>70</v>
      </c>
      <c r="C123" s="85">
        <v>56</v>
      </c>
      <c r="D123" s="85">
        <v>20</v>
      </c>
      <c r="E123" s="85">
        <v>59</v>
      </c>
      <c r="F123" s="85">
        <v>43</v>
      </c>
    </row>
    <row r="124" spans="2:6">
      <c r="B124" s="14" t="s">
        <v>71</v>
      </c>
      <c r="C124" s="85">
        <v>444764</v>
      </c>
      <c r="D124" s="85">
        <v>495960</v>
      </c>
      <c r="E124" s="85">
        <v>54816</v>
      </c>
      <c r="F124" s="85">
        <v>97595</v>
      </c>
    </row>
    <row r="125" spans="2:6">
      <c r="B125" s="14" t="s">
        <v>51</v>
      </c>
      <c r="C125" s="85">
        <v>7153065</v>
      </c>
      <c r="D125" s="85">
        <v>6061879</v>
      </c>
      <c r="E125" s="85">
        <v>4993726</v>
      </c>
      <c r="F125" s="85">
        <v>4344300</v>
      </c>
    </row>
    <row r="126" spans="2:6">
      <c r="B126" s="14" t="s">
        <v>57</v>
      </c>
      <c r="C126" s="85">
        <v>11016534</v>
      </c>
      <c r="D126" s="85">
        <v>8377954</v>
      </c>
      <c r="E126" s="85">
        <v>4541167</v>
      </c>
      <c r="F126" s="85">
        <v>1944014</v>
      </c>
    </row>
    <row r="127" spans="2:6">
      <c r="B127" s="14" t="s">
        <v>58</v>
      </c>
      <c r="C127" s="85">
        <v>20832</v>
      </c>
      <c r="D127" s="85">
        <v>21909</v>
      </c>
      <c r="E127" s="85">
        <v>7222</v>
      </c>
      <c r="F127" s="85">
        <v>7010</v>
      </c>
    </row>
    <row r="128" spans="2:6">
      <c r="B128" s="14" t="s">
        <v>46</v>
      </c>
      <c r="C128" s="85">
        <v>89881</v>
      </c>
      <c r="D128" s="85">
        <v>91727</v>
      </c>
      <c r="E128" s="85">
        <v>80503</v>
      </c>
      <c r="F128" s="85">
        <v>82097</v>
      </c>
    </row>
    <row r="129" spans="2:6">
      <c r="B129" s="14" t="s">
        <v>45</v>
      </c>
      <c r="C129" s="85">
        <v>13417</v>
      </c>
      <c r="D129" s="85">
        <v>13122</v>
      </c>
      <c r="E129" s="85">
        <v>7489</v>
      </c>
      <c r="F129" s="85">
        <v>8879</v>
      </c>
    </row>
    <row r="130" spans="2:6">
      <c r="B130" s="14" t="s">
        <v>55</v>
      </c>
      <c r="C130" s="85">
        <v>5814274</v>
      </c>
      <c r="D130" s="85">
        <v>6696869</v>
      </c>
      <c r="E130" s="85">
        <v>3716892</v>
      </c>
      <c r="F130" s="85">
        <v>3733871</v>
      </c>
    </row>
    <row r="131" spans="2:6">
      <c r="B131" s="14" t="s">
        <v>66</v>
      </c>
      <c r="C131" s="85">
        <v>840</v>
      </c>
      <c r="D131" s="85">
        <v>543</v>
      </c>
      <c r="E131" s="85">
        <v>198</v>
      </c>
      <c r="F131" s="85">
        <v>255</v>
      </c>
    </row>
    <row r="132" spans="2:6">
      <c r="B132" s="14" t="s">
        <v>60</v>
      </c>
      <c r="C132" s="85">
        <v>1020</v>
      </c>
      <c r="D132" s="85">
        <v>2408</v>
      </c>
      <c r="E132" s="85">
        <v>1919</v>
      </c>
      <c r="F132" s="85">
        <v>2100</v>
      </c>
    </row>
    <row r="133" spans="2:6">
      <c r="B133" s="14" t="s">
        <v>52</v>
      </c>
      <c r="C133" s="85">
        <v>134180</v>
      </c>
      <c r="D133" s="85">
        <v>0</v>
      </c>
      <c r="E133" s="85">
        <v>5</v>
      </c>
      <c r="F133" s="85">
        <v>0</v>
      </c>
    </row>
    <row r="134" spans="2:6">
      <c r="B134" s="14" t="s">
        <v>48</v>
      </c>
      <c r="C134" s="85">
        <v>5972</v>
      </c>
      <c r="D134" s="85">
        <v>6121</v>
      </c>
      <c r="E134" s="85">
        <v>5451</v>
      </c>
      <c r="F134" s="85">
        <v>4960</v>
      </c>
    </row>
    <row r="135" spans="2:6">
      <c r="B135" s="14" t="s">
        <v>63</v>
      </c>
      <c r="C135" s="85">
        <v>1598813</v>
      </c>
      <c r="D135" s="85">
        <v>1232358</v>
      </c>
      <c r="E135" s="85">
        <v>1223083</v>
      </c>
      <c r="F135" s="85">
        <v>1085439</v>
      </c>
    </row>
    <row r="136" spans="2:6">
      <c r="B136" s="14" t="s">
        <v>56</v>
      </c>
      <c r="C136" s="85">
        <v>328351</v>
      </c>
      <c r="D136" s="85">
        <v>673054</v>
      </c>
      <c r="E136" s="85">
        <v>572271</v>
      </c>
      <c r="F136" s="85">
        <v>627540</v>
      </c>
    </row>
    <row r="137" spans="2:6">
      <c r="B137" s="14" t="s">
        <v>65</v>
      </c>
      <c r="C137" s="85">
        <v>32333</v>
      </c>
      <c r="D137" s="85">
        <v>22473</v>
      </c>
      <c r="E137" s="85">
        <v>23271</v>
      </c>
      <c r="F137" s="85">
        <v>30478</v>
      </c>
    </row>
    <row r="138" spans="2:6">
      <c r="B138" s="14" t="s">
        <v>67</v>
      </c>
      <c r="C138" s="85">
        <v>182178</v>
      </c>
      <c r="D138" s="85">
        <v>68015</v>
      </c>
      <c r="E138" s="85">
        <v>99951</v>
      </c>
      <c r="F138" s="85">
        <v>79937</v>
      </c>
    </row>
    <row r="139" spans="2:6">
      <c r="B139" s="14" t="s">
        <v>62</v>
      </c>
      <c r="C139" s="85">
        <v>71293</v>
      </c>
      <c r="D139" s="85">
        <v>59657</v>
      </c>
      <c r="E139" s="85">
        <v>36345</v>
      </c>
      <c r="F139" s="85">
        <v>40857</v>
      </c>
    </row>
    <row r="140" spans="2:6">
      <c r="B140" s="14" t="s">
        <v>53</v>
      </c>
      <c r="C140" s="85">
        <v>36038</v>
      </c>
      <c r="D140" s="85">
        <v>34653</v>
      </c>
      <c r="E140" s="85">
        <v>37357</v>
      </c>
      <c r="F140" s="85">
        <v>39263</v>
      </c>
    </row>
    <row r="141" spans="2:6">
      <c r="B141" s="14" t="s">
        <v>61</v>
      </c>
      <c r="C141" s="85">
        <v>7308</v>
      </c>
      <c r="D141" s="85">
        <v>8406</v>
      </c>
      <c r="E141" s="85">
        <v>13491</v>
      </c>
      <c r="F141" s="85">
        <v>156033</v>
      </c>
    </row>
    <row r="142" spans="2:6">
      <c r="B142" s="14" t="s">
        <v>59</v>
      </c>
      <c r="C142" s="85">
        <v>43164</v>
      </c>
      <c r="D142" s="85">
        <v>107501</v>
      </c>
      <c r="E142" s="85">
        <v>220726</v>
      </c>
      <c r="F142" s="85">
        <v>134144</v>
      </c>
    </row>
    <row r="143" spans="2:6">
      <c r="B143" s="86" t="s">
        <v>342</v>
      </c>
    </row>
    <row r="144" spans="2:6">
      <c r="B144" s="227"/>
    </row>
    <row r="146" spans="2:6">
      <c r="B146" s="27" t="s">
        <v>309</v>
      </c>
    </row>
    <row r="147" spans="2:6">
      <c r="B147" s="184" t="s">
        <v>318</v>
      </c>
    </row>
    <row r="148" spans="2:6">
      <c r="C148" s="46" t="s">
        <v>80</v>
      </c>
      <c r="D148" s="46" t="s">
        <v>24</v>
      </c>
      <c r="E148" s="46" t="s">
        <v>26</v>
      </c>
      <c r="F148" s="46" t="s">
        <v>28</v>
      </c>
    </row>
    <row r="149" spans="2:6">
      <c r="B149" s="14" t="s">
        <v>347</v>
      </c>
      <c r="C149" s="85">
        <v>99260000</v>
      </c>
      <c r="D149" s="85">
        <v>106970000</v>
      </c>
      <c r="E149" s="85">
        <v>121850000</v>
      </c>
      <c r="F149" s="85">
        <v>129720000</v>
      </c>
    </row>
    <row r="150" spans="2:6">
      <c r="B150" s="14" t="s">
        <v>69</v>
      </c>
      <c r="C150" s="85">
        <v>3308205</v>
      </c>
      <c r="D150" s="85" t="s">
        <v>72</v>
      </c>
      <c r="E150" s="85" t="s">
        <v>72</v>
      </c>
      <c r="F150" s="85" t="s">
        <v>72</v>
      </c>
    </row>
    <row r="151" spans="2:6">
      <c r="B151" s="14" t="s">
        <v>47</v>
      </c>
      <c r="C151" s="85">
        <v>4713913</v>
      </c>
      <c r="D151" s="85">
        <v>5536496</v>
      </c>
      <c r="E151" s="85">
        <v>5490423</v>
      </c>
      <c r="F151" s="85">
        <v>5494381</v>
      </c>
    </row>
    <row r="152" spans="2:6">
      <c r="B152" s="14" t="s">
        <v>54</v>
      </c>
      <c r="C152" s="85">
        <v>171682</v>
      </c>
      <c r="D152" s="85">
        <v>193684</v>
      </c>
      <c r="E152" s="85">
        <v>461872</v>
      </c>
      <c r="F152" s="85">
        <v>634326</v>
      </c>
    </row>
    <row r="153" spans="2:6">
      <c r="B153" s="14" t="s">
        <v>49</v>
      </c>
      <c r="C153" s="85">
        <v>39412</v>
      </c>
      <c r="D153" s="85">
        <v>48843</v>
      </c>
      <c r="E153" s="85">
        <v>35528</v>
      </c>
      <c r="F153" s="85">
        <v>73880</v>
      </c>
    </row>
    <row r="154" spans="2:6">
      <c r="B154" s="14" t="s">
        <v>50</v>
      </c>
      <c r="C154" s="85">
        <v>11167</v>
      </c>
      <c r="D154" s="85">
        <v>30894</v>
      </c>
      <c r="E154" s="85">
        <v>74111</v>
      </c>
      <c r="F154" s="85">
        <v>131818</v>
      </c>
    </row>
    <row r="155" spans="2:6">
      <c r="B155" s="14" t="s">
        <v>64</v>
      </c>
      <c r="C155" s="85">
        <v>959049</v>
      </c>
      <c r="D155" s="85">
        <v>1016415</v>
      </c>
      <c r="E155" s="85">
        <v>1032496</v>
      </c>
      <c r="F155" s="85">
        <v>1200655</v>
      </c>
    </row>
    <row r="156" spans="2:6">
      <c r="B156" s="14" t="s">
        <v>68</v>
      </c>
      <c r="C156" s="85">
        <v>3423602</v>
      </c>
      <c r="D156" s="85">
        <v>3556470</v>
      </c>
      <c r="E156" s="85">
        <v>3715843</v>
      </c>
      <c r="F156" s="85">
        <v>3452677</v>
      </c>
    </row>
    <row r="157" spans="2:6">
      <c r="B157" s="14" t="s">
        <v>70</v>
      </c>
      <c r="C157" s="85">
        <v>348518</v>
      </c>
      <c r="D157" s="85">
        <v>513932</v>
      </c>
      <c r="E157" s="85">
        <v>506587</v>
      </c>
      <c r="F157" s="85">
        <v>397737</v>
      </c>
    </row>
    <row r="158" spans="2:6">
      <c r="B158" s="14" t="s">
        <v>71</v>
      </c>
      <c r="C158" s="85">
        <v>10317071</v>
      </c>
      <c r="D158" s="85">
        <v>4485159</v>
      </c>
      <c r="E158" s="85">
        <v>5688462</v>
      </c>
      <c r="F158" s="85">
        <v>6251291</v>
      </c>
    </row>
    <row r="159" spans="2:6">
      <c r="B159" s="14" t="s">
        <v>51</v>
      </c>
      <c r="C159" s="85">
        <v>11637038</v>
      </c>
      <c r="D159" s="85">
        <v>13383547</v>
      </c>
      <c r="E159" s="85">
        <v>16505456</v>
      </c>
      <c r="F159" s="85">
        <v>17811485</v>
      </c>
    </row>
    <row r="160" spans="2:6">
      <c r="B160" s="14" t="s">
        <v>57</v>
      </c>
      <c r="C160" s="85">
        <v>33953170</v>
      </c>
      <c r="D160" s="85">
        <v>38987091</v>
      </c>
      <c r="E160" s="85">
        <v>43488132</v>
      </c>
      <c r="F160" s="85">
        <v>46524957</v>
      </c>
    </row>
    <row r="161" spans="2:6">
      <c r="B161" s="14" t="s">
        <v>58</v>
      </c>
      <c r="C161" s="85">
        <v>118046</v>
      </c>
      <c r="D161" s="85">
        <v>137441</v>
      </c>
      <c r="E161" s="85">
        <v>219944</v>
      </c>
      <c r="F161" s="85">
        <v>298902</v>
      </c>
    </row>
    <row r="162" spans="2:6">
      <c r="B162" s="14" t="s">
        <v>46</v>
      </c>
      <c r="C162" s="85">
        <v>960408</v>
      </c>
      <c r="D162" s="85">
        <v>1222780</v>
      </c>
      <c r="E162" s="85">
        <v>1032554</v>
      </c>
      <c r="F162" s="85">
        <v>1087730</v>
      </c>
    </row>
    <row r="163" spans="2:6">
      <c r="B163" s="14" t="s">
        <v>45</v>
      </c>
      <c r="C163" s="85">
        <v>403049</v>
      </c>
      <c r="D163" s="85">
        <v>721092</v>
      </c>
      <c r="E163" s="85">
        <v>559136</v>
      </c>
      <c r="F163" s="85">
        <v>1206622</v>
      </c>
    </row>
    <row r="164" spans="2:6">
      <c r="B164" s="14" t="s">
        <v>55</v>
      </c>
      <c r="C164" s="85">
        <v>2593019</v>
      </c>
      <c r="D164" s="85">
        <v>2598814</v>
      </c>
      <c r="E164" s="85">
        <v>5503166</v>
      </c>
      <c r="F164" s="85">
        <v>8365318</v>
      </c>
    </row>
    <row r="165" spans="2:6">
      <c r="B165" s="14" t="s">
        <v>66</v>
      </c>
      <c r="C165" s="85">
        <v>152846</v>
      </c>
      <c r="D165" s="85">
        <v>169799</v>
      </c>
      <c r="E165" s="85">
        <v>124960</v>
      </c>
      <c r="F165" s="85">
        <v>172070</v>
      </c>
    </row>
    <row r="166" spans="2:6">
      <c r="B166" s="14" t="s">
        <v>60</v>
      </c>
      <c r="C166" s="85">
        <v>105545</v>
      </c>
      <c r="D166" s="85">
        <v>186127</v>
      </c>
      <c r="E166" s="85">
        <v>277687</v>
      </c>
      <c r="F166" s="85">
        <v>292879</v>
      </c>
    </row>
    <row r="167" spans="2:6">
      <c r="B167" s="14" t="s">
        <v>52</v>
      </c>
      <c r="C167" s="85">
        <v>36142</v>
      </c>
      <c r="D167" s="85">
        <v>210212</v>
      </c>
      <c r="E167" s="85">
        <v>238787</v>
      </c>
      <c r="F167" s="85">
        <v>268674</v>
      </c>
    </row>
    <row r="168" spans="2:6">
      <c r="B168" s="14" t="s">
        <v>48</v>
      </c>
      <c r="C168" s="85">
        <v>0</v>
      </c>
      <c r="D168" s="85">
        <v>0</v>
      </c>
      <c r="E168" s="85">
        <v>0</v>
      </c>
      <c r="F168" s="85">
        <v>0</v>
      </c>
    </row>
    <row r="169" spans="2:6">
      <c r="B169" s="14" t="s">
        <v>63</v>
      </c>
      <c r="C169" s="85">
        <v>9022998</v>
      </c>
      <c r="D169" s="85">
        <v>10258157</v>
      </c>
      <c r="E169" s="85">
        <v>10567736</v>
      </c>
      <c r="F169" s="85">
        <v>10376705</v>
      </c>
    </row>
    <row r="170" spans="2:6">
      <c r="B170" s="14" t="s">
        <v>56</v>
      </c>
      <c r="C170" s="85">
        <v>3566578</v>
      </c>
      <c r="D170" s="85">
        <v>5012702</v>
      </c>
      <c r="E170" s="85">
        <v>5412060</v>
      </c>
      <c r="F170" s="85">
        <v>5646257</v>
      </c>
    </row>
    <row r="171" spans="2:6">
      <c r="B171" s="14" t="s">
        <v>65</v>
      </c>
      <c r="C171" s="85">
        <v>1196610</v>
      </c>
      <c r="D171" s="85">
        <v>1280796</v>
      </c>
      <c r="E171" s="85">
        <v>1170911</v>
      </c>
      <c r="F171" s="85">
        <v>1146998</v>
      </c>
    </row>
    <row r="172" spans="2:6">
      <c r="B172" s="14" t="s">
        <v>67</v>
      </c>
      <c r="C172" s="85">
        <v>1647589</v>
      </c>
      <c r="D172" s="85">
        <v>2161887</v>
      </c>
      <c r="E172" s="85">
        <v>2480323</v>
      </c>
      <c r="F172" s="85">
        <v>2054565</v>
      </c>
    </row>
    <row r="173" spans="2:6">
      <c r="B173" s="14" t="s">
        <v>62</v>
      </c>
      <c r="C173" s="85">
        <v>270205</v>
      </c>
      <c r="D173" s="85">
        <v>313086</v>
      </c>
      <c r="E173" s="85">
        <v>557782</v>
      </c>
      <c r="F173" s="85">
        <v>569321</v>
      </c>
    </row>
    <row r="174" spans="2:6">
      <c r="B174" s="14" t="s">
        <v>53</v>
      </c>
      <c r="C174" s="85">
        <v>326157</v>
      </c>
      <c r="D174" s="85">
        <v>268937</v>
      </c>
      <c r="E174" s="85">
        <v>231365</v>
      </c>
      <c r="F174" s="85">
        <v>206733</v>
      </c>
    </row>
    <row r="175" spans="2:6">
      <c r="B175" s="14" t="s">
        <v>61</v>
      </c>
      <c r="C175" s="85">
        <v>3269202</v>
      </c>
      <c r="D175" s="85">
        <v>3535204</v>
      </c>
      <c r="E175" s="85">
        <v>3829151</v>
      </c>
      <c r="F175" s="85">
        <v>3564644</v>
      </c>
    </row>
    <row r="176" spans="2:6">
      <c r="B176" s="14" t="s">
        <v>59</v>
      </c>
      <c r="C176" s="85">
        <v>6711785</v>
      </c>
      <c r="D176" s="85">
        <v>7617027</v>
      </c>
      <c r="E176" s="85">
        <v>9062161</v>
      </c>
      <c r="F176" s="85">
        <v>8932442</v>
      </c>
    </row>
    <row r="177" spans="2:6">
      <c r="B177" s="86" t="s">
        <v>342</v>
      </c>
    </row>
    <row r="178" spans="2:6">
      <c r="B178" s="227"/>
    </row>
    <row r="180" spans="2:6">
      <c r="B180" s="27" t="s">
        <v>308</v>
      </c>
    </row>
    <row r="181" spans="2:6">
      <c r="B181" s="184" t="s">
        <v>318</v>
      </c>
    </row>
    <row r="182" spans="2:6">
      <c r="C182" s="46" t="s">
        <v>80</v>
      </c>
      <c r="D182" s="46" t="s">
        <v>24</v>
      </c>
      <c r="E182" s="46" t="s">
        <v>26</v>
      </c>
      <c r="F182" s="46" t="s">
        <v>28</v>
      </c>
    </row>
    <row r="183" spans="2:6">
      <c r="B183" s="14" t="s">
        <v>347</v>
      </c>
      <c r="C183" s="85">
        <v>749260000</v>
      </c>
      <c r="D183" s="85">
        <v>749610000</v>
      </c>
      <c r="E183" s="85">
        <v>768890000</v>
      </c>
      <c r="F183" s="85">
        <v>822050000</v>
      </c>
    </row>
    <row r="184" spans="2:6">
      <c r="B184" s="14" t="s">
        <v>69</v>
      </c>
      <c r="C184" s="85">
        <v>14286481</v>
      </c>
      <c r="D184" s="85">
        <v>18704932</v>
      </c>
      <c r="E184" s="85">
        <v>22200015</v>
      </c>
      <c r="F184" s="85">
        <v>22761671</v>
      </c>
    </row>
    <row r="185" spans="2:6">
      <c r="B185" s="14" t="s">
        <v>47</v>
      </c>
      <c r="C185" s="85">
        <v>31870399</v>
      </c>
      <c r="D185" s="85">
        <v>33037345</v>
      </c>
      <c r="E185" s="85">
        <v>33449897</v>
      </c>
      <c r="F185" s="85">
        <v>37859864</v>
      </c>
    </row>
    <row r="186" spans="2:6">
      <c r="B186" s="14" t="s">
        <v>54</v>
      </c>
      <c r="C186" s="85">
        <v>1788520</v>
      </c>
      <c r="D186" s="85">
        <v>3560458</v>
      </c>
      <c r="E186" s="85">
        <v>6058119</v>
      </c>
      <c r="F186" s="85">
        <v>3414913</v>
      </c>
    </row>
    <row r="187" spans="2:6">
      <c r="B187" s="14" t="s">
        <v>49</v>
      </c>
      <c r="C187" s="85">
        <v>994143</v>
      </c>
      <c r="D187" s="85">
        <v>1575232</v>
      </c>
      <c r="E187" s="85">
        <v>1737247</v>
      </c>
      <c r="F187" s="85">
        <v>1971229</v>
      </c>
    </row>
    <row r="188" spans="2:6">
      <c r="B188" s="14" t="s">
        <v>50</v>
      </c>
      <c r="C188" s="85">
        <v>141113</v>
      </c>
      <c r="D188" s="85">
        <v>122846</v>
      </c>
      <c r="E188" s="85">
        <v>203853</v>
      </c>
      <c r="F188" s="85">
        <v>309856</v>
      </c>
    </row>
    <row r="189" spans="2:6">
      <c r="B189" s="14" t="s">
        <v>64</v>
      </c>
      <c r="C189" s="85">
        <v>8420104</v>
      </c>
      <c r="D189" s="85">
        <v>9552414</v>
      </c>
      <c r="E189" s="85">
        <v>11343799</v>
      </c>
      <c r="F189" s="85">
        <v>17217635</v>
      </c>
    </row>
    <row r="190" spans="2:6">
      <c r="B190" s="14" t="s">
        <v>68</v>
      </c>
      <c r="C190" s="85">
        <v>7705564</v>
      </c>
      <c r="D190" s="85">
        <v>10347151</v>
      </c>
      <c r="E190" s="85">
        <v>9791108</v>
      </c>
      <c r="F190" s="85">
        <v>10383768</v>
      </c>
    </row>
    <row r="191" spans="2:6">
      <c r="B191" s="14" t="s">
        <v>70</v>
      </c>
      <c r="C191" s="85">
        <v>7903009</v>
      </c>
      <c r="D191" s="85">
        <v>4150328</v>
      </c>
      <c r="E191" s="85">
        <v>4285211</v>
      </c>
      <c r="F191" s="85">
        <v>6296318</v>
      </c>
    </row>
    <row r="192" spans="2:6">
      <c r="B192" s="14" t="s">
        <v>71</v>
      </c>
      <c r="C192" s="85">
        <v>31700341</v>
      </c>
      <c r="D192" s="85">
        <v>12854027</v>
      </c>
      <c r="E192" s="85">
        <v>9271982</v>
      </c>
      <c r="F192" s="85">
        <v>11519468</v>
      </c>
    </row>
    <row r="193" spans="2:6">
      <c r="B193" s="14" t="s">
        <v>51</v>
      </c>
      <c r="C193" s="85">
        <v>151724096</v>
      </c>
      <c r="D193" s="85">
        <v>160490841</v>
      </c>
      <c r="E193" s="85">
        <v>167787097</v>
      </c>
      <c r="F193" s="85">
        <v>181414943</v>
      </c>
    </row>
    <row r="194" spans="2:6">
      <c r="B194" s="14" t="s">
        <v>57</v>
      </c>
      <c r="C194" s="85">
        <v>152807322</v>
      </c>
      <c r="D194" s="85">
        <v>158205269</v>
      </c>
      <c r="E194" s="85">
        <v>163716974</v>
      </c>
      <c r="F194" s="85">
        <v>165726249</v>
      </c>
    </row>
    <row r="195" spans="2:6">
      <c r="B195" s="14" t="s">
        <v>58</v>
      </c>
      <c r="C195" s="85">
        <v>2927926</v>
      </c>
      <c r="D195" s="85">
        <v>2174842</v>
      </c>
      <c r="E195" s="85">
        <v>3388493</v>
      </c>
      <c r="F195" s="85">
        <v>4554720</v>
      </c>
    </row>
    <row r="196" spans="2:6">
      <c r="B196" s="14" t="s">
        <v>46</v>
      </c>
      <c r="C196" s="85">
        <v>4636507</v>
      </c>
      <c r="D196" s="85">
        <v>6467831</v>
      </c>
      <c r="E196" s="85">
        <v>7558552</v>
      </c>
      <c r="F196" s="85">
        <v>10706319</v>
      </c>
    </row>
    <row r="197" spans="2:6">
      <c r="B197" s="14" t="s">
        <v>45</v>
      </c>
      <c r="C197" s="85">
        <v>826823</v>
      </c>
      <c r="D197" s="85">
        <v>1268031</v>
      </c>
      <c r="E197" s="85">
        <v>1265506</v>
      </c>
      <c r="F197" s="85">
        <v>1404463</v>
      </c>
    </row>
    <row r="198" spans="2:6">
      <c r="B198" s="14" t="s">
        <v>55</v>
      </c>
      <c r="C198" s="85">
        <v>98808500</v>
      </c>
      <c r="D198" s="85">
        <v>99397493</v>
      </c>
      <c r="E198" s="85">
        <v>107348228</v>
      </c>
      <c r="F198" s="85">
        <v>116846730</v>
      </c>
    </row>
    <row r="199" spans="2:6">
      <c r="B199" s="14" t="s">
        <v>66</v>
      </c>
      <c r="C199" s="85">
        <v>807758</v>
      </c>
      <c r="D199" s="85">
        <v>1077278</v>
      </c>
      <c r="E199" s="85">
        <v>1316595</v>
      </c>
      <c r="F199" s="85">
        <v>985679</v>
      </c>
    </row>
    <row r="200" spans="2:6">
      <c r="B200" s="14" t="s">
        <v>60</v>
      </c>
      <c r="C200" s="85">
        <v>999034</v>
      </c>
      <c r="D200" s="85">
        <v>1171328</v>
      </c>
      <c r="E200" s="85">
        <v>1638110</v>
      </c>
      <c r="F200" s="85">
        <v>1577788</v>
      </c>
    </row>
    <row r="201" spans="2:6">
      <c r="B201" s="14" t="s">
        <v>52</v>
      </c>
      <c r="C201" s="85">
        <v>4690649</v>
      </c>
      <c r="D201" s="85">
        <v>3694650</v>
      </c>
      <c r="E201" s="85">
        <v>3934231</v>
      </c>
      <c r="F201" s="85">
        <v>4278283</v>
      </c>
    </row>
    <row r="202" spans="2:6">
      <c r="B202" s="14" t="s">
        <v>48</v>
      </c>
      <c r="C202" s="85">
        <v>117817</v>
      </c>
      <c r="D202" s="85">
        <v>273203</v>
      </c>
      <c r="E202" s="85">
        <v>201351</v>
      </c>
      <c r="F202" s="85">
        <v>396162</v>
      </c>
    </row>
    <row r="203" spans="2:6">
      <c r="B203" s="14" t="s">
        <v>63</v>
      </c>
      <c r="C203" s="85">
        <v>59880430</v>
      </c>
      <c r="D203" s="85">
        <v>59257658</v>
      </c>
      <c r="E203" s="85">
        <v>63770231</v>
      </c>
      <c r="F203" s="85">
        <v>62033867</v>
      </c>
    </row>
    <row r="204" spans="2:6">
      <c r="B204" s="14" t="s">
        <v>56</v>
      </c>
      <c r="C204" s="85">
        <v>80940971</v>
      </c>
      <c r="D204" s="85">
        <v>92126196</v>
      </c>
      <c r="E204" s="85">
        <v>75229503</v>
      </c>
      <c r="F204" s="85">
        <v>77689204</v>
      </c>
    </row>
    <row r="205" spans="2:6">
      <c r="B205" s="14" t="s">
        <v>65</v>
      </c>
      <c r="C205" s="85">
        <v>4512267</v>
      </c>
      <c r="D205" s="85">
        <v>5351869</v>
      </c>
      <c r="E205" s="85">
        <v>4203815</v>
      </c>
      <c r="F205" s="85">
        <v>4991476</v>
      </c>
    </row>
    <row r="206" spans="2:6">
      <c r="B206" s="14" t="s">
        <v>67</v>
      </c>
      <c r="C206" s="85">
        <v>7677626</v>
      </c>
      <c r="D206" s="85">
        <v>6554814</v>
      </c>
      <c r="E206" s="85">
        <v>7070019</v>
      </c>
      <c r="F206" s="85">
        <v>6326465</v>
      </c>
    </row>
    <row r="207" spans="2:6">
      <c r="B207" s="14" t="s">
        <v>62</v>
      </c>
      <c r="C207" s="85">
        <v>2650771</v>
      </c>
      <c r="D207" s="85">
        <v>2901858</v>
      </c>
      <c r="E207" s="85">
        <v>3172657</v>
      </c>
      <c r="F207" s="85">
        <v>3268762</v>
      </c>
    </row>
    <row r="208" spans="2:6">
      <c r="B208" s="14" t="s">
        <v>53</v>
      </c>
      <c r="C208" s="85">
        <v>2965100</v>
      </c>
      <c r="D208" s="85">
        <v>2817796</v>
      </c>
      <c r="E208" s="85">
        <v>2897570</v>
      </c>
      <c r="F208" s="85">
        <v>3642273</v>
      </c>
    </row>
    <row r="209" spans="2:6">
      <c r="B209" s="14" t="s">
        <v>61</v>
      </c>
      <c r="C209" s="85">
        <v>48745406</v>
      </c>
      <c r="D209" s="85">
        <v>37298137</v>
      </c>
      <c r="E209" s="85">
        <v>39581445</v>
      </c>
      <c r="F209" s="85">
        <v>47245055</v>
      </c>
    </row>
    <row r="210" spans="2:6">
      <c r="B210" s="14" t="s">
        <v>59</v>
      </c>
      <c r="C210" s="85">
        <v>18732360</v>
      </c>
      <c r="D210" s="85">
        <v>15179093</v>
      </c>
      <c r="E210" s="85">
        <v>16471650</v>
      </c>
      <c r="F210" s="85">
        <v>17224625</v>
      </c>
    </row>
    <row r="211" spans="2:6">
      <c r="B211" s="86" t="s">
        <v>342</v>
      </c>
    </row>
    <row r="212" spans="2:6">
      <c r="B212" s="227" t="s">
        <v>350</v>
      </c>
    </row>
    <row r="214" spans="2:6">
      <c r="B214" s="27" t="s">
        <v>307</v>
      </c>
    </row>
    <row r="215" spans="2:6">
      <c r="B215" s="184" t="s">
        <v>318</v>
      </c>
    </row>
    <row r="216" spans="2:6">
      <c r="C216" s="46" t="s">
        <v>80</v>
      </c>
      <c r="D216" s="46" t="s">
        <v>24</v>
      </c>
      <c r="E216" s="46" t="s">
        <v>26</v>
      </c>
      <c r="F216" s="46" t="s">
        <v>28</v>
      </c>
    </row>
    <row r="217" spans="2:6">
      <c r="B217" s="14" t="s">
        <v>347</v>
      </c>
      <c r="C217" s="85">
        <v>209990000</v>
      </c>
      <c r="D217" s="85">
        <v>215510000</v>
      </c>
      <c r="E217" s="85">
        <v>211860000</v>
      </c>
      <c r="F217" s="85">
        <v>232650000</v>
      </c>
    </row>
    <row r="218" spans="2:6">
      <c r="B218" s="14" t="s">
        <v>69</v>
      </c>
      <c r="C218" s="85">
        <v>12455194</v>
      </c>
      <c r="D218" s="85">
        <v>10833856</v>
      </c>
      <c r="E218" s="85">
        <v>6626211</v>
      </c>
      <c r="F218" s="85">
        <v>8006449</v>
      </c>
    </row>
    <row r="219" spans="2:6">
      <c r="B219" s="14" t="s">
        <v>47</v>
      </c>
      <c r="C219" s="85">
        <v>0</v>
      </c>
      <c r="D219" s="85">
        <v>0</v>
      </c>
      <c r="E219" s="85">
        <v>0</v>
      </c>
      <c r="F219" s="85">
        <v>0</v>
      </c>
    </row>
    <row r="220" spans="2:6">
      <c r="B220" s="14" t="s">
        <v>54</v>
      </c>
      <c r="C220" s="85">
        <v>0</v>
      </c>
      <c r="D220" s="85">
        <v>0</v>
      </c>
      <c r="E220" s="85">
        <v>0</v>
      </c>
      <c r="F220" s="85">
        <v>0</v>
      </c>
    </row>
    <row r="221" spans="2:6">
      <c r="B221" s="14" t="s">
        <v>49</v>
      </c>
      <c r="C221" s="85">
        <v>42231</v>
      </c>
      <c r="D221" s="85">
        <v>68554</v>
      </c>
      <c r="E221" s="85">
        <v>148836</v>
      </c>
      <c r="F221" s="85">
        <v>131084</v>
      </c>
    </row>
    <row r="222" spans="2:6">
      <c r="B222" s="14" t="s">
        <v>50</v>
      </c>
      <c r="C222" s="85">
        <v>247708</v>
      </c>
      <c r="D222" s="85">
        <v>462138</v>
      </c>
      <c r="E222" s="85">
        <v>529443</v>
      </c>
      <c r="F222" s="85">
        <v>372671</v>
      </c>
    </row>
    <row r="223" spans="2:6">
      <c r="B223" s="14" t="s">
        <v>64</v>
      </c>
      <c r="C223" s="85">
        <v>5136881</v>
      </c>
      <c r="D223" s="85">
        <v>5784957</v>
      </c>
      <c r="E223" s="85">
        <v>6651759</v>
      </c>
      <c r="F223" s="85">
        <v>11715141</v>
      </c>
    </row>
    <row r="224" spans="2:6">
      <c r="B224" s="14" t="s">
        <v>68</v>
      </c>
      <c r="C224" s="85">
        <v>0</v>
      </c>
      <c r="D224" s="85">
        <v>0</v>
      </c>
      <c r="E224" s="85">
        <v>0</v>
      </c>
      <c r="F224" s="85">
        <v>3373517</v>
      </c>
    </row>
    <row r="225" spans="2:6">
      <c r="B225" s="14" t="s">
        <v>70</v>
      </c>
      <c r="C225" s="85">
        <v>4195774</v>
      </c>
      <c r="D225" s="85">
        <v>2462912</v>
      </c>
      <c r="E225" s="85">
        <v>2220949</v>
      </c>
      <c r="F225" s="85">
        <v>1839829</v>
      </c>
    </row>
    <row r="226" spans="2:6">
      <c r="B226" s="14" t="s">
        <v>71</v>
      </c>
      <c r="C226" s="85">
        <v>0</v>
      </c>
      <c r="D226" s="85">
        <v>0</v>
      </c>
      <c r="E226" s="85">
        <v>0</v>
      </c>
      <c r="F226" s="85">
        <v>2986639</v>
      </c>
    </row>
    <row r="227" spans="2:6">
      <c r="B227" s="14" t="s">
        <v>51</v>
      </c>
      <c r="C227" s="85">
        <v>39590727</v>
      </c>
      <c r="D227" s="85">
        <v>32003351</v>
      </c>
      <c r="E227" s="85">
        <v>31544240</v>
      </c>
      <c r="F227" s="85">
        <v>33796451</v>
      </c>
    </row>
    <row r="228" spans="2:6">
      <c r="B228" s="14" t="s">
        <v>57</v>
      </c>
      <c r="C228" s="85">
        <v>91468812</v>
      </c>
      <c r="D228" s="85">
        <v>93953220</v>
      </c>
      <c r="E228" s="85">
        <v>101929971</v>
      </c>
      <c r="F228" s="85">
        <v>102205523</v>
      </c>
    </row>
    <row r="229" spans="2:6">
      <c r="B229" s="14" t="s">
        <v>58</v>
      </c>
      <c r="C229" s="85">
        <v>5440207</v>
      </c>
      <c r="D229" s="85">
        <v>5434251</v>
      </c>
      <c r="E229" s="85">
        <v>21302</v>
      </c>
      <c r="F229" s="85">
        <v>1494700</v>
      </c>
    </row>
    <row r="230" spans="2:6">
      <c r="B230" s="14" t="s">
        <v>46</v>
      </c>
      <c r="C230" s="85">
        <v>435511</v>
      </c>
      <c r="D230" s="85">
        <v>506055</v>
      </c>
      <c r="E230" s="85">
        <v>510174</v>
      </c>
      <c r="F230" s="85">
        <v>910148</v>
      </c>
    </row>
    <row r="231" spans="2:6">
      <c r="B231" s="14" t="s">
        <v>45</v>
      </c>
      <c r="C231" s="85">
        <v>1984965</v>
      </c>
      <c r="D231" s="85">
        <v>3731141</v>
      </c>
      <c r="E231" s="85">
        <v>5412026</v>
      </c>
      <c r="F231" s="85">
        <v>6300926</v>
      </c>
    </row>
    <row r="232" spans="2:6">
      <c r="B232" s="14" t="s">
        <v>55</v>
      </c>
      <c r="C232" s="85">
        <v>160290</v>
      </c>
      <c r="D232" s="85">
        <v>316928</v>
      </c>
      <c r="E232" s="85">
        <v>138947</v>
      </c>
      <c r="F232" s="85">
        <v>147624</v>
      </c>
    </row>
    <row r="233" spans="2:6">
      <c r="B233" s="14" t="s">
        <v>66</v>
      </c>
      <c r="C233" s="85">
        <v>0</v>
      </c>
      <c r="D233" s="85">
        <v>17081</v>
      </c>
      <c r="E233" s="85">
        <v>20870</v>
      </c>
      <c r="F233" s="85">
        <v>78273</v>
      </c>
    </row>
    <row r="234" spans="2:6">
      <c r="B234" s="14" t="s">
        <v>60</v>
      </c>
      <c r="C234" s="85">
        <v>66113</v>
      </c>
      <c r="D234" s="85">
        <v>113364</v>
      </c>
      <c r="E234" s="85">
        <v>199388</v>
      </c>
      <c r="F234" s="85">
        <v>129493</v>
      </c>
    </row>
    <row r="235" spans="2:6">
      <c r="B235" s="14" t="s">
        <v>52</v>
      </c>
      <c r="C235" s="85">
        <v>1934214</v>
      </c>
      <c r="D235" s="85">
        <v>1362772</v>
      </c>
      <c r="E235" s="85">
        <v>2737144</v>
      </c>
      <c r="F235" s="85">
        <v>3393396</v>
      </c>
    </row>
    <row r="236" spans="2:6">
      <c r="B236" s="14" t="s">
        <v>48</v>
      </c>
      <c r="C236" s="85">
        <v>433891</v>
      </c>
      <c r="D236" s="85">
        <v>558184</v>
      </c>
      <c r="E236" s="85">
        <v>889487</v>
      </c>
      <c r="F236" s="85">
        <v>1407245</v>
      </c>
    </row>
    <row r="237" spans="2:6">
      <c r="B237" s="14" t="s">
        <v>63</v>
      </c>
      <c r="C237" s="85">
        <v>0</v>
      </c>
      <c r="D237" s="85">
        <v>0</v>
      </c>
      <c r="E237" s="85">
        <v>0</v>
      </c>
      <c r="F237" s="85">
        <v>0</v>
      </c>
    </row>
    <row r="238" spans="2:6">
      <c r="B238" s="14" t="s">
        <v>56</v>
      </c>
      <c r="C238" s="85">
        <v>35103461</v>
      </c>
      <c r="D238" s="85">
        <v>39141222</v>
      </c>
      <c r="E238" s="85">
        <v>36154389</v>
      </c>
      <c r="F238" s="85">
        <v>31971883</v>
      </c>
    </row>
    <row r="239" spans="2:6">
      <c r="B239" s="14" t="s">
        <v>65</v>
      </c>
      <c r="C239" s="85">
        <v>185024</v>
      </c>
      <c r="D239" s="85">
        <v>356101</v>
      </c>
      <c r="E239" s="85">
        <v>919860</v>
      </c>
      <c r="F239" s="85">
        <v>631209</v>
      </c>
    </row>
    <row r="240" spans="2:6">
      <c r="B240" s="14" t="s">
        <v>67</v>
      </c>
      <c r="C240" s="85">
        <v>1036776</v>
      </c>
      <c r="D240" s="85">
        <v>1029243</v>
      </c>
      <c r="E240" s="85">
        <v>767434</v>
      </c>
      <c r="F240" s="85">
        <v>602509</v>
      </c>
    </row>
    <row r="241" spans="2:6">
      <c r="B241" s="14" t="s">
        <v>62</v>
      </c>
      <c r="C241" s="85">
        <v>0</v>
      </c>
      <c r="D241" s="85">
        <v>0</v>
      </c>
      <c r="E241" s="85">
        <v>372310</v>
      </c>
      <c r="F241" s="85">
        <v>1255438</v>
      </c>
    </row>
    <row r="242" spans="2:6">
      <c r="B242" s="14" t="s">
        <v>53</v>
      </c>
      <c r="C242" s="85">
        <v>1102333</v>
      </c>
      <c r="D242" s="85">
        <v>1824496</v>
      </c>
      <c r="E242" s="85">
        <v>1310493</v>
      </c>
      <c r="F242" s="85">
        <v>4115408</v>
      </c>
    </row>
    <row r="243" spans="2:6">
      <c r="B243" s="14" t="s">
        <v>61</v>
      </c>
      <c r="C243" s="85">
        <v>8193793</v>
      </c>
      <c r="D243" s="85">
        <v>13021319</v>
      </c>
      <c r="E243" s="85">
        <v>6040615</v>
      </c>
      <c r="F243" s="85">
        <v>12180380</v>
      </c>
    </row>
    <row r="244" spans="2:6">
      <c r="B244" s="14" t="s">
        <v>59</v>
      </c>
      <c r="C244" s="85">
        <v>774087</v>
      </c>
      <c r="D244" s="85">
        <v>2532492</v>
      </c>
      <c r="E244" s="85">
        <v>6717184</v>
      </c>
      <c r="F244" s="85">
        <v>3608305</v>
      </c>
    </row>
    <row r="245" spans="2:6">
      <c r="B245" s="86" t="s">
        <v>342</v>
      </c>
    </row>
    <row r="246" spans="2:6">
      <c r="B246" s="227"/>
    </row>
  </sheetData>
  <sortState xmlns:xlrd2="http://schemas.microsoft.com/office/spreadsheetml/2017/richdata2" ref="B13:I40">
    <sortCondition ref="I13:I40"/>
  </sortState>
  <mergeCells count="6">
    <mergeCell ref="N23:N24"/>
    <mergeCell ref="H10:H11"/>
    <mergeCell ref="E10:G10"/>
    <mergeCell ref="C10:D10"/>
    <mergeCell ref="I23:J23"/>
    <mergeCell ref="K23:M23"/>
  </mergeCells>
  <pageMargins left="0.7" right="0.7" top="0.75" bottom="0.75" header="0.3" footer="0.3"/>
  <ignoredErrors>
    <ignoredError sqref="C46:F46" numberStoredAsText="1"/>
  </ignoredErrors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028-F08F-4BB4-9D5E-343F5019A826}">
  <dimension ref="B5:M43"/>
  <sheetViews>
    <sheetView showGridLines="0" zoomScaleNormal="100" workbookViewId="0"/>
  </sheetViews>
  <sheetFormatPr defaultColWidth="8.7265625" defaultRowHeight="13.8"/>
  <cols>
    <col min="1" max="1" width="3.453125" customWidth="1"/>
    <col min="2" max="2" width="12.1796875" customWidth="1"/>
  </cols>
  <sheetData>
    <row r="5" spans="2:11" ht="17.399999999999999">
      <c r="B5" s="90" t="s">
        <v>304</v>
      </c>
    </row>
    <row r="7" spans="2:11">
      <c r="B7" s="83"/>
      <c r="C7" s="46" t="s">
        <v>80</v>
      </c>
      <c r="D7" s="46" t="s">
        <v>81</v>
      </c>
      <c r="E7" s="46" t="s">
        <v>24</v>
      </c>
      <c r="F7" s="46" t="s">
        <v>25</v>
      </c>
      <c r="G7" s="46" t="s">
        <v>26</v>
      </c>
      <c r="H7" s="46" t="s">
        <v>27</v>
      </c>
      <c r="I7" s="46" t="s">
        <v>28</v>
      </c>
      <c r="J7" s="46" t="s">
        <v>82</v>
      </c>
      <c r="K7" s="46" t="s">
        <v>84</v>
      </c>
    </row>
    <row r="8" spans="2:11">
      <c r="B8" s="14" t="s">
        <v>29</v>
      </c>
      <c r="C8" s="74">
        <v>0.40899999999999997</v>
      </c>
      <c r="D8" s="74">
        <v>0.41499999999999998</v>
      </c>
      <c r="E8" s="74">
        <v>0.434</v>
      </c>
      <c r="F8" s="74">
        <v>0.44900000000000001</v>
      </c>
      <c r="G8" s="74">
        <v>0.46500000000000002</v>
      </c>
      <c r="H8" s="74">
        <v>0.46899999999999997</v>
      </c>
      <c r="I8" s="74">
        <v>0.47200000000000003</v>
      </c>
      <c r="J8" s="74">
        <v>0.48100000000000004</v>
      </c>
      <c r="K8" s="74">
        <v>0.47799999999999998</v>
      </c>
    </row>
    <row r="9" spans="2:11">
      <c r="B9" s="14" t="s">
        <v>69</v>
      </c>
      <c r="C9" s="74">
        <v>0.57700000000000007</v>
      </c>
      <c r="D9" s="74">
        <v>0.57700000000000007</v>
      </c>
      <c r="E9" s="74">
        <v>0.56299999999999994</v>
      </c>
      <c r="F9" s="74">
        <v>0.56899999999999995</v>
      </c>
      <c r="G9" s="74">
        <v>0.57600000000000007</v>
      </c>
      <c r="H9" s="74">
        <v>0.57700000000000007</v>
      </c>
      <c r="I9" s="74">
        <v>0.57700000000000007</v>
      </c>
      <c r="J9" s="74">
        <v>0.58200000000000007</v>
      </c>
      <c r="K9" s="74" t="s">
        <v>72</v>
      </c>
    </row>
    <row r="10" spans="2:11">
      <c r="B10" s="14" t="s">
        <v>47</v>
      </c>
      <c r="C10" s="74">
        <v>0.53400000000000003</v>
      </c>
      <c r="D10" s="74">
        <v>0.52800000000000002</v>
      </c>
      <c r="E10" s="74">
        <v>0.53799999999999992</v>
      </c>
      <c r="F10" s="74">
        <v>0.53500000000000003</v>
      </c>
      <c r="G10" s="74">
        <v>0.53500000000000003</v>
      </c>
      <c r="H10" s="74">
        <v>0.53900000000000003</v>
      </c>
      <c r="I10" s="74">
        <v>0.54400000000000004</v>
      </c>
      <c r="J10" s="74">
        <v>0.54700000000000004</v>
      </c>
      <c r="K10" s="74">
        <v>0.54200000000000004</v>
      </c>
    </row>
    <row r="11" spans="2:11">
      <c r="B11" s="14" t="s">
        <v>54</v>
      </c>
      <c r="C11" s="74">
        <v>0.25</v>
      </c>
      <c r="D11" s="74">
        <v>0.28499999999999998</v>
      </c>
      <c r="E11" s="74">
        <v>0.23100000000000001</v>
      </c>
      <c r="F11" s="74">
        <v>0.29399999999999998</v>
      </c>
      <c r="G11" s="74">
        <v>0.318</v>
      </c>
      <c r="H11" s="74">
        <v>0.34600000000000003</v>
      </c>
      <c r="I11" s="74">
        <v>0.315</v>
      </c>
      <c r="J11" s="74" t="s">
        <v>72</v>
      </c>
      <c r="K11" s="74" t="s">
        <v>72</v>
      </c>
    </row>
    <row r="12" spans="2:11">
      <c r="B12" s="14" t="s">
        <v>49</v>
      </c>
      <c r="C12" s="74">
        <v>0.14699999999999999</v>
      </c>
      <c r="D12" s="74">
        <v>0.14899999999999999</v>
      </c>
      <c r="E12" s="74">
        <v>0.16500000000000001</v>
      </c>
      <c r="F12" s="74">
        <v>0.18</v>
      </c>
      <c r="G12" s="74">
        <v>0.21</v>
      </c>
      <c r="H12" s="74">
        <v>0.23600000000000002</v>
      </c>
      <c r="I12" s="74">
        <v>0.253</v>
      </c>
      <c r="J12" s="74">
        <v>0.30199999999999999</v>
      </c>
      <c r="K12" s="74">
        <v>0.34299999999999997</v>
      </c>
    </row>
    <row r="13" spans="2:11">
      <c r="B13" s="14" t="s">
        <v>50</v>
      </c>
      <c r="C13" s="74">
        <v>0.125</v>
      </c>
      <c r="D13" s="74">
        <v>0.13900000000000001</v>
      </c>
      <c r="E13" s="74">
        <v>0.14800000000000002</v>
      </c>
      <c r="F13" s="74">
        <v>0.16600000000000001</v>
      </c>
      <c r="G13" s="74">
        <v>0.161</v>
      </c>
      <c r="H13" s="74">
        <v>0.16200000000000001</v>
      </c>
      <c r="I13" s="74">
        <v>0.16500000000000001</v>
      </c>
      <c r="J13" s="74">
        <v>0.16300000000000001</v>
      </c>
      <c r="K13" s="74">
        <v>0.16399999999999998</v>
      </c>
    </row>
    <row r="14" spans="2:11">
      <c r="B14" s="14" t="s">
        <v>64</v>
      </c>
      <c r="C14" s="74">
        <v>0.23199999999999998</v>
      </c>
      <c r="D14" s="74">
        <v>0.24199999999999999</v>
      </c>
      <c r="E14" s="74">
        <v>0.254</v>
      </c>
      <c r="F14" s="74">
        <v>0.29699999999999999</v>
      </c>
      <c r="G14" s="74">
        <v>0.33600000000000002</v>
      </c>
      <c r="H14" s="74">
        <v>0.32</v>
      </c>
      <c r="I14" s="74">
        <v>0.32200000000000001</v>
      </c>
      <c r="J14" s="74">
        <v>0.33299999999999996</v>
      </c>
      <c r="K14" s="74">
        <v>0.33799999999999997</v>
      </c>
    </row>
    <row r="15" spans="2:11">
      <c r="B15" s="14" t="s">
        <v>68</v>
      </c>
      <c r="C15" s="74">
        <v>0.42499999999999999</v>
      </c>
      <c r="D15" s="74">
        <v>0.433</v>
      </c>
      <c r="E15" s="74">
        <v>0.45399999999999996</v>
      </c>
      <c r="F15" s="74">
        <v>0.47399999999999998</v>
      </c>
      <c r="G15" s="74">
        <v>0.48299999999999998</v>
      </c>
      <c r="H15" s="74">
        <v>0.47600000000000003</v>
      </c>
      <c r="I15" s="74">
        <v>0.499</v>
      </c>
      <c r="J15" s="74">
        <v>0.51500000000000001</v>
      </c>
      <c r="K15" s="74">
        <v>0.53900000000000003</v>
      </c>
    </row>
    <row r="16" spans="2:11">
      <c r="B16" s="14" t="s">
        <v>70</v>
      </c>
      <c r="C16" s="74">
        <v>0.191</v>
      </c>
      <c r="D16" s="74">
        <v>0.17899999999999999</v>
      </c>
      <c r="E16" s="74">
        <v>0.313</v>
      </c>
      <c r="F16" s="74">
        <v>0.28300000000000003</v>
      </c>
      <c r="G16" s="74">
        <v>0.28100000000000003</v>
      </c>
      <c r="H16" s="74">
        <v>0.28399999999999997</v>
      </c>
      <c r="I16" s="74">
        <v>0.28000000000000003</v>
      </c>
      <c r="J16" s="74">
        <v>0.308</v>
      </c>
      <c r="K16" s="74">
        <v>0.28899999999999998</v>
      </c>
    </row>
    <row r="17" spans="2:11">
      <c r="B17" s="14" t="s">
        <v>71</v>
      </c>
      <c r="C17" s="74">
        <v>0.33299999999999996</v>
      </c>
      <c r="D17" s="74">
        <v>0.32500000000000001</v>
      </c>
      <c r="E17" s="74">
        <v>0.32500000000000001</v>
      </c>
      <c r="F17" s="74">
        <v>0.40600000000000003</v>
      </c>
      <c r="G17" s="74">
        <v>0.42</v>
      </c>
      <c r="H17" s="74">
        <v>0.40500000000000003</v>
      </c>
      <c r="I17" s="74">
        <v>0.42299999999999999</v>
      </c>
      <c r="J17" s="74">
        <v>0.435</v>
      </c>
      <c r="K17" s="74">
        <v>0.41600000000000004</v>
      </c>
    </row>
    <row r="18" spans="2:11">
      <c r="B18" s="14" t="s">
        <v>51</v>
      </c>
      <c r="C18" s="74">
        <v>0.377</v>
      </c>
      <c r="D18" s="74">
        <v>0.38700000000000001</v>
      </c>
      <c r="E18" s="74">
        <v>0.39700000000000002</v>
      </c>
      <c r="F18" s="74">
        <v>0.40700000000000003</v>
      </c>
      <c r="G18" s="74">
        <v>0.42899999999999999</v>
      </c>
      <c r="H18" s="74">
        <v>0.441</v>
      </c>
      <c r="I18" s="74">
        <v>0.45100000000000001</v>
      </c>
      <c r="J18" s="74">
        <v>0.439</v>
      </c>
      <c r="K18" s="74">
        <v>0.42200000000000004</v>
      </c>
    </row>
    <row r="19" spans="2:11">
      <c r="B19" s="14" t="s">
        <v>57</v>
      </c>
      <c r="C19" s="74">
        <v>0.65200000000000002</v>
      </c>
      <c r="D19" s="74">
        <v>0.63800000000000001</v>
      </c>
      <c r="E19" s="74">
        <v>0.65599999999999992</v>
      </c>
      <c r="F19" s="74">
        <v>0.66700000000000004</v>
      </c>
      <c r="G19" s="74">
        <v>0.67099999999999993</v>
      </c>
      <c r="H19" s="74">
        <v>0.67200000000000004</v>
      </c>
      <c r="I19" s="74">
        <v>0.67099999999999993</v>
      </c>
      <c r="J19" s="74">
        <v>0.66700000000000004</v>
      </c>
      <c r="K19" s="74">
        <v>0.67</v>
      </c>
    </row>
    <row r="20" spans="2:11">
      <c r="B20" s="14" t="s">
        <v>58</v>
      </c>
      <c r="C20" s="74">
        <v>0.17</v>
      </c>
      <c r="D20" s="74">
        <v>0.158</v>
      </c>
      <c r="E20" s="74">
        <v>0.154</v>
      </c>
      <c r="F20" s="74">
        <v>0.158</v>
      </c>
      <c r="G20" s="74">
        <v>0.17199999999999999</v>
      </c>
      <c r="H20" s="74">
        <v>0.18899999999999997</v>
      </c>
      <c r="I20" s="74">
        <v>0.20100000000000001</v>
      </c>
      <c r="J20" s="74">
        <v>0.21</v>
      </c>
      <c r="K20" s="74" t="s">
        <v>72</v>
      </c>
    </row>
    <row r="21" spans="2:11">
      <c r="B21" s="14" t="s">
        <v>46</v>
      </c>
      <c r="C21" s="74">
        <v>0.255</v>
      </c>
      <c r="D21" s="74">
        <v>0.26400000000000001</v>
      </c>
      <c r="E21" s="74">
        <v>0.30499999999999999</v>
      </c>
      <c r="F21" s="74">
        <v>0.32200000000000001</v>
      </c>
      <c r="G21" s="74">
        <v>0.34700000000000003</v>
      </c>
      <c r="H21" s="74">
        <v>0.35</v>
      </c>
      <c r="I21" s="74">
        <v>0.374</v>
      </c>
      <c r="J21" s="74">
        <v>0.35899999999999999</v>
      </c>
      <c r="K21" s="74">
        <v>0.33</v>
      </c>
    </row>
    <row r="22" spans="2:11">
      <c r="B22" s="14" t="s">
        <v>45</v>
      </c>
      <c r="C22" s="74">
        <v>0.36599999999999999</v>
      </c>
      <c r="D22" s="74" t="s">
        <v>72</v>
      </c>
      <c r="E22" s="74">
        <v>0.39799999999999996</v>
      </c>
      <c r="F22" s="74" t="s">
        <v>72</v>
      </c>
      <c r="G22" s="74">
        <v>0.40700000000000003</v>
      </c>
      <c r="H22" s="74">
        <v>0.40399999999999997</v>
      </c>
      <c r="I22" s="74">
        <v>0.376</v>
      </c>
      <c r="J22" s="74">
        <v>0.374</v>
      </c>
      <c r="K22" s="74">
        <v>0.40399999999999997</v>
      </c>
    </row>
    <row r="23" spans="2:11">
      <c r="B23" s="14" t="s">
        <v>55</v>
      </c>
      <c r="C23" s="74">
        <v>0.38400000000000001</v>
      </c>
      <c r="D23" s="74">
        <v>0.39399999999999996</v>
      </c>
      <c r="E23" s="74">
        <v>0.41600000000000004</v>
      </c>
      <c r="F23" s="74">
        <v>0.44299999999999995</v>
      </c>
      <c r="G23" s="74">
        <v>0.45899999999999996</v>
      </c>
      <c r="H23" s="74">
        <v>0.47799999999999998</v>
      </c>
      <c r="I23" s="74">
        <v>0.498</v>
      </c>
      <c r="J23" s="74">
        <v>0.51400000000000001</v>
      </c>
      <c r="K23" s="74" t="s">
        <v>72</v>
      </c>
    </row>
    <row r="24" spans="2:11">
      <c r="B24" s="14" t="s">
        <v>66</v>
      </c>
      <c r="C24" s="74">
        <v>0.14699999999999999</v>
      </c>
      <c r="D24" s="74">
        <v>0.25900000000000001</v>
      </c>
      <c r="E24" s="74">
        <v>0.27</v>
      </c>
      <c r="F24" s="74">
        <v>0.28699999999999998</v>
      </c>
      <c r="G24" s="74">
        <v>0.252</v>
      </c>
      <c r="H24" s="74">
        <v>0.248</v>
      </c>
      <c r="I24" s="74">
        <v>0.252</v>
      </c>
      <c r="J24" s="74">
        <v>0.41</v>
      </c>
      <c r="K24" s="74">
        <v>0.39600000000000002</v>
      </c>
    </row>
    <row r="25" spans="2:11">
      <c r="B25" s="14" t="s">
        <v>60</v>
      </c>
      <c r="C25" s="74">
        <v>0.23499999999999999</v>
      </c>
      <c r="D25" s="74">
        <v>0.27800000000000002</v>
      </c>
      <c r="E25" s="74">
        <v>0.30499999999999999</v>
      </c>
      <c r="F25" s="74">
        <v>0.33100000000000002</v>
      </c>
      <c r="G25" s="74">
        <v>0.48</v>
      </c>
      <c r="H25" s="74">
        <v>0.48100000000000004</v>
      </c>
      <c r="I25" s="74">
        <v>0.52500000000000002</v>
      </c>
      <c r="J25" s="74">
        <v>0.49700000000000005</v>
      </c>
      <c r="K25" s="74">
        <v>0.45100000000000001</v>
      </c>
    </row>
    <row r="26" spans="2:11">
      <c r="B26" s="14" t="s">
        <v>52</v>
      </c>
      <c r="C26" s="74">
        <v>0.47399999999999998</v>
      </c>
      <c r="D26" s="74">
        <v>0.46600000000000003</v>
      </c>
      <c r="E26" s="74">
        <v>0.47700000000000004</v>
      </c>
      <c r="F26" s="74">
        <v>0.47399999999999998</v>
      </c>
      <c r="G26" s="74">
        <v>0.49200000000000005</v>
      </c>
      <c r="H26" s="74">
        <v>0.48700000000000004</v>
      </c>
      <c r="I26" s="74">
        <v>0.49</v>
      </c>
      <c r="J26" s="74">
        <v>0.48899999999999999</v>
      </c>
      <c r="K26" s="74">
        <v>0.52800000000000002</v>
      </c>
    </row>
    <row r="27" spans="2:11">
      <c r="B27" s="14" t="s">
        <v>48</v>
      </c>
      <c r="C27" s="74">
        <v>0.14400000000000002</v>
      </c>
      <c r="D27" s="74">
        <v>0.125</v>
      </c>
      <c r="E27" s="74">
        <v>0.11699999999999999</v>
      </c>
      <c r="F27" s="74">
        <v>0.109</v>
      </c>
      <c r="G27" s="74">
        <v>0.127</v>
      </c>
      <c r="H27" s="74">
        <v>0.115</v>
      </c>
      <c r="I27" s="74">
        <v>0.10400000000000001</v>
      </c>
      <c r="J27" s="74">
        <v>9.0999999999999998E-2</v>
      </c>
      <c r="K27" s="74">
        <v>0.105</v>
      </c>
    </row>
    <row r="28" spans="2:11">
      <c r="B28" s="14" t="s">
        <v>63</v>
      </c>
      <c r="C28" s="74">
        <v>0.49399999999999999</v>
      </c>
      <c r="D28" s="74">
        <v>0.498</v>
      </c>
      <c r="E28" s="74">
        <v>0.50900000000000001</v>
      </c>
      <c r="F28" s="74">
        <v>0.51800000000000002</v>
      </c>
      <c r="G28" s="74">
        <v>0.53500000000000003</v>
      </c>
      <c r="H28" s="74">
        <v>0.54600000000000004</v>
      </c>
      <c r="I28" s="74">
        <v>0.55899999999999994</v>
      </c>
      <c r="J28" s="74">
        <v>0.56899999999999995</v>
      </c>
      <c r="K28" s="74">
        <v>0.56799999999999995</v>
      </c>
    </row>
    <row r="29" spans="2:11">
      <c r="B29" s="14" t="s">
        <v>56</v>
      </c>
      <c r="C29" s="74">
        <v>0.12</v>
      </c>
      <c r="D29" s="74">
        <v>0.151</v>
      </c>
      <c r="E29" s="74">
        <v>0.26500000000000001</v>
      </c>
      <c r="F29" s="74">
        <v>0.32500000000000001</v>
      </c>
      <c r="G29" s="74">
        <v>0.34799999999999998</v>
      </c>
      <c r="H29" s="74">
        <v>0.33799999999999997</v>
      </c>
      <c r="I29" s="74">
        <v>0.34299999999999997</v>
      </c>
      <c r="J29" s="74">
        <v>0.34100000000000003</v>
      </c>
      <c r="K29" s="74">
        <v>0.38700000000000001</v>
      </c>
    </row>
    <row r="30" spans="2:11">
      <c r="B30" s="14" t="s">
        <v>65</v>
      </c>
      <c r="C30" s="74">
        <v>0.26100000000000001</v>
      </c>
      <c r="D30" s="74">
        <v>0.25800000000000001</v>
      </c>
      <c r="E30" s="74">
        <v>0.30399999999999999</v>
      </c>
      <c r="F30" s="74">
        <v>0.29799999999999999</v>
      </c>
      <c r="G30" s="74">
        <v>0.309</v>
      </c>
      <c r="H30" s="74">
        <v>0.29100000000000004</v>
      </c>
      <c r="I30" s="74">
        <v>0.29100000000000004</v>
      </c>
      <c r="J30" s="74">
        <v>0.28899999999999998</v>
      </c>
      <c r="K30" s="74">
        <v>0.26500000000000001</v>
      </c>
    </row>
    <row r="31" spans="2:11">
      <c r="B31" s="14" t="s">
        <v>67</v>
      </c>
      <c r="C31" s="74">
        <v>0.14800000000000002</v>
      </c>
      <c r="D31" s="74">
        <v>0.13200000000000001</v>
      </c>
      <c r="E31" s="74">
        <v>0.13100000000000001</v>
      </c>
      <c r="F31" s="74">
        <v>0.13200000000000001</v>
      </c>
      <c r="G31" s="74">
        <v>0.13400000000000001</v>
      </c>
      <c r="H31" s="74">
        <v>0.14000000000000001</v>
      </c>
      <c r="I31" s="74">
        <v>0.111</v>
      </c>
      <c r="J31" s="74">
        <v>0.115</v>
      </c>
      <c r="K31" s="74">
        <v>0.13699999999999998</v>
      </c>
    </row>
    <row r="32" spans="2:11">
      <c r="B32" s="14" t="s">
        <v>62</v>
      </c>
      <c r="C32" s="74">
        <v>0.13400000000000001</v>
      </c>
      <c r="D32" s="74">
        <v>0.10800000000000001</v>
      </c>
      <c r="E32" s="74">
        <v>0.10300000000000001</v>
      </c>
      <c r="F32" s="74">
        <v>0.14899999999999999</v>
      </c>
      <c r="G32" s="74">
        <v>0.23</v>
      </c>
      <c r="H32" s="74">
        <v>0.29799999999999999</v>
      </c>
      <c r="I32" s="74">
        <v>0.36299999999999999</v>
      </c>
      <c r="J32" s="74">
        <v>0.38500000000000001</v>
      </c>
      <c r="K32" s="74">
        <v>0.42200000000000004</v>
      </c>
    </row>
    <row r="33" spans="2:13">
      <c r="B33" s="14" t="s">
        <v>53</v>
      </c>
      <c r="C33" s="74">
        <v>0.41899999999999998</v>
      </c>
      <c r="D33" s="74">
        <v>0.34799999999999998</v>
      </c>
      <c r="E33" s="74">
        <v>0.36</v>
      </c>
      <c r="F33" s="74">
        <v>0.54100000000000004</v>
      </c>
      <c r="G33" s="74">
        <v>0.55600000000000005</v>
      </c>
      <c r="H33" s="74">
        <v>0.57799999999999996</v>
      </c>
      <c r="I33" s="74">
        <v>0.58899999999999997</v>
      </c>
      <c r="J33" s="74" t="s">
        <v>72</v>
      </c>
      <c r="K33" s="74">
        <v>0.59299999999999997</v>
      </c>
      <c r="M33" s="195"/>
    </row>
    <row r="34" spans="2:13">
      <c r="B34" s="14" t="s">
        <v>61</v>
      </c>
      <c r="C34" s="74">
        <v>0.29799999999999999</v>
      </c>
      <c r="D34" s="74">
        <v>0.32500000000000001</v>
      </c>
      <c r="E34" s="74">
        <v>0.308</v>
      </c>
      <c r="F34" s="74">
        <v>0.3</v>
      </c>
      <c r="G34" s="74">
        <v>0.33899999999999997</v>
      </c>
      <c r="H34" s="74">
        <v>0.36099999999999999</v>
      </c>
      <c r="I34" s="74">
        <v>0.34799999999999998</v>
      </c>
      <c r="J34" s="74">
        <v>0.39299999999999996</v>
      </c>
      <c r="K34" s="74">
        <v>0.36399999999999999</v>
      </c>
    </row>
    <row r="35" spans="2:13">
      <c r="B35" s="14" t="s">
        <v>59</v>
      </c>
      <c r="C35" s="74">
        <v>0.46899999999999997</v>
      </c>
      <c r="D35" s="74">
        <v>0.48200000000000004</v>
      </c>
      <c r="E35" s="74">
        <v>0.49299999999999999</v>
      </c>
      <c r="F35" s="74">
        <v>0.47499999999999998</v>
      </c>
      <c r="G35" s="74">
        <v>0.48399999999999999</v>
      </c>
      <c r="H35" s="74">
        <v>0.46799999999999997</v>
      </c>
      <c r="I35" s="74">
        <v>0.45799999999999996</v>
      </c>
      <c r="J35" s="74">
        <v>0.46600000000000003</v>
      </c>
      <c r="K35" s="74">
        <v>0.38299999999999995</v>
      </c>
    </row>
    <row r="36" spans="2:13">
      <c r="B36" s="84" t="s">
        <v>238</v>
      </c>
    </row>
    <row r="37" spans="2:13">
      <c r="B37" s="142" t="s">
        <v>350</v>
      </c>
    </row>
    <row r="43" spans="2:13">
      <c r="B43" s="88"/>
    </row>
  </sheetData>
  <sortState xmlns:xlrd2="http://schemas.microsoft.com/office/spreadsheetml/2017/richdata2" ref="B9:K36">
    <sortCondition ref="B36"/>
  </sortState>
  <pageMargins left="0.7" right="0.7" top="0.75" bottom="0.75" header="0.3" footer="0.3"/>
  <pageSetup paperSize="9" orientation="portrait" horizontalDpi="300" verticalDpi="300" r:id="rId1"/>
  <ignoredErrors>
    <ignoredError sqref="C7:K7" numberStoredAsText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72824-F4B2-40AE-9B9B-08E1F7E592BE}">
  <dimension ref="B2:X87"/>
  <sheetViews>
    <sheetView showGridLines="0" zoomScaleNormal="100" workbookViewId="0"/>
  </sheetViews>
  <sheetFormatPr defaultColWidth="8.7265625" defaultRowHeight="13.8"/>
  <cols>
    <col min="1" max="1" width="3.7265625" customWidth="1"/>
    <col min="2" max="2" width="12.81640625" customWidth="1"/>
  </cols>
  <sheetData>
    <row r="2" spans="2:24">
      <c r="M2" s="274"/>
      <c r="N2" s="224"/>
    </row>
    <row r="3" spans="2:24">
      <c r="N3" s="224"/>
    </row>
    <row r="5" spans="2:24" ht="17.399999999999999">
      <c r="B5" s="90" t="s">
        <v>305</v>
      </c>
      <c r="C5" s="128"/>
      <c r="D5" s="128"/>
      <c r="E5" s="128"/>
      <c r="F5" s="128"/>
      <c r="G5" s="128"/>
      <c r="X5" s="124"/>
    </row>
    <row r="6" spans="2:24">
      <c r="B6" s="88"/>
      <c r="C6" s="128"/>
      <c r="D6" s="128"/>
      <c r="E6" s="128"/>
      <c r="F6" s="128"/>
      <c r="G6" s="128"/>
      <c r="X6" s="124"/>
    </row>
    <row r="7" spans="2:24">
      <c r="B7" s="125" t="s">
        <v>239</v>
      </c>
      <c r="C7" s="128"/>
      <c r="D7" s="87"/>
      <c r="E7" s="128"/>
      <c r="F7" s="128"/>
      <c r="G7" s="128"/>
      <c r="H7" s="128"/>
      <c r="I7" s="128"/>
      <c r="J7" s="128"/>
      <c r="K7" s="128"/>
      <c r="L7" s="128"/>
    </row>
    <row r="8" spans="2:24">
      <c r="B8" s="4" t="s">
        <v>240</v>
      </c>
      <c r="C8" s="130"/>
      <c r="D8" s="129"/>
      <c r="E8" s="130"/>
      <c r="F8" s="130"/>
      <c r="G8" s="130"/>
    </row>
    <row r="9" spans="2:24">
      <c r="C9" s="46" t="s">
        <v>94</v>
      </c>
      <c r="D9" s="46" t="s">
        <v>95</v>
      </c>
      <c r="E9" s="46" t="s">
        <v>80</v>
      </c>
      <c r="F9" s="46" t="s">
        <v>81</v>
      </c>
      <c r="G9" s="46" t="s">
        <v>24</v>
      </c>
      <c r="H9" s="46" t="s">
        <v>25</v>
      </c>
      <c r="I9" s="46" t="s">
        <v>26</v>
      </c>
      <c r="J9" s="46" t="s">
        <v>27</v>
      </c>
      <c r="K9" s="46" t="s">
        <v>28</v>
      </c>
      <c r="L9" s="46" t="s">
        <v>82</v>
      </c>
    </row>
    <row r="10" spans="2:24">
      <c r="B10" s="14" t="s">
        <v>29</v>
      </c>
      <c r="C10" s="74">
        <v>0.64</v>
      </c>
      <c r="D10" s="74">
        <v>0.64200000000000002</v>
      </c>
      <c r="E10" s="74">
        <v>0.65200000000000002</v>
      </c>
      <c r="F10" s="74">
        <v>0.65400000000000003</v>
      </c>
      <c r="G10" s="74">
        <v>0.66500000000000004</v>
      </c>
      <c r="H10" s="74">
        <v>0.66599999999999993</v>
      </c>
      <c r="I10" s="74">
        <v>0.67599999999999993</v>
      </c>
      <c r="J10" s="74">
        <v>0.67500000000000004</v>
      </c>
      <c r="K10" s="74">
        <v>0.66400000000000003</v>
      </c>
      <c r="L10" s="74">
        <v>0.64400000000000002</v>
      </c>
    </row>
    <row r="11" spans="2:24">
      <c r="B11" s="14" t="s">
        <v>69</v>
      </c>
      <c r="C11" s="74">
        <v>0.66599999999999993</v>
      </c>
      <c r="D11" s="74">
        <v>0.65799999999999992</v>
      </c>
      <c r="E11" s="74">
        <v>0.65900000000000003</v>
      </c>
      <c r="F11" s="74">
        <v>0.66599999999999993</v>
      </c>
      <c r="G11" s="74">
        <v>0.66599999999999993</v>
      </c>
      <c r="H11" s="74">
        <v>0.67099999999999993</v>
      </c>
      <c r="I11" s="74">
        <v>0.66799999999999993</v>
      </c>
      <c r="J11" s="74">
        <v>0.65599999999999992</v>
      </c>
      <c r="K11" s="74">
        <v>0.65500000000000003</v>
      </c>
      <c r="L11" s="74">
        <v>0.65400000000000003</v>
      </c>
    </row>
    <row r="12" spans="2:24">
      <c r="B12" s="14" t="s">
        <v>47</v>
      </c>
      <c r="C12" s="74">
        <v>0.79799999999999993</v>
      </c>
      <c r="D12" s="74">
        <v>0.80200000000000005</v>
      </c>
      <c r="E12" s="74">
        <v>0.80299999999999994</v>
      </c>
      <c r="F12" s="74">
        <v>0.78700000000000003</v>
      </c>
      <c r="G12" s="74">
        <v>0.81299999999999994</v>
      </c>
      <c r="H12" s="74">
        <v>0.81499999999999995</v>
      </c>
      <c r="I12" s="74">
        <v>0.81900000000000006</v>
      </c>
      <c r="J12" s="74">
        <v>0.83799999999999997</v>
      </c>
      <c r="K12" s="74">
        <v>0.85299999999999998</v>
      </c>
      <c r="L12" s="74">
        <v>0.83499999999999996</v>
      </c>
    </row>
    <row r="13" spans="2:24">
      <c r="B13" s="14" t="s">
        <v>54</v>
      </c>
      <c r="C13" s="74">
        <v>0.61599999999999999</v>
      </c>
      <c r="D13" s="74">
        <v>0.65099999999999991</v>
      </c>
      <c r="E13" s="74">
        <v>0.66500000000000004</v>
      </c>
      <c r="F13" s="74">
        <v>0.65700000000000003</v>
      </c>
      <c r="G13" s="74">
        <v>0.62</v>
      </c>
      <c r="H13" s="74">
        <v>0.6409999999999999</v>
      </c>
      <c r="I13" s="74">
        <v>0.63800000000000001</v>
      </c>
      <c r="J13" s="74">
        <v>0.65599999999999992</v>
      </c>
      <c r="K13" s="74">
        <v>0.60399999999999998</v>
      </c>
      <c r="L13" s="74">
        <v>0.61</v>
      </c>
    </row>
    <row r="14" spans="2:24">
      <c r="B14" s="14" t="s">
        <v>49</v>
      </c>
      <c r="C14" s="74" t="s">
        <v>72</v>
      </c>
      <c r="D14" s="74" t="s">
        <v>72</v>
      </c>
      <c r="E14" s="74">
        <v>0.59699999999999998</v>
      </c>
      <c r="F14" s="74">
        <v>0.58799999999999997</v>
      </c>
      <c r="G14" s="74">
        <v>0.52700000000000002</v>
      </c>
      <c r="H14" s="74">
        <v>0.60099999999999998</v>
      </c>
      <c r="I14" s="74">
        <v>0.54700000000000004</v>
      </c>
      <c r="J14" s="74">
        <v>0.53299999999999992</v>
      </c>
      <c r="K14" s="74">
        <v>0.58399999999999996</v>
      </c>
      <c r="L14" s="74">
        <v>0.48899999999999999</v>
      </c>
    </row>
    <row r="15" spans="2:24">
      <c r="B15" s="14" t="s">
        <v>50</v>
      </c>
      <c r="C15" s="74">
        <v>0.5</v>
      </c>
      <c r="D15" s="74">
        <v>0.52</v>
      </c>
      <c r="E15" s="74">
        <v>0.55299999999999994</v>
      </c>
      <c r="F15" s="74">
        <v>0.56600000000000006</v>
      </c>
      <c r="G15" s="74">
        <v>0.58700000000000008</v>
      </c>
      <c r="H15" s="74">
        <v>0.59799999999999998</v>
      </c>
      <c r="I15" s="74">
        <v>0.64599999999999991</v>
      </c>
      <c r="J15" s="74">
        <v>0.66200000000000003</v>
      </c>
      <c r="K15" s="74">
        <v>0.7</v>
      </c>
      <c r="L15" s="74">
        <v>0.66099999999999992</v>
      </c>
    </row>
    <row r="16" spans="2:24">
      <c r="B16" s="14" t="s">
        <v>64</v>
      </c>
      <c r="C16" s="74">
        <v>0.7</v>
      </c>
      <c r="D16" s="74">
        <v>0.69700000000000006</v>
      </c>
      <c r="E16" s="74">
        <v>0.69900000000000007</v>
      </c>
      <c r="F16" s="74">
        <v>0.69900000000000007</v>
      </c>
      <c r="G16" s="74">
        <v>0.73</v>
      </c>
      <c r="H16" s="74">
        <v>0.74299999999999999</v>
      </c>
      <c r="I16" s="74">
        <v>0.753</v>
      </c>
      <c r="J16" s="74">
        <v>0.72299999999999998</v>
      </c>
      <c r="K16" s="74">
        <v>0.69599999999999995</v>
      </c>
      <c r="L16" s="74">
        <v>0.71200000000000008</v>
      </c>
    </row>
    <row r="17" spans="2:15">
      <c r="B17" s="14" t="s">
        <v>68</v>
      </c>
      <c r="C17" s="74">
        <v>0.84</v>
      </c>
      <c r="D17" s="74">
        <v>0.54299999999999993</v>
      </c>
      <c r="E17" s="74">
        <v>0.61599999999999999</v>
      </c>
      <c r="F17" s="74">
        <v>0.69799999999999995</v>
      </c>
      <c r="G17" s="74">
        <v>0.69799999999999995</v>
      </c>
      <c r="H17" s="74">
        <v>0.7390000000000001</v>
      </c>
      <c r="I17" s="74">
        <v>0.79</v>
      </c>
      <c r="J17" s="74">
        <v>0.71499999999999997</v>
      </c>
      <c r="K17" s="74">
        <v>0.68900000000000006</v>
      </c>
      <c r="L17" s="74">
        <v>0.73</v>
      </c>
    </row>
    <row r="18" spans="2:15">
      <c r="B18" s="14" t="s">
        <v>70</v>
      </c>
      <c r="C18" s="74">
        <v>0.56100000000000005</v>
      </c>
      <c r="D18" s="74">
        <v>0.629</v>
      </c>
      <c r="E18" s="74">
        <v>0.61299999999999999</v>
      </c>
      <c r="F18" s="74">
        <v>0.58399999999999996</v>
      </c>
      <c r="G18" s="74">
        <v>0.60299999999999998</v>
      </c>
      <c r="H18" s="74">
        <v>0.59</v>
      </c>
      <c r="I18" s="74">
        <v>0.56000000000000005</v>
      </c>
      <c r="J18" s="74">
        <v>0.53500000000000003</v>
      </c>
      <c r="K18" s="74">
        <v>0.60399999999999998</v>
      </c>
      <c r="L18" s="74">
        <v>0.66200000000000003</v>
      </c>
    </row>
    <row r="19" spans="2:15">
      <c r="B19" s="14" t="s">
        <v>71</v>
      </c>
      <c r="C19" s="74">
        <v>0.55399999999999994</v>
      </c>
      <c r="D19" s="74">
        <v>0.58700000000000008</v>
      </c>
      <c r="E19" s="74">
        <v>0.59299999999999997</v>
      </c>
      <c r="F19" s="74">
        <v>0.57999999999999996</v>
      </c>
      <c r="G19" s="74">
        <v>0.57399999999999995</v>
      </c>
      <c r="H19" s="74">
        <v>0.60899999999999999</v>
      </c>
      <c r="I19" s="74">
        <v>0.64700000000000002</v>
      </c>
      <c r="J19" s="74">
        <v>0.65200000000000002</v>
      </c>
      <c r="K19" s="74">
        <v>0.68599999999999994</v>
      </c>
      <c r="L19" s="74">
        <v>0.68500000000000005</v>
      </c>
    </row>
    <row r="20" spans="2:15">
      <c r="B20" s="14" t="s">
        <v>51</v>
      </c>
      <c r="C20" s="74">
        <v>0.61099999999999999</v>
      </c>
      <c r="D20" s="74">
        <v>0.61299999999999999</v>
      </c>
      <c r="E20" s="74">
        <v>0.64900000000000002</v>
      </c>
      <c r="F20" s="74">
        <v>0.66400000000000003</v>
      </c>
      <c r="G20" s="74">
        <v>0.65200000000000002</v>
      </c>
      <c r="H20" s="74">
        <v>0.65500000000000003</v>
      </c>
      <c r="I20" s="74">
        <v>0.66</v>
      </c>
      <c r="J20" s="74">
        <v>0.68099999999999994</v>
      </c>
      <c r="K20" s="74">
        <v>0.66200000000000003</v>
      </c>
      <c r="L20" s="74">
        <v>0.63400000000000001</v>
      </c>
    </row>
    <row r="21" spans="2:15">
      <c r="B21" s="14" t="s">
        <v>57</v>
      </c>
      <c r="C21" s="74">
        <v>0.72699999999999998</v>
      </c>
      <c r="D21" s="74">
        <v>0.71799999999999997</v>
      </c>
      <c r="E21" s="74">
        <v>0.71299999999999997</v>
      </c>
      <c r="F21" s="74">
        <v>0.71799999999999997</v>
      </c>
      <c r="G21" s="74">
        <v>0.71400000000000008</v>
      </c>
      <c r="H21" s="74">
        <v>0.69299999999999995</v>
      </c>
      <c r="I21" s="74">
        <v>0.70700000000000007</v>
      </c>
      <c r="J21" s="74">
        <v>0.69900000000000007</v>
      </c>
      <c r="K21" s="74">
        <v>0.68500000000000005</v>
      </c>
      <c r="L21" s="74">
        <v>0.63200000000000001</v>
      </c>
    </row>
    <row r="22" spans="2:15">
      <c r="B22" s="14" t="s">
        <v>58</v>
      </c>
      <c r="C22" s="74">
        <v>0.58700000000000008</v>
      </c>
      <c r="D22" s="74">
        <v>0.621</v>
      </c>
      <c r="E22" s="74">
        <v>0.58599999999999997</v>
      </c>
      <c r="F22" s="74">
        <v>0.52400000000000002</v>
      </c>
      <c r="G22" s="74">
        <v>0.53799999999999992</v>
      </c>
      <c r="H22" s="74">
        <v>0.60299999999999998</v>
      </c>
      <c r="I22" s="74">
        <v>0.66099999999999992</v>
      </c>
      <c r="J22" s="74">
        <v>0.68599999999999994</v>
      </c>
      <c r="K22" s="74">
        <v>0.63600000000000001</v>
      </c>
      <c r="L22" s="74">
        <v>0.60099999999999998</v>
      </c>
    </row>
    <row r="23" spans="2:15">
      <c r="B23" s="14" t="s">
        <v>46</v>
      </c>
      <c r="C23" s="74">
        <v>0.58700000000000008</v>
      </c>
      <c r="D23" s="74">
        <v>0.59299999999999997</v>
      </c>
      <c r="E23" s="74">
        <v>0.48499999999999999</v>
      </c>
      <c r="F23" s="74">
        <v>0.49200000000000005</v>
      </c>
      <c r="G23" s="74">
        <v>0.48399999999999999</v>
      </c>
      <c r="H23" s="74">
        <v>0.501</v>
      </c>
      <c r="I23" s="74">
        <v>0.49700000000000005</v>
      </c>
      <c r="J23" s="74">
        <v>0.49700000000000005</v>
      </c>
      <c r="K23" s="74">
        <v>0.45399999999999996</v>
      </c>
      <c r="L23" s="74">
        <v>0.46700000000000003</v>
      </c>
    </row>
    <row r="24" spans="2:15">
      <c r="B24" s="14" t="s">
        <v>45</v>
      </c>
      <c r="C24" s="74">
        <v>0.66200000000000003</v>
      </c>
      <c r="D24" s="74">
        <v>0.70900000000000007</v>
      </c>
      <c r="E24" s="74">
        <v>0.74</v>
      </c>
      <c r="F24" s="74">
        <v>0.70200000000000007</v>
      </c>
      <c r="G24" s="74">
        <v>0.68299999999999994</v>
      </c>
      <c r="H24" s="74">
        <v>0.67500000000000004</v>
      </c>
      <c r="I24" s="74">
        <v>0.67</v>
      </c>
      <c r="J24" s="74">
        <v>0.65599999999999992</v>
      </c>
      <c r="K24" s="74">
        <v>0.63</v>
      </c>
      <c r="L24" s="74">
        <v>0.61399999999999999</v>
      </c>
    </row>
    <row r="25" spans="2:15">
      <c r="B25" s="14" t="s">
        <v>55</v>
      </c>
      <c r="C25" s="74">
        <v>0.64400000000000002</v>
      </c>
      <c r="D25" s="74">
        <v>0.64500000000000002</v>
      </c>
      <c r="E25" s="74">
        <v>0.66599999999999993</v>
      </c>
      <c r="F25" s="74">
        <v>0.66700000000000004</v>
      </c>
      <c r="G25" s="74">
        <v>0.65400000000000003</v>
      </c>
      <c r="H25" s="74">
        <v>0.66799999999999993</v>
      </c>
      <c r="I25" s="74">
        <v>0.66900000000000004</v>
      </c>
      <c r="J25" s="74">
        <v>0.67099999999999993</v>
      </c>
      <c r="K25" s="74">
        <v>0.66299999999999992</v>
      </c>
      <c r="L25" s="74">
        <v>0.67599999999999993</v>
      </c>
    </row>
    <row r="26" spans="2:15">
      <c r="B26" s="14" t="s">
        <v>66</v>
      </c>
      <c r="C26" s="74">
        <v>0.48899999999999999</v>
      </c>
      <c r="D26" s="74">
        <v>0.50900000000000001</v>
      </c>
      <c r="E26" s="74">
        <v>0.51100000000000001</v>
      </c>
      <c r="F26" s="74">
        <v>0.51</v>
      </c>
      <c r="G26" s="74">
        <v>0.54899999999999993</v>
      </c>
      <c r="H26" s="74">
        <v>0.53900000000000003</v>
      </c>
      <c r="I26" s="74">
        <v>0.57700000000000007</v>
      </c>
      <c r="J26" s="74">
        <v>0.58700000000000008</v>
      </c>
      <c r="K26" s="74">
        <v>0.55799999999999994</v>
      </c>
      <c r="L26" s="74">
        <v>0.624</v>
      </c>
    </row>
    <row r="27" spans="2:15">
      <c r="B27" s="14" t="s">
        <v>60</v>
      </c>
      <c r="C27" s="74">
        <v>0.60399999999999998</v>
      </c>
      <c r="D27" s="74">
        <v>0.622</v>
      </c>
      <c r="E27" s="74">
        <v>0.622</v>
      </c>
      <c r="F27" s="74">
        <v>0.53500000000000003</v>
      </c>
      <c r="G27" s="74">
        <v>0.57700000000000007</v>
      </c>
      <c r="H27" s="74">
        <v>0.59799999999999998</v>
      </c>
      <c r="I27" s="74">
        <v>0.69499999999999995</v>
      </c>
      <c r="J27" s="74">
        <v>0.61799999999999999</v>
      </c>
      <c r="K27" s="74">
        <v>0.60699999999999998</v>
      </c>
      <c r="L27" s="74">
        <v>0.61899999999999999</v>
      </c>
    </row>
    <row r="28" spans="2:15">
      <c r="B28" s="14" t="s">
        <v>52</v>
      </c>
      <c r="C28" s="74">
        <v>0.66</v>
      </c>
      <c r="D28" s="74">
        <v>0.66</v>
      </c>
      <c r="E28" s="74">
        <v>0.625</v>
      </c>
      <c r="F28" s="74">
        <v>0.628</v>
      </c>
      <c r="G28" s="74">
        <v>0.66</v>
      </c>
      <c r="H28" s="74">
        <v>0.7</v>
      </c>
      <c r="I28" s="74">
        <v>0.70299999999999996</v>
      </c>
      <c r="J28" s="74">
        <v>0.69700000000000006</v>
      </c>
      <c r="K28" s="74">
        <v>0.70900000000000007</v>
      </c>
      <c r="L28" s="74">
        <v>0.71499999999999997</v>
      </c>
    </row>
    <row r="29" spans="2:15">
      <c r="B29" s="14" t="s">
        <v>48</v>
      </c>
      <c r="C29" s="74">
        <v>0.28499999999999998</v>
      </c>
      <c r="D29" s="74">
        <v>0.42299999999999999</v>
      </c>
      <c r="E29" s="74">
        <v>0.46600000000000003</v>
      </c>
      <c r="F29" s="74">
        <v>0.38100000000000001</v>
      </c>
      <c r="G29" s="74">
        <v>0.41100000000000003</v>
      </c>
      <c r="H29" s="74">
        <v>0.371</v>
      </c>
      <c r="I29" s="74">
        <v>0.39700000000000002</v>
      </c>
      <c r="J29" s="74">
        <v>0.35600000000000004</v>
      </c>
      <c r="K29" s="74">
        <v>0.35700000000000004</v>
      </c>
      <c r="L29" s="74">
        <v>0.33700000000000002</v>
      </c>
    </row>
    <row r="30" spans="2:15">
      <c r="B30" s="14" t="s">
        <v>63</v>
      </c>
      <c r="C30" s="74">
        <v>0.7390000000000001</v>
      </c>
      <c r="D30" s="74">
        <v>0.71900000000000008</v>
      </c>
      <c r="E30" s="74">
        <v>0.69299999999999995</v>
      </c>
      <c r="F30" s="74">
        <v>0.70400000000000007</v>
      </c>
      <c r="G30" s="74">
        <v>0.70499999999999996</v>
      </c>
      <c r="H30" s="74">
        <v>0.71700000000000008</v>
      </c>
      <c r="I30" s="74">
        <v>0.72599999999999998</v>
      </c>
      <c r="J30" s="74">
        <v>0.78099999999999992</v>
      </c>
      <c r="K30" s="74">
        <v>0.77400000000000002</v>
      </c>
      <c r="L30" s="74">
        <v>0.78799999999999992</v>
      </c>
    </row>
    <row r="31" spans="2:15">
      <c r="B31" s="14" t="s">
        <v>56</v>
      </c>
      <c r="C31" s="74">
        <v>0.38900000000000001</v>
      </c>
      <c r="D31" s="74">
        <v>0.41200000000000003</v>
      </c>
      <c r="E31" s="74">
        <v>0.41399999999999998</v>
      </c>
      <c r="F31" s="74">
        <v>0.36099999999999999</v>
      </c>
      <c r="G31" s="74">
        <v>0.55399999999999994</v>
      </c>
      <c r="H31" s="74">
        <v>0.57600000000000007</v>
      </c>
      <c r="I31" s="74">
        <v>0.57999999999999996</v>
      </c>
      <c r="J31" s="74">
        <v>0.56700000000000006</v>
      </c>
      <c r="K31" s="74">
        <v>0.58700000000000008</v>
      </c>
      <c r="L31" s="74">
        <v>0.55500000000000005</v>
      </c>
    </row>
    <row r="32" spans="2:15">
      <c r="B32" s="14" t="s">
        <v>65</v>
      </c>
      <c r="C32" s="74">
        <v>0.55500000000000005</v>
      </c>
      <c r="D32" s="74">
        <v>0.58399999999999996</v>
      </c>
      <c r="E32" s="74">
        <v>0.56899999999999995</v>
      </c>
      <c r="F32" s="74">
        <v>0.61499999999999999</v>
      </c>
      <c r="G32" s="74">
        <v>0.61</v>
      </c>
      <c r="H32" s="74">
        <v>0.57100000000000006</v>
      </c>
      <c r="I32" s="74">
        <v>0.60899999999999999</v>
      </c>
      <c r="J32" s="74">
        <v>0.55299999999999994</v>
      </c>
      <c r="K32" s="74">
        <v>0.57899999999999996</v>
      </c>
      <c r="L32" s="74">
        <v>0.628</v>
      </c>
      <c r="O32" s="247"/>
    </row>
    <row r="33" spans="2:15">
      <c r="B33" s="14" t="s">
        <v>67</v>
      </c>
      <c r="C33" s="74">
        <v>0.434</v>
      </c>
      <c r="D33" s="74">
        <v>0.5</v>
      </c>
      <c r="E33" s="74">
        <v>0.56799999999999995</v>
      </c>
      <c r="F33" s="74">
        <v>0.52800000000000002</v>
      </c>
      <c r="G33" s="74">
        <v>0.54799999999999993</v>
      </c>
      <c r="H33" s="74">
        <v>0.55899999999999994</v>
      </c>
      <c r="I33" s="74">
        <v>0.60399999999999998</v>
      </c>
      <c r="J33" s="74">
        <v>0.60399999999999998</v>
      </c>
      <c r="K33" s="74">
        <v>0.57899999999999996</v>
      </c>
      <c r="L33" s="74" t="s">
        <v>72</v>
      </c>
      <c r="O33" s="186"/>
    </row>
    <row r="34" spans="2:15">
      <c r="B34" s="14" t="s">
        <v>62</v>
      </c>
      <c r="C34" s="74">
        <v>0.45700000000000002</v>
      </c>
      <c r="D34" s="74">
        <v>0.624</v>
      </c>
      <c r="E34" s="74">
        <v>0.68099999999999994</v>
      </c>
      <c r="F34" s="74">
        <v>0.65900000000000003</v>
      </c>
      <c r="G34" s="74">
        <v>0.65400000000000003</v>
      </c>
      <c r="H34" s="74">
        <v>0.64300000000000002</v>
      </c>
      <c r="I34" s="74">
        <v>0.65799999999999992</v>
      </c>
      <c r="J34" s="74">
        <v>0.65700000000000003</v>
      </c>
      <c r="K34" s="74">
        <v>0.66599999999999993</v>
      </c>
      <c r="L34" s="74">
        <v>0.67500000000000004</v>
      </c>
      <c r="O34" s="82"/>
    </row>
    <row r="35" spans="2:15">
      <c r="B35" s="14" t="s">
        <v>53</v>
      </c>
      <c r="C35" s="74">
        <v>0.61</v>
      </c>
      <c r="D35" s="74">
        <v>0.63600000000000001</v>
      </c>
      <c r="E35" s="74">
        <v>0.66900000000000004</v>
      </c>
      <c r="F35" s="74">
        <v>0.69</v>
      </c>
      <c r="G35" s="74">
        <v>0.70400000000000007</v>
      </c>
      <c r="H35" s="74">
        <v>0.67</v>
      </c>
      <c r="I35" s="74">
        <v>0.69400000000000006</v>
      </c>
      <c r="J35" s="74">
        <v>0.70099999999999996</v>
      </c>
      <c r="K35" s="74">
        <v>0.68</v>
      </c>
      <c r="L35" s="74">
        <v>0.67099999999999993</v>
      </c>
    </row>
    <row r="36" spans="2:15">
      <c r="B36" s="14" t="s">
        <v>61</v>
      </c>
      <c r="C36" s="74">
        <v>0.61899999999999999</v>
      </c>
      <c r="D36" s="74">
        <v>0.63900000000000001</v>
      </c>
      <c r="E36" s="74">
        <v>0.65500000000000003</v>
      </c>
      <c r="F36" s="74">
        <v>0.66599999999999993</v>
      </c>
      <c r="G36" s="74">
        <v>0.68700000000000006</v>
      </c>
      <c r="H36" s="74">
        <v>0.68400000000000005</v>
      </c>
      <c r="I36" s="74">
        <v>0.70299999999999996</v>
      </c>
      <c r="J36" s="74">
        <v>0.68500000000000005</v>
      </c>
      <c r="K36" s="74">
        <v>0.68799999999999994</v>
      </c>
      <c r="L36" s="74">
        <v>0.69599999999999995</v>
      </c>
    </row>
    <row r="37" spans="2:15">
      <c r="B37" s="14" t="s">
        <v>59</v>
      </c>
      <c r="C37" s="74">
        <v>0.69200000000000006</v>
      </c>
      <c r="D37" s="74">
        <v>0.71499999999999997</v>
      </c>
      <c r="E37" s="74">
        <v>0.69599999999999995</v>
      </c>
      <c r="F37" s="74">
        <v>0.71900000000000008</v>
      </c>
      <c r="G37" s="74">
        <v>0.70499999999999996</v>
      </c>
      <c r="H37" s="74">
        <v>0.71799999999999997</v>
      </c>
      <c r="I37" s="74">
        <v>0.68200000000000005</v>
      </c>
      <c r="J37" s="74">
        <v>0.71700000000000008</v>
      </c>
      <c r="K37" s="74">
        <v>0.623</v>
      </c>
      <c r="L37" s="74">
        <v>0.61299999999999999</v>
      </c>
    </row>
    <row r="38" spans="2:15">
      <c r="B38" s="14" t="s">
        <v>115</v>
      </c>
      <c r="C38" s="74">
        <v>0.60699999999999998</v>
      </c>
      <c r="D38" s="74">
        <v>0.60799999999999998</v>
      </c>
      <c r="E38" s="74">
        <v>0.61399999999999999</v>
      </c>
      <c r="F38" s="74">
        <v>0.64599999999999991</v>
      </c>
      <c r="G38" s="74">
        <v>0.59200000000000008</v>
      </c>
      <c r="H38" s="74">
        <v>0.60599999999999998</v>
      </c>
      <c r="I38" s="74">
        <v>0.64700000000000002</v>
      </c>
      <c r="J38" s="74">
        <v>0.63900000000000001</v>
      </c>
      <c r="K38" s="74">
        <v>0.621</v>
      </c>
      <c r="L38" s="74" t="s">
        <v>72</v>
      </c>
    </row>
    <row r="39" spans="2:15">
      <c r="B39" s="47" t="s">
        <v>241</v>
      </c>
      <c r="C39" s="74">
        <v>0.45899999999999996</v>
      </c>
      <c r="D39" s="74">
        <v>0.48700000000000004</v>
      </c>
      <c r="E39" s="74">
        <v>0.44299999999999995</v>
      </c>
      <c r="F39" s="74">
        <v>0.503</v>
      </c>
      <c r="G39" s="74">
        <v>0.51900000000000002</v>
      </c>
      <c r="H39" s="74">
        <v>0.66099999999999992</v>
      </c>
      <c r="I39" s="74">
        <v>0.65799999999999992</v>
      </c>
      <c r="J39" s="74">
        <v>0.66700000000000004</v>
      </c>
      <c r="K39" s="74">
        <v>0.68</v>
      </c>
      <c r="L39" s="74">
        <v>0.7</v>
      </c>
    </row>
    <row r="40" spans="2:15">
      <c r="B40" s="47" t="s">
        <v>116</v>
      </c>
      <c r="C40" s="74">
        <v>0.56700000000000006</v>
      </c>
      <c r="D40" s="74">
        <v>0.57499999999999996</v>
      </c>
      <c r="E40" s="74">
        <v>0.55899999999999994</v>
      </c>
      <c r="F40" s="74">
        <v>0.54500000000000004</v>
      </c>
      <c r="G40" s="74">
        <v>0.55700000000000005</v>
      </c>
      <c r="H40" s="74">
        <v>0.55100000000000005</v>
      </c>
      <c r="I40" s="74">
        <v>0.56299999999999994</v>
      </c>
      <c r="J40" s="74">
        <v>0.53</v>
      </c>
      <c r="K40" s="74">
        <v>0.51400000000000001</v>
      </c>
      <c r="L40" s="74">
        <v>0.52400000000000002</v>
      </c>
    </row>
    <row r="41" spans="2:15">
      <c r="B41" s="14" t="s">
        <v>180</v>
      </c>
      <c r="C41" s="74">
        <v>0.33899999999999997</v>
      </c>
      <c r="D41" s="74">
        <v>0.44</v>
      </c>
      <c r="E41" s="74">
        <v>0.40700000000000003</v>
      </c>
      <c r="F41" s="74">
        <v>0.42899999999999999</v>
      </c>
      <c r="G41" s="74">
        <v>0.42799999999999999</v>
      </c>
      <c r="H41" s="74">
        <v>0.47399999999999998</v>
      </c>
      <c r="I41" s="74">
        <v>0.47200000000000003</v>
      </c>
      <c r="J41" s="74">
        <v>0.44400000000000001</v>
      </c>
      <c r="K41" s="74">
        <v>0.51200000000000001</v>
      </c>
      <c r="L41" s="74">
        <v>0.47399999999999998</v>
      </c>
    </row>
    <row r="42" spans="2:15">
      <c r="B42" s="4" t="s">
        <v>242</v>
      </c>
    </row>
    <row r="43" spans="2:15">
      <c r="B43" s="142" t="s">
        <v>350</v>
      </c>
    </row>
    <row r="44" spans="2:15">
      <c r="C44" s="128"/>
      <c r="D44" s="128"/>
      <c r="E44" s="128"/>
      <c r="F44" s="128"/>
      <c r="G44" s="128"/>
      <c r="H44" s="128"/>
      <c r="I44" s="128"/>
      <c r="J44" s="128"/>
      <c r="K44" s="128"/>
      <c r="L44" s="128"/>
    </row>
    <row r="45" spans="2:15">
      <c r="B45" s="125" t="s">
        <v>243</v>
      </c>
    </row>
    <row r="46" spans="2:15">
      <c r="B46" s="4" t="s">
        <v>244</v>
      </c>
    </row>
    <row r="47" spans="2:15">
      <c r="C47" s="46" t="s">
        <v>94</v>
      </c>
      <c r="D47" s="46" t="s">
        <v>95</v>
      </c>
      <c r="E47" s="46" t="s">
        <v>80</v>
      </c>
      <c r="F47" s="46" t="s">
        <v>81</v>
      </c>
      <c r="G47" s="46" t="s">
        <v>24</v>
      </c>
      <c r="H47" s="46" t="s">
        <v>25</v>
      </c>
      <c r="I47" s="46" t="s">
        <v>26</v>
      </c>
      <c r="J47" s="46" t="s">
        <v>27</v>
      </c>
      <c r="K47" s="46" t="s">
        <v>28</v>
      </c>
      <c r="L47" s="46" t="s">
        <v>82</v>
      </c>
    </row>
    <row r="48" spans="2:15">
      <c r="B48" s="14" t="s">
        <v>29</v>
      </c>
      <c r="C48" s="74">
        <v>0.77900000000000003</v>
      </c>
      <c r="D48" s="74">
        <v>0.79099999999999993</v>
      </c>
      <c r="E48" s="74">
        <v>0.80200000000000005</v>
      </c>
      <c r="F48" s="74">
        <v>0.80099999999999993</v>
      </c>
      <c r="G48" s="74">
        <v>0.81</v>
      </c>
      <c r="H48" s="74">
        <v>0.81200000000000006</v>
      </c>
      <c r="I48" s="74">
        <v>0.81700000000000006</v>
      </c>
      <c r="J48" s="74">
        <v>0.81599999999999995</v>
      </c>
      <c r="K48" s="74">
        <v>0.81299999999999994</v>
      </c>
      <c r="L48" s="74">
        <v>0.80400000000000005</v>
      </c>
    </row>
    <row r="49" spans="2:12">
      <c r="B49" s="14" t="s">
        <v>69</v>
      </c>
      <c r="C49" s="74">
        <v>0.92200000000000004</v>
      </c>
      <c r="D49" s="74">
        <v>0.93700000000000006</v>
      </c>
      <c r="E49" s="74">
        <v>0.94</v>
      </c>
      <c r="F49" s="74">
        <v>0.96099999999999997</v>
      </c>
      <c r="G49" s="74">
        <v>0.96200000000000008</v>
      </c>
      <c r="H49" s="74">
        <v>0.96299999999999997</v>
      </c>
      <c r="I49" s="74">
        <v>0.95700000000000007</v>
      </c>
      <c r="J49" s="74">
        <v>0.95299999999999996</v>
      </c>
      <c r="K49" s="74">
        <v>0.95200000000000007</v>
      </c>
      <c r="L49" s="74">
        <v>0.95400000000000007</v>
      </c>
    </row>
    <row r="50" spans="2:12">
      <c r="B50" s="14" t="s">
        <v>47</v>
      </c>
      <c r="C50" s="74">
        <v>0.95499999999999996</v>
      </c>
      <c r="D50" s="74">
        <v>0.96900000000000008</v>
      </c>
      <c r="E50" s="74">
        <v>0.97</v>
      </c>
      <c r="F50" s="74">
        <v>0.96599999999999997</v>
      </c>
      <c r="G50" s="74">
        <v>0.99199999999999999</v>
      </c>
      <c r="H50" s="74">
        <v>0.99299999999999999</v>
      </c>
      <c r="I50" s="74">
        <v>0.998</v>
      </c>
      <c r="J50" s="74">
        <v>0.996</v>
      </c>
      <c r="K50" s="74">
        <v>0.996</v>
      </c>
      <c r="L50" s="74">
        <v>0.995</v>
      </c>
    </row>
    <row r="51" spans="2:12">
      <c r="B51" s="14" t="s">
        <v>54</v>
      </c>
      <c r="C51" s="74">
        <v>0.62</v>
      </c>
      <c r="D51" s="74">
        <v>0.65599999999999992</v>
      </c>
      <c r="E51" s="74">
        <v>0.67500000000000004</v>
      </c>
      <c r="F51" s="74">
        <v>0.66</v>
      </c>
      <c r="G51" s="74">
        <v>0.622</v>
      </c>
      <c r="H51" s="74">
        <v>0.6409999999999999</v>
      </c>
      <c r="I51" s="74">
        <v>0.63800000000000001</v>
      </c>
      <c r="J51" s="74">
        <v>0.65799999999999992</v>
      </c>
      <c r="K51" s="74">
        <v>0.60499999999999998</v>
      </c>
      <c r="L51" s="74">
        <v>0.61199999999999999</v>
      </c>
    </row>
    <row r="52" spans="2:12">
      <c r="B52" s="14" t="s">
        <v>49</v>
      </c>
      <c r="C52" s="74" t="s">
        <v>72</v>
      </c>
      <c r="D52" s="74" t="s">
        <v>72</v>
      </c>
      <c r="E52" s="74">
        <v>0.59699999999999998</v>
      </c>
      <c r="F52" s="74">
        <v>0.58799999999999997</v>
      </c>
      <c r="G52" s="74">
        <v>0.52800000000000002</v>
      </c>
      <c r="H52" s="74">
        <v>0.60099999999999998</v>
      </c>
      <c r="I52" s="74">
        <v>0.54700000000000004</v>
      </c>
      <c r="J52" s="74">
        <v>0.53299999999999992</v>
      </c>
      <c r="K52" s="74">
        <v>0.58399999999999996</v>
      </c>
      <c r="L52" s="74">
        <v>0.48899999999999999</v>
      </c>
    </row>
    <row r="53" spans="2:12">
      <c r="B53" s="14" t="s">
        <v>50</v>
      </c>
      <c r="C53" s="74">
        <v>0.501</v>
      </c>
      <c r="D53" s="74">
        <v>0.52</v>
      </c>
      <c r="E53" s="74">
        <v>0.55700000000000005</v>
      </c>
      <c r="F53" s="74">
        <v>0.56600000000000006</v>
      </c>
      <c r="G53" s="74">
        <v>0.58700000000000008</v>
      </c>
      <c r="H53" s="74">
        <v>0.59899999999999998</v>
      </c>
      <c r="I53" s="74">
        <v>0.67599999999999993</v>
      </c>
      <c r="J53" s="74">
        <v>0.68700000000000006</v>
      </c>
      <c r="K53" s="74">
        <v>0.70099999999999996</v>
      </c>
      <c r="L53" s="74">
        <v>0.71599999999999997</v>
      </c>
    </row>
    <row r="54" spans="2:12">
      <c r="B54" s="14" t="s">
        <v>64</v>
      </c>
      <c r="C54" s="74">
        <v>0.77900000000000003</v>
      </c>
      <c r="D54" s="74">
        <v>0.752</v>
      </c>
      <c r="E54" s="74">
        <v>0.73599999999999999</v>
      </c>
      <c r="F54" s="74">
        <v>0.747</v>
      </c>
      <c r="G54" s="74">
        <v>0.78599999999999992</v>
      </c>
      <c r="H54" s="74">
        <v>0.79500000000000004</v>
      </c>
      <c r="I54" s="74">
        <v>0.79900000000000004</v>
      </c>
      <c r="J54" s="74">
        <v>0.77099999999999991</v>
      </c>
      <c r="K54" s="74">
        <v>0.7390000000000001</v>
      </c>
      <c r="L54" s="74">
        <v>0.755</v>
      </c>
    </row>
    <row r="55" spans="2:12">
      <c r="B55" s="14" t="s">
        <v>68</v>
      </c>
      <c r="C55" s="74">
        <v>1.081</v>
      </c>
      <c r="D55" s="74">
        <v>0.90500000000000003</v>
      </c>
      <c r="E55" s="74">
        <v>0.89</v>
      </c>
      <c r="F55" s="74">
        <v>0.93400000000000005</v>
      </c>
      <c r="G55" s="74">
        <v>0.92200000000000004</v>
      </c>
      <c r="H55" s="74">
        <v>0.94</v>
      </c>
      <c r="I55" s="74">
        <v>0.96099999999999997</v>
      </c>
      <c r="J55" s="74">
        <v>0.92900000000000005</v>
      </c>
      <c r="K55" s="74">
        <v>0.879</v>
      </c>
      <c r="L55" s="74">
        <v>0.74099999999999999</v>
      </c>
    </row>
    <row r="56" spans="2:12">
      <c r="B56" s="14" t="s">
        <v>70</v>
      </c>
      <c r="C56" s="74">
        <v>0.61599999999999999</v>
      </c>
      <c r="D56" s="74">
        <v>0.67</v>
      </c>
      <c r="E56" s="74">
        <v>0.67799999999999994</v>
      </c>
      <c r="F56" s="74">
        <v>0.77700000000000002</v>
      </c>
      <c r="G56" s="74">
        <v>0.82</v>
      </c>
      <c r="H56" s="74">
        <v>0.80099999999999993</v>
      </c>
      <c r="I56" s="74">
        <v>0.83799999999999997</v>
      </c>
      <c r="J56" s="74">
        <v>0.81299999999999994</v>
      </c>
      <c r="K56" s="74">
        <v>0.86499999999999999</v>
      </c>
      <c r="L56" s="74">
        <v>0.998</v>
      </c>
    </row>
    <row r="57" spans="2:12">
      <c r="B57" s="14" t="s">
        <v>71</v>
      </c>
      <c r="C57" s="74">
        <v>0.85</v>
      </c>
      <c r="D57" s="74">
        <v>0.89599999999999991</v>
      </c>
      <c r="E57" s="74">
        <v>0.93299999999999994</v>
      </c>
      <c r="F57" s="74">
        <v>0.93200000000000005</v>
      </c>
      <c r="G57" s="74">
        <v>0.98299999999999998</v>
      </c>
      <c r="H57" s="74">
        <v>1.022</v>
      </c>
      <c r="I57" s="74">
        <v>1.0979999999999999</v>
      </c>
      <c r="J57" s="74">
        <v>1.121</v>
      </c>
      <c r="K57" s="74">
        <v>1.1459999999999999</v>
      </c>
      <c r="L57" s="74">
        <v>1.151</v>
      </c>
    </row>
    <row r="58" spans="2:12">
      <c r="B58" s="14" t="s">
        <v>51</v>
      </c>
      <c r="C58" s="74">
        <v>0.70299999999999996</v>
      </c>
      <c r="D58" s="74">
        <v>0.71200000000000008</v>
      </c>
      <c r="E58" s="74">
        <v>0.747</v>
      </c>
      <c r="F58" s="74">
        <v>0.754</v>
      </c>
      <c r="G58" s="74">
        <v>0.746</v>
      </c>
      <c r="H58" s="74">
        <v>0.755</v>
      </c>
      <c r="I58" s="74">
        <v>0.75599999999999989</v>
      </c>
      <c r="J58" s="74">
        <v>0.78</v>
      </c>
      <c r="K58" s="74">
        <v>0.77300000000000002</v>
      </c>
      <c r="L58" s="74">
        <v>0.77900000000000003</v>
      </c>
    </row>
    <row r="59" spans="2:12">
      <c r="B59" s="14" t="s">
        <v>57</v>
      </c>
      <c r="C59" s="74">
        <v>0.95700000000000007</v>
      </c>
      <c r="D59" s="74">
        <v>0.97400000000000009</v>
      </c>
      <c r="E59" s="74">
        <v>0.96799999999999997</v>
      </c>
      <c r="F59" s="74">
        <v>0.97699999999999998</v>
      </c>
      <c r="G59" s="74">
        <v>0.97799999999999998</v>
      </c>
      <c r="H59" s="74">
        <v>0.97199999999999998</v>
      </c>
      <c r="I59" s="74">
        <v>0.97199999999999998</v>
      </c>
      <c r="J59" s="74">
        <v>0.97</v>
      </c>
      <c r="K59" s="74">
        <v>0.96900000000000008</v>
      </c>
      <c r="L59" s="74">
        <v>0.94900000000000007</v>
      </c>
    </row>
    <row r="60" spans="2:12">
      <c r="B60" s="14" t="s">
        <v>58</v>
      </c>
      <c r="C60" s="74">
        <v>0.58799999999999997</v>
      </c>
      <c r="D60" s="74">
        <v>0.621</v>
      </c>
      <c r="E60" s="74">
        <v>0.58599999999999997</v>
      </c>
      <c r="F60" s="74">
        <v>0.52800000000000002</v>
      </c>
      <c r="G60" s="74">
        <v>0.54299999999999993</v>
      </c>
      <c r="H60" s="74">
        <v>0.60699999999999998</v>
      </c>
      <c r="I60" s="74">
        <v>0.67200000000000004</v>
      </c>
      <c r="J60" s="74">
        <v>0.71599999999999997</v>
      </c>
      <c r="K60" s="74">
        <v>0.63600000000000001</v>
      </c>
      <c r="L60" s="74">
        <v>0.60099999999999998</v>
      </c>
    </row>
    <row r="61" spans="2:12">
      <c r="B61" s="14" t="s">
        <v>46</v>
      </c>
      <c r="C61" s="74">
        <v>0.623</v>
      </c>
      <c r="D61" s="74">
        <v>0.629</v>
      </c>
      <c r="E61" s="74">
        <v>0.60099999999999998</v>
      </c>
      <c r="F61" s="74">
        <v>0.60299999999999998</v>
      </c>
      <c r="G61" s="74">
        <v>0.55200000000000005</v>
      </c>
      <c r="H61" s="74">
        <v>0.58099999999999996</v>
      </c>
      <c r="I61" s="74">
        <v>0.59899999999999998</v>
      </c>
      <c r="J61" s="74">
        <v>0.60099999999999998</v>
      </c>
      <c r="K61" s="74">
        <v>0.55100000000000005</v>
      </c>
      <c r="L61" s="74">
        <v>0.56299999999999994</v>
      </c>
    </row>
    <row r="62" spans="2:12">
      <c r="B62" s="14" t="s">
        <v>45</v>
      </c>
      <c r="C62" s="74">
        <v>0.73699999999999999</v>
      </c>
      <c r="D62" s="74">
        <v>0.79</v>
      </c>
      <c r="E62" s="74">
        <v>0.86599999999999999</v>
      </c>
      <c r="F62" s="74">
        <v>0.88099999999999989</v>
      </c>
      <c r="G62" s="74">
        <v>0.90599999999999992</v>
      </c>
      <c r="H62" s="74">
        <v>0.91400000000000003</v>
      </c>
      <c r="I62" s="74">
        <v>0.87599999999999989</v>
      </c>
      <c r="J62" s="74">
        <v>0.85799999999999998</v>
      </c>
      <c r="K62" s="74">
        <v>0.91099999999999992</v>
      </c>
      <c r="L62" s="74">
        <v>0.94400000000000006</v>
      </c>
    </row>
    <row r="63" spans="2:12">
      <c r="B63" s="14" t="s">
        <v>55</v>
      </c>
      <c r="C63" s="74">
        <v>0.747</v>
      </c>
      <c r="D63" s="74">
        <v>0.74</v>
      </c>
      <c r="E63" s="74">
        <v>0.76300000000000001</v>
      </c>
      <c r="F63" s="74">
        <v>0.76500000000000001</v>
      </c>
      <c r="G63" s="74">
        <v>0.76400000000000001</v>
      </c>
      <c r="H63" s="74">
        <v>0.77900000000000003</v>
      </c>
      <c r="I63" s="74">
        <v>0.78</v>
      </c>
      <c r="J63" s="74">
        <v>0.77599999999999991</v>
      </c>
      <c r="K63" s="74">
        <v>0.77599999999999991</v>
      </c>
      <c r="L63" s="74">
        <v>0.79099999999999993</v>
      </c>
    </row>
    <row r="64" spans="2:12">
      <c r="B64" s="14" t="s">
        <v>66</v>
      </c>
      <c r="C64" s="74">
        <v>0.52700000000000002</v>
      </c>
      <c r="D64" s="74">
        <v>0.53700000000000003</v>
      </c>
      <c r="E64" s="74">
        <v>0.54600000000000004</v>
      </c>
      <c r="F64" s="74">
        <v>0.54500000000000004</v>
      </c>
      <c r="G64" s="74">
        <v>0.58399999999999996</v>
      </c>
      <c r="H64" s="74">
        <v>0.621</v>
      </c>
      <c r="I64" s="74">
        <v>0.60199999999999998</v>
      </c>
      <c r="J64" s="74">
        <v>0.60899999999999999</v>
      </c>
      <c r="K64" s="74">
        <v>0.64300000000000002</v>
      </c>
      <c r="L64" s="74">
        <v>0.65500000000000003</v>
      </c>
    </row>
    <row r="65" spans="2:12">
      <c r="B65" s="14" t="s">
        <v>60</v>
      </c>
      <c r="C65" s="74">
        <v>0.60899999999999999</v>
      </c>
      <c r="D65" s="74">
        <v>0.629</v>
      </c>
      <c r="E65" s="74">
        <v>0.625</v>
      </c>
      <c r="F65" s="74">
        <v>0.53900000000000003</v>
      </c>
      <c r="G65" s="74">
        <v>0.57899999999999996</v>
      </c>
      <c r="H65" s="74">
        <v>0.60199999999999998</v>
      </c>
      <c r="I65" s="74">
        <v>0.69700000000000006</v>
      </c>
      <c r="J65" s="74">
        <v>0.69099999999999995</v>
      </c>
      <c r="K65" s="74">
        <v>0.68599999999999994</v>
      </c>
      <c r="L65" s="74">
        <v>0.70499999999999996</v>
      </c>
    </row>
    <row r="66" spans="2:12">
      <c r="B66" s="14" t="s">
        <v>52</v>
      </c>
      <c r="C66" s="74">
        <v>0.90300000000000002</v>
      </c>
      <c r="D66" s="74">
        <v>0.92500000000000004</v>
      </c>
      <c r="E66" s="74">
        <v>0.93</v>
      </c>
      <c r="F66" s="74">
        <v>0.91799999999999993</v>
      </c>
      <c r="G66" s="74">
        <v>0.92299999999999993</v>
      </c>
      <c r="H66" s="74">
        <v>0.91900000000000004</v>
      </c>
      <c r="I66" s="74">
        <v>0.92700000000000005</v>
      </c>
      <c r="J66" s="74">
        <v>0.93</v>
      </c>
      <c r="K66" s="74">
        <v>0.94099999999999995</v>
      </c>
      <c r="L66" s="74">
        <v>0.94299999999999995</v>
      </c>
    </row>
    <row r="67" spans="2:12">
      <c r="B67" s="14" t="s">
        <v>48</v>
      </c>
      <c r="C67" s="74">
        <v>0.29199999999999998</v>
      </c>
      <c r="D67" s="74">
        <v>0.44700000000000001</v>
      </c>
      <c r="E67" s="74">
        <v>0.47499999999999998</v>
      </c>
      <c r="F67" s="74">
        <v>0.38200000000000001</v>
      </c>
      <c r="G67" s="74">
        <v>0.41299999999999998</v>
      </c>
      <c r="H67" s="74">
        <v>0.37200000000000005</v>
      </c>
      <c r="I67" s="74">
        <v>0.39700000000000002</v>
      </c>
      <c r="J67" s="74">
        <v>0.35600000000000004</v>
      </c>
      <c r="K67" s="74">
        <v>0.35700000000000004</v>
      </c>
      <c r="L67" s="74">
        <v>0.33700000000000002</v>
      </c>
    </row>
    <row r="68" spans="2:12">
      <c r="B68" s="14" t="s">
        <v>63</v>
      </c>
      <c r="C68" s="74">
        <v>0.96799999999999997</v>
      </c>
      <c r="D68" s="74">
        <v>0.95200000000000007</v>
      </c>
      <c r="E68" s="74">
        <v>0.92700000000000005</v>
      </c>
      <c r="F68" s="74">
        <v>0.94200000000000006</v>
      </c>
      <c r="G68" s="74">
        <v>0.94200000000000006</v>
      </c>
      <c r="H68" s="74">
        <v>0.95</v>
      </c>
      <c r="I68" s="74">
        <v>0.94700000000000006</v>
      </c>
      <c r="J68" s="74">
        <v>0.95499999999999996</v>
      </c>
      <c r="K68" s="74">
        <v>0.94299999999999995</v>
      </c>
      <c r="L68" s="74">
        <v>0.95299999999999996</v>
      </c>
    </row>
    <row r="69" spans="2:12">
      <c r="B69" s="14" t="s">
        <v>56</v>
      </c>
      <c r="C69" s="74">
        <v>0.53700000000000003</v>
      </c>
      <c r="D69" s="74">
        <v>0.55899999999999994</v>
      </c>
      <c r="E69" s="74">
        <v>0.57100000000000006</v>
      </c>
      <c r="F69" s="74">
        <v>0.504</v>
      </c>
      <c r="G69" s="74">
        <v>0.6</v>
      </c>
      <c r="H69" s="74">
        <v>0.60899999999999999</v>
      </c>
      <c r="I69" s="74">
        <v>0.61699999999999999</v>
      </c>
      <c r="J69" s="74">
        <v>0.60799999999999998</v>
      </c>
      <c r="K69" s="74">
        <v>0.63400000000000001</v>
      </c>
      <c r="L69" s="74">
        <v>0.59899999999999998</v>
      </c>
    </row>
    <row r="70" spans="2:12">
      <c r="B70" s="14" t="s">
        <v>65</v>
      </c>
      <c r="C70" s="74">
        <v>0.61299999999999999</v>
      </c>
      <c r="D70" s="74">
        <v>0.629</v>
      </c>
      <c r="E70" s="74">
        <v>0.59899999999999998</v>
      </c>
      <c r="F70" s="74">
        <v>0.64800000000000002</v>
      </c>
      <c r="G70" s="74">
        <v>0.6409999999999999</v>
      </c>
      <c r="H70" s="74">
        <v>0.60199999999999998</v>
      </c>
      <c r="I70" s="74">
        <v>0.64</v>
      </c>
      <c r="J70" s="74">
        <v>0.65500000000000003</v>
      </c>
      <c r="K70" s="74">
        <v>0.66799999999999993</v>
      </c>
      <c r="L70" s="74">
        <v>0.72</v>
      </c>
    </row>
    <row r="71" spans="2:12">
      <c r="B71" s="14" t="s">
        <v>67</v>
      </c>
      <c r="C71" s="74">
        <v>0.48299999999999998</v>
      </c>
      <c r="D71" s="74">
        <v>0.54400000000000004</v>
      </c>
      <c r="E71" s="74">
        <v>0.57399999999999995</v>
      </c>
      <c r="F71" s="74">
        <v>0.54500000000000004</v>
      </c>
      <c r="G71" s="74">
        <v>0.56399999999999995</v>
      </c>
      <c r="H71" s="74">
        <v>0.56899999999999995</v>
      </c>
      <c r="I71" s="74">
        <v>0.623</v>
      </c>
      <c r="J71" s="74">
        <v>0.629</v>
      </c>
      <c r="K71" s="74">
        <v>0.6</v>
      </c>
      <c r="L71" s="74" t="s">
        <v>72</v>
      </c>
    </row>
    <row r="72" spans="2:12">
      <c r="B72" s="14" t="s">
        <v>62</v>
      </c>
      <c r="C72" s="74">
        <v>0.47499999999999998</v>
      </c>
      <c r="D72" s="74">
        <v>0.65</v>
      </c>
      <c r="E72" s="74">
        <v>0.7</v>
      </c>
      <c r="F72" s="74">
        <v>0.69499999999999995</v>
      </c>
      <c r="G72" s="74">
        <v>0.68</v>
      </c>
      <c r="H72" s="74">
        <v>0.66700000000000004</v>
      </c>
      <c r="I72" s="74">
        <v>0.69499999999999995</v>
      </c>
      <c r="J72" s="74">
        <v>0.68599999999999994</v>
      </c>
      <c r="K72" s="74">
        <v>0.69099999999999995</v>
      </c>
      <c r="L72" s="74">
        <v>0.69700000000000006</v>
      </c>
    </row>
    <row r="73" spans="2:12">
      <c r="B73" s="14" t="s">
        <v>53</v>
      </c>
      <c r="C73" s="74">
        <v>0.65799999999999992</v>
      </c>
      <c r="D73" s="74">
        <v>0.70499999999999996</v>
      </c>
      <c r="E73" s="74">
        <v>0.78</v>
      </c>
      <c r="F73" s="74">
        <v>0.92500000000000004</v>
      </c>
      <c r="G73" s="74">
        <v>0.88099999999999989</v>
      </c>
      <c r="H73" s="74">
        <v>0.77400000000000002</v>
      </c>
      <c r="I73" s="74">
        <v>0.80900000000000005</v>
      </c>
      <c r="J73" s="74">
        <v>0.753</v>
      </c>
      <c r="K73" s="74">
        <v>0.80500000000000005</v>
      </c>
      <c r="L73" s="74">
        <v>0.8</v>
      </c>
    </row>
    <row r="74" spans="2:12">
      <c r="B74" s="14" t="s">
        <v>61</v>
      </c>
      <c r="C74" s="74">
        <v>0.7</v>
      </c>
      <c r="D74" s="74">
        <v>0.72099999999999997</v>
      </c>
      <c r="E74" s="74">
        <v>0.72499999999999998</v>
      </c>
      <c r="F74" s="74">
        <v>0.73099999999999998</v>
      </c>
      <c r="G74" s="74">
        <v>0.75</v>
      </c>
      <c r="H74" s="74">
        <v>0.7340000000000001</v>
      </c>
      <c r="I74" s="74">
        <v>0.76800000000000002</v>
      </c>
      <c r="J74" s="74">
        <v>0.74199999999999999</v>
      </c>
      <c r="K74" s="74">
        <v>0.745</v>
      </c>
      <c r="L74" s="74">
        <v>0.755</v>
      </c>
    </row>
    <row r="75" spans="2:12">
      <c r="B75" s="14" t="s">
        <v>59</v>
      </c>
      <c r="C75" s="74">
        <v>0.97599999999999998</v>
      </c>
      <c r="D75" s="74">
        <v>1.008</v>
      </c>
      <c r="E75" s="74">
        <v>0.98</v>
      </c>
      <c r="F75" s="74">
        <v>0.78200000000000003</v>
      </c>
      <c r="G75" s="74">
        <v>0.77900000000000003</v>
      </c>
      <c r="H75" s="74">
        <v>0.79500000000000004</v>
      </c>
      <c r="I75" s="74">
        <v>0.71</v>
      </c>
      <c r="J75" s="74">
        <v>0.72499999999999998</v>
      </c>
      <c r="K75" s="74">
        <v>0.63100000000000001</v>
      </c>
      <c r="L75" s="74">
        <v>0.624</v>
      </c>
    </row>
    <row r="76" spans="2:12">
      <c r="B76" s="14" t="s">
        <v>115</v>
      </c>
      <c r="C76" s="74">
        <v>0.67299999999999993</v>
      </c>
      <c r="D76" s="74">
        <v>0.67099999999999993</v>
      </c>
      <c r="E76" s="74">
        <v>0.69099999999999995</v>
      </c>
      <c r="F76" s="74">
        <v>0.72699999999999998</v>
      </c>
      <c r="G76" s="74">
        <v>0.6409999999999999</v>
      </c>
      <c r="H76" s="74">
        <v>0.64700000000000002</v>
      </c>
      <c r="I76" s="74">
        <v>0.71400000000000008</v>
      </c>
      <c r="J76" s="74">
        <v>0.7</v>
      </c>
      <c r="K76" s="74">
        <v>0.68200000000000005</v>
      </c>
      <c r="L76" s="74" t="s">
        <v>72</v>
      </c>
    </row>
    <row r="77" spans="2:12">
      <c r="B77" s="14" t="s">
        <v>180</v>
      </c>
      <c r="C77" s="74">
        <v>0.47100000000000003</v>
      </c>
      <c r="D77" s="74">
        <v>0.63800000000000001</v>
      </c>
      <c r="E77" s="74">
        <v>0.57200000000000006</v>
      </c>
      <c r="F77" s="74">
        <v>0.54600000000000004</v>
      </c>
      <c r="G77" s="74">
        <v>0.56899999999999995</v>
      </c>
      <c r="H77" s="74">
        <v>0.63700000000000001</v>
      </c>
      <c r="I77" s="74">
        <v>0.66900000000000004</v>
      </c>
      <c r="J77" s="74">
        <v>0.626</v>
      </c>
      <c r="K77" s="74">
        <v>0.72099999999999997</v>
      </c>
      <c r="L77" s="74">
        <v>0.63700000000000001</v>
      </c>
    </row>
    <row r="78" spans="2:12">
      <c r="B78" s="47" t="s">
        <v>241</v>
      </c>
      <c r="C78" s="74">
        <v>0.91400000000000003</v>
      </c>
      <c r="D78" s="74">
        <v>0.91</v>
      </c>
      <c r="E78" s="74">
        <v>0.9</v>
      </c>
      <c r="F78" s="74">
        <v>0.90900000000000003</v>
      </c>
      <c r="G78" s="74">
        <v>0.91200000000000003</v>
      </c>
      <c r="H78" s="74">
        <v>0.92200000000000004</v>
      </c>
      <c r="I78" s="74">
        <v>0.92200000000000004</v>
      </c>
      <c r="J78" s="74">
        <v>0.92400000000000004</v>
      </c>
      <c r="K78" s="74">
        <v>0.92700000000000005</v>
      </c>
      <c r="L78" s="74">
        <v>0.93099999999999994</v>
      </c>
    </row>
    <row r="79" spans="2:12">
      <c r="B79" s="47" t="s">
        <v>116</v>
      </c>
      <c r="C79" s="74">
        <v>0.88800000000000001</v>
      </c>
      <c r="D79" s="74">
        <v>0.88099999999999989</v>
      </c>
      <c r="E79" s="74">
        <v>0.92700000000000005</v>
      </c>
      <c r="F79" s="74">
        <v>0.93200000000000005</v>
      </c>
      <c r="G79" s="74">
        <v>0.96700000000000008</v>
      </c>
      <c r="H79" s="74">
        <v>0.95499999999999996</v>
      </c>
      <c r="I79" s="74">
        <v>0.96200000000000008</v>
      </c>
      <c r="J79" s="74">
        <v>0.93900000000000006</v>
      </c>
      <c r="K79" s="74">
        <v>0.94200000000000006</v>
      </c>
      <c r="L79" s="74">
        <v>0.97299999999999998</v>
      </c>
    </row>
    <row r="80" spans="2:12">
      <c r="B80" s="4" t="s">
        <v>242</v>
      </c>
    </row>
    <row r="81" spans="2:6">
      <c r="B81" s="142" t="s">
        <v>350</v>
      </c>
    </row>
    <row r="84" spans="2:6">
      <c r="B84" s="125"/>
      <c r="C84" s="46" t="s">
        <v>239</v>
      </c>
      <c r="D84" s="46" t="s">
        <v>243</v>
      </c>
      <c r="E84" s="83"/>
    </row>
    <row r="85" spans="2:6">
      <c r="B85" s="14" t="s">
        <v>29</v>
      </c>
      <c r="C85" s="74">
        <f>L10</f>
        <v>0.64400000000000002</v>
      </c>
      <c r="D85" s="74">
        <f>L48</f>
        <v>0.80400000000000005</v>
      </c>
      <c r="F85" s="184"/>
    </row>
    <row r="86" spans="2:6">
      <c r="B86" s="14" t="s">
        <v>65</v>
      </c>
      <c r="C86" s="74">
        <f>L32</f>
        <v>0.628</v>
      </c>
      <c r="D86" s="74">
        <f>L70</f>
        <v>0.72</v>
      </c>
    </row>
    <row r="87" spans="2:6">
      <c r="B87" s="14" t="s">
        <v>245</v>
      </c>
      <c r="C87" s="74">
        <v>0.55000000000000004</v>
      </c>
      <c r="D87" s="74">
        <v>0.6</v>
      </c>
    </row>
  </sheetData>
  <sortState xmlns:xlrd2="http://schemas.microsoft.com/office/spreadsheetml/2017/richdata2" ref="B49:L80">
    <sortCondition ref="B49:B80"/>
  </sortState>
  <pageMargins left="0.7" right="0.7" top="0.75" bottom="0.75" header="0.3" footer="0.3"/>
  <pageSetup paperSize="9" orientation="portrait" horizontalDpi="300" verticalDpi="300" r:id="rId1"/>
  <ignoredErrors>
    <ignoredError sqref="C9:L9 C47:L47" numberStoredAsText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3601D-7489-A743-A424-F161902942F3}">
  <dimension ref="B5:I27"/>
  <sheetViews>
    <sheetView zoomScale="85" zoomScaleNormal="85" workbookViewId="0">
      <selection activeCell="B9" sqref="B9:B39"/>
    </sheetView>
  </sheetViews>
  <sheetFormatPr defaultColWidth="11.1796875" defaultRowHeight="13.8"/>
  <cols>
    <col min="1" max="1" width="4.7265625" customWidth="1"/>
  </cols>
  <sheetData>
    <row r="5" spans="2:9" ht="17.399999999999999">
      <c r="B5" s="33" t="s">
        <v>246</v>
      </c>
      <c r="C5" s="54"/>
    </row>
    <row r="6" spans="2:9">
      <c r="B6" s="55"/>
      <c r="C6" s="55"/>
    </row>
    <row r="7" spans="2:9">
      <c r="B7" s="56" t="s">
        <v>247</v>
      </c>
      <c r="C7" s="55"/>
      <c r="F7" s="184" t="s">
        <v>248</v>
      </c>
      <c r="I7" s="76"/>
    </row>
    <row r="8" spans="2:9">
      <c r="B8" s="57" t="s">
        <v>249</v>
      </c>
      <c r="C8" s="55"/>
      <c r="F8" s="61"/>
      <c r="I8" s="104" t="s">
        <v>250</v>
      </c>
    </row>
    <row r="9" spans="2:9">
      <c r="B9" s="55"/>
      <c r="C9" s="58" t="s">
        <v>251</v>
      </c>
      <c r="F9" s="62"/>
      <c r="I9" s="104" t="s">
        <v>252</v>
      </c>
    </row>
    <row r="10" spans="2:9">
      <c r="B10" s="59" t="s">
        <v>253</v>
      </c>
      <c r="C10" s="60" t="s">
        <v>254</v>
      </c>
      <c r="F10" s="63"/>
      <c r="I10" s="104"/>
    </row>
    <row r="11" spans="2:9">
      <c r="F11" s="64"/>
    </row>
    <row r="12" spans="2:9">
      <c r="F12" s="65"/>
    </row>
    <row r="19" spans="2:6">
      <c r="B19" s="184" t="s">
        <v>255</v>
      </c>
    </row>
    <row r="20" spans="2:6">
      <c r="B20" s="184" t="s">
        <v>256</v>
      </c>
    </row>
    <row r="25" spans="2:6" ht="17.399999999999999">
      <c r="B25" s="71" t="s">
        <v>257</v>
      </c>
    </row>
    <row r="26" spans="2:6" ht="17.399999999999999">
      <c r="B26" s="72" t="s">
        <v>258</v>
      </c>
      <c r="C26" s="72" t="s">
        <v>259</v>
      </c>
      <c r="D26" s="72"/>
      <c r="E26" s="72" t="s">
        <v>260</v>
      </c>
      <c r="F26" s="72" t="s">
        <v>261</v>
      </c>
    </row>
    <row r="27" spans="2:6" ht="17.399999999999999">
      <c r="B27" s="72" t="s">
        <v>241</v>
      </c>
      <c r="C27" s="72" t="s">
        <v>262</v>
      </c>
      <c r="D27" s="72"/>
      <c r="E27" s="72" t="s">
        <v>263</v>
      </c>
      <c r="F27" s="72" t="s">
        <v>264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BBF15-3B3A-F04C-8B49-155C1F0BBAB5}">
  <dimension ref="B5:T109"/>
  <sheetViews>
    <sheetView showGridLines="0" zoomScaleNormal="100" workbookViewId="0"/>
  </sheetViews>
  <sheetFormatPr defaultColWidth="9.81640625" defaultRowHeight="13.8"/>
  <cols>
    <col min="1" max="1" width="3.7265625" style="138" customWidth="1"/>
    <col min="2" max="2" width="14.26953125" style="138" customWidth="1"/>
    <col min="3" max="7" width="9.81640625" style="138"/>
    <col min="8" max="9" width="12.54296875" style="138" customWidth="1"/>
    <col min="10" max="10" width="14" style="138" customWidth="1"/>
    <col min="11" max="11" width="15.26953125" style="138" customWidth="1"/>
    <col min="12" max="12" width="15.453125" style="138" customWidth="1"/>
    <col min="13" max="16384" width="9.81640625" style="138"/>
  </cols>
  <sheetData>
    <row r="5" spans="2:12" ht="17.399999999999999">
      <c r="B5" s="152" t="s">
        <v>269</v>
      </c>
      <c r="K5" s="262"/>
    </row>
    <row r="6" spans="2:12">
      <c r="B6" s="149"/>
      <c r="C6" s="139"/>
    </row>
    <row r="7" spans="2:12">
      <c r="B7" s="149"/>
      <c r="C7" s="139"/>
    </row>
    <row r="8" spans="2:12">
      <c r="B8" s="150" t="s">
        <v>383</v>
      </c>
      <c r="E8" s="139"/>
      <c r="K8" s="289">
        <v>2019</v>
      </c>
      <c r="L8" s="289"/>
    </row>
    <row r="9" spans="2:12">
      <c r="B9" s="151" t="s">
        <v>88</v>
      </c>
      <c r="K9" s="290" t="s">
        <v>89</v>
      </c>
      <c r="L9" s="290" t="s">
        <v>90</v>
      </c>
    </row>
    <row r="10" spans="2:12">
      <c r="B10"/>
      <c r="C10" s="46" t="s">
        <v>24</v>
      </c>
      <c r="D10" s="46" t="s">
        <v>25</v>
      </c>
      <c r="E10" s="46" t="s">
        <v>26</v>
      </c>
      <c r="F10" s="46" t="s">
        <v>27</v>
      </c>
      <c r="G10" s="46" t="s">
        <v>28</v>
      </c>
      <c r="H10" s="46" t="s">
        <v>82</v>
      </c>
      <c r="I10"/>
      <c r="K10" s="291"/>
      <c r="L10" s="291"/>
    </row>
    <row r="11" spans="2:12">
      <c r="B11" s="14" t="s">
        <v>29</v>
      </c>
      <c r="C11" s="85">
        <v>9444.2592592592591</v>
      </c>
      <c r="D11" s="85">
        <v>9957.3333333333339</v>
      </c>
      <c r="E11" s="85">
        <v>10458.555555555555</v>
      </c>
      <c r="F11" s="85">
        <v>10877.962962962964</v>
      </c>
      <c r="G11" s="85">
        <v>11394.851851851852</v>
      </c>
      <c r="H11" s="85">
        <v>12069.407407407407</v>
      </c>
      <c r="I11"/>
      <c r="J11" s="136" t="s">
        <v>52</v>
      </c>
      <c r="K11" s="141">
        <v>0.17984222273969022</v>
      </c>
      <c r="L11" s="141">
        <v>0.82015777726030969</v>
      </c>
    </row>
    <row r="12" spans="2:12">
      <c r="B12" s="14" t="s">
        <v>69</v>
      </c>
      <c r="C12" s="85">
        <v>12305.89</v>
      </c>
      <c r="D12" s="85">
        <v>12457.68</v>
      </c>
      <c r="E12" s="85">
        <v>13359.91</v>
      </c>
      <c r="F12" s="85">
        <v>15968.32</v>
      </c>
      <c r="G12" s="85">
        <v>16565.78</v>
      </c>
      <c r="H12" s="85">
        <v>16734.93</v>
      </c>
      <c r="I12"/>
      <c r="J12" s="136" t="s">
        <v>71</v>
      </c>
      <c r="K12" s="141">
        <v>0.21162874684001445</v>
      </c>
      <c r="L12" s="141">
        <v>0.78837125315998557</v>
      </c>
    </row>
    <row r="13" spans="2:12">
      <c r="B13" s="14" t="s">
        <v>47</v>
      </c>
      <c r="C13" s="85">
        <v>4256.43</v>
      </c>
      <c r="D13" s="85">
        <v>4517.62</v>
      </c>
      <c r="E13" s="85">
        <v>4745.97</v>
      </c>
      <c r="F13" s="85">
        <v>5016.6099999999997</v>
      </c>
      <c r="G13" s="85">
        <v>5129.8900000000003</v>
      </c>
      <c r="H13" s="85">
        <v>5303.27</v>
      </c>
      <c r="I13"/>
      <c r="J13" s="136" t="s">
        <v>59</v>
      </c>
      <c r="K13" s="141">
        <v>0.22026034982923826</v>
      </c>
      <c r="L13" s="141">
        <v>0.77973965017076174</v>
      </c>
    </row>
    <row r="14" spans="2:12">
      <c r="B14" s="14" t="s">
        <v>54</v>
      </c>
      <c r="C14" s="85">
        <v>672.49</v>
      </c>
      <c r="D14" s="85">
        <v>832.4</v>
      </c>
      <c r="E14" s="85">
        <v>934.78</v>
      </c>
      <c r="F14" s="85">
        <v>1008.3</v>
      </c>
      <c r="G14" s="85">
        <v>1064.8800000000001</v>
      </c>
      <c r="H14" s="85">
        <v>1743.27</v>
      </c>
      <c r="I14"/>
      <c r="J14" s="136" t="s">
        <v>70</v>
      </c>
      <c r="K14" s="141">
        <v>0.31939753031729329</v>
      </c>
      <c r="L14" s="141">
        <v>0.68060246968270677</v>
      </c>
    </row>
    <row r="15" spans="2:12">
      <c r="B15" s="14" t="s">
        <v>49</v>
      </c>
      <c r="C15" s="85">
        <v>701.89</v>
      </c>
      <c r="D15" s="85">
        <v>710.28</v>
      </c>
      <c r="E15" s="85">
        <v>719.46</v>
      </c>
      <c r="F15" s="85">
        <v>740.6</v>
      </c>
      <c r="G15" s="85">
        <v>752.8</v>
      </c>
      <c r="H15" s="85">
        <v>773.84</v>
      </c>
      <c r="I15"/>
      <c r="J15" s="136" t="s">
        <v>60</v>
      </c>
      <c r="K15" s="141">
        <v>0.37418814324035571</v>
      </c>
      <c r="L15" s="141">
        <v>0.62581185675964435</v>
      </c>
    </row>
    <row r="16" spans="2:12">
      <c r="B16" s="14" t="s">
        <v>50</v>
      </c>
      <c r="C16" s="85" t="s">
        <v>72</v>
      </c>
      <c r="D16" s="85" t="s">
        <v>72</v>
      </c>
      <c r="E16" s="85" t="s">
        <v>72</v>
      </c>
      <c r="F16" s="85" t="s">
        <v>72</v>
      </c>
      <c r="G16" s="85" t="s">
        <v>72</v>
      </c>
      <c r="H16" s="85" t="s">
        <v>72</v>
      </c>
      <c r="I16"/>
      <c r="J16" s="136" t="s">
        <v>68</v>
      </c>
      <c r="K16" s="141">
        <v>0.38641858932355427</v>
      </c>
      <c r="L16" s="141">
        <v>0.61358141067644567</v>
      </c>
    </row>
    <row r="17" spans="2:20">
      <c r="B17" s="14" t="s">
        <v>64</v>
      </c>
      <c r="C17" s="85">
        <v>4055.02</v>
      </c>
      <c r="D17" s="85">
        <v>4150.8</v>
      </c>
      <c r="E17" s="85">
        <v>4225.29</v>
      </c>
      <c r="F17" s="85">
        <v>4485.7299999999996</v>
      </c>
      <c r="G17" s="85">
        <v>4682.16</v>
      </c>
      <c r="H17" s="85">
        <v>5088.7700000000004</v>
      </c>
      <c r="I17"/>
      <c r="J17" s="136" t="s">
        <v>61</v>
      </c>
      <c r="K17" s="141">
        <v>0.42492062409406473</v>
      </c>
      <c r="L17" s="141">
        <v>0.57507937590593527</v>
      </c>
    </row>
    <row r="18" spans="2:20">
      <c r="B18" s="14" t="s">
        <v>68</v>
      </c>
      <c r="C18" s="85">
        <v>7409</v>
      </c>
      <c r="D18" s="85">
        <v>8162.2</v>
      </c>
      <c r="E18" s="85">
        <v>8986.26</v>
      </c>
      <c r="F18" s="85">
        <v>9594</v>
      </c>
      <c r="G18" s="85">
        <v>9680.4699999999993</v>
      </c>
      <c r="H18" s="85">
        <v>10438.68</v>
      </c>
      <c r="I18"/>
      <c r="J18" s="136" t="s">
        <v>55</v>
      </c>
      <c r="K18" s="141">
        <v>0.43978291994747376</v>
      </c>
      <c r="L18" s="141">
        <v>0.56021708005252613</v>
      </c>
    </row>
    <row r="19" spans="2:20">
      <c r="B19" s="14" t="s">
        <v>70</v>
      </c>
      <c r="C19" s="85">
        <v>790.81</v>
      </c>
      <c r="D19" s="85">
        <v>914.58</v>
      </c>
      <c r="E19" s="85">
        <v>1059.8</v>
      </c>
      <c r="F19" s="85">
        <v>1124.02</v>
      </c>
      <c r="G19" s="85">
        <v>1168.94</v>
      </c>
      <c r="H19" s="85">
        <v>1264.1300000000001</v>
      </c>
      <c r="I19"/>
      <c r="J19" s="136" t="s">
        <v>67</v>
      </c>
      <c r="K19" s="141">
        <v>0.44781163978928901</v>
      </c>
      <c r="L19" s="141">
        <v>0.55218836021071105</v>
      </c>
    </row>
    <row r="20" spans="2:20">
      <c r="B20" s="14" t="s">
        <v>71</v>
      </c>
      <c r="C20" s="85" t="s">
        <v>72</v>
      </c>
      <c r="D20" s="85">
        <v>11909</v>
      </c>
      <c r="E20" s="85">
        <v>12269</v>
      </c>
      <c r="F20" s="85">
        <v>13401</v>
      </c>
      <c r="G20" s="85">
        <v>13285</v>
      </c>
      <c r="H20" s="85">
        <v>13845</v>
      </c>
      <c r="I20"/>
      <c r="J20" s="136" t="s">
        <v>45</v>
      </c>
      <c r="K20" s="141">
        <v>0.45158292023433977</v>
      </c>
      <c r="L20" s="141">
        <v>0.54841707976566023</v>
      </c>
    </row>
    <row r="21" spans="2:20">
      <c r="B21" s="14" t="s">
        <v>51</v>
      </c>
      <c r="C21" s="85">
        <v>37919.71</v>
      </c>
      <c r="D21" s="85">
        <v>38360.6</v>
      </c>
      <c r="E21" s="85">
        <v>38006.480000000003</v>
      </c>
      <c r="F21" s="85">
        <v>41574.1</v>
      </c>
      <c r="G21" s="85">
        <v>44185.65</v>
      </c>
      <c r="H21" s="85">
        <v>44920.27</v>
      </c>
      <c r="I21"/>
      <c r="J21" s="136" t="s">
        <v>65</v>
      </c>
      <c r="K21" s="141">
        <v>0.45523108025898851</v>
      </c>
      <c r="L21" s="141">
        <v>0.54476891974101149</v>
      </c>
    </row>
    <row r="22" spans="2:20">
      <c r="B22" s="14" t="s">
        <v>57</v>
      </c>
      <c r="C22" s="85">
        <v>53403.88</v>
      </c>
      <c r="D22" s="85">
        <v>54664.43</v>
      </c>
      <c r="E22" s="85">
        <v>57867.9</v>
      </c>
      <c r="F22" s="85">
        <v>62769.66</v>
      </c>
      <c r="G22" s="85">
        <v>65769.990000000005</v>
      </c>
      <c r="H22" s="85">
        <v>68023.13</v>
      </c>
      <c r="I22"/>
      <c r="J22" s="136" t="s">
        <v>69</v>
      </c>
      <c r="K22" s="141">
        <v>0.45944918801572521</v>
      </c>
      <c r="L22" s="141">
        <v>0.54055081198427479</v>
      </c>
    </row>
    <row r="23" spans="2:20">
      <c r="B23" s="14" t="s">
        <v>58</v>
      </c>
      <c r="C23" s="85" t="s">
        <v>72</v>
      </c>
      <c r="D23" s="85" t="s">
        <v>72</v>
      </c>
      <c r="E23" s="85" t="s">
        <v>72</v>
      </c>
      <c r="F23" s="85" t="s">
        <v>72</v>
      </c>
      <c r="G23" s="85" t="s">
        <v>72</v>
      </c>
      <c r="H23" s="85" t="s">
        <v>72</v>
      </c>
      <c r="I23"/>
      <c r="J23" s="136" t="s">
        <v>54</v>
      </c>
      <c r="K23" s="141">
        <v>0.48559890321063287</v>
      </c>
      <c r="L23" s="141">
        <v>0.51440109678936707</v>
      </c>
    </row>
    <row r="24" spans="2:20">
      <c r="B24" s="14" t="s">
        <v>46</v>
      </c>
      <c r="C24" s="85" t="s">
        <v>72</v>
      </c>
      <c r="D24" s="85" t="s">
        <v>72</v>
      </c>
      <c r="E24" s="85" t="s">
        <v>72</v>
      </c>
      <c r="F24" s="85" t="s">
        <v>72</v>
      </c>
      <c r="G24" s="85" t="s">
        <v>72</v>
      </c>
      <c r="H24" s="85" t="s">
        <v>72</v>
      </c>
      <c r="I24"/>
      <c r="J24" s="136" t="s">
        <v>53</v>
      </c>
      <c r="K24" s="141">
        <v>0.51182184986250678</v>
      </c>
      <c r="L24" s="141">
        <v>0.48817815013749327</v>
      </c>
    </row>
    <row r="25" spans="2:20">
      <c r="B25" s="14" t="s">
        <v>45</v>
      </c>
      <c r="C25" s="85">
        <v>1634.12</v>
      </c>
      <c r="D25" s="85">
        <v>1883.66</v>
      </c>
      <c r="E25" s="85">
        <v>2202.94</v>
      </c>
      <c r="F25" s="85">
        <v>2653.47</v>
      </c>
      <c r="G25" s="85">
        <v>2862.99</v>
      </c>
      <c r="H25" s="85">
        <v>3195.36</v>
      </c>
      <c r="I25"/>
      <c r="J25" s="136" t="s">
        <v>66</v>
      </c>
      <c r="K25" s="141">
        <v>0.51485603557498827</v>
      </c>
      <c r="L25" s="141">
        <v>0.48514396442501173</v>
      </c>
    </row>
    <row r="26" spans="2:20">
      <c r="B26" s="14" t="s">
        <v>55</v>
      </c>
      <c r="C26" s="85">
        <v>30915.41</v>
      </c>
      <c r="D26" s="85">
        <v>31248.720000000001</v>
      </c>
      <c r="E26" s="85">
        <v>31797.77</v>
      </c>
      <c r="F26" s="85">
        <v>31982.33</v>
      </c>
      <c r="G26" s="85">
        <v>33030.94</v>
      </c>
      <c r="H26" s="85">
        <v>34063.01</v>
      </c>
      <c r="I26"/>
      <c r="J26" s="136" t="s">
        <v>56</v>
      </c>
      <c r="K26" s="141">
        <v>0.52704053368818748</v>
      </c>
      <c r="L26" s="141">
        <v>0.47295946631181252</v>
      </c>
    </row>
    <row r="27" spans="2:20">
      <c r="B27" s="14" t="s">
        <v>66</v>
      </c>
      <c r="C27" s="85">
        <v>633.5</v>
      </c>
      <c r="D27" s="85">
        <v>683.45</v>
      </c>
      <c r="E27" s="85">
        <v>694.19</v>
      </c>
      <c r="F27" s="85">
        <v>758.83</v>
      </c>
      <c r="G27" s="85">
        <v>701.82</v>
      </c>
      <c r="H27" s="85">
        <v>805.06</v>
      </c>
      <c r="I27"/>
      <c r="J27" s="136" t="s">
        <v>29</v>
      </c>
      <c r="K27" s="141">
        <v>0.54209909351467134</v>
      </c>
      <c r="L27" s="141">
        <f>1-K27</f>
        <v>0.45790090648532866</v>
      </c>
    </row>
    <row r="28" spans="2:20">
      <c r="B28" s="14" t="s">
        <v>60</v>
      </c>
      <c r="C28" s="85">
        <v>760.58</v>
      </c>
      <c r="D28" s="85">
        <v>823.66</v>
      </c>
      <c r="E28" s="85">
        <v>896.2</v>
      </c>
      <c r="F28" s="85">
        <v>1020.14</v>
      </c>
      <c r="G28" s="85">
        <v>1078.6400000000001</v>
      </c>
      <c r="H28" s="85">
        <v>1301.03</v>
      </c>
      <c r="I28"/>
      <c r="J28" s="136" t="s">
        <v>57</v>
      </c>
      <c r="K28" s="141">
        <v>0.54281653902135929</v>
      </c>
      <c r="L28" s="141">
        <v>0.45718346097864065</v>
      </c>
    </row>
    <row r="29" spans="2:20">
      <c r="B29" s="14" t="s">
        <v>52</v>
      </c>
      <c r="C29" s="85">
        <v>909.52</v>
      </c>
      <c r="D29" s="85">
        <v>875.27</v>
      </c>
      <c r="E29" s="85">
        <v>983.05</v>
      </c>
      <c r="F29" s="85">
        <v>1050.82</v>
      </c>
      <c r="G29" s="85">
        <v>1313.71</v>
      </c>
      <c r="H29" s="85">
        <v>1760.71</v>
      </c>
      <c r="I29"/>
      <c r="J29" s="136" t="s">
        <v>63</v>
      </c>
      <c r="K29" s="141">
        <v>0.56181687998520002</v>
      </c>
      <c r="L29" s="141">
        <v>0.43818312001479998</v>
      </c>
    </row>
    <row r="30" spans="2:20">
      <c r="B30" s="14" t="s">
        <v>48</v>
      </c>
      <c r="C30" s="85">
        <v>101.7</v>
      </c>
      <c r="D30" s="85">
        <v>113.48</v>
      </c>
      <c r="E30" s="85">
        <v>115.41</v>
      </c>
      <c r="F30" s="85">
        <v>118</v>
      </c>
      <c r="G30" s="85">
        <v>129.1</v>
      </c>
      <c r="H30" s="85">
        <v>151.61000000000001</v>
      </c>
      <c r="I30"/>
      <c r="J30" s="136" t="s">
        <v>64</v>
      </c>
      <c r="K30" s="141">
        <v>0.5774224419653472</v>
      </c>
      <c r="L30" s="141">
        <v>0.42257755803465286</v>
      </c>
    </row>
    <row r="31" spans="2:20">
      <c r="B31" s="14" t="s">
        <v>63</v>
      </c>
      <c r="C31" s="85">
        <v>14142.07</v>
      </c>
      <c r="D31" s="85">
        <v>14590.41</v>
      </c>
      <c r="E31" s="85">
        <v>15431.82</v>
      </c>
      <c r="F31" s="85">
        <v>16710.61</v>
      </c>
      <c r="G31" s="85">
        <v>17229.259999999998</v>
      </c>
      <c r="H31" s="85">
        <v>18756.77</v>
      </c>
      <c r="I31"/>
      <c r="J31" s="136" t="s">
        <v>51</v>
      </c>
      <c r="K31" s="141">
        <v>0.5906458264832336</v>
      </c>
      <c r="L31" s="141">
        <v>0.4093541735167664</v>
      </c>
      <c r="T31" s="144"/>
    </row>
    <row r="32" spans="2:20">
      <c r="B32" s="14" t="s">
        <v>56</v>
      </c>
      <c r="C32" s="85">
        <v>9072.2000000000007</v>
      </c>
      <c r="D32" s="85">
        <v>9282.11</v>
      </c>
      <c r="E32" s="85">
        <v>10226.66</v>
      </c>
      <c r="F32" s="85">
        <v>10947.8</v>
      </c>
      <c r="G32" s="85">
        <v>11004.47</v>
      </c>
      <c r="H32" s="85">
        <v>13646.92</v>
      </c>
      <c r="I32"/>
      <c r="J32" s="136" t="s">
        <v>47</v>
      </c>
      <c r="K32" s="141">
        <v>0.62283836199175224</v>
      </c>
      <c r="L32" s="141">
        <v>0.37716163800824781</v>
      </c>
    </row>
    <row r="33" spans="2:18">
      <c r="B33" s="14" t="s">
        <v>65</v>
      </c>
      <c r="C33" s="85">
        <v>4076.32</v>
      </c>
      <c r="D33" s="85">
        <v>4105.13</v>
      </c>
      <c r="E33" s="85">
        <v>4321.5</v>
      </c>
      <c r="F33" s="85">
        <v>4546.8</v>
      </c>
      <c r="G33" s="85">
        <v>4716.72</v>
      </c>
      <c r="H33" s="85">
        <v>4882.07</v>
      </c>
      <c r="I33"/>
      <c r="J33" s="136" t="s">
        <v>49</v>
      </c>
      <c r="K33" s="141">
        <v>0.7308616768324202</v>
      </c>
      <c r="L33" s="141">
        <v>0.26913832316757985</v>
      </c>
    </row>
    <row r="34" spans="2:18">
      <c r="B34" s="14" t="s">
        <v>67</v>
      </c>
      <c r="C34" s="85">
        <v>5354.92</v>
      </c>
      <c r="D34" s="85">
        <v>5381.14</v>
      </c>
      <c r="E34" s="85">
        <v>5466.8</v>
      </c>
      <c r="F34" s="85">
        <v>5274.32</v>
      </c>
      <c r="G34" s="85">
        <v>6230.04</v>
      </c>
      <c r="H34" s="85">
        <v>6313.86</v>
      </c>
      <c r="I34"/>
      <c r="J34" s="136" t="s">
        <v>48</v>
      </c>
      <c r="K34" s="141">
        <v>0.73425235802387689</v>
      </c>
      <c r="L34" s="141">
        <v>0.26574764197612305</v>
      </c>
    </row>
    <row r="35" spans="2:18">
      <c r="B35" s="14" t="s">
        <v>62</v>
      </c>
      <c r="C35" s="85" t="s">
        <v>72</v>
      </c>
      <c r="D35" s="85" t="s">
        <v>72</v>
      </c>
      <c r="E35" s="85" t="s">
        <v>72</v>
      </c>
      <c r="F35" s="85" t="s">
        <v>72</v>
      </c>
      <c r="G35" s="85" t="s">
        <v>72</v>
      </c>
      <c r="H35" s="85" t="s">
        <v>72</v>
      </c>
      <c r="I35"/>
      <c r="J35" s="136" t="s">
        <v>50</v>
      </c>
      <c r="K35" s="141" t="s">
        <v>72</v>
      </c>
      <c r="L35" s="141" t="s">
        <v>72</v>
      </c>
    </row>
    <row r="36" spans="2:18">
      <c r="B36" s="14" t="s">
        <v>53</v>
      </c>
      <c r="C36" s="85">
        <v>679.78</v>
      </c>
      <c r="D36" s="85">
        <v>610.86</v>
      </c>
      <c r="E36" s="85">
        <v>683.68</v>
      </c>
      <c r="F36" s="85">
        <v>681.89</v>
      </c>
      <c r="G36" s="85">
        <v>743.83</v>
      </c>
      <c r="H36" s="85">
        <v>778.22</v>
      </c>
      <c r="I36"/>
      <c r="J36" s="136" t="s">
        <v>58</v>
      </c>
      <c r="K36" s="141" t="s">
        <v>72</v>
      </c>
      <c r="L36" s="141" t="s">
        <v>72</v>
      </c>
    </row>
    <row r="37" spans="2:18">
      <c r="B37" s="14" t="s">
        <v>61</v>
      </c>
      <c r="C37" s="85">
        <v>21977.15</v>
      </c>
      <c r="D37" s="85">
        <v>23975.41</v>
      </c>
      <c r="E37" s="85">
        <v>24202.9</v>
      </c>
      <c r="F37" s="85">
        <v>25058.01</v>
      </c>
      <c r="G37" s="85">
        <v>27264.84</v>
      </c>
      <c r="H37" s="85">
        <v>28002.83</v>
      </c>
      <c r="I37"/>
      <c r="J37" s="136" t="s">
        <v>46</v>
      </c>
      <c r="K37" s="141" t="s">
        <v>72</v>
      </c>
      <c r="L37" s="141" t="s">
        <v>72</v>
      </c>
    </row>
    <row r="38" spans="2:18">
      <c r="B38" s="14" t="s">
        <v>59</v>
      </c>
      <c r="C38" s="85" t="s">
        <v>72</v>
      </c>
      <c r="D38" s="85">
        <v>14857.3</v>
      </c>
      <c r="E38" s="85">
        <v>15170.36</v>
      </c>
      <c r="F38" s="85">
        <v>16135.53</v>
      </c>
      <c r="G38" s="85">
        <v>16024.74</v>
      </c>
      <c r="H38" s="85">
        <v>16566.939999999999</v>
      </c>
      <c r="I38"/>
      <c r="J38" s="136" t="s">
        <v>62</v>
      </c>
      <c r="K38" s="141" t="s">
        <v>72</v>
      </c>
      <c r="L38" s="141" t="s">
        <v>72</v>
      </c>
    </row>
    <row r="39" spans="2:18">
      <c r="B39" s="86" t="s">
        <v>91</v>
      </c>
      <c r="H39"/>
      <c r="I39"/>
    </row>
    <row r="40" spans="2:18" ht="36" customHeight="1">
      <c r="B40" s="292" t="s">
        <v>92</v>
      </c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2:18">
      <c r="B41" s="122" t="s">
        <v>350</v>
      </c>
      <c r="C41" s="139"/>
    </row>
    <row r="42" spans="2:18">
      <c r="B42" s="122"/>
      <c r="C42" s="139"/>
    </row>
    <row r="43" spans="2:18">
      <c r="B43" s="150" t="s">
        <v>93</v>
      </c>
      <c r="C43" s="139"/>
    </row>
    <row r="44" spans="2:18">
      <c r="B44" s="138" t="s">
        <v>88</v>
      </c>
      <c r="I44"/>
      <c r="J44"/>
      <c r="K44"/>
      <c r="L44"/>
      <c r="M44"/>
      <c r="N44"/>
      <c r="O44"/>
      <c r="P44"/>
      <c r="Q44"/>
    </row>
    <row r="45" spans="2:18">
      <c r="C45" s="137" t="s">
        <v>24</v>
      </c>
      <c r="D45" s="137" t="s">
        <v>25</v>
      </c>
      <c r="E45" s="137" t="s">
        <v>26</v>
      </c>
      <c r="F45" s="137" t="s">
        <v>27</v>
      </c>
      <c r="G45" s="137" t="s">
        <v>28</v>
      </c>
      <c r="H45" s="137" t="s">
        <v>82</v>
      </c>
      <c r="I45"/>
      <c r="J45"/>
      <c r="K45"/>
      <c r="L45"/>
      <c r="M45"/>
      <c r="N45"/>
      <c r="O45"/>
      <c r="P45"/>
      <c r="Q45"/>
      <c r="R45"/>
    </row>
    <row r="46" spans="2:18">
      <c r="B46" s="136" t="s">
        <v>29</v>
      </c>
      <c r="C46" s="233">
        <v>5405.4814814814818</v>
      </c>
      <c r="D46" s="233">
        <v>5732.1111111111113</v>
      </c>
      <c r="E46" s="233">
        <v>5874.1481481481478</v>
      </c>
      <c r="F46" s="233">
        <v>6154.666666666667</v>
      </c>
      <c r="G46" s="233">
        <v>6405.666666666667</v>
      </c>
      <c r="H46" s="233">
        <v>6542.8148148148148</v>
      </c>
      <c r="I46" s="263"/>
      <c r="J46"/>
      <c r="K46"/>
      <c r="L46"/>
      <c r="M46"/>
      <c r="N46"/>
      <c r="O46"/>
      <c r="P46"/>
      <c r="Q46"/>
      <c r="R46"/>
    </row>
    <row r="47" spans="2:18">
      <c r="B47" s="136" t="s">
        <v>69</v>
      </c>
      <c r="C47" s="140">
        <v>5065.6400000000003</v>
      </c>
      <c r="D47" s="140">
        <v>5167.59</v>
      </c>
      <c r="E47" s="140">
        <v>5571.2</v>
      </c>
      <c r="F47" s="140">
        <v>6922.03</v>
      </c>
      <c r="G47" s="140">
        <v>7587.95</v>
      </c>
      <c r="H47" s="140">
        <v>7688.85</v>
      </c>
      <c r="I47" s="263"/>
      <c r="J47" s="53"/>
      <c r="K47"/>
      <c r="L47"/>
      <c r="M47"/>
      <c r="N47"/>
      <c r="O47"/>
      <c r="P47"/>
      <c r="Q47"/>
      <c r="R47"/>
    </row>
    <row r="48" spans="2:18">
      <c r="B48" s="136" t="s">
        <v>47</v>
      </c>
      <c r="C48" s="140">
        <v>2788.61</v>
      </c>
      <c r="D48" s="140">
        <v>2884.94</v>
      </c>
      <c r="E48" s="140">
        <v>3037.82</v>
      </c>
      <c r="F48" s="140">
        <v>3172.15</v>
      </c>
      <c r="G48" s="140">
        <v>3205.78</v>
      </c>
      <c r="H48" s="140">
        <v>3303.08</v>
      </c>
      <c r="I48" s="263"/>
      <c r="J48" s="53"/>
      <c r="K48"/>
      <c r="L48"/>
      <c r="M48"/>
      <c r="N48"/>
      <c r="O48"/>
      <c r="P48"/>
      <c r="Q48"/>
      <c r="R48"/>
    </row>
    <row r="49" spans="2:18">
      <c r="B49" s="136" t="s">
        <v>54</v>
      </c>
      <c r="C49" s="140">
        <v>187.87</v>
      </c>
      <c r="D49" s="140">
        <v>269.2</v>
      </c>
      <c r="E49" s="140">
        <v>308.60000000000002</v>
      </c>
      <c r="F49" s="140">
        <v>350.81</v>
      </c>
      <c r="G49" s="140">
        <v>348.11</v>
      </c>
      <c r="H49" s="140">
        <v>846.53</v>
      </c>
      <c r="I49" s="263"/>
      <c r="J49"/>
      <c r="K49"/>
      <c r="L49"/>
      <c r="M49"/>
      <c r="N49"/>
      <c r="O49"/>
      <c r="P49"/>
      <c r="Q49"/>
      <c r="R49"/>
    </row>
    <row r="50" spans="2:18">
      <c r="B50" s="136" t="s">
        <v>49</v>
      </c>
      <c r="C50" s="140">
        <v>508.59</v>
      </c>
      <c r="D50" s="140">
        <v>518.78</v>
      </c>
      <c r="E50" s="140">
        <v>509.69</v>
      </c>
      <c r="F50" s="140">
        <v>531.99</v>
      </c>
      <c r="G50" s="140">
        <v>545.80999999999995</v>
      </c>
      <c r="H50" s="140">
        <v>565.57000000000005</v>
      </c>
      <c r="I50" s="263"/>
      <c r="J50"/>
      <c r="K50"/>
      <c r="L50"/>
      <c r="M50"/>
      <c r="N50"/>
      <c r="O50"/>
      <c r="P50"/>
      <c r="Q50"/>
      <c r="R50"/>
    </row>
    <row r="51" spans="2:18">
      <c r="B51" s="136" t="s">
        <v>50</v>
      </c>
      <c r="C51" s="140" t="s">
        <v>72</v>
      </c>
      <c r="D51" s="140" t="s">
        <v>72</v>
      </c>
      <c r="E51" s="140" t="s">
        <v>72</v>
      </c>
      <c r="F51" s="140" t="s">
        <v>72</v>
      </c>
      <c r="G51" s="140" t="s">
        <v>72</v>
      </c>
      <c r="H51" s="140" t="s">
        <v>72</v>
      </c>
      <c r="I51" s="263"/>
      <c r="J51"/>
      <c r="K51"/>
      <c r="L51"/>
      <c r="M51"/>
      <c r="N51"/>
      <c r="O51"/>
      <c r="P51"/>
      <c r="Q51"/>
      <c r="R51"/>
    </row>
    <row r="52" spans="2:18">
      <c r="B52" s="136" t="s">
        <v>64</v>
      </c>
      <c r="C52" s="140">
        <v>2227.63</v>
      </c>
      <c r="D52" s="140">
        <v>2421.88</v>
      </c>
      <c r="E52" s="140">
        <v>2444.04</v>
      </c>
      <c r="F52" s="140">
        <v>2581.14</v>
      </c>
      <c r="G52" s="140">
        <v>2726.94</v>
      </c>
      <c r="H52" s="140">
        <v>2938.37</v>
      </c>
      <c r="I52" s="263"/>
      <c r="J52"/>
      <c r="K52"/>
      <c r="L52"/>
      <c r="M52"/>
      <c r="N52"/>
      <c r="O52"/>
      <c r="P52"/>
      <c r="Q52"/>
      <c r="R52"/>
    </row>
    <row r="53" spans="2:18">
      <c r="B53" s="136" t="s">
        <v>68</v>
      </c>
      <c r="C53" s="140">
        <v>3258.87</v>
      </c>
      <c r="D53" s="140">
        <v>3610.94</v>
      </c>
      <c r="E53" s="140">
        <v>3767.97</v>
      </c>
      <c r="F53" s="140">
        <v>3788.37</v>
      </c>
      <c r="G53" s="140">
        <v>3853.41</v>
      </c>
      <c r="H53" s="140">
        <v>4033.7</v>
      </c>
      <c r="I53" s="263"/>
      <c r="J53"/>
      <c r="K53"/>
      <c r="L53"/>
      <c r="M53"/>
      <c r="N53"/>
      <c r="O53"/>
      <c r="P53"/>
      <c r="Q53"/>
      <c r="R53"/>
    </row>
    <row r="54" spans="2:18">
      <c r="B54" s="136" t="s">
        <v>70</v>
      </c>
      <c r="C54" s="140">
        <v>313.19</v>
      </c>
      <c r="D54" s="140">
        <v>348.16</v>
      </c>
      <c r="E54" s="140">
        <v>316.2</v>
      </c>
      <c r="F54" s="140">
        <v>351.91</v>
      </c>
      <c r="G54" s="140">
        <v>354.43</v>
      </c>
      <c r="H54" s="140">
        <v>403.76</v>
      </c>
      <c r="I54" s="263"/>
      <c r="J54"/>
      <c r="K54"/>
      <c r="L54"/>
      <c r="M54"/>
      <c r="N54"/>
      <c r="O54"/>
      <c r="P54"/>
      <c r="Q54"/>
      <c r="R54"/>
    </row>
    <row r="55" spans="2:18">
      <c r="B55" s="136" t="s">
        <v>71</v>
      </c>
      <c r="C55" s="140" t="s">
        <v>72</v>
      </c>
      <c r="D55" s="140">
        <v>2677</v>
      </c>
      <c r="E55" s="140">
        <v>2715</v>
      </c>
      <c r="F55" s="140">
        <v>2830</v>
      </c>
      <c r="G55" s="140">
        <v>2758</v>
      </c>
      <c r="H55" s="140">
        <v>2930</v>
      </c>
      <c r="I55" s="263"/>
      <c r="J55"/>
      <c r="K55"/>
      <c r="L55"/>
      <c r="M55"/>
      <c r="N55"/>
      <c r="O55"/>
      <c r="P55"/>
      <c r="Q55"/>
      <c r="R55"/>
    </row>
    <row r="56" spans="2:18">
      <c r="B56" s="136" t="s">
        <v>51</v>
      </c>
      <c r="C56" s="140">
        <v>21143.45</v>
      </c>
      <c r="D56" s="140">
        <v>21775.05</v>
      </c>
      <c r="E56" s="140">
        <v>21688.58</v>
      </c>
      <c r="F56" s="140">
        <v>23700.04</v>
      </c>
      <c r="G56" s="140">
        <v>25437.64</v>
      </c>
      <c r="H56" s="140">
        <v>26531.97</v>
      </c>
      <c r="I56" s="263"/>
      <c r="J56"/>
      <c r="K56"/>
      <c r="L56"/>
      <c r="M56"/>
      <c r="N56"/>
      <c r="O56"/>
      <c r="P56"/>
      <c r="Q56"/>
      <c r="R56"/>
    </row>
    <row r="57" spans="2:18">
      <c r="B57" s="136" t="s">
        <v>57</v>
      </c>
      <c r="C57" s="140">
        <v>30583.21</v>
      </c>
      <c r="D57" s="140">
        <v>31689.11</v>
      </c>
      <c r="E57" s="140">
        <v>31396.11</v>
      </c>
      <c r="F57" s="140">
        <v>32377.32</v>
      </c>
      <c r="G57" s="140">
        <v>34379.96</v>
      </c>
      <c r="H57" s="140">
        <v>36924.080000000002</v>
      </c>
      <c r="I57" s="263"/>
      <c r="J57"/>
      <c r="K57"/>
      <c r="L57"/>
      <c r="M57"/>
      <c r="N57"/>
      <c r="O57"/>
      <c r="P57"/>
      <c r="Q57"/>
      <c r="R57"/>
    </row>
    <row r="58" spans="2:18">
      <c r="B58" s="136" t="s">
        <v>58</v>
      </c>
      <c r="C58" s="140" t="s">
        <v>72</v>
      </c>
      <c r="D58" s="140" t="s">
        <v>72</v>
      </c>
      <c r="E58" s="140" t="s">
        <v>72</v>
      </c>
      <c r="F58" s="140" t="s">
        <v>72</v>
      </c>
      <c r="G58" s="140" t="s">
        <v>72</v>
      </c>
      <c r="H58" s="140" t="s">
        <v>72</v>
      </c>
      <c r="I58" s="263"/>
      <c r="J58"/>
      <c r="K58"/>
      <c r="L58"/>
      <c r="M58"/>
      <c r="N58"/>
      <c r="O58"/>
      <c r="P58"/>
      <c r="Q58"/>
      <c r="R58"/>
    </row>
    <row r="59" spans="2:18">
      <c r="B59" s="136" t="s">
        <v>46</v>
      </c>
      <c r="C59" s="140" t="s">
        <v>72</v>
      </c>
      <c r="D59" s="140" t="s">
        <v>72</v>
      </c>
      <c r="E59" s="140" t="s">
        <v>72</v>
      </c>
      <c r="F59" s="140" t="s">
        <v>72</v>
      </c>
      <c r="G59" s="140" t="s">
        <v>72</v>
      </c>
      <c r="H59" s="140" t="s">
        <v>72</v>
      </c>
      <c r="I59" s="263"/>
      <c r="J59"/>
      <c r="K59"/>
      <c r="L59"/>
      <c r="M59"/>
      <c r="N59"/>
      <c r="O59"/>
      <c r="P59"/>
      <c r="Q59"/>
      <c r="R59"/>
    </row>
    <row r="60" spans="2:18">
      <c r="B60" s="136" t="s">
        <v>45</v>
      </c>
      <c r="C60" s="140">
        <v>864.26</v>
      </c>
      <c r="D60" s="140">
        <v>950.94</v>
      </c>
      <c r="E60" s="140">
        <v>1081.5</v>
      </c>
      <c r="F60" s="140">
        <v>1162.05</v>
      </c>
      <c r="G60" s="140">
        <v>1189.6099999999999</v>
      </c>
      <c r="H60" s="140">
        <v>1442.97</v>
      </c>
      <c r="I60" s="263"/>
      <c r="J60"/>
      <c r="K60"/>
      <c r="L60"/>
      <c r="M60"/>
      <c r="N60"/>
      <c r="O60"/>
      <c r="P60"/>
      <c r="Q60"/>
      <c r="R60"/>
    </row>
    <row r="61" spans="2:18">
      <c r="B61" s="136" t="s">
        <v>55</v>
      </c>
      <c r="C61" s="140">
        <v>13113.81</v>
      </c>
      <c r="D61" s="140">
        <v>13177.05</v>
      </c>
      <c r="E61" s="140">
        <v>13593.95</v>
      </c>
      <c r="F61" s="140">
        <v>14061.42</v>
      </c>
      <c r="G61" s="140">
        <v>14596.82</v>
      </c>
      <c r="H61" s="140">
        <v>14980.33</v>
      </c>
      <c r="I61" s="263"/>
      <c r="J61"/>
      <c r="K61"/>
      <c r="L61"/>
      <c r="M61"/>
      <c r="N61"/>
      <c r="O61"/>
      <c r="P61"/>
      <c r="Q61"/>
      <c r="R61"/>
    </row>
    <row r="62" spans="2:18">
      <c r="B62" s="136" t="s">
        <v>66</v>
      </c>
      <c r="C62" s="140">
        <v>284.86</v>
      </c>
      <c r="D62" s="140">
        <v>322.81</v>
      </c>
      <c r="E62" s="140">
        <v>302.22000000000003</v>
      </c>
      <c r="F62" s="140">
        <v>318.44</v>
      </c>
      <c r="G62" s="140">
        <v>343.5</v>
      </c>
      <c r="H62" s="140">
        <v>414.49</v>
      </c>
      <c r="I62" s="263"/>
      <c r="J62"/>
      <c r="K62"/>
      <c r="L62"/>
      <c r="M62"/>
      <c r="N62"/>
      <c r="O62"/>
      <c r="P62"/>
      <c r="Q62"/>
      <c r="R62"/>
    </row>
    <row r="63" spans="2:18">
      <c r="B63" s="136" t="s">
        <v>60</v>
      </c>
      <c r="C63" s="140">
        <v>405.96</v>
      </c>
      <c r="D63" s="140">
        <v>448.66</v>
      </c>
      <c r="E63" s="140">
        <v>448.4</v>
      </c>
      <c r="F63" s="140">
        <v>484.81</v>
      </c>
      <c r="G63" s="140">
        <v>483.79</v>
      </c>
      <c r="H63" s="140">
        <v>486.83</v>
      </c>
      <c r="I63" s="263"/>
      <c r="J63"/>
      <c r="K63"/>
      <c r="L63"/>
      <c r="M63"/>
      <c r="N63"/>
      <c r="O63"/>
      <c r="P63"/>
      <c r="Q63"/>
      <c r="R63"/>
    </row>
    <row r="64" spans="2:18">
      <c r="B64" s="136" t="s">
        <v>52</v>
      </c>
      <c r="C64" s="140">
        <v>274.39999999999998</v>
      </c>
      <c r="D64" s="140">
        <v>234.31</v>
      </c>
      <c r="E64" s="140">
        <v>257.14</v>
      </c>
      <c r="F64" s="140">
        <v>280.38</v>
      </c>
      <c r="G64" s="140">
        <v>305.57</v>
      </c>
      <c r="H64" s="140">
        <v>316.64999999999998</v>
      </c>
      <c r="I64" s="263"/>
      <c r="J64"/>
      <c r="K64"/>
      <c r="L64"/>
      <c r="M64"/>
      <c r="N64"/>
      <c r="O64"/>
      <c r="P64"/>
      <c r="Q64"/>
      <c r="R64"/>
    </row>
    <row r="65" spans="2:18">
      <c r="B65" s="136" t="s">
        <v>48</v>
      </c>
      <c r="C65" s="140">
        <v>71.28</v>
      </c>
      <c r="D65" s="140">
        <v>78.64</v>
      </c>
      <c r="E65" s="140">
        <v>78.72</v>
      </c>
      <c r="F65" s="140">
        <v>79.34</v>
      </c>
      <c r="G65" s="140">
        <v>91.27</v>
      </c>
      <c r="H65" s="140">
        <v>111.32</v>
      </c>
      <c r="I65" s="263"/>
      <c r="J65"/>
      <c r="K65"/>
      <c r="L65"/>
      <c r="M65"/>
      <c r="N65"/>
      <c r="O65"/>
      <c r="P65"/>
      <c r="Q65"/>
      <c r="R65"/>
    </row>
    <row r="66" spans="2:18">
      <c r="B66" s="136" t="s">
        <v>63</v>
      </c>
      <c r="C66" s="140">
        <v>8429.26</v>
      </c>
      <c r="D66" s="140">
        <v>8525.4</v>
      </c>
      <c r="E66" s="140">
        <v>8886.24</v>
      </c>
      <c r="F66" s="140">
        <v>9445.5400000000009</v>
      </c>
      <c r="G66" s="140">
        <v>9764.4699999999993</v>
      </c>
      <c r="H66" s="140">
        <v>10537.87</v>
      </c>
      <c r="I66" s="263"/>
      <c r="J66"/>
      <c r="K66"/>
      <c r="L66"/>
      <c r="M66"/>
      <c r="N66"/>
      <c r="O66"/>
      <c r="P66"/>
      <c r="Q66"/>
      <c r="R66"/>
    </row>
    <row r="67" spans="2:18">
      <c r="B67" s="136" t="s">
        <v>56</v>
      </c>
      <c r="C67" s="140">
        <v>4877.28</v>
      </c>
      <c r="D67" s="140">
        <v>5117.8999999999996</v>
      </c>
      <c r="E67" s="140">
        <v>6089.86</v>
      </c>
      <c r="F67" s="140">
        <v>6329.83</v>
      </c>
      <c r="G67" s="140">
        <v>6268.18</v>
      </c>
      <c r="H67" s="140">
        <v>7192.48</v>
      </c>
      <c r="I67" s="263"/>
      <c r="J67"/>
      <c r="K67"/>
      <c r="L67"/>
      <c r="M67"/>
      <c r="N67"/>
      <c r="O67"/>
      <c r="P67"/>
      <c r="Q67"/>
      <c r="R67"/>
    </row>
    <row r="68" spans="2:18">
      <c r="B68" s="136" t="s">
        <v>65</v>
      </c>
      <c r="C68" s="140">
        <v>1609.7</v>
      </c>
      <c r="D68" s="140">
        <v>1723.58</v>
      </c>
      <c r="E68" s="140">
        <v>1744.33</v>
      </c>
      <c r="F68" s="140">
        <v>1907.37</v>
      </c>
      <c r="G68" s="140">
        <v>2052</v>
      </c>
      <c r="H68" s="140">
        <v>2222.4699999999998</v>
      </c>
      <c r="I68" s="263"/>
      <c r="J68"/>
      <c r="K68"/>
      <c r="L68"/>
      <c r="M68"/>
      <c r="N68"/>
      <c r="O68"/>
      <c r="P68"/>
      <c r="Q68"/>
      <c r="R68"/>
    </row>
    <row r="69" spans="2:18">
      <c r="B69" s="136" t="s">
        <v>67</v>
      </c>
      <c r="C69" s="140">
        <v>3076.36</v>
      </c>
      <c r="D69" s="140">
        <v>2735.14</v>
      </c>
      <c r="E69" s="140">
        <v>2755.95</v>
      </c>
      <c r="F69" s="140">
        <v>2549.21</v>
      </c>
      <c r="G69" s="140">
        <v>2827.25</v>
      </c>
      <c r="H69" s="140">
        <v>2827.42</v>
      </c>
      <c r="I69" s="263"/>
      <c r="J69"/>
      <c r="K69"/>
      <c r="L69"/>
      <c r="M69"/>
      <c r="N69"/>
      <c r="O69"/>
      <c r="P69"/>
      <c r="Q69"/>
      <c r="R69"/>
    </row>
    <row r="70" spans="2:18">
      <c r="B70" s="136" t="s">
        <v>62</v>
      </c>
      <c r="C70" s="140" t="s">
        <v>72</v>
      </c>
      <c r="D70" s="140" t="s">
        <v>72</v>
      </c>
      <c r="E70" s="140" t="s">
        <v>72</v>
      </c>
      <c r="F70" s="140" t="s">
        <v>72</v>
      </c>
      <c r="G70" s="140" t="s">
        <v>72</v>
      </c>
      <c r="H70" s="140" t="s">
        <v>72</v>
      </c>
      <c r="I70" s="263"/>
      <c r="J70"/>
      <c r="K70"/>
      <c r="L70"/>
      <c r="M70"/>
      <c r="N70"/>
      <c r="O70"/>
      <c r="P70"/>
      <c r="Q70"/>
      <c r="R70"/>
    </row>
    <row r="71" spans="2:18">
      <c r="B71" s="136" t="s">
        <v>53</v>
      </c>
      <c r="C71" s="140">
        <v>274.16000000000003</v>
      </c>
      <c r="D71" s="140">
        <v>299.08999999999997</v>
      </c>
      <c r="E71" s="140">
        <v>315.81</v>
      </c>
      <c r="F71" s="140">
        <v>354.36</v>
      </c>
      <c r="G71" s="140">
        <v>379.52</v>
      </c>
      <c r="H71" s="140">
        <v>398.31</v>
      </c>
      <c r="I71" s="263"/>
      <c r="J71"/>
      <c r="K71"/>
      <c r="L71"/>
      <c r="M71"/>
      <c r="N71"/>
      <c r="O71"/>
      <c r="P71"/>
      <c r="Q71"/>
      <c r="R71"/>
    </row>
    <row r="72" spans="2:18">
      <c r="B72" s="136" t="s">
        <v>61</v>
      </c>
      <c r="C72" s="140">
        <v>9620.86</v>
      </c>
      <c r="D72" s="140">
        <v>10242.85</v>
      </c>
      <c r="E72" s="140">
        <v>10724.66</v>
      </c>
      <c r="F72" s="140">
        <v>10978.44</v>
      </c>
      <c r="G72" s="140">
        <v>11457.96</v>
      </c>
      <c r="H72" s="140">
        <v>11898.98</v>
      </c>
      <c r="I72" s="263"/>
      <c r="J72"/>
      <c r="K72"/>
      <c r="L72"/>
      <c r="M72"/>
      <c r="N72"/>
      <c r="O72"/>
      <c r="P72"/>
      <c r="Q72"/>
      <c r="R72"/>
    </row>
    <row r="73" spans="2:18">
      <c r="B73" s="136" t="s">
        <v>59</v>
      </c>
      <c r="C73" s="140" t="s">
        <v>72</v>
      </c>
      <c r="D73" s="140">
        <v>3575.59</v>
      </c>
      <c r="E73" s="140">
        <v>3577.88</v>
      </c>
      <c r="F73" s="140">
        <v>3699.56</v>
      </c>
      <c r="G73" s="140">
        <v>3591.58</v>
      </c>
      <c r="H73" s="140">
        <v>3649.04</v>
      </c>
      <c r="I73" s="263"/>
      <c r="J73"/>
      <c r="K73"/>
      <c r="L73"/>
      <c r="M73"/>
      <c r="N73"/>
      <c r="O73"/>
      <c r="P73"/>
      <c r="Q73"/>
      <c r="R73"/>
    </row>
    <row r="74" spans="2:18">
      <c r="B74" s="86" t="s">
        <v>91</v>
      </c>
      <c r="J74"/>
      <c r="K74"/>
      <c r="L74"/>
      <c r="M74"/>
      <c r="N74"/>
      <c r="O74"/>
      <c r="P74"/>
      <c r="Q74"/>
      <c r="R74"/>
    </row>
    <row r="75" spans="2:18">
      <c r="B75" s="122" t="s">
        <v>350</v>
      </c>
      <c r="J75"/>
      <c r="K75"/>
      <c r="L75"/>
      <c r="M75"/>
      <c r="N75"/>
      <c r="O75"/>
      <c r="P75"/>
      <c r="Q75"/>
      <c r="R75"/>
    </row>
    <row r="76" spans="2:18">
      <c r="K76"/>
      <c r="L76"/>
      <c r="M76"/>
      <c r="N76"/>
      <c r="O76"/>
      <c r="P76"/>
      <c r="Q76"/>
      <c r="R76"/>
    </row>
    <row r="77" spans="2:18">
      <c r="B77" s="150" t="s">
        <v>351</v>
      </c>
      <c r="K77"/>
      <c r="L77"/>
      <c r="M77"/>
      <c r="N77"/>
      <c r="O77"/>
      <c r="P77"/>
      <c r="Q77"/>
      <c r="R77"/>
    </row>
    <row r="78" spans="2:18">
      <c r="B78" s="151" t="s">
        <v>88</v>
      </c>
      <c r="K78"/>
      <c r="L78"/>
      <c r="M78"/>
      <c r="N78"/>
      <c r="O78"/>
      <c r="P78"/>
      <c r="Q78"/>
      <c r="R78"/>
    </row>
    <row r="79" spans="2:18">
      <c r="C79" s="137" t="s">
        <v>24</v>
      </c>
      <c r="D79" s="137" t="s">
        <v>25</v>
      </c>
      <c r="E79" s="137" t="s">
        <v>26</v>
      </c>
      <c r="F79" s="137" t="s">
        <v>27</v>
      </c>
      <c r="G79" s="137" t="s">
        <v>28</v>
      </c>
      <c r="H79" s="137">
        <v>2019</v>
      </c>
      <c r="K79"/>
      <c r="L79"/>
      <c r="M79"/>
      <c r="N79"/>
      <c r="O79"/>
      <c r="P79"/>
      <c r="Q79"/>
      <c r="R79"/>
    </row>
    <row r="80" spans="2:18">
      <c r="B80" s="136" t="s">
        <v>29</v>
      </c>
      <c r="C80" s="233">
        <v>4038.7777777777774</v>
      </c>
      <c r="D80" s="233">
        <v>4225.2222222222226</v>
      </c>
      <c r="E80" s="233">
        <v>4584.4074074074069</v>
      </c>
      <c r="F80" s="233">
        <v>4723.2962962962965</v>
      </c>
      <c r="G80" s="233">
        <v>4989.1851851851852</v>
      </c>
      <c r="H80" s="233">
        <v>5526.5925925925922</v>
      </c>
      <c r="K80"/>
      <c r="L80"/>
      <c r="M80"/>
      <c r="N80"/>
      <c r="O80"/>
      <c r="P80"/>
      <c r="Q80"/>
      <c r="R80"/>
    </row>
    <row r="81" spans="2:18">
      <c r="B81" s="136" t="s">
        <v>69</v>
      </c>
      <c r="C81" s="140">
        <f t="shared" ref="C81:H84" si="0">C12-C47</f>
        <v>7240.2499999999991</v>
      </c>
      <c r="D81" s="140">
        <f t="shared" si="0"/>
        <v>7290.09</v>
      </c>
      <c r="E81" s="140">
        <f t="shared" si="0"/>
        <v>7788.71</v>
      </c>
      <c r="F81" s="140">
        <f t="shared" si="0"/>
        <v>9046.2900000000009</v>
      </c>
      <c r="G81" s="140">
        <f t="shared" si="0"/>
        <v>8977.8299999999981</v>
      </c>
      <c r="H81" s="140">
        <f t="shared" si="0"/>
        <v>9046.08</v>
      </c>
      <c r="K81"/>
      <c r="L81"/>
      <c r="M81"/>
      <c r="N81"/>
      <c r="O81"/>
      <c r="P81"/>
      <c r="Q81"/>
      <c r="R81"/>
    </row>
    <row r="82" spans="2:18">
      <c r="B82" s="136" t="s">
        <v>47</v>
      </c>
      <c r="C82" s="140">
        <f t="shared" si="0"/>
        <v>1467.8200000000002</v>
      </c>
      <c r="D82" s="140">
        <f t="shared" si="0"/>
        <v>1632.6799999999998</v>
      </c>
      <c r="E82" s="140">
        <f t="shared" si="0"/>
        <v>1708.15</v>
      </c>
      <c r="F82" s="140">
        <f t="shared" si="0"/>
        <v>1844.4599999999996</v>
      </c>
      <c r="G82" s="140">
        <f t="shared" si="0"/>
        <v>1924.1100000000001</v>
      </c>
      <c r="H82" s="140">
        <f t="shared" si="0"/>
        <v>2000.1900000000005</v>
      </c>
      <c r="K82"/>
      <c r="L82"/>
      <c r="M82"/>
      <c r="N82"/>
      <c r="O82"/>
      <c r="P82"/>
      <c r="Q82"/>
      <c r="R82"/>
    </row>
    <row r="83" spans="2:18">
      <c r="B83" s="136" t="s">
        <v>54</v>
      </c>
      <c r="C83" s="140">
        <f t="shared" si="0"/>
        <v>484.62</v>
      </c>
      <c r="D83" s="140">
        <f t="shared" si="0"/>
        <v>563.20000000000005</v>
      </c>
      <c r="E83" s="140">
        <f t="shared" si="0"/>
        <v>626.17999999999995</v>
      </c>
      <c r="F83" s="140">
        <f t="shared" si="0"/>
        <v>657.49</v>
      </c>
      <c r="G83" s="140">
        <f t="shared" si="0"/>
        <v>716.7700000000001</v>
      </c>
      <c r="H83" s="140">
        <f t="shared" si="0"/>
        <v>896.74</v>
      </c>
      <c r="K83"/>
      <c r="L83"/>
      <c r="M83"/>
      <c r="N83"/>
      <c r="O83"/>
      <c r="P83"/>
      <c r="Q83"/>
      <c r="R83"/>
    </row>
    <row r="84" spans="2:18">
      <c r="B84" s="136" t="s">
        <v>49</v>
      </c>
      <c r="C84" s="140">
        <f t="shared" si="0"/>
        <v>193.3</v>
      </c>
      <c r="D84" s="140">
        <f t="shared" si="0"/>
        <v>191.5</v>
      </c>
      <c r="E84" s="140">
        <f t="shared" si="0"/>
        <v>209.77000000000004</v>
      </c>
      <c r="F84" s="140">
        <f t="shared" si="0"/>
        <v>208.61</v>
      </c>
      <c r="G84" s="140">
        <f t="shared" si="0"/>
        <v>206.99</v>
      </c>
      <c r="H84" s="140">
        <f t="shared" si="0"/>
        <v>208.26999999999998</v>
      </c>
    </row>
    <row r="85" spans="2:18">
      <c r="B85" s="136" t="s">
        <v>50</v>
      </c>
      <c r="C85" s="140" t="s">
        <v>72</v>
      </c>
      <c r="D85" s="140" t="s">
        <v>72</v>
      </c>
      <c r="E85" s="140" t="s">
        <v>72</v>
      </c>
      <c r="F85" s="140" t="s">
        <v>72</v>
      </c>
      <c r="G85" s="140" t="s">
        <v>72</v>
      </c>
      <c r="H85" s="140" t="s">
        <v>72</v>
      </c>
    </row>
    <row r="86" spans="2:18">
      <c r="B86" s="136" t="s">
        <v>64</v>
      </c>
      <c r="C86" s="140">
        <f t="shared" ref="C86:H88" si="1">C17-C52</f>
        <v>1827.3899999999999</v>
      </c>
      <c r="D86" s="140">
        <f t="shared" si="1"/>
        <v>1728.92</v>
      </c>
      <c r="E86" s="140">
        <f t="shared" si="1"/>
        <v>1781.25</v>
      </c>
      <c r="F86" s="140">
        <f t="shared" si="1"/>
        <v>1904.5899999999997</v>
      </c>
      <c r="G86" s="140">
        <f t="shared" si="1"/>
        <v>1955.2199999999998</v>
      </c>
      <c r="H86" s="140">
        <f t="shared" si="1"/>
        <v>2150.4000000000005</v>
      </c>
    </row>
    <row r="87" spans="2:18">
      <c r="B87" s="136" t="s">
        <v>68</v>
      </c>
      <c r="C87" s="140">
        <f t="shared" si="1"/>
        <v>4150.13</v>
      </c>
      <c r="D87" s="140">
        <f t="shared" si="1"/>
        <v>4551.26</v>
      </c>
      <c r="E87" s="140">
        <f t="shared" si="1"/>
        <v>5218.2900000000009</v>
      </c>
      <c r="F87" s="140">
        <f t="shared" si="1"/>
        <v>5805.63</v>
      </c>
      <c r="G87" s="140">
        <f t="shared" si="1"/>
        <v>5827.0599999999995</v>
      </c>
      <c r="H87" s="140">
        <f t="shared" si="1"/>
        <v>6404.9800000000005</v>
      </c>
    </row>
    <row r="88" spans="2:18">
      <c r="B88" s="136" t="s">
        <v>70</v>
      </c>
      <c r="C88" s="140">
        <f t="shared" si="1"/>
        <v>477.61999999999995</v>
      </c>
      <c r="D88" s="140">
        <f t="shared" si="1"/>
        <v>566.42000000000007</v>
      </c>
      <c r="E88" s="140">
        <f t="shared" si="1"/>
        <v>743.59999999999991</v>
      </c>
      <c r="F88" s="140">
        <f t="shared" si="1"/>
        <v>772.1099999999999</v>
      </c>
      <c r="G88" s="140">
        <f t="shared" si="1"/>
        <v>814.51</v>
      </c>
      <c r="H88" s="140">
        <f t="shared" si="1"/>
        <v>860.37000000000012</v>
      </c>
    </row>
    <row r="89" spans="2:18">
      <c r="B89" s="136" t="s">
        <v>71</v>
      </c>
      <c r="C89" s="140" t="s">
        <v>72</v>
      </c>
      <c r="D89" s="140">
        <f t="shared" ref="D89:H91" si="2">D20-D55</f>
        <v>9232</v>
      </c>
      <c r="E89" s="140">
        <f t="shared" si="2"/>
        <v>9554</v>
      </c>
      <c r="F89" s="140">
        <f t="shared" si="2"/>
        <v>10571</v>
      </c>
      <c r="G89" s="140">
        <f t="shared" si="2"/>
        <v>10527</v>
      </c>
      <c r="H89" s="140">
        <f t="shared" si="2"/>
        <v>10915</v>
      </c>
    </row>
    <row r="90" spans="2:18">
      <c r="B90" s="136" t="s">
        <v>51</v>
      </c>
      <c r="C90" s="140">
        <f>C21-C56</f>
        <v>16776.259999999998</v>
      </c>
      <c r="D90" s="140">
        <f t="shared" si="2"/>
        <v>16585.55</v>
      </c>
      <c r="E90" s="140">
        <f t="shared" si="2"/>
        <v>16317.900000000001</v>
      </c>
      <c r="F90" s="140">
        <f t="shared" si="2"/>
        <v>17874.059999999998</v>
      </c>
      <c r="G90" s="140">
        <f t="shared" si="2"/>
        <v>18748.010000000002</v>
      </c>
      <c r="H90" s="140">
        <f t="shared" si="2"/>
        <v>18388.299999999996</v>
      </c>
    </row>
    <row r="91" spans="2:18">
      <c r="B91" s="136" t="s">
        <v>57</v>
      </c>
      <c r="C91" s="140">
        <f>C22-C57</f>
        <v>22820.67</v>
      </c>
      <c r="D91" s="140">
        <f t="shared" si="2"/>
        <v>22975.32</v>
      </c>
      <c r="E91" s="140">
        <f t="shared" si="2"/>
        <v>26471.79</v>
      </c>
      <c r="F91" s="140">
        <f t="shared" si="2"/>
        <v>30392.340000000004</v>
      </c>
      <c r="G91" s="140">
        <f t="shared" si="2"/>
        <v>31390.030000000006</v>
      </c>
      <c r="H91" s="140">
        <f t="shared" si="2"/>
        <v>31099.050000000003</v>
      </c>
    </row>
    <row r="92" spans="2:18">
      <c r="B92" s="136" t="s">
        <v>58</v>
      </c>
      <c r="C92" s="140" t="s">
        <v>72</v>
      </c>
      <c r="D92" s="140" t="s">
        <v>72</v>
      </c>
      <c r="E92" s="140" t="s">
        <v>72</v>
      </c>
      <c r="F92" s="140" t="s">
        <v>72</v>
      </c>
      <c r="G92" s="140" t="s">
        <v>72</v>
      </c>
      <c r="H92" s="140" t="s">
        <v>72</v>
      </c>
    </row>
    <row r="93" spans="2:18">
      <c r="B93" s="136" t="s">
        <v>46</v>
      </c>
      <c r="C93" s="140" t="s">
        <v>72</v>
      </c>
      <c r="D93" s="140" t="s">
        <v>72</v>
      </c>
      <c r="E93" s="140" t="s">
        <v>72</v>
      </c>
      <c r="F93" s="140" t="s">
        <v>72</v>
      </c>
      <c r="G93" s="140" t="s">
        <v>72</v>
      </c>
      <c r="H93" s="140" t="s">
        <v>72</v>
      </c>
    </row>
    <row r="94" spans="2:18">
      <c r="B94" s="136" t="s">
        <v>45</v>
      </c>
      <c r="C94" s="140">
        <f t="shared" ref="C94:H103" si="3">C25-C60</f>
        <v>769.8599999999999</v>
      </c>
      <c r="D94" s="140">
        <f t="shared" si="3"/>
        <v>932.72</v>
      </c>
      <c r="E94" s="140">
        <f t="shared" si="3"/>
        <v>1121.44</v>
      </c>
      <c r="F94" s="140">
        <f t="shared" si="3"/>
        <v>1491.4199999999998</v>
      </c>
      <c r="G94" s="140">
        <f t="shared" si="3"/>
        <v>1673.3799999999999</v>
      </c>
      <c r="H94" s="140">
        <f t="shared" si="3"/>
        <v>1752.39</v>
      </c>
    </row>
    <row r="95" spans="2:18">
      <c r="B95" s="136" t="s">
        <v>55</v>
      </c>
      <c r="C95" s="140">
        <f t="shared" si="3"/>
        <v>17801.599999999999</v>
      </c>
      <c r="D95" s="140">
        <f t="shared" si="3"/>
        <v>18071.670000000002</v>
      </c>
      <c r="E95" s="140">
        <f t="shared" si="3"/>
        <v>18203.82</v>
      </c>
      <c r="F95" s="140">
        <f t="shared" si="3"/>
        <v>17920.910000000003</v>
      </c>
      <c r="G95" s="140">
        <f t="shared" si="3"/>
        <v>18434.120000000003</v>
      </c>
      <c r="H95" s="140">
        <f t="shared" si="3"/>
        <v>19082.68</v>
      </c>
    </row>
    <row r="96" spans="2:18">
      <c r="B96" s="136" t="s">
        <v>66</v>
      </c>
      <c r="C96" s="140">
        <f t="shared" si="3"/>
        <v>348.64</v>
      </c>
      <c r="D96" s="140">
        <f t="shared" si="3"/>
        <v>360.64000000000004</v>
      </c>
      <c r="E96" s="140">
        <f t="shared" si="3"/>
        <v>391.97</v>
      </c>
      <c r="F96" s="140">
        <f t="shared" si="3"/>
        <v>440.39000000000004</v>
      </c>
      <c r="G96" s="140">
        <f t="shared" si="3"/>
        <v>358.32000000000005</v>
      </c>
      <c r="H96" s="140">
        <f t="shared" si="3"/>
        <v>390.56999999999994</v>
      </c>
    </row>
    <row r="97" spans="2:8">
      <c r="B97" s="136" t="s">
        <v>60</v>
      </c>
      <c r="C97" s="140">
        <f t="shared" si="3"/>
        <v>354.62000000000006</v>
      </c>
      <c r="D97" s="140">
        <f t="shared" si="3"/>
        <v>374.99999999999994</v>
      </c>
      <c r="E97" s="140">
        <f t="shared" si="3"/>
        <v>447.80000000000007</v>
      </c>
      <c r="F97" s="140">
        <f t="shared" si="3"/>
        <v>535.32999999999993</v>
      </c>
      <c r="G97" s="140">
        <f t="shared" si="3"/>
        <v>594.85000000000014</v>
      </c>
      <c r="H97" s="140">
        <f t="shared" si="3"/>
        <v>814.2</v>
      </c>
    </row>
    <row r="98" spans="2:8">
      <c r="B98" s="136" t="s">
        <v>52</v>
      </c>
      <c r="C98" s="140">
        <f t="shared" si="3"/>
        <v>635.12</v>
      </c>
      <c r="D98" s="140">
        <f t="shared" si="3"/>
        <v>640.96</v>
      </c>
      <c r="E98" s="140">
        <f t="shared" si="3"/>
        <v>725.91</v>
      </c>
      <c r="F98" s="140">
        <f t="shared" si="3"/>
        <v>770.43999999999994</v>
      </c>
      <c r="G98" s="140">
        <f t="shared" si="3"/>
        <v>1008.1400000000001</v>
      </c>
      <c r="H98" s="140">
        <f t="shared" si="3"/>
        <v>1444.06</v>
      </c>
    </row>
    <row r="99" spans="2:8">
      <c r="B99" s="136" t="s">
        <v>48</v>
      </c>
      <c r="C99" s="140">
        <f t="shared" si="3"/>
        <v>30.42</v>
      </c>
      <c r="D99" s="140">
        <f t="shared" si="3"/>
        <v>34.840000000000003</v>
      </c>
      <c r="E99" s="140">
        <f t="shared" si="3"/>
        <v>36.69</v>
      </c>
      <c r="F99" s="140">
        <f t="shared" si="3"/>
        <v>38.659999999999997</v>
      </c>
      <c r="G99" s="140">
        <f t="shared" si="3"/>
        <v>37.83</v>
      </c>
      <c r="H99" s="140">
        <f t="shared" si="3"/>
        <v>40.29000000000002</v>
      </c>
    </row>
    <row r="100" spans="2:8">
      <c r="B100" s="136" t="s">
        <v>63</v>
      </c>
      <c r="C100" s="140">
        <f t="shared" si="3"/>
        <v>5712.8099999999995</v>
      </c>
      <c r="D100" s="140">
        <f t="shared" si="3"/>
        <v>6065.01</v>
      </c>
      <c r="E100" s="140">
        <f t="shared" si="3"/>
        <v>6545.58</v>
      </c>
      <c r="F100" s="140">
        <f t="shared" si="3"/>
        <v>7265.07</v>
      </c>
      <c r="G100" s="140">
        <f t="shared" si="3"/>
        <v>7464.7899999999991</v>
      </c>
      <c r="H100" s="140">
        <f t="shared" si="3"/>
        <v>8218.9</v>
      </c>
    </row>
    <row r="101" spans="2:8">
      <c r="B101" s="136" t="s">
        <v>56</v>
      </c>
      <c r="C101" s="140">
        <f t="shared" si="3"/>
        <v>4194.920000000001</v>
      </c>
      <c r="D101" s="140">
        <f t="shared" si="3"/>
        <v>4164.2100000000009</v>
      </c>
      <c r="E101" s="140">
        <f t="shared" si="3"/>
        <v>4136.8</v>
      </c>
      <c r="F101" s="140">
        <f t="shared" si="3"/>
        <v>4617.9699999999993</v>
      </c>
      <c r="G101" s="140">
        <f t="shared" si="3"/>
        <v>4736.2899999999991</v>
      </c>
      <c r="H101" s="140">
        <f t="shared" si="3"/>
        <v>6454.4400000000005</v>
      </c>
    </row>
    <row r="102" spans="2:8">
      <c r="B102" s="136" t="s">
        <v>65</v>
      </c>
      <c r="C102" s="140">
        <f t="shared" si="3"/>
        <v>2466.62</v>
      </c>
      <c r="D102" s="140">
        <f t="shared" si="3"/>
        <v>2381.5500000000002</v>
      </c>
      <c r="E102" s="140">
        <f t="shared" si="3"/>
        <v>2577.17</v>
      </c>
      <c r="F102" s="140">
        <f t="shared" si="3"/>
        <v>2639.4300000000003</v>
      </c>
      <c r="G102" s="140">
        <f t="shared" si="3"/>
        <v>2664.7200000000003</v>
      </c>
      <c r="H102" s="140">
        <f t="shared" si="3"/>
        <v>2659.6</v>
      </c>
    </row>
    <row r="103" spans="2:8">
      <c r="B103" s="136" t="s">
        <v>67</v>
      </c>
      <c r="C103" s="140">
        <f t="shared" si="3"/>
        <v>2278.56</v>
      </c>
      <c r="D103" s="140">
        <f t="shared" si="3"/>
        <v>2646.0000000000005</v>
      </c>
      <c r="E103" s="140">
        <f t="shared" si="3"/>
        <v>2710.8500000000004</v>
      </c>
      <c r="F103" s="140">
        <f t="shared" si="3"/>
        <v>2725.1099999999997</v>
      </c>
      <c r="G103" s="140">
        <f t="shared" si="3"/>
        <v>3402.79</v>
      </c>
      <c r="H103" s="140">
        <f t="shared" si="3"/>
        <v>3486.4399999999996</v>
      </c>
    </row>
    <row r="104" spans="2:8">
      <c r="B104" s="136" t="s">
        <v>62</v>
      </c>
      <c r="C104" s="140" t="s">
        <v>72</v>
      </c>
      <c r="D104" s="140" t="s">
        <v>72</v>
      </c>
      <c r="E104" s="140" t="s">
        <v>72</v>
      </c>
      <c r="F104" s="140" t="s">
        <v>72</v>
      </c>
      <c r="G104" s="140" t="s">
        <v>72</v>
      </c>
      <c r="H104" s="140" t="s">
        <v>72</v>
      </c>
    </row>
    <row r="105" spans="2:8">
      <c r="B105" s="136" t="s">
        <v>53</v>
      </c>
      <c r="C105" s="140">
        <f t="shared" ref="C105:H106" si="4">C36-C71</f>
        <v>405.61999999999995</v>
      </c>
      <c r="D105" s="140">
        <f t="shared" si="4"/>
        <v>311.77000000000004</v>
      </c>
      <c r="E105" s="140">
        <f t="shared" si="4"/>
        <v>367.86999999999995</v>
      </c>
      <c r="F105" s="140">
        <f t="shared" si="4"/>
        <v>327.52999999999997</v>
      </c>
      <c r="G105" s="140">
        <f t="shared" si="4"/>
        <v>364.31000000000006</v>
      </c>
      <c r="H105" s="140">
        <f t="shared" si="4"/>
        <v>379.91</v>
      </c>
    </row>
    <row r="106" spans="2:8">
      <c r="B106" s="136" t="s">
        <v>61</v>
      </c>
      <c r="C106" s="140">
        <f t="shared" si="4"/>
        <v>12356.29</v>
      </c>
      <c r="D106" s="140">
        <f t="shared" si="4"/>
        <v>13732.56</v>
      </c>
      <c r="E106" s="140">
        <f t="shared" si="4"/>
        <v>13478.240000000002</v>
      </c>
      <c r="F106" s="140">
        <f t="shared" si="4"/>
        <v>14079.569999999998</v>
      </c>
      <c r="G106" s="140">
        <f t="shared" si="4"/>
        <v>15806.880000000001</v>
      </c>
      <c r="H106" s="140">
        <f t="shared" si="4"/>
        <v>16103.850000000002</v>
      </c>
    </row>
    <row r="107" spans="2:8">
      <c r="B107" s="136" t="s">
        <v>59</v>
      </c>
      <c r="C107" s="140" t="s">
        <v>72</v>
      </c>
      <c r="D107" s="140">
        <f>D38-D73</f>
        <v>11281.71</v>
      </c>
      <c r="E107" s="140">
        <f>E38-E73</f>
        <v>11592.48</v>
      </c>
      <c r="F107" s="140">
        <f>F38-F73</f>
        <v>12435.970000000001</v>
      </c>
      <c r="G107" s="140">
        <f>G38-G73</f>
        <v>12433.16</v>
      </c>
      <c r="H107" s="140">
        <f>H38-H73</f>
        <v>12917.899999999998</v>
      </c>
    </row>
    <row r="108" spans="2:8">
      <c r="B108" s="86" t="s">
        <v>91</v>
      </c>
    </row>
    <row r="109" spans="2:8">
      <c r="B109" s="122" t="s">
        <v>350</v>
      </c>
    </row>
  </sheetData>
  <sortState xmlns:xlrd2="http://schemas.microsoft.com/office/spreadsheetml/2017/richdata2" ref="J11:L34">
    <sortCondition ref="K11:K34"/>
  </sortState>
  <mergeCells count="4">
    <mergeCell ref="K8:L8"/>
    <mergeCell ref="K9:K10"/>
    <mergeCell ref="L9:L10"/>
    <mergeCell ref="B40:L40"/>
  </mergeCells>
  <phoneticPr fontId="100" type="noConversion"/>
  <pageMargins left="0.7" right="0.7" top="0.75" bottom="0.75" header="0.3" footer="0.3"/>
  <ignoredErrors>
    <ignoredError sqref="C45:H45 C10:H10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F8EFE-AFA9-4B66-B425-0314653DBDB2}">
  <dimension ref="A1:M29"/>
  <sheetViews>
    <sheetView showGridLines="0" zoomScaleNormal="100" workbookViewId="0"/>
  </sheetViews>
  <sheetFormatPr defaultColWidth="8.81640625" defaultRowHeight="16.2"/>
  <cols>
    <col min="1" max="1" width="4.1796875" style="176" customWidth="1"/>
    <col min="2" max="2" width="13.453125" style="176" customWidth="1"/>
    <col min="3" max="5" width="8.81640625" style="176"/>
    <col min="6" max="6" width="13.1796875" style="176" customWidth="1"/>
    <col min="7" max="7" width="21.453125" style="176" customWidth="1"/>
    <col min="8" max="8" width="22.453125" style="176" customWidth="1"/>
    <col min="9" max="9" width="20.453125" style="176" customWidth="1"/>
    <col min="10" max="10" width="15.1796875" style="176" customWidth="1"/>
    <col min="11" max="14" width="15.81640625" style="176" customWidth="1"/>
    <col min="15" max="16384" width="8.81640625" style="176"/>
  </cols>
  <sheetData>
    <row r="1" spans="1:13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3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3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3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</row>
    <row r="5" spans="1:13" ht="17.399999999999999">
      <c r="A5" s="179"/>
      <c r="B5" s="180" t="s">
        <v>4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7" spans="1:13">
      <c r="G7" s="293" t="s">
        <v>118</v>
      </c>
      <c r="H7" s="293" t="s">
        <v>119</v>
      </c>
      <c r="I7" s="293" t="s">
        <v>120</v>
      </c>
    </row>
    <row r="8" spans="1:13" ht="15.75" customHeight="1">
      <c r="C8" s="137">
        <v>2012</v>
      </c>
      <c r="D8" s="137">
        <v>2020</v>
      </c>
      <c r="G8" s="293"/>
      <c r="H8" s="293"/>
      <c r="I8" s="293"/>
    </row>
    <row r="9" spans="1:13">
      <c r="B9" s="136" t="s">
        <v>109</v>
      </c>
      <c r="C9" s="177">
        <v>2.5833333000000001</v>
      </c>
      <c r="D9" s="177">
        <v>2.5</v>
      </c>
      <c r="F9" s="136" t="s">
        <v>109</v>
      </c>
      <c r="G9" s="177">
        <v>1.8333333333333333</v>
      </c>
      <c r="H9" s="177">
        <v>0.5</v>
      </c>
      <c r="I9" s="177">
        <v>0.16666666666666666</v>
      </c>
      <c r="J9" s="271"/>
    </row>
    <row r="10" spans="1:13">
      <c r="B10" s="136" t="s">
        <v>111</v>
      </c>
      <c r="C10" s="177">
        <v>2.8055555999999999</v>
      </c>
      <c r="D10" s="177">
        <v>2.5</v>
      </c>
      <c r="F10" s="136" t="s">
        <v>111</v>
      </c>
      <c r="G10" s="177">
        <v>1.8333333333333333</v>
      </c>
      <c r="H10" s="177">
        <v>0.5</v>
      </c>
      <c r="I10" s="177">
        <v>0.16666666666666666</v>
      </c>
      <c r="J10" s="271"/>
    </row>
    <row r="11" spans="1:13">
      <c r="B11" s="136" t="s">
        <v>31</v>
      </c>
      <c r="C11" s="177">
        <v>2.8055555999999999</v>
      </c>
      <c r="D11" s="177">
        <v>2.7777777000000001</v>
      </c>
      <c r="F11" s="136" t="s">
        <v>31</v>
      </c>
      <c r="G11" s="177">
        <v>1.8333333333333333</v>
      </c>
      <c r="H11" s="177">
        <v>0.61111113333333322</v>
      </c>
      <c r="I11" s="177">
        <v>0.33333333333333331</v>
      </c>
      <c r="J11" s="271"/>
    </row>
    <row r="12" spans="1:13">
      <c r="B12" s="136" t="s">
        <v>104</v>
      </c>
      <c r="C12" s="177">
        <v>3.5555555999999999</v>
      </c>
      <c r="D12" s="177">
        <v>2.8055555999999999</v>
      </c>
      <c r="F12" s="136" t="s">
        <v>104</v>
      </c>
      <c r="G12" s="177">
        <v>1.8333333333333333</v>
      </c>
      <c r="H12" s="177">
        <v>0.38888886666666667</v>
      </c>
      <c r="I12" s="177">
        <v>0.58333333333333326</v>
      </c>
      <c r="J12" s="271"/>
    </row>
    <row r="13" spans="1:13">
      <c r="B13" s="136" t="s">
        <v>103</v>
      </c>
      <c r="C13" s="177">
        <v>2.6388888000000001</v>
      </c>
      <c r="D13" s="177">
        <v>2.8888888000000001</v>
      </c>
      <c r="F13" s="136" t="s">
        <v>103</v>
      </c>
      <c r="G13" s="177">
        <v>1.8333333333333333</v>
      </c>
      <c r="H13" s="177">
        <v>0.38888886666666667</v>
      </c>
      <c r="I13" s="177">
        <v>0.66666666666666663</v>
      </c>
      <c r="J13" s="271"/>
    </row>
    <row r="14" spans="1:13">
      <c r="B14" s="136" t="s">
        <v>98</v>
      </c>
      <c r="C14" s="177">
        <v>3.25</v>
      </c>
      <c r="D14" s="177">
        <v>2.9444444000000001</v>
      </c>
      <c r="F14" s="136" t="s">
        <v>98</v>
      </c>
      <c r="G14" s="177">
        <v>1.8333333333333333</v>
      </c>
      <c r="H14" s="177">
        <v>0.61111113333333322</v>
      </c>
      <c r="I14" s="177">
        <v>0.5</v>
      </c>
      <c r="J14" s="271"/>
    </row>
    <row r="15" spans="1:13">
      <c r="B15" s="136" t="s">
        <v>105</v>
      </c>
      <c r="C15" s="177">
        <v>2.5833333000000001</v>
      </c>
      <c r="D15" s="178">
        <v>3</v>
      </c>
      <c r="F15" s="136" t="s">
        <v>105</v>
      </c>
      <c r="G15" s="177">
        <v>1.8333333333333333</v>
      </c>
      <c r="H15" s="177">
        <v>0.66666666666666663</v>
      </c>
      <c r="I15" s="177">
        <v>0.5</v>
      </c>
      <c r="J15" s="271"/>
    </row>
    <row r="16" spans="1:13">
      <c r="B16" s="136" t="s">
        <v>110</v>
      </c>
      <c r="C16" s="177">
        <v>2.75</v>
      </c>
      <c r="D16" s="177">
        <v>3.2222222999999999</v>
      </c>
      <c r="F16" s="136" t="s">
        <v>110</v>
      </c>
      <c r="G16" s="177">
        <v>1.8333333333333333</v>
      </c>
      <c r="H16" s="177">
        <v>0.5555555333333333</v>
      </c>
      <c r="I16" s="177">
        <v>0.83333333333333326</v>
      </c>
      <c r="J16" s="271"/>
    </row>
    <row r="17" spans="2:10">
      <c r="B17" s="136" t="s">
        <v>121</v>
      </c>
      <c r="C17" s="177">
        <v>2.5277777000000001</v>
      </c>
      <c r="D17" s="177">
        <v>3.2777777000000001</v>
      </c>
      <c r="F17" s="136" t="s">
        <v>121</v>
      </c>
      <c r="G17" s="177">
        <v>1.8333333333333333</v>
      </c>
      <c r="H17" s="177">
        <v>0.77777776666666665</v>
      </c>
      <c r="I17" s="177">
        <v>0.66666666666666663</v>
      </c>
      <c r="J17" s="271"/>
    </row>
    <row r="18" spans="2:10">
      <c r="B18" s="136" t="s">
        <v>96</v>
      </c>
      <c r="C18" s="177">
        <v>2.9444444000000001</v>
      </c>
      <c r="D18" s="177">
        <v>3.3055555999999999</v>
      </c>
      <c r="F18" s="136" t="s">
        <v>96</v>
      </c>
      <c r="G18" s="177">
        <v>1.8333333333333333</v>
      </c>
      <c r="H18" s="177">
        <v>0.38888886666666667</v>
      </c>
      <c r="I18" s="177">
        <v>1.0833333333333333</v>
      </c>
      <c r="J18" s="271"/>
    </row>
    <row r="19" spans="2:10">
      <c r="B19" s="136" t="s">
        <v>97</v>
      </c>
      <c r="C19" s="177">
        <v>3.0555555999999999</v>
      </c>
      <c r="D19" s="177">
        <v>3.4444444000000001</v>
      </c>
      <c r="F19" s="136" t="s">
        <v>97</v>
      </c>
      <c r="G19" s="177">
        <v>1.8333333333333333</v>
      </c>
      <c r="H19" s="177">
        <v>0.77777776666666665</v>
      </c>
      <c r="I19" s="177">
        <v>0.83333333333333326</v>
      </c>
      <c r="J19" s="271"/>
    </row>
    <row r="20" spans="2:10">
      <c r="B20" s="136" t="s">
        <v>102</v>
      </c>
      <c r="C20" s="177">
        <v>3.0555555999999999</v>
      </c>
      <c r="D20" s="177">
        <v>3.4722222999999999</v>
      </c>
      <c r="F20" s="136" t="s">
        <v>102</v>
      </c>
      <c r="G20" s="177">
        <v>1.8333333333333333</v>
      </c>
      <c r="H20" s="177">
        <v>0.38888886666666667</v>
      </c>
      <c r="I20" s="177">
        <v>1.25</v>
      </c>
      <c r="J20" s="271"/>
    </row>
    <row r="21" spans="2:10">
      <c r="B21" s="136" t="s">
        <v>107</v>
      </c>
      <c r="C21" s="177">
        <v>3.1388888000000001</v>
      </c>
      <c r="D21" s="177">
        <v>3.4722222999999999</v>
      </c>
      <c r="F21" s="136" t="s">
        <v>107</v>
      </c>
      <c r="G21" s="177">
        <v>1.8333333333333333</v>
      </c>
      <c r="H21" s="177">
        <v>0.38888886666666667</v>
      </c>
      <c r="I21" s="177">
        <v>1.25</v>
      </c>
      <c r="J21" s="271"/>
    </row>
    <row r="22" spans="2:10">
      <c r="B22" s="136" t="s">
        <v>108</v>
      </c>
      <c r="C22" s="177">
        <v>2.7222222999999999</v>
      </c>
      <c r="D22" s="177">
        <v>3.4722222999999999</v>
      </c>
      <c r="F22" s="136" t="s">
        <v>108</v>
      </c>
      <c r="G22" s="177">
        <v>1.8333333333333333</v>
      </c>
      <c r="H22" s="177">
        <v>1.0555555666666665</v>
      </c>
      <c r="I22" s="177">
        <v>0.58333333333333326</v>
      </c>
      <c r="J22" s="271"/>
    </row>
    <row r="23" spans="2:10">
      <c r="B23" s="136" t="s">
        <v>99</v>
      </c>
      <c r="C23" s="177">
        <v>3.8888888000000001</v>
      </c>
      <c r="D23" s="177">
        <v>3.7222222999999999</v>
      </c>
      <c r="F23" s="136" t="s">
        <v>99</v>
      </c>
      <c r="G23" s="177">
        <v>1.8333333333333333</v>
      </c>
      <c r="H23" s="177">
        <v>1.2222222333333332</v>
      </c>
      <c r="I23" s="177">
        <v>0.66666666666666663</v>
      </c>
      <c r="J23" s="271"/>
    </row>
    <row r="24" spans="2:10">
      <c r="B24" s="136" t="s">
        <v>106</v>
      </c>
      <c r="C24" s="177">
        <v>3.5833333000000001</v>
      </c>
      <c r="D24" s="177">
        <v>3.7222222999999999</v>
      </c>
      <c r="F24" s="136" t="s">
        <v>106</v>
      </c>
      <c r="G24" s="177">
        <v>2</v>
      </c>
      <c r="H24" s="177">
        <v>0.72222223333333324</v>
      </c>
      <c r="I24" s="177">
        <v>1</v>
      </c>
      <c r="J24" s="271"/>
    </row>
    <row r="25" spans="2:10">
      <c r="B25" s="136" t="s">
        <v>112</v>
      </c>
      <c r="C25" s="177">
        <v>3.3888888000000001</v>
      </c>
      <c r="D25" s="177">
        <v>3.8333333000000001</v>
      </c>
      <c r="F25" s="136" t="s">
        <v>112</v>
      </c>
      <c r="G25" s="177">
        <v>1.8333333333333333</v>
      </c>
      <c r="H25" s="177">
        <v>1.3333333333333333</v>
      </c>
      <c r="I25" s="177">
        <v>0.66666666666666663</v>
      </c>
      <c r="J25" s="271"/>
    </row>
    <row r="26" spans="2:10">
      <c r="B26" s="136" t="s">
        <v>100</v>
      </c>
      <c r="C26" s="177">
        <v>3.6388888000000001</v>
      </c>
      <c r="D26" s="177">
        <v>4.1111111999999999</v>
      </c>
      <c r="F26" s="136" t="s">
        <v>100</v>
      </c>
      <c r="G26" s="177">
        <v>1.8333333333333333</v>
      </c>
      <c r="H26" s="177">
        <v>0.77777776666666665</v>
      </c>
      <c r="I26" s="177">
        <v>1.5</v>
      </c>
      <c r="J26" s="271"/>
    </row>
    <row r="27" spans="2:10">
      <c r="B27" s="136" t="s">
        <v>122</v>
      </c>
      <c r="C27" s="177">
        <v>3.8055555999999999</v>
      </c>
      <c r="D27" s="177">
        <v>4.2222223000000003</v>
      </c>
      <c r="F27" s="136" t="s">
        <v>122</v>
      </c>
      <c r="G27" s="177">
        <v>1.8333333333333333</v>
      </c>
      <c r="H27" s="177">
        <v>0.38888886666666667</v>
      </c>
      <c r="I27" s="177">
        <v>2</v>
      </c>
      <c r="J27" s="271"/>
    </row>
    <row r="28" spans="2:10">
      <c r="B28" s="136" t="s">
        <v>101</v>
      </c>
      <c r="C28" s="177">
        <v>3.9166666999999999</v>
      </c>
      <c r="D28" s="177">
        <v>4.8888888000000001</v>
      </c>
      <c r="F28" s="136" t="s">
        <v>101</v>
      </c>
      <c r="G28" s="177">
        <v>1.8333333333333333</v>
      </c>
      <c r="H28" s="177">
        <v>1.3888888333333331</v>
      </c>
      <c r="I28" s="177">
        <v>1.6666666666666665</v>
      </c>
      <c r="J28" s="271"/>
    </row>
    <row r="29" spans="2:10">
      <c r="B29" s="86" t="s">
        <v>117</v>
      </c>
      <c r="G29" s="271"/>
      <c r="H29" s="271"/>
      <c r="I29" s="271"/>
    </row>
  </sheetData>
  <mergeCells count="3">
    <mergeCell ref="G7:G8"/>
    <mergeCell ref="H7:H8"/>
    <mergeCell ref="I7:I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0AE9-D59F-4447-B3FF-EB6F984426B1}">
  <dimension ref="A2:AC63"/>
  <sheetViews>
    <sheetView showGridLines="0" zoomScaleNormal="100" workbookViewId="0"/>
  </sheetViews>
  <sheetFormatPr defaultColWidth="10.7265625" defaultRowHeight="15" customHeight="1"/>
  <cols>
    <col min="1" max="1" width="3.7265625" style="7" customWidth="1"/>
    <col min="2" max="2" width="68" style="7" customWidth="1"/>
    <col min="3" max="49" width="8.7265625" style="7" customWidth="1"/>
    <col min="50" max="16384" width="10.7265625" style="7"/>
  </cols>
  <sheetData>
    <row r="2" spans="1:29" ht="15" customHeight="1">
      <c r="A2" s="33"/>
    </row>
    <row r="3" spans="1:29" ht="15" customHeight="1">
      <c r="A3" s="8"/>
    </row>
    <row r="4" spans="1:29" ht="15" customHeight="1">
      <c r="A4" s="8"/>
    </row>
    <row r="5" spans="1:29" ht="15" customHeight="1">
      <c r="A5" s="8"/>
      <c r="B5" s="33" t="s">
        <v>123</v>
      </c>
    </row>
    <row r="6" spans="1:29" ht="15" customHeight="1">
      <c r="B6" s="45"/>
    </row>
    <row r="7" spans="1:29" s="5" customFormat="1" ht="15" customHeight="1">
      <c r="A7" s="7"/>
      <c r="B7" s="21" t="s">
        <v>124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9" s="5" customFormat="1" ht="15" customHeight="1">
      <c r="A8" s="7"/>
      <c r="B8"/>
      <c r="C8" s="113" t="s">
        <v>80</v>
      </c>
      <c r="D8" s="113" t="s">
        <v>81</v>
      </c>
      <c r="E8" s="113" t="s">
        <v>24</v>
      </c>
      <c r="F8" s="113" t="s">
        <v>25</v>
      </c>
      <c r="G8" s="113" t="s">
        <v>26</v>
      </c>
      <c r="H8" s="113" t="s">
        <v>27</v>
      </c>
      <c r="I8" s="113" t="s">
        <v>28</v>
      </c>
      <c r="J8" s="113" t="s">
        <v>82</v>
      </c>
      <c r="K8" s="113" t="s">
        <v>84</v>
      </c>
      <c r="L8"/>
      <c r="M8"/>
      <c r="N8"/>
      <c r="O8"/>
    </row>
    <row r="9" spans="1:29" s="5" customFormat="1" ht="14.4" customHeight="1">
      <c r="A9" s="7"/>
      <c r="B9" s="14" t="s">
        <v>125</v>
      </c>
      <c r="C9" s="264">
        <v>2.1899999999999999E-2</v>
      </c>
      <c r="D9" s="264">
        <v>2.1999999999999999E-2</v>
      </c>
      <c r="E9" s="264">
        <v>2.2700000000000001E-2</v>
      </c>
      <c r="F9" s="264">
        <v>2.4199999999999999E-2</v>
      </c>
      <c r="G9" s="264">
        <v>2.58E-2</v>
      </c>
      <c r="H9" s="264">
        <v>2.58E-2</v>
      </c>
      <c r="I9" s="264">
        <v>2.5700000000000001E-2</v>
      </c>
      <c r="J9" s="264">
        <v>2.53E-2</v>
      </c>
      <c r="K9" s="264">
        <v>2.3800000000000002E-2</v>
      </c>
      <c r="L9"/>
      <c r="M9"/>
      <c r="N9"/>
      <c r="O9"/>
    </row>
    <row r="10" spans="1:29" s="5" customFormat="1" ht="14.4" customHeight="1">
      <c r="A10" s="7"/>
      <c r="B10" s="14" t="s">
        <v>126</v>
      </c>
      <c r="C10" s="264">
        <v>2.4400000000000002E-2</v>
      </c>
      <c r="D10" s="264">
        <v>2.47E-2</v>
      </c>
      <c r="E10" s="264">
        <v>2.47E-2</v>
      </c>
      <c r="F10" s="264">
        <v>2.4500000000000001E-2</v>
      </c>
      <c r="G10" s="264">
        <v>2.47E-2</v>
      </c>
      <c r="H10" s="264">
        <v>2.4199999999999999E-2</v>
      </c>
      <c r="I10" s="264">
        <v>2.4E-2</v>
      </c>
      <c r="J10" s="264">
        <v>2.35E-2</v>
      </c>
      <c r="K10" s="264">
        <v>2.24E-2</v>
      </c>
      <c r="L10"/>
      <c r="M10"/>
      <c r="N10"/>
      <c r="O10"/>
    </row>
    <row r="11" spans="1:29" s="5" customFormat="1" ht="14.4" customHeight="1">
      <c r="A11" s="7"/>
      <c r="B11" s="41" t="s">
        <v>127</v>
      </c>
      <c r="C11" s="264">
        <v>6.3700000000000007E-2</v>
      </c>
      <c r="D11" s="264">
        <v>5.9400000000000001E-2</v>
      </c>
      <c r="E11" s="264">
        <v>6.1399999999999996E-2</v>
      </c>
      <c r="F11" s="264">
        <v>6.54E-2</v>
      </c>
      <c r="G11" s="264">
        <v>7.0599999999999996E-2</v>
      </c>
      <c r="H11" s="264">
        <v>7.0599999999999996E-2</v>
      </c>
      <c r="I11" s="264">
        <v>6.9500000000000006E-2</v>
      </c>
      <c r="J11" s="264">
        <v>6.88E-2</v>
      </c>
      <c r="K11" s="264">
        <v>6.3299999999999995E-2</v>
      </c>
      <c r="L11"/>
      <c r="M11"/>
      <c r="N11"/>
      <c r="O11"/>
    </row>
    <row r="12" spans="1:29" customFormat="1" ht="14.4" customHeight="1">
      <c r="A12" s="7"/>
      <c r="B12" s="41" t="s">
        <v>128</v>
      </c>
      <c r="C12" s="264">
        <v>6.0400000000000002E-2</v>
      </c>
      <c r="D12" s="264">
        <v>6.0199999999999997E-2</v>
      </c>
      <c r="E12" s="264">
        <v>6.0199999999999997E-2</v>
      </c>
      <c r="F12" s="264">
        <v>5.9900000000000002E-2</v>
      </c>
      <c r="G12" s="264">
        <v>6.0400000000000002E-2</v>
      </c>
      <c r="H12" s="264">
        <v>5.9000000000000004E-2</v>
      </c>
      <c r="I12" s="264">
        <v>5.8299999999999998E-2</v>
      </c>
      <c r="J12" s="264">
        <v>5.74E-2</v>
      </c>
      <c r="K12" s="264">
        <v>5.4199999999999998E-2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9" ht="15" customHeight="1">
      <c r="B13" s="156" t="s">
        <v>384</v>
      </c>
      <c r="L13"/>
      <c r="M13"/>
      <c r="N13"/>
      <c r="O13"/>
    </row>
    <row r="14" spans="1:29" ht="15" customHeight="1"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5" customHeight="1"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5" customHeight="1">
      <c r="B16" s="200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3:29" ht="15" customHeight="1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21" spans="3:29" ht="15" customHeight="1">
      <c r="J21" s="200"/>
    </row>
    <row r="63" spans="2:2" ht="15" customHeight="1">
      <c r="B63" s="11"/>
    </row>
  </sheetData>
  <pageMargins left="0.7" right="0.7" top="0.75" bottom="0.75" header="0.3" footer="0.3"/>
  <pageSetup paperSize="9" orientation="portrait" r:id="rId1"/>
  <ignoredErrors>
    <ignoredError sqref="C8:K8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856A-E0B5-4D69-A4C3-A7588419F1A9}">
  <dimension ref="A2:AF179"/>
  <sheetViews>
    <sheetView showGridLines="0" zoomScaleNormal="100" workbookViewId="0"/>
  </sheetViews>
  <sheetFormatPr defaultColWidth="10.7265625" defaultRowHeight="15" customHeight="1"/>
  <cols>
    <col min="1" max="1" width="3.81640625" style="7" customWidth="1"/>
    <col min="2" max="2" width="23.1796875" style="7" customWidth="1"/>
    <col min="3" max="12" width="8.7265625" style="7" customWidth="1"/>
    <col min="13" max="13" width="13.26953125" style="7" bestFit="1" customWidth="1"/>
    <col min="14" max="14" width="15.7265625" style="7" customWidth="1"/>
    <col min="15" max="15" width="7.1796875" style="7" bestFit="1" customWidth="1"/>
    <col min="16" max="16" width="10.26953125" style="7" bestFit="1" customWidth="1"/>
    <col min="17" max="17" width="16.1796875" style="7" bestFit="1" customWidth="1"/>
    <col min="18" max="18" width="23.08984375" style="7" bestFit="1" customWidth="1"/>
    <col min="19" max="19" width="5.81640625" style="7" customWidth="1"/>
    <col min="20" max="20" width="13.26953125" style="7" bestFit="1" customWidth="1"/>
    <col min="21" max="21" width="6.81640625" style="7" bestFit="1" customWidth="1"/>
    <col min="22" max="22" width="10.26953125" style="7" bestFit="1" customWidth="1"/>
    <col min="23" max="23" width="16.1796875" style="7" bestFit="1" customWidth="1"/>
    <col min="24" max="49" width="8.7265625" style="7" customWidth="1"/>
    <col min="50" max="16384" width="10.7265625" style="7"/>
  </cols>
  <sheetData>
    <row r="2" spans="1:32" ht="15" customHeight="1">
      <c r="A2" s="33"/>
    </row>
    <row r="3" spans="1:32" ht="15" customHeight="1">
      <c r="A3" s="8"/>
      <c r="N3" s="265"/>
    </row>
    <row r="4" spans="1:32" ht="15" customHeight="1">
      <c r="A4" s="8"/>
    </row>
    <row r="5" spans="1:32" ht="15" customHeight="1">
      <c r="A5" s="8"/>
      <c r="B5" s="33" t="s">
        <v>6</v>
      </c>
      <c r="N5" s="200"/>
    </row>
    <row r="7" spans="1:32" ht="15" customHeight="1">
      <c r="B7" s="21" t="s">
        <v>129</v>
      </c>
      <c r="N7" s="21" t="s">
        <v>352</v>
      </c>
    </row>
    <row r="8" spans="1:32" s="5" customFormat="1" ht="15" customHeight="1">
      <c r="A8" s="7"/>
      <c r="B8" s="151" t="s">
        <v>88</v>
      </c>
    </row>
    <row r="9" spans="1:32" s="5" customFormat="1" ht="15" customHeight="1">
      <c r="A9" s="7"/>
      <c r="B9"/>
      <c r="C9" s="113">
        <v>2012</v>
      </c>
      <c r="D9" s="113">
        <v>2013</v>
      </c>
      <c r="E9" s="113">
        <v>2014</v>
      </c>
      <c r="F9" s="113">
        <v>2015</v>
      </c>
      <c r="G9" s="113">
        <v>2016</v>
      </c>
      <c r="H9" s="113">
        <v>2017</v>
      </c>
      <c r="I9" s="113">
        <v>2018</v>
      </c>
      <c r="J9" s="113">
        <v>2019</v>
      </c>
      <c r="K9" s="113">
        <v>2020</v>
      </c>
      <c r="L9"/>
      <c r="M9"/>
      <c r="N9" s="7"/>
      <c r="O9" s="294">
        <v>2020</v>
      </c>
      <c r="P9" s="294"/>
      <c r="Q9" s="294"/>
      <c r="R9" s="294"/>
      <c r="S9" s="7"/>
      <c r="T9" s="7"/>
      <c r="U9" s="294">
        <v>2020</v>
      </c>
      <c r="V9" s="294"/>
      <c r="W9" s="294"/>
      <c r="Y9"/>
      <c r="Z9"/>
      <c r="AA9"/>
      <c r="AB9"/>
      <c r="AC9"/>
      <c r="AD9"/>
      <c r="AE9"/>
      <c r="AF9"/>
    </row>
    <row r="10" spans="1:32" s="5" customFormat="1" ht="15" customHeight="1">
      <c r="A10" s="7"/>
      <c r="B10" s="119" t="s">
        <v>130</v>
      </c>
      <c r="C10" s="267">
        <v>2828.93</v>
      </c>
      <c r="D10" s="267">
        <v>2830.87</v>
      </c>
      <c r="E10" s="267">
        <v>2878.61</v>
      </c>
      <c r="F10" s="267">
        <v>3185.49</v>
      </c>
      <c r="G10" s="267">
        <v>3531.93</v>
      </c>
      <c r="H10" s="267">
        <v>3640.18</v>
      </c>
      <c r="I10" s="267">
        <v>3800.02</v>
      </c>
      <c r="J10" s="267">
        <v>3919.59</v>
      </c>
      <c r="K10" s="267">
        <v>3598.51</v>
      </c>
      <c r="L10"/>
      <c r="M10"/>
      <c r="N10" s="7"/>
      <c r="O10" s="119" t="s">
        <v>130</v>
      </c>
      <c r="P10" s="119" t="s">
        <v>131</v>
      </c>
      <c r="Q10" s="119" t="s">
        <v>132</v>
      </c>
      <c r="R10" s="119" t="s">
        <v>133</v>
      </c>
      <c r="S10" s="7"/>
      <c r="T10" s="7"/>
      <c r="U10" s="119" t="s">
        <v>130</v>
      </c>
      <c r="V10" s="119" t="s">
        <v>131</v>
      </c>
      <c r="W10" s="119" t="s">
        <v>132</v>
      </c>
      <c r="Y10"/>
      <c r="Z10"/>
      <c r="AA10"/>
      <c r="AB10"/>
      <c r="AC10"/>
      <c r="AD10"/>
      <c r="AE10"/>
      <c r="AF10"/>
    </row>
    <row r="11" spans="1:32" s="5" customFormat="1" ht="15" customHeight="1">
      <c r="A11" s="7"/>
      <c r="B11" s="119" t="s">
        <v>131</v>
      </c>
      <c r="C11" s="267">
        <v>812.01</v>
      </c>
      <c r="D11" s="267">
        <v>888.32</v>
      </c>
      <c r="E11" s="267">
        <v>1014.65</v>
      </c>
      <c r="F11" s="267">
        <v>1122.8599999999999</v>
      </c>
      <c r="G11" s="267">
        <v>1251.3599999999999</v>
      </c>
      <c r="H11" s="267">
        <v>1374.47</v>
      </c>
      <c r="I11" s="267">
        <v>1435.02</v>
      </c>
      <c r="J11" s="267">
        <v>1458.62</v>
      </c>
      <c r="K11" s="267">
        <v>1130.4100000000001</v>
      </c>
      <c r="L11"/>
      <c r="M11"/>
      <c r="N11" s="136" t="s">
        <v>29</v>
      </c>
      <c r="O11" s="267">
        <f t="shared" ref="O11:Q11" si="0">AVERAGE(O12:O38)</f>
        <v>8607.8303703703714</v>
      </c>
      <c r="P11" s="267">
        <f t="shared" si="0"/>
        <v>2105.1003703703709</v>
      </c>
      <c r="Q11" s="267">
        <f t="shared" si="0"/>
        <v>393.91481481481475</v>
      </c>
      <c r="R11" s="267">
        <f>AVERAGE(R12:R38)</f>
        <v>11106.844814814815</v>
      </c>
      <c r="S11" s="7"/>
      <c r="T11" s="136" t="s">
        <v>48</v>
      </c>
      <c r="U11" s="74">
        <v>0.48299915754001688</v>
      </c>
      <c r="V11" s="74">
        <v>0.41243470935130583</v>
      </c>
      <c r="W11" s="74">
        <v>0.10456613310867734</v>
      </c>
      <c r="Y11"/>
      <c r="Z11"/>
      <c r="AA11"/>
      <c r="AB11"/>
      <c r="AC11"/>
      <c r="AD11"/>
      <c r="AE11"/>
      <c r="AF11"/>
    </row>
    <row r="12" spans="1:32" s="5" customFormat="1" ht="15" customHeight="1">
      <c r="A12" s="7"/>
      <c r="B12" s="119" t="s">
        <v>132</v>
      </c>
      <c r="C12" s="267">
        <v>40.65</v>
      </c>
      <c r="D12" s="267">
        <v>38.47</v>
      </c>
      <c r="E12" s="267">
        <v>38.869999999999997</v>
      </c>
      <c r="F12" s="267">
        <v>36.119999999999997</v>
      </c>
      <c r="G12" s="267">
        <v>36.03</v>
      </c>
      <c r="H12" s="267">
        <v>37.22</v>
      </c>
      <c r="I12" s="267">
        <v>36.86</v>
      </c>
      <c r="J12" s="267">
        <v>39.92</v>
      </c>
      <c r="K12" s="267">
        <v>36.56</v>
      </c>
      <c r="L12"/>
      <c r="M12"/>
      <c r="N12" s="136" t="s">
        <v>69</v>
      </c>
      <c r="O12" s="267">
        <v>4599.3999999999996</v>
      </c>
      <c r="P12" s="267">
        <v>3308.85</v>
      </c>
      <c r="Q12" s="267">
        <v>75.099999999999994</v>
      </c>
      <c r="R12" s="267">
        <v>7983.35</v>
      </c>
      <c r="S12" s="7"/>
      <c r="T12" s="136" t="s">
        <v>68</v>
      </c>
      <c r="U12" s="74">
        <v>0.52223216316627497</v>
      </c>
      <c r="V12" s="74">
        <v>0.42545252356761953</v>
      </c>
      <c r="W12" s="74">
        <v>5.2315313266105591E-2</v>
      </c>
      <c r="Y12"/>
      <c r="Z12"/>
      <c r="AA12"/>
      <c r="AB12"/>
      <c r="AC12"/>
      <c r="AD12"/>
      <c r="AE12"/>
      <c r="AF12"/>
    </row>
    <row r="13" spans="1:32" s="5" customFormat="1" ht="15" customHeight="1">
      <c r="A13" s="7"/>
      <c r="B13" s="119" t="s">
        <v>133</v>
      </c>
      <c r="C13" s="267">
        <v>3681.5899999999997</v>
      </c>
      <c r="D13" s="267">
        <v>3757.66</v>
      </c>
      <c r="E13" s="267">
        <v>3932.13</v>
      </c>
      <c r="F13" s="267">
        <v>4344.4699999999993</v>
      </c>
      <c r="G13" s="267">
        <v>4819.32</v>
      </c>
      <c r="H13" s="267">
        <v>5051.87</v>
      </c>
      <c r="I13" s="267">
        <v>5271.9</v>
      </c>
      <c r="J13" s="267">
        <v>5418.13</v>
      </c>
      <c r="K13" s="267">
        <v>4765.4800000000005</v>
      </c>
      <c r="L13"/>
      <c r="M13"/>
      <c r="N13" s="136" t="s">
        <v>47</v>
      </c>
      <c r="O13" s="267">
        <v>7961.1</v>
      </c>
      <c r="P13" s="267">
        <v>3055.2</v>
      </c>
      <c r="Q13" s="267">
        <v>585.79999999999995</v>
      </c>
      <c r="R13" s="267">
        <v>11602.1</v>
      </c>
      <c r="S13" s="7"/>
      <c r="T13" s="136" t="s">
        <v>63</v>
      </c>
      <c r="U13" s="74">
        <v>0.56583939298134678</v>
      </c>
      <c r="V13" s="74">
        <v>0.29212772684160609</v>
      </c>
      <c r="W13" s="74">
        <v>0.1420328801770471</v>
      </c>
      <c r="Y13"/>
      <c r="Z13"/>
      <c r="AA13"/>
      <c r="AB13"/>
      <c r="AC13"/>
      <c r="AD13"/>
      <c r="AE13"/>
      <c r="AF13"/>
    </row>
    <row r="14" spans="1:32" s="6" customFormat="1" ht="16.8" customHeight="1">
      <c r="A14"/>
      <c r="B14" s="23" t="s">
        <v>134</v>
      </c>
      <c r="C14"/>
      <c r="D14"/>
      <c r="E14"/>
      <c r="F14"/>
      <c r="L14"/>
      <c r="M14"/>
      <c r="N14" s="136" t="s">
        <v>54</v>
      </c>
      <c r="O14" s="267">
        <v>1642.08</v>
      </c>
      <c r="P14" s="267">
        <v>190.46</v>
      </c>
      <c r="Q14" s="267">
        <v>26.57</v>
      </c>
      <c r="R14" s="267">
        <v>1859.12</v>
      </c>
      <c r="S14" s="7"/>
      <c r="T14" s="136" t="s">
        <v>69</v>
      </c>
      <c r="U14" s="74">
        <v>0.57612405819612056</v>
      </c>
      <c r="V14" s="74">
        <v>0.41446886332178845</v>
      </c>
      <c r="W14" s="74">
        <v>9.4070784820908509E-3</v>
      </c>
      <c r="Y14"/>
      <c r="Z14"/>
      <c r="AA14"/>
      <c r="AB14"/>
      <c r="AC14"/>
      <c r="AD14"/>
      <c r="AE14"/>
      <c r="AF14"/>
    </row>
    <row r="15" spans="1:32" ht="15" customHeight="1">
      <c r="C15"/>
      <c r="D15"/>
      <c r="E15"/>
      <c r="F15"/>
      <c r="L15"/>
      <c r="M15"/>
      <c r="N15" s="136" t="s">
        <v>49</v>
      </c>
      <c r="O15" s="267">
        <v>1262.72</v>
      </c>
      <c r="P15" s="267">
        <v>365.75</v>
      </c>
      <c r="Q15" s="267">
        <v>17.850000000000001</v>
      </c>
      <c r="R15" s="267">
        <v>1646.32</v>
      </c>
      <c r="T15" s="136" t="s">
        <v>45</v>
      </c>
      <c r="U15" s="74">
        <v>0.61513769180397504</v>
      </c>
      <c r="V15" s="74">
        <v>0.38242659681786811</v>
      </c>
      <c r="W15" s="74">
        <v>2.4357113781569122E-3</v>
      </c>
      <c r="Y15"/>
      <c r="Z15"/>
      <c r="AA15"/>
      <c r="AB15"/>
      <c r="AC15"/>
      <c r="AD15"/>
      <c r="AE15"/>
      <c r="AF15"/>
    </row>
    <row r="16" spans="1:32" ht="15" customHeight="1">
      <c r="C16" s="113">
        <v>2012</v>
      </c>
      <c r="D16" s="113">
        <v>2013</v>
      </c>
      <c r="E16" s="113">
        <v>2014</v>
      </c>
      <c r="F16" s="113">
        <v>2015</v>
      </c>
      <c r="G16" s="113">
        <v>2016</v>
      </c>
      <c r="H16" s="113">
        <v>2017</v>
      </c>
      <c r="I16" s="113">
        <v>2018</v>
      </c>
      <c r="J16" s="113">
        <v>2019</v>
      </c>
      <c r="K16" s="113">
        <v>2020</v>
      </c>
      <c r="L16"/>
      <c r="M16"/>
      <c r="N16" s="136" t="s">
        <v>50</v>
      </c>
      <c r="O16" s="267">
        <v>413.6</v>
      </c>
      <c r="P16" s="267">
        <v>113.5</v>
      </c>
      <c r="Q16" s="267">
        <v>6.5</v>
      </c>
      <c r="R16" s="267">
        <v>533.6</v>
      </c>
      <c r="T16" s="136" t="s">
        <v>47</v>
      </c>
      <c r="U16" s="74">
        <v>0.68617750234871278</v>
      </c>
      <c r="V16" s="74">
        <v>0.26333163823790517</v>
      </c>
      <c r="W16" s="74">
        <v>5.0490859413382057E-2</v>
      </c>
      <c r="Y16"/>
      <c r="Z16"/>
      <c r="AA16"/>
      <c r="AB16"/>
      <c r="AC16"/>
      <c r="AD16"/>
      <c r="AE16"/>
      <c r="AF16"/>
    </row>
    <row r="17" spans="2:32" ht="15" customHeight="1">
      <c r="B17" s="119" t="s">
        <v>130</v>
      </c>
      <c r="C17" s="74">
        <v>0.76839897978862393</v>
      </c>
      <c r="D17" s="74">
        <v>0.75335980370762656</v>
      </c>
      <c r="E17" s="74">
        <v>0.73207396500115718</v>
      </c>
      <c r="F17" s="74">
        <v>0.73322867921748802</v>
      </c>
      <c r="G17" s="74">
        <v>0.73286895246632311</v>
      </c>
      <c r="H17" s="74">
        <v>0.72056090121083871</v>
      </c>
      <c r="I17" s="74">
        <v>0.72080654033650116</v>
      </c>
      <c r="J17" s="74">
        <v>0.72342118037034919</v>
      </c>
      <c r="K17" s="74">
        <v>0.75512015578703506</v>
      </c>
      <c r="L17"/>
      <c r="M17"/>
      <c r="N17" s="136" t="s">
        <v>64</v>
      </c>
      <c r="O17" s="267">
        <v>3880.7</v>
      </c>
      <c r="P17" s="267">
        <v>237.5</v>
      </c>
      <c r="Q17" s="267">
        <v>29.86</v>
      </c>
      <c r="R17" s="267">
        <v>4148.0600000000004</v>
      </c>
      <c r="T17" s="136" t="s">
        <v>71</v>
      </c>
      <c r="U17" s="74">
        <v>0.69770309850470169</v>
      </c>
      <c r="V17" s="74">
        <v>0.29412671496839832</v>
      </c>
      <c r="W17" s="74">
        <v>8.1701865268999536E-3</v>
      </c>
      <c r="Y17"/>
      <c r="Z17"/>
      <c r="AA17"/>
      <c r="AB17"/>
      <c r="AC17"/>
      <c r="AD17"/>
      <c r="AE17"/>
      <c r="AF17"/>
    </row>
    <row r="18" spans="2:32" ht="15" customHeight="1">
      <c r="B18" s="119" t="s">
        <v>131</v>
      </c>
      <c r="C18" s="74">
        <v>0.22055959517491086</v>
      </c>
      <c r="D18" s="74">
        <v>0.23640244194525317</v>
      </c>
      <c r="E18" s="74">
        <v>0.25804080739955187</v>
      </c>
      <c r="F18" s="74">
        <v>0.25845730319233418</v>
      </c>
      <c r="G18" s="74">
        <v>0.25965488907148726</v>
      </c>
      <c r="H18" s="74">
        <v>0.27207152994831618</v>
      </c>
      <c r="I18" s="74">
        <v>0.27220167302111192</v>
      </c>
      <c r="J18" s="74">
        <v>0.2692109639303597</v>
      </c>
      <c r="K18" s="74">
        <v>0.23720800423042379</v>
      </c>
      <c r="L18"/>
      <c r="M18"/>
      <c r="N18" s="136" t="s">
        <v>68</v>
      </c>
      <c r="O18" s="267">
        <v>5165.79</v>
      </c>
      <c r="P18" s="267">
        <v>4208.47</v>
      </c>
      <c r="Q18" s="267">
        <v>517.49</v>
      </c>
      <c r="R18" s="267">
        <v>9891.75</v>
      </c>
      <c r="T18" s="136" t="s">
        <v>59</v>
      </c>
      <c r="U18" s="74">
        <v>0.75130846768113435</v>
      </c>
      <c r="V18" s="74">
        <v>0.21894592568173948</v>
      </c>
      <c r="W18" s="74">
        <v>2.9744566726392207E-2</v>
      </c>
      <c r="Y18"/>
      <c r="Z18"/>
      <c r="AA18"/>
      <c r="AB18"/>
      <c r="AC18"/>
      <c r="AD18"/>
      <c r="AE18"/>
      <c r="AF18"/>
    </row>
    <row r="19" spans="2:32" ht="15" customHeight="1">
      <c r="B19" s="119" t="s">
        <v>132</v>
      </c>
      <c r="C19" s="74">
        <v>1.1041425036465224E-2</v>
      </c>
      <c r="D19" s="74">
        <v>1.0237754347120282E-2</v>
      </c>
      <c r="E19" s="74">
        <v>9.8852275992909692E-3</v>
      </c>
      <c r="F19" s="74">
        <v>8.3140175901778596E-3</v>
      </c>
      <c r="G19" s="74">
        <v>7.4761584621896868E-3</v>
      </c>
      <c r="H19" s="74">
        <v>7.3675688408450729E-3</v>
      </c>
      <c r="I19" s="74">
        <v>6.9917866423869959E-3</v>
      </c>
      <c r="J19" s="74">
        <v>7.3678556992910838E-3</v>
      </c>
      <c r="K19" s="74">
        <v>7.6718399825411081E-3</v>
      </c>
      <c r="L19"/>
      <c r="M19"/>
      <c r="N19" s="136" t="s">
        <v>70</v>
      </c>
      <c r="O19" s="267">
        <v>601.64</v>
      </c>
      <c r="P19" s="267">
        <v>11.1</v>
      </c>
      <c r="Q19" s="267">
        <v>44.63</v>
      </c>
      <c r="R19" s="267">
        <v>657.37</v>
      </c>
      <c r="T19" s="136" t="s">
        <v>65</v>
      </c>
      <c r="U19" s="74">
        <v>0.75512015578703517</v>
      </c>
      <c r="V19" s="74">
        <v>0.23720800423042385</v>
      </c>
      <c r="W19" s="74">
        <v>7.671839982541109E-3</v>
      </c>
      <c r="Y19"/>
      <c r="Z19"/>
      <c r="AA19"/>
      <c r="AB19"/>
      <c r="AC19"/>
      <c r="AD19"/>
      <c r="AE19"/>
      <c r="AF19"/>
    </row>
    <row r="20" spans="2:32" ht="15" customHeight="1">
      <c r="C20"/>
      <c r="D20"/>
      <c r="E20"/>
      <c r="F20"/>
      <c r="G20"/>
      <c r="H20"/>
      <c r="I20"/>
      <c r="J20"/>
      <c r="K20"/>
      <c r="N20" s="136" t="s">
        <v>71</v>
      </c>
      <c r="O20" s="267">
        <v>4526</v>
      </c>
      <c r="P20" s="267">
        <v>1908</v>
      </c>
      <c r="Q20" s="267">
        <v>53</v>
      </c>
      <c r="R20" s="267">
        <v>6487</v>
      </c>
      <c r="T20" s="136" t="s">
        <v>46</v>
      </c>
      <c r="U20" s="74">
        <v>0.76416533403066245</v>
      </c>
      <c r="V20" s="74">
        <v>0.13806779513277748</v>
      </c>
      <c r="W20" s="74">
        <v>9.776687083656016E-2</v>
      </c>
      <c r="Y20"/>
      <c r="Z20"/>
      <c r="AA20"/>
      <c r="AB20"/>
      <c r="AC20"/>
      <c r="AD20"/>
      <c r="AE20"/>
      <c r="AF20"/>
    </row>
    <row r="21" spans="2:32" ht="15" customHeight="1">
      <c r="I21" s="207"/>
      <c r="N21" s="136" t="s">
        <v>51</v>
      </c>
      <c r="O21" s="267">
        <v>42121</v>
      </c>
      <c r="P21" s="267">
        <v>5415</v>
      </c>
      <c r="Q21" s="267">
        <v>2658</v>
      </c>
      <c r="R21" s="267">
        <v>50194</v>
      </c>
      <c r="T21" s="136" t="s">
        <v>49</v>
      </c>
      <c r="U21" s="74">
        <v>0.76699548082997238</v>
      </c>
      <c r="V21" s="74">
        <v>0.22216215559551</v>
      </c>
      <c r="W21" s="74">
        <v>1.0842363574517714E-2</v>
      </c>
      <c r="Y21"/>
      <c r="Z21"/>
      <c r="AA21"/>
      <c r="AB21"/>
      <c r="AC21"/>
      <c r="AD21"/>
      <c r="AE21"/>
      <c r="AF21"/>
    </row>
    <row r="22" spans="2:32" ht="15" customHeight="1">
      <c r="N22" s="136" t="s">
        <v>57</v>
      </c>
      <c r="O22" s="267">
        <v>47642</v>
      </c>
      <c r="P22" s="267">
        <v>9878</v>
      </c>
      <c r="Q22" s="267">
        <v>8</v>
      </c>
      <c r="R22" s="267">
        <v>57528</v>
      </c>
      <c r="T22" s="136" t="s">
        <v>29</v>
      </c>
      <c r="U22" s="74">
        <v>0.77500230838634354</v>
      </c>
      <c r="V22" s="74">
        <v>0.18953180722958263</v>
      </c>
      <c r="W22" s="74">
        <v>3.5465951076348277E-2</v>
      </c>
      <c r="Y22"/>
      <c r="Z22"/>
      <c r="AA22"/>
      <c r="AB22"/>
      <c r="AC22"/>
      <c r="AD22"/>
      <c r="AE22"/>
      <c r="AF22"/>
    </row>
    <row r="23" spans="2:32" ht="15" customHeight="1">
      <c r="N23" s="136" t="s">
        <v>58</v>
      </c>
      <c r="O23" s="267">
        <v>4826</v>
      </c>
      <c r="P23" s="267">
        <v>1396</v>
      </c>
      <c r="Q23" s="267">
        <v>4</v>
      </c>
      <c r="R23" s="267">
        <v>6226</v>
      </c>
      <c r="T23" s="136" t="s">
        <v>50</v>
      </c>
      <c r="U23" s="74">
        <v>0.77511244377811095</v>
      </c>
      <c r="V23" s="74">
        <v>0.21270614692653672</v>
      </c>
      <c r="W23" s="74">
        <v>1.2181409295352323E-2</v>
      </c>
      <c r="Y23"/>
      <c r="Z23"/>
      <c r="AA23"/>
      <c r="AB23"/>
      <c r="AC23"/>
      <c r="AD23"/>
      <c r="AE23"/>
      <c r="AF23"/>
    </row>
    <row r="24" spans="2:32" ht="15" customHeight="1">
      <c r="N24" s="136" t="s">
        <v>46</v>
      </c>
      <c r="O24" s="267">
        <v>2279.36</v>
      </c>
      <c r="P24" s="267">
        <v>411.83</v>
      </c>
      <c r="Q24" s="267">
        <v>291.62</v>
      </c>
      <c r="R24" s="267">
        <v>2982.81</v>
      </c>
      <c r="T24" s="136" t="s">
        <v>58</v>
      </c>
      <c r="U24" s="74">
        <v>0.77513652425313206</v>
      </c>
      <c r="V24" s="74">
        <v>0.22422100867330549</v>
      </c>
      <c r="W24" s="74">
        <v>6.4246707356247997E-4</v>
      </c>
      <c r="Y24"/>
      <c r="Z24"/>
      <c r="AA24"/>
      <c r="AB24"/>
      <c r="AC24"/>
      <c r="AD24"/>
      <c r="AE24"/>
      <c r="AF24"/>
    </row>
    <row r="25" spans="2:32" ht="15" customHeight="1">
      <c r="N25" s="136" t="s">
        <v>45</v>
      </c>
      <c r="O25" s="267">
        <v>2780.57</v>
      </c>
      <c r="P25" s="267">
        <v>1728.66</v>
      </c>
      <c r="Q25" s="267">
        <v>11.01</v>
      </c>
      <c r="R25" s="267">
        <v>4520.24</v>
      </c>
      <c r="T25" s="136" t="s">
        <v>55</v>
      </c>
      <c r="U25" s="74">
        <v>0.80269710370104774</v>
      </c>
      <c r="V25" s="74">
        <v>0.18564997410461734</v>
      </c>
      <c r="W25" s="74">
        <v>1.1652922194334886E-2</v>
      </c>
      <c r="Y25"/>
      <c r="Z25"/>
      <c r="AA25"/>
      <c r="AB25"/>
      <c r="AC25"/>
      <c r="AD25"/>
      <c r="AE25"/>
      <c r="AF25"/>
    </row>
    <row r="26" spans="2:32" ht="15" customHeight="1">
      <c r="N26" s="136" t="s">
        <v>55</v>
      </c>
      <c r="O26" s="267">
        <v>40297</v>
      </c>
      <c r="P26" s="267">
        <v>9320</v>
      </c>
      <c r="Q26" s="267">
        <v>585</v>
      </c>
      <c r="R26" s="267">
        <v>50202</v>
      </c>
      <c r="T26" s="136" t="s">
        <v>53</v>
      </c>
      <c r="U26" s="74">
        <v>0.80592978269515858</v>
      </c>
      <c r="V26" s="74">
        <v>0.15300285641971292</v>
      </c>
      <c r="W26" s="74">
        <v>4.1074592327439707E-2</v>
      </c>
      <c r="Y26"/>
      <c r="Z26"/>
      <c r="AA26"/>
      <c r="AB26"/>
      <c r="AC26"/>
      <c r="AD26"/>
      <c r="AE26"/>
      <c r="AF26"/>
    </row>
    <row r="27" spans="2:32" ht="15" customHeight="1">
      <c r="N27" s="136" t="s">
        <v>66</v>
      </c>
      <c r="O27" s="267">
        <v>759.47</v>
      </c>
      <c r="P27" s="267">
        <v>119.22</v>
      </c>
      <c r="Q27" s="267">
        <v>35.53</v>
      </c>
      <c r="R27" s="267">
        <v>914.22</v>
      </c>
      <c r="T27" s="136" t="s">
        <v>61</v>
      </c>
      <c r="U27" s="74">
        <v>0.81826539993870673</v>
      </c>
      <c r="V27" s="74">
        <v>0.13407906834201655</v>
      </c>
      <c r="W27" s="74">
        <v>4.7655531719276736E-2</v>
      </c>
      <c r="Y27"/>
      <c r="Z27"/>
      <c r="AA27"/>
      <c r="AB27"/>
      <c r="AC27"/>
      <c r="AD27"/>
      <c r="AE27"/>
      <c r="AF27"/>
    </row>
    <row r="28" spans="2:32" ht="15" customHeight="1">
      <c r="N28" s="136" t="s">
        <v>60</v>
      </c>
      <c r="O28" s="267">
        <v>859.37</v>
      </c>
      <c r="P28" s="267">
        <v>50.75</v>
      </c>
      <c r="Q28" s="267">
        <v>44.31</v>
      </c>
      <c r="R28" s="267">
        <v>954.42</v>
      </c>
      <c r="T28" s="136" t="s">
        <v>57</v>
      </c>
      <c r="U28" s="74">
        <v>0.8281532471144486</v>
      </c>
      <c r="V28" s="74">
        <v>0.1717076901682659</v>
      </c>
      <c r="W28" s="74">
        <v>1.3906271728549575E-4</v>
      </c>
      <c r="Y28"/>
      <c r="Z28"/>
      <c r="AA28"/>
      <c r="AB28"/>
      <c r="AC28"/>
      <c r="AD28"/>
      <c r="AE28"/>
      <c r="AF28"/>
    </row>
    <row r="29" spans="2:32" ht="15" customHeight="1">
      <c r="N29" s="136" t="s">
        <v>52</v>
      </c>
      <c r="O29" s="267">
        <v>818.38</v>
      </c>
      <c r="P29" s="267">
        <v>69.069999999999993</v>
      </c>
      <c r="Q29" s="267">
        <v>5.89</v>
      </c>
      <c r="R29" s="267">
        <v>893.33</v>
      </c>
      <c r="T29" s="136" t="s">
        <v>66</v>
      </c>
      <c r="U29" s="74">
        <v>0.83073002122027517</v>
      </c>
      <c r="V29" s="74">
        <v>0.13040624794907132</v>
      </c>
      <c r="W29" s="74">
        <v>3.8863730830653455E-2</v>
      </c>
      <c r="Y29"/>
      <c r="Z29"/>
      <c r="AA29"/>
      <c r="AB29"/>
      <c r="AC29"/>
      <c r="AD29"/>
      <c r="AE29"/>
      <c r="AF29"/>
    </row>
    <row r="30" spans="2:32" ht="15" customHeight="1">
      <c r="N30" s="136" t="s">
        <v>48</v>
      </c>
      <c r="O30" s="267">
        <v>143.33000000000001</v>
      </c>
      <c r="P30" s="267">
        <v>122.39</v>
      </c>
      <c r="Q30" s="267">
        <v>31.03</v>
      </c>
      <c r="R30" s="267">
        <v>296.75</v>
      </c>
      <c r="T30" s="136" t="s">
        <v>51</v>
      </c>
      <c r="U30" s="74">
        <v>0.83916404351117668</v>
      </c>
      <c r="V30" s="74">
        <v>0.1078814200900506</v>
      </c>
      <c r="W30" s="74">
        <v>5.2954536398772761E-2</v>
      </c>
      <c r="Y30"/>
      <c r="Z30"/>
      <c r="AA30"/>
      <c r="AB30"/>
      <c r="AC30"/>
      <c r="AD30"/>
      <c r="AE30"/>
      <c r="AF30"/>
    </row>
    <row r="31" spans="2:32" ht="15" customHeight="1">
      <c r="N31" s="136" t="s">
        <v>63</v>
      </c>
      <c r="O31" s="267">
        <v>14318</v>
      </c>
      <c r="P31" s="267">
        <v>7392</v>
      </c>
      <c r="Q31" s="267">
        <v>3594</v>
      </c>
      <c r="R31" s="267">
        <v>25304</v>
      </c>
      <c r="T31" s="136" t="s">
        <v>56</v>
      </c>
      <c r="U31" s="74">
        <v>0.8786196373554902</v>
      </c>
      <c r="V31" s="74">
        <v>7.1639957060585541E-2</v>
      </c>
      <c r="W31" s="74">
        <v>4.9741155748397839E-2</v>
      </c>
      <c r="Y31"/>
      <c r="Z31"/>
      <c r="AA31"/>
      <c r="AB31"/>
      <c r="AC31"/>
      <c r="AD31"/>
      <c r="AE31"/>
      <c r="AF31"/>
    </row>
    <row r="32" spans="2:32" ht="15" customHeight="1">
      <c r="N32" s="136" t="s">
        <v>56</v>
      </c>
      <c r="O32" s="267">
        <v>11712.36</v>
      </c>
      <c r="P32" s="267">
        <v>954.99</v>
      </c>
      <c r="Q32" s="267">
        <v>663.07</v>
      </c>
      <c r="R32" s="267">
        <v>13330.41</v>
      </c>
      <c r="T32" s="136" t="s">
        <v>54</v>
      </c>
      <c r="U32" s="74">
        <v>0.88325659451783645</v>
      </c>
      <c r="V32" s="74">
        <v>0.10244631868841174</v>
      </c>
      <c r="W32" s="74">
        <v>1.4291707904815182E-2</v>
      </c>
      <c r="Y32"/>
      <c r="Z32"/>
      <c r="AA32"/>
      <c r="AB32"/>
      <c r="AC32"/>
      <c r="AD32"/>
      <c r="AE32"/>
      <c r="AF32"/>
    </row>
    <row r="33" spans="14:32" ht="15" customHeight="1">
      <c r="N33" s="136" t="s">
        <v>65</v>
      </c>
      <c r="O33" s="267">
        <v>3598.51</v>
      </c>
      <c r="P33" s="267">
        <v>1130.4100000000001</v>
      </c>
      <c r="Q33" s="267">
        <v>36.56</v>
      </c>
      <c r="R33" s="267">
        <v>4765.4799999999996</v>
      </c>
      <c r="T33" s="136" t="s">
        <v>62</v>
      </c>
      <c r="U33" s="74">
        <v>0.8968282219788245</v>
      </c>
      <c r="V33" s="74">
        <v>9.1347207009857614E-2</v>
      </c>
      <c r="W33" s="74">
        <v>1.1824571011318001E-2</v>
      </c>
      <c r="Y33"/>
      <c r="Z33"/>
      <c r="AA33"/>
      <c r="AB33"/>
      <c r="AC33"/>
      <c r="AD33"/>
      <c r="AE33"/>
      <c r="AF33"/>
    </row>
    <row r="34" spans="14:32" ht="15" customHeight="1">
      <c r="N34" s="136" t="s">
        <v>67</v>
      </c>
      <c r="O34" s="267">
        <v>3878.69</v>
      </c>
      <c r="P34" s="267">
        <v>308.39</v>
      </c>
      <c r="Q34" s="267">
        <v>9.14</v>
      </c>
      <c r="R34" s="267">
        <v>4196.22</v>
      </c>
      <c r="T34" s="136" t="s">
        <v>60</v>
      </c>
      <c r="U34" s="74">
        <v>0.9004107206470946</v>
      </c>
      <c r="V34" s="74">
        <v>5.3173655204207797E-2</v>
      </c>
      <c r="W34" s="74">
        <v>4.6426101716225562E-2</v>
      </c>
      <c r="Y34"/>
      <c r="Z34"/>
      <c r="AA34"/>
      <c r="AB34"/>
      <c r="AC34"/>
      <c r="AD34"/>
      <c r="AE34"/>
      <c r="AF34"/>
    </row>
    <row r="35" spans="14:32" ht="15" customHeight="1">
      <c r="N35" s="136" t="s">
        <v>62</v>
      </c>
      <c r="O35" s="267">
        <v>1965.13</v>
      </c>
      <c r="P35" s="267">
        <v>200.16</v>
      </c>
      <c r="Q35" s="267">
        <v>25.91</v>
      </c>
      <c r="R35" s="267">
        <v>2191.1999999999998</v>
      </c>
      <c r="T35" s="136" t="s">
        <v>70</v>
      </c>
      <c r="U35" s="74">
        <v>0.9152227816906765</v>
      </c>
      <c r="V35" s="74">
        <v>1.6885467849156486E-2</v>
      </c>
      <c r="W35" s="74">
        <v>6.789175046016703E-2</v>
      </c>
      <c r="Y35"/>
      <c r="Z35"/>
      <c r="AA35"/>
      <c r="AB35"/>
      <c r="AC35"/>
      <c r="AD35"/>
      <c r="AE35"/>
      <c r="AF35"/>
    </row>
    <row r="36" spans="14:32" ht="15" customHeight="1">
      <c r="N36" s="136" t="s">
        <v>53</v>
      </c>
      <c r="O36" s="267">
        <v>1114.48</v>
      </c>
      <c r="P36" s="267">
        <v>211.58</v>
      </c>
      <c r="Q36" s="267">
        <v>56.8</v>
      </c>
      <c r="R36" s="267">
        <v>1382.85</v>
      </c>
      <c r="T36" s="136" t="s">
        <v>52</v>
      </c>
      <c r="U36" s="74">
        <v>0.91610043321057166</v>
      </c>
      <c r="V36" s="74">
        <v>7.7317452677062221E-2</v>
      </c>
      <c r="W36" s="74">
        <v>6.5933081839857606E-3</v>
      </c>
      <c r="Y36"/>
      <c r="Z36"/>
      <c r="AA36"/>
      <c r="AB36"/>
      <c r="AC36"/>
      <c r="AD36"/>
      <c r="AE36"/>
      <c r="AF36"/>
    </row>
    <row r="37" spans="14:32" ht="15" customHeight="1">
      <c r="N37" s="136" t="s">
        <v>61</v>
      </c>
      <c r="O37" s="267">
        <v>16020</v>
      </c>
      <c r="P37" s="267">
        <v>2625</v>
      </c>
      <c r="Q37" s="267">
        <v>933</v>
      </c>
      <c r="R37" s="267">
        <v>19578</v>
      </c>
      <c r="T37" s="136" t="s">
        <v>67</v>
      </c>
      <c r="U37" s="74">
        <v>0.92432951561166954</v>
      </c>
      <c r="V37" s="74">
        <v>7.3492333576409233E-2</v>
      </c>
      <c r="W37" s="74">
        <v>2.1781508119212054E-3</v>
      </c>
      <c r="Y37"/>
      <c r="Z37"/>
      <c r="AA37"/>
      <c r="AB37"/>
      <c r="AC37"/>
      <c r="AD37"/>
      <c r="AE37"/>
      <c r="AF37"/>
    </row>
    <row r="38" spans="14:32" ht="15" customHeight="1">
      <c r="N38" s="136" t="s">
        <v>59</v>
      </c>
      <c r="O38" s="267">
        <v>7224.74</v>
      </c>
      <c r="P38" s="267">
        <v>2105.4299999999998</v>
      </c>
      <c r="Q38" s="267">
        <v>286.02999999999997</v>
      </c>
      <c r="R38" s="267">
        <v>9616.2099999999991</v>
      </c>
      <c r="T38" s="136" t="s">
        <v>64</v>
      </c>
      <c r="U38" s="74">
        <v>0.93554577320482335</v>
      </c>
      <c r="V38" s="74">
        <v>5.7255680968934873E-2</v>
      </c>
      <c r="W38" s="74">
        <v>7.1985458262416643E-3</v>
      </c>
      <c r="Y38"/>
      <c r="Z38"/>
      <c r="AA38"/>
      <c r="AB38"/>
      <c r="AC38"/>
      <c r="AD38"/>
      <c r="AE38"/>
      <c r="AF38"/>
    </row>
    <row r="39" spans="14:32" ht="15" customHeight="1">
      <c r="O39" s="266"/>
      <c r="P39" s="266"/>
      <c r="Q39" s="266"/>
      <c r="R39" s="266"/>
    </row>
    <row r="52" spans="2:11" ht="15" customHeight="1">
      <c r="B52" s="21" t="s">
        <v>133</v>
      </c>
    </row>
    <row r="54" spans="2:11" ht="15" customHeight="1">
      <c r="C54" s="113">
        <v>2012</v>
      </c>
      <c r="D54" s="113">
        <v>2013</v>
      </c>
      <c r="E54" s="113">
        <v>2014</v>
      </c>
      <c r="F54" s="113">
        <v>2015</v>
      </c>
      <c r="G54" s="113">
        <v>2016</v>
      </c>
      <c r="H54" s="113">
        <v>2017</v>
      </c>
      <c r="I54" s="113">
        <v>2018</v>
      </c>
      <c r="J54" s="113">
        <v>2019</v>
      </c>
      <c r="K54" s="113">
        <v>2020</v>
      </c>
    </row>
    <row r="55" spans="2:11" ht="15" customHeight="1">
      <c r="B55" s="136" t="s">
        <v>29</v>
      </c>
      <c r="C55" s="267">
        <f>AVERAGE(C56:C82)</f>
        <v>10313.341481481479</v>
      </c>
      <c r="D55" s="267">
        <f t="shared" ref="D55:J55" si="1">AVERAGE(D56:D82)</f>
        <v>10523.795555555556</v>
      </c>
      <c r="E55" s="267">
        <f t="shared" si="1"/>
        <v>10777.264074074074</v>
      </c>
      <c r="F55" s="267">
        <f t="shared" si="1"/>
        <v>11073.142222222221</v>
      </c>
      <c r="G55" s="267">
        <f t="shared" si="1"/>
        <v>11488.87037037037</v>
      </c>
      <c r="H55" s="267">
        <f t="shared" si="1"/>
        <v>11725.482592592594</v>
      </c>
      <c r="I55" s="267">
        <f t="shared" si="1"/>
        <v>12026.116296296297</v>
      </c>
      <c r="J55" s="267">
        <f t="shared" si="1"/>
        <v>12215.365925925926</v>
      </c>
      <c r="K55" s="267">
        <f>AVERAGE(K56:K82)</f>
        <v>11106.844814814815</v>
      </c>
    </row>
    <row r="56" spans="2:11" ht="15" customHeight="1">
      <c r="B56" s="136" t="s">
        <v>69</v>
      </c>
      <c r="C56" s="267">
        <v>7665.36</v>
      </c>
      <c r="D56" s="267">
        <v>7725.21</v>
      </c>
      <c r="E56" s="267">
        <v>7974.95</v>
      </c>
      <c r="F56" s="267">
        <v>8203.7000000000007</v>
      </c>
      <c r="G56" s="267">
        <v>8384.1200000000008</v>
      </c>
      <c r="H56" s="267">
        <v>8844.75</v>
      </c>
      <c r="I56" s="267">
        <v>8784.0400000000009</v>
      </c>
      <c r="J56" s="267">
        <v>9058.26</v>
      </c>
      <c r="K56" s="267">
        <v>7983.35</v>
      </c>
    </row>
    <row r="57" spans="2:11" ht="15" customHeight="1">
      <c r="B57" s="136" t="s">
        <v>47</v>
      </c>
      <c r="C57" s="267">
        <v>9735</v>
      </c>
      <c r="D57" s="267">
        <v>9905.5</v>
      </c>
      <c r="E57" s="267">
        <v>10254.5</v>
      </c>
      <c r="F57" s="267">
        <v>10618.1</v>
      </c>
      <c r="G57" s="267">
        <v>11469</v>
      </c>
      <c r="H57" s="267">
        <v>11996.9</v>
      </c>
      <c r="I57" s="267">
        <v>12423.8</v>
      </c>
      <c r="J57" s="267">
        <v>12627.6</v>
      </c>
      <c r="K57" s="267">
        <v>11602.1</v>
      </c>
    </row>
    <row r="58" spans="2:11" ht="15" customHeight="1">
      <c r="B58" s="136" t="s">
        <v>54</v>
      </c>
      <c r="C58" s="267">
        <v>1118.56</v>
      </c>
      <c r="D58" s="267">
        <v>1200.95</v>
      </c>
      <c r="E58" s="267">
        <v>1220.69</v>
      </c>
      <c r="F58" s="267">
        <v>1351.75</v>
      </c>
      <c r="G58" s="267">
        <v>1451.17</v>
      </c>
      <c r="H58" s="267">
        <v>1468.91</v>
      </c>
      <c r="I58" s="267">
        <v>1470.47</v>
      </c>
      <c r="J58" s="267">
        <v>1839.15</v>
      </c>
      <c r="K58" s="267">
        <v>1859.12</v>
      </c>
    </row>
    <row r="59" spans="2:11" ht="15" customHeight="1">
      <c r="B59" s="136" t="s">
        <v>49</v>
      </c>
      <c r="C59" s="267">
        <v>1125.28</v>
      </c>
      <c r="D59" s="267">
        <v>1250.3800000000001</v>
      </c>
      <c r="E59" s="267">
        <v>1380.29</v>
      </c>
      <c r="F59" s="267">
        <v>1503.4</v>
      </c>
      <c r="G59" s="267">
        <v>1625.96</v>
      </c>
      <c r="H59" s="267">
        <v>1730.29</v>
      </c>
      <c r="I59" s="267">
        <v>1853.35</v>
      </c>
      <c r="J59" s="267">
        <v>1921.62</v>
      </c>
      <c r="K59" s="267">
        <v>1646.32</v>
      </c>
    </row>
    <row r="60" spans="2:11" ht="15" customHeight="1">
      <c r="B60" s="136" t="s">
        <v>50</v>
      </c>
      <c r="C60" s="267">
        <v>502.5</v>
      </c>
      <c r="D60" s="267">
        <v>490</v>
      </c>
      <c r="E60" s="267">
        <v>534.1</v>
      </c>
      <c r="F60" s="267">
        <v>544.29999999999995</v>
      </c>
      <c r="G60" s="267">
        <v>554.20000000000005</v>
      </c>
      <c r="H60" s="267">
        <v>608.5</v>
      </c>
      <c r="I60" s="267">
        <v>632.70000000000005</v>
      </c>
      <c r="J60" s="267">
        <v>583.70000000000005</v>
      </c>
      <c r="K60" s="267">
        <v>533.6</v>
      </c>
    </row>
    <row r="61" spans="2:11" ht="15" customHeight="1">
      <c r="B61" s="136" t="s">
        <v>64</v>
      </c>
      <c r="C61" s="267">
        <v>3606.43</v>
      </c>
      <c r="D61" s="267">
        <v>3331.14</v>
      </c>
      <c r="E61" s="267">
        <v>3346.96</v>
      </c>
      <c r="F61" s="267">
        <v>3477.33</v>
      </c>
      <c r="G61" s="267">
        <v>3728.38</v>
      </c>
      <c r="H61" s="267">
        <v>3896.98</v>
      </c>
      <c r="I61" s="267">
        <v>4129.1400000000003</v>
      </c>
      <c r="J61" s="267">
        <v>4594.8599999999997</v>
      </c>
      <c r="K61" s="267">
        <v>4148.0600000000004</v>
      </c>
    </row>
    <row r="62" spans="2:11" ht="15" customHeight="1">
      <c r="B62" s="136" t="s">
        <v>68</v>
      </c>
      <c r="C62" s="267">
        <v>10098.540000000001</v>
      </c>
      <c r="D62" s="267">
        <v>10712.56</v>
      </c>
      <c r="E62" s="267">
        <v>10621.56</v>
      </c>
      <c r="F62" s="267">
        <v>10847.41</v>
      </c>
      <c r="G62" s="267">
        <v>11065.36</v>
      </c>
      <c r="H62" s="267">
        <v>10808.24</v>
      </c>
      <c r="I62" s="267">
        <v>10933.38</v>
      </c>
      <c r="J62" s="267">
        <v>10221.33</v>
      </c>
      <c r="K62" s="267">
        <v>9891.75</v>
      </c>
    </row>
    <row r="63" spans="2:11" ht="15" customHeight="1">
      <c r="B63" s="136" t="s">
        <v>70</v>
      </c>
      <c r="C63" s="267">
        <v>489.06</v>
      </c>
      <c r="D63" s="267">
        <v>484.64</v>
      </c>
      <c r="E63" s="267">
        <v>533.07000000000005</v>
      </c>
      <c r="F63" s="267">
        <v>562.83000000000004</v>
      </c>
      <c r="G63" s="267">
        <v>645.19000000000005</v>
      </c>
      <c r="H63" s="267">
        <v>680.76</v>
      </c>
      <c r="I63" s="267">
        <v>708.95</v>
      </c>
      <c r="J63" s="267">
        <v>889.55</v>
      </c>
      <c r="K63" s="267">
        <v>657.37</v>
      </c>
    </row>
    <row r="64" spans="2:11" ht="15" customHeight="1">
      <c r="B64" s="136" t="s">
        <v>71</v>
      </c>
      <c r="C64" s="267">
        <v>5949</v>
      </c>
      <c r="D64" s="267">
        <v>5953</v>
      </c>
      <c r="E64" s="267">
        <v>5957</v>
      </c>
      <c r="F64" s="267">
        <v>6118</v>
      </c>
      <c r="G64" s="267">
        <v>6709</v>
      </c>
      <c r="H64" s="267">
        <v>6693</v>
      </c>
      <c r="I64" s="267">
        <v>6848</v>
      </c>
      <c r="J64" s="267">
        <v>6730</v>
      </c>
      <c r="K64" s="267">
        <v>6487</v>
      </c>
    </row>
    <row r="65" spans="2:11" ht="15" customHeight="1">
      <c r="B65" s="136" t="s">
        <v>51</v>
      </c>
      <c r="C65" s="267">
        <v>40946</v>
      </c>
      <c r="D65" s="267">
        <v>42897</v>
      </c>
      <c r="E65" s="267">
        <v>43716</v>
      </c>
      <c r="F65" s="267">
        <v>47493</v>
      </c>
      <c r="G65" s="267">
        <v>50125</v>
      </c>
      <c r="H65" s="267">
        <v>53052</v>
      </c>
      <c r="I65" s="267">
        <v>56039</v>
      </c>
      <c r="J65" s="267">
        <v>56327</v>
      </c>
      <c r="K65" s="267">
        <v>50194</v>
      </c>
    </row>
    <row r="66" spans="2:11" ht="15" customHeight="1">
      <c r="B66" s="136" t="s">
        <v>57</v>
      </c>
      <c r="C66" s="267">
        <v>58198</v>
      </c>
      <c r="D66" s="267">
        <v>57947</v>
      </c>
      <c r="E66" s="267">
        <v>58293</v>
      </c>
      <c r="F66" s="267">
        <v>58073</v>
      </c>
      <c r="G66" s="267">
        <v>58442</v>
      </c>
      <c r="H66" s="267">
        <v>59259</v>
      </c>
      <c r="I66" s="267">
        <v>59731</v>
      </c>
      <c r="J66" s="267">
        <v>61119</v>
      </c>
      <c r="K66" s="267">
        <v>57528</v>
      </c>
    </row>
    <row r="67" spans="2:11" ht="15" customHeight="1">
      <c r="B67" s="136" t="s">
        <v>58</v>
      </c>
      <c r="C67" s="267">
        <v>6265</v>
      </c>
      <c r="D67" s="267">
        <v>6585</v>
      </c>
      <c r="E67" s="267">
        <v>6628</v>
      </c>
      <c r="F67" s="267">
        <v>6749</v>
      </c>
      <c r="G67" s="267">
        <v>6656</v>
      </c>
      <c r="H67" s="267">
        <v>7129</v>
      </c>
      <c r="I67" s="267">
        <v>6822</v>
      </c>
      <c r="J67" s="267">
        <v>7086</v>
      </c>
      <c r="K67" s="267">
        <v>6226</v>
      </c>
    </row>
    <row r="68" spans="2:11" ht="15" customHeight="1">
      <c r="B68" s="136" t="s">
        <v>46</v>
      </c>
      <c r="C68" s="267">
        <v>2533.2199999999998</v>
      </c>
      <c r="D68" s="267">
        <v>2489.64</v>
      </c>
      <c r="E68" s="267">
        <v>2557.84</v>
      </c>
      <c r="F68" s="267">
        <v>2784.34</v>
      </c>
      <c r="G68" s="267">
        <v>2941.78</v>
      </c>
      <c r="H68" s="267">
        <v>3095.07</v>
      </c>
      <c r="I68" s="267">
        <v>3094.45</v>
      </c>
      <c r="J68" s="267">
        <v>3307.92</v>
      </c>
      <c r="K68" s="267">
        <v>2982.81</v>
      </c>
    </row>
    <row r="69" spans="2:11" ht="15" customHeight="1">
      <c r="B69" s="136" t="s">
        <v>45</v>
      </c>
      <c r="C69" s="267">
        <v>4173.4399999999996</v>
      </c>
      <c r="D69" s="267">
        <v>4443.87</v>
      </c>
      <c r="E69" s="267">
        <v>4683.91</v>
      </c>
      <c r="F69" s="267">
        <v>4977.25</v>
      </c>
      <c r="G69" s="267">
        <v>5117.49</v>
      </c>
      <c r="H69" s="267">
        <v>5232.37</v>
      </c>
      <c r="I69" s="267">
        <v>5119.3</v>
      </c>
      <c r="J69" s="267">
        <v>5020.42</v>
      </c>
      <c r="K69" s="267">
        <v>4520.24</v>
      </c>
    </row>
    <row r="70" spans="2:11" ht="15" customHeight="1">
      <c r="B70" s="136" t="s">
        <v>55</v>
      </c>
      <c r="C70" s="267">
        <v>56251</v>
      </c>
      <c r="D70" s="267">
        <v>55257</v>
      </c>
      <c r="E70" s="267">
        <v>58070</v>
      </c>
      <c r="F70" s="267">
        <v>56144</v>
      </c>
      <c r="G70" s="267">
        <v>59481</v>
      </c>
      <c r="H70" s="267">
        <v>58000</v>
      </c>
      <c r="I70" s="267">
        <v>58575</v>
      </c>
      <c r="J70" s="267">
        <v>58304</v>
      </c>
      <c r="K70" s="267">
        <v>50202</v>
      </c>
    </row>
    <row r="71" spans="2:11" ht="15" customHeight="1">
      <c r="B71" s="136" t="s">
        <v>66</v>
      </c>
      <c r="C71" s="267">
        <v>660.4</v>
      </c>
      <c r="D71" s="267">
        <v>723.46</v>
      </c>
      <c r="E71" s="267">
        <v>790.25</v>
      </c>
      <c r="F71" s="267">
        <v>859.36</v>
      </c>
      <c r="G71" s="267">
        <v>907.89</v>
      </c>
      <c r="H71" s="267">
        <v>941.53</v>
      </c>
      <c r="I71" s="267">
        <v>982.73</v>
      </c>
      <c r="J71" s="267">
        <v>899.7</v>
      </c>
      <c r="K71" s="267">
        <v>914.22</v>
      </c>
    </row>
    <row r="72" spans="2:11" ht="15" customHeight="1">
      <c r="B72" s="136" t="s">
        <v>60</v>
      </c>
      <c r="C72" s="267">
        <v>548.13</v>
      </c>
      <c r="D72" s="267">
        <v>587.27</v>
      </c>
      <c r="E72" s="267">
        <v>633.88</v>
      </c>
      <c r="F72" s="267">
        <v>691.52</v>
      </c>
      <c r="G72" s="267">
        <v>747.92</v>
      </c>
      <c r="H72" s="267">
        <v>807.4</v>
      </c>
      <c r="I72" s="267">
        <v>899.78</v>
      </c>
      <c r="J72" s="267">
        <v>921.31</v>
      </c>
      <c r="K72" s="267">
        <v>954.42</v>
      </c>
    </row>
    <row r="73" spans="2:11" ht="15" customHeight="1">
      <c r="B73" s="136" t="s">
        <v>52</v>
      </c>
      <c r="C73" s="267">
        <v>1038.6099999999999</v>
      </c>
      <c r="D73" s="267">
        <v>1007.93</v>
      </c>
      <c r="E73" s="267">
        <v>979.5</v>
      </c>
      <c r="F73" s="267">
        <v>954.44</v>
      </c>
      <c r="G73" s="267">
        <v>933.13</v>
      </c>
      <c r="H73" s="267">
        <v>952.59</v>
      </c>
      <c r="I73" s="267">
        <v>1028.32</v>
      </c>
      <c r="J73" s="267">
        <v>1094.3599999999999</v>
      </c>
      <c r="K73" s="267">
        <v>893.33</v>
      </c>
    </row>
    <row r="74" spans="2:11" ht="15" customHeight="1">
      <c r="B74" s="136" t="s">
        <v>48</v>
      </c>
      <c r="C74" s="267">
        <v>205.49</v>
      </c>
      <c r="D74" s="267">
        <v>205.67</v>
      </c>
      <c r="E74" s="267">
        <v>239.77</v>
      </c>
      <c r="F74" s="267">
        <v>269.89999999999998</v>
      </c>
      <c r="G74" s="267">
        <v>277.14</v>
      </c>
      <c r="H74" s="267">
        <v>303.05</v>
      </c>
      <c r="I74" s="267">
        <v>321.75</v>
      </c>
      <c r="J74" s="267">
        <v>345.68</v>
      </c>
      <c r="K74" s="267">
        <v>296.75</v>
      </c>
    </row>
    <row r="75" spans="2:11" ht="15" customHeight="1">
      <c r="B75" s="136" t="s">
        <v>63</v>
      </c>
      <c r="C75" s="267">
        <v>21178</v>
      </c>
      <c r="D75" s="267">
        <v>21564</v>
      </c>
      <c r="E75" s="267">
        <v>22216</v>
      </c>
      <c r="F75" s="267">
        <v>22925</v>
      </c>
      <c r="G75" s="267">
        <v>23754</v>
      </c>
      <c r="H75" s="267">
        <v>24635</v>
      </c>
      <c r="I75" s="267">
        <v>25877</v>
      </c>
      <c r="J75" s="267">
        <v>27570</v>
      </c>
      <c r="K75" s="267">
        <v>25304</v>
      </c>
    </row>
    <row r="76" spans="2:11" ht="15" customHeight="1">
      <c r="B76" s="136" t="s">
        <v>56</v>
      </c>
      <c r="C76" s="267">
        <v>10055.44</v>
      </c>
      <c r="D76" s="267">
        <v>9503.2800000000007</v>
      </c>
      <c r="E76" s="267">
        <v>10562.1</v>
      </c>
      <c r="F76" s="267">
        <v>11401.74</v>
      </c>
      <c r="G76" s="267">
        <v>11556.66</v>
      </c>
      <c r="H76" s="267">
        <v>12512.1</v>
      </c>
      <c r="I76" s="267">
        <v>13474.36</v>
      </c>
      <c r="J76" s="267">
        <v>13545.47</v>
      </c>
      <c r="K76" s="267">
        <v>13330.41</v>
      </c>
    </row>
    <row r="77" spans="2:11" ht="15" customHeight="1">
      <c r="B77" s="136" t="s">
        <v>65</v>
      </c>
      <c r="C77" s="267">
        <v>3681.58</v>
      </c>
      <c r="D77" s="267">
        <v>3757.66</v>
      </c>
      <c r="E77" s="267">
        <v>3932.13</v>
      </c>
      <c r="F77" s="267">
        <v>4344.47</v>
      </c>
      <c r="G77" s="267">
        <v>4819.3100000000004</v>
      </c>
      <c r="H77" s="267">
        <v>5051.8599999999997</v>
      </c>
      <c r="I77" s="267">
        <v>5271.9</v>
      </c>
      <c r="J77" s="267">
        <v>5418.14</v>
      </c>
      <c r="K77" s="267">
        <v>4765.4799999999996</v>
      </c>
    </row>
    <row r="78" spans="2:11" ht="15" customHeight="1">
      <c r="B78" s="136" t="s">
        <v>67</v>
      </c>
      <c r="C78" s="267">
        <v>2667.48</v>
      </c>
      <c r="D78" s="267">
        <v>2957.48</v>
      </c>
      <c r="E78" s="267">
        <v>3587.37</v>
      </c>
      <c r="F78" s="267">
        <v>3951.84</v>
      </c>
      <c r="G78" s="267">
        <v>4085.32</v>
      </c>
      <c r="H78" s="267">
        <v>3640.19</v>
      </c>
      <c r="I78" s="267">
        <v>4033.41</v>
      </c>
      <c r="J78" s="267">
        <v>4731.71</v>
      </c>
      <c r="K78" s="267">
        <v>4196.22</v>
      </c>
    </row>
    <row r="79" spans="2:11" ht="15" customHeight="1">
      <c r="B79" s="136" t="s">
        <v>62</v>
      </c>
      <c r="C79" s="267">
        <v>1743.89</v>
      </c>
      <c r="D79" s="267">
        <v>1872.7</v>
      </c>
      <c r="E79" s="267">
        <v>1932.31</v>
      </c>
      <c r="F79" s="267">
        <v>1997.55</v>
      </c>
      <c r="G79" s="267">
        <v>2019.35</v>
      </c>
      <c r="H79" s="267">
        <v>2149.02</v>
      </c>
      <c r="I79" s="267">
        <v>2202.67</v>
      </c>
      <c r="J79" s="267">
        <v>2245.98</v>
      </c>
      <c r="K79" s="267">
        <v>2191.1999999999998</v>
      </c>
    </row>
    <row r="80" spans="2:11" ht="15" customHeight="1">
      <c r="B80" s="136" t="s">
        <v>53</v>
      </c>
      <c r="C80" s="267">
        <v>1389.15</v>
      </c>
      <c r="D80" s="267">
        <v>1428.2</v>
      </c>
      <c r="E80" s="267">
        <v>1452.74</v>
      </c>
      <c r="F80" s="267">
        <v>1509.36</v>
      </c>
      <c r="G80" s="267">
        <v>1568.7</v>
      </c>
      <c r="H80" s="267">
        <v>1578.44</v>
      </c>
      <c r="I80" s="267">
        <v>1559.83</v>
      </c>
      <c r="J80" s="267">
        <v>1614.82</v>
      </c>
      <c r="K80" s="267">
        <v>1382.85</v>
      </c>
    </row>
    <row r="81" spans="2:11" ht="15" customHeight="1">
      <c r="B81" s="136" t="s">
        <v>61</v>
      </c>
      <c r="C81" s="267">
        <v>16325</v>
      </c>
      <c r="D81" s="267">
        <v>19611</v>
      </c>
      <c r="E81" s="267">
        <v>19344</v>
      </c>
      <c r="F81" s="267">
        <v>20821</v>
      </c>
      <c r="G81" s="267">
        <v>20793</v>
      </c>
      <c r="H81" s="267">
        <v>21371</v>
      </c>
      <c r="I81" s="267">
        <v>22075</v>
      </c>
      <c r="J81" s="267">
        <v>22018</v>
      </c>
      <c r="K81" s="267">
        <v>19578</v>
      </c>
    </row>
    <row r="82" spans="2:11" ht="15" customHeight="1">
      <c r="B82" s="136" t="s">
        <v>59</v>
      </c>
      <c r="C82" s="267">
        <v>10310.66</v>
      </c>
      <c r="D82" s="267">
        <v>10250.94</v>
      </c>
      <c r="E82" s="267">
        <v>9544.2099999999991</v>
      </c>
      <c r="F82" s="267">
        <v>9801.25</v>
      </c>
      <c r="G82" s="267">
        <v>10341.43</v>
      </c>
      <c r="H82" s="267">
        <v>10150.08</v>
      </c>
      <c r="I82" s="267">
        <v>9813.81</v>
      </c>
      <c r="J82" s="267">
        <v>9779.2999999999993</v>
      </c>
      <c r="K82" s="267">
        <v>9616.2099999999991</v>
      </c>
    </row>
    <row r="85" spans="2:11" ht="15" customHeight="1">
      <c r="B85" s="21" t="s">
        <v>130</v>
      </c>
    </row>
    <row r="86" spans="2:11" ht="15" customHeight="1">
      <c r="C86" s="113">
        <v>2012</v>
      </c>
      <c r="D86" s="113">
        <v>2013</v>
      </c>
      <c r="E86" s="113">
        <v>2014</v>
      </c>
      <c r="F86" s="113">
        <v>2015</v>
      </c>
      <c r="G86" s="113">
        <v>2016</v>
      </c>
      <c r="H86" s="113">
        <v>2017</v>
      </c>
      <c r="I86" s="113">
        <v>2018</v>
      </c>
      <c r="J86" s="113">
        <v>2019</v>
      </c>
      <c r="K86" s="113">
        <v>2020</v>
      </c>
    </row>
    <row r="87" spans="2:11" ht="15" customHeight="1">
      <c r="B87" s="136" t="s">
        <v>29</v>
      </c>
      <c r="C87" s="267">
        <f>AVERAGE(C88:C114)</f>
        <v>7975.0503703703707</v>
      </c>
      <c r="D87" s="267">
        <f t="shared" ref="D87:K87" si="2">AVERAGE(D88:D114)</f>
        <v>8178.5940740740734</v>
      </c>
      <c r="E87" s="267">
        <f t="shared" si="2"/>
        <v>8379.6662962962946</v>
      </c>
      <c r="F87" s="267">
        <f t="shared" si="2"/>
        <v>8580.8177777777764</v>
      </c>
      <c r="G87" s="267">
        <f t="shared" si="2"/>
        <v>8935.086666666668</v>
      </c>
      <c r="H87" s="267">
        <f t="shared" si="2"/>
        <v>9111.2181481481457</v>
      </c>
      <c r="I87" s="267">
        <f t="shared" si="2"/>
        <v>9339.003333333334</v>
      </c>
      <c r="J87" s="267">
        <f t="shared" si="2"/>
        <v>9504.3585185185202</v>
      </c>
      <c r="K87" s="267">
        <f t="shared" si="2"/>
        <v>8607.8303703703714</v>
      </c>
    </row>
    <row r="88" spans="2:11" ht="15" customHeight="1">
      <c r="B88" s="136" t="s">
        <v>69</v>
      </c>
      <c r="C88" s="267">
        <v>5030.7299999999996</v>
      </c>
      <c r="D88" s="267">
        <v>5093.46</v>
      </c>
      <c r="E88" s="267">
        <v>5023.8500000000004</v>
      </c>
      <c r="F88" s="267">
        <v>5216.3999999999996</v>
      </c>
      <c r="G88" s="267">
        <v>5284.47</v>
      </c>
      <c r="H88" s="267">
        <v>5539.73</v>
      </c>
      <c r="I88" s="267">
        <v>5385.29</v>
      </c>
      <c r="J88" s="267">
        <v>5556.19</v>
      </c>
      <c r="K88" s="267">
        <v>4599.3999999999996</v>
      </c>
    </row>
    <row r="89" spans="2:11" ht="15" customHeight="1">
      <c r="B89" s="136" t="s">
        <v>47</v>
      </c>
      <c r="C89" s="267">
        <v>6423.4</v>
      </c>
      <c r="D89" s="267">
        <v>6543.4</v>
      </c>
      <c r="E89" s="267">
        <v>6948.8</v>
      </c>
      <c r="F89" s="267">
        <v>7262.8</v>
      </c>
      <c r="G89" s="267">
        <v>8082.6</v>
      </c>
      <c r="H89" s="267">
        <v>8537.2999999999993</v>
      </c>
      <c r="I89" s="267">
        <v>8821.9</v>
      </c>
      <c r="J89" s="267">
        <v>8961.2000000000007</v>
      </c>
      <c r="K89" s="267">
        <v>7961.1</v>
      </c>
    </row>
    <row r="90" spans="2:11" ht="15" customHeight="1">
      <c r="B90" s="136" t="s">
        <v>54</v>
      </c>
      <c r="C90" s="267">
        <v>995.15</v>
      </c>
      <c r="D90" s="267">
        <v>1054.5999999999999</v>
      </c>
      <c r="E90" s="267">
        <v>1068.6600000000001</v>
      </c>
      <c r="F90" s="267">
        <v>1192.27</v>
      </c>
      <c r="G90" s="267">
        <v>1267.3800000000001</v>
      </c>
      <c r="H90" s="267">
        <v>1281.27</v>
      </c>
      <c r="I90" s="267">
        <v>1264.27</v>
      </c>
      <c r="J90" s="267">
        <v>1626.95</v>
      </c>
      <c r="K90" s="267">
        <v>1642.08</v>
      </c>
    </row>
    <row r="91" spans="2:11" ht="15" customHeight="1">
      <c r="B91" s="136" t="s">
        <v>49</v>
      </c>
      <c r="C91" s="267">
        <v>768.3</v>
      </c>
      <c r="D91" s="267">
        <v>895.11</v>
      </c>
      <c r="E91" s="267">
        <v>1003.82</v>
      </c>
      <c r="F91" s="267">
        <v>1126.25</v>
      </c>
      <c r="G91" s="267">
        <v>1226.46</v>
      </c>
      <c r="H91" s="267">
        <v>1291.7</v>
      </c>
      <c r="I91" s="267">
        <v>1427.37</v>
      </c>
      <c r="J91" s="267">
        <v>1474.98</v>
      </c>
      <c r="K91" s="267">
        <v>1262.72</v>
      </c>
    </row>
    <row r="92" spans="2:11" ht="15" customHeight="1">
      <c r="B92" s="136" t="s">
        <v>50</v>
      </c>
      <c r="C92" s="267">
        <v>363.2</v>
      </c>
      <c r="D92" s="267">
        <v>380.9</v>
      </c>
      <c r="E92" s="267">
        <v>415.3</v>
      </c>
      <c r="F92" s="267">
        <v>428.5</v>
      </c>
      <c r="G92" s="267">
        <v>436.9</v>
      </c>
      <c r="H92" s="267">
        <v>480.6</v>
      </c>
      <c r="I92" s="267">
        <v>500.7</v>
      </c>
      <c r="J92" s="267">
        <v>460.8</v>
      </c>
      <c r="K92" s="267">
        <v>413.6</v>
      </c>
    </row>
    <row r="93" spans="2:11" ht="15" customHeight="1">
      <c r="B93" s="136" t="s">
        <v>64</v>
      </c>
      <c r="C93" s="267">
        <v>3349.04</v>
      </c>
      <c r="D93" s="267">
        <v>3086.61</v>
      </c>
      <c r="E93" s="267">
        <v>3103.17</v>
      </c>
      <c r="F93" s="267">
        <v>3217.57</v>
      </c>
      <c r="G93" s="267">
        <v>3465.15</v>
      </c>
      <c r="H93" s="267">
        <v>3621.55</v>
      </c>
      <c r="I93" s="267">
        <v>3841.35</v>
      </c>
      <c r="J93" s="267">
        <v>4301.4399999999996</v>
      </c>
      <c r="K93" s="267">
        <v>3880.7</v>
      </c>
    </row>
    <row r="94" spans="2:11" ht="15" customHeight="1">
      <c r="B94" s="136" t="s">
        <v>68</v>
      </c>
      <c r="C94" s="267">
        <v>6076.99</v>
      </c>
      <c r="D94" s="267">
        <v>6242.98</v>
      </c>
      <c r="E94" s="267">
        <v>6166.98</v>
      </c>
      <c r="F94" s="267">
        <v>6023.78</v>
      </c>
      <c r="G94" s="267">
        <v>6134.52</v>
      </c>
      <c r="H94" s="267">
        <v>5879.37</v>
      </c>
      <c r="I94" s="267">
        <v>5894.05</v>
      </c>
      <c r="J94" s="267">
        <v>5285.12</v>
      </c>
      <c r="K94" s="267">
        <v>5165.79</v>
      </c>
    </row>
    <row r="95" spans="2:11" ht="15" customHeight="1">
      <c r="B95" s="136" t="s">
        <v>70</v>
      </c>
      <c r="C95" s="267">
        <v>431.91</v>
      </c>
      <c r="D95" s="267">
        <v>420.94</v>
      </c>
      <c r="E95" s="267">
        <v>463.78</v>
      </c>
      <c r="F95" s="267">
        <v>491.23</v>
      </c>
      <c r="G95" s="267">
        <v>567.28</v>
      </c>
      <c r="H95" s="267">
        <v>599.29</v>
      </c>
      <c r="I95" s="267">
        <v>623.73</v>
      </c>
      <c r="J95" s="267">
        <v>817.06</v>
      </c>
      <c r="K95" s="267">
        <v>601.64</v>
      </c>
    </row>
    <row r="96" spans="2:11" ht="15" customHeight="1">
      <c r="B96" s="136" t="s">
        <v>71</v>
      </c>
      <c r="C96" s="267">
        <v>4007</v>
      </c>
      <c r="D96" s="267">
        <v>3975</v>
      </c>
      <c r="E96" s="267">
        <v>4001</v>
      </c>
      <c r="F96" s="267">
        <v>4167</v>
      </c>
      <c r="G96" s="267">
        <v>4552</v>
      </c>
      <c r="H96" s="267">
        <v>4454</v>
      </c>
      <c r="I96" s="267">
        <v>4565</v>
      </c>
      <c r="J96" s="267">
        <v>4612</v>
      </c>
      <c r="K96" s="267">
        <v>4526</v>
      </c>
    </row>
    <row r="97" spans="2:11" ht="15" customHeight="1">
      <c r="B97" s="136" t="s">
        <v>51</v>
      </c>
      <c r="C97" s="267">
        <v>31915</v>
      </c>
      <c r="D97" s="267">
        <v>33908</v>
      </c>
      <c r="E97" s="267">
        <v>34646</v>
      </c>
      <c r="F97" s="267">
        <v>38569</v>
      </c>
      <c r="G97" s="267">
        <v>41342</v>
      </c>
      <c r="H97" s="267">
        <v>44024</v>
      </c>
      <c r="I97" s="267">
        <v>46796</v>
      </c>
      <c r="J97" s="267">
        <v>47229</v>
      </c>
      <c r="K97" s="267">
        <v>42121</v>
      </c>
    </row>
    <row r="98" spans="2:11" ht="15" customHeight="1">
      <c r="B98" s="136" t="s">
        <v>57</v>
      </c>
      <c r="C98" s="267">
        <v>48788</v>
      </c>
      <c r="D98" s="267">
        <v>48492</v>
      </c>
      <c r="E98" s="267">
        <v>48793</v>
      </c>
      <c r="F98" s="267">
        <v>48230</v>
      </c>
      <c r="G98" s="267">
        <v>48405</v>
      </c>
      <c r="H98" s="267">
        <v>49185</v>
      </c>
      <c r="I98" s="267">
        <v>49474</v>
      </c>
      <c r="J98" s="267">
        <v>50573</v>
      </c>
      <c r="K98" s="267">
        <v>47642</v>
      </c>
    </row>
    <row r="99" spans="2:11" ht="15" customHeight="1">
      <c r="B99" s="136" t="s">
        <v>58</v>
      </c>
      <c r="C99" s="267">
        <v>4949</v>
      </c>
      <c r="D99" s="267">
        <v>5310</v>
      </c>
      <c r="E99" s="267">
        <v>5319</v>
      </c>
      <c r="F99" s="267">
        <v>5378</v>
      </c>
      <c r="G99" s="267">
        <v>5266</v>
      </c>
      <c r="H99" s="267">
        <v>5689</v>
      </c>
      <c r="I99" s="267">
        <v>5349</v>
      </c>
      <c r="J99" s="267">
        <v>5576</v>
      </c>
      <c r="K99" s="267">
        <v>4826</v>
      </c>
    </row>
    <row r="100" spans="2:11" ht="15" customHeight="1">
      <c r="B100" s="136" t="s">
        <v>46</v>
      </c>
      <c r="C100" s="267">
        <v>1896.74</v>
      </c>
      <c r="D100" s="267">
        <v>1880.34</v>
      </c>
      <c r="E100" s="267">
        <v>1944.14</v>
      </c>
      <c r="F100" s="267">
        <v>2096.6799999999998</v>
      </c>
      <c r="G100" s="267">
        <v>2237.87</v>
      </c>
      <c r="H100" s="267">
        <v>2323.9299999999998</v>
      </c>
      <c r="I100" s="267">
        <v>2321.87</v>
      </c>
      <c r="J100" s="267">
        <v>2507.14</v>
      </c>
      <c r="K100" s="267">
        <v>2279.36</v>
      </c>
    </row>
    <row r="101" spans="2:11" ht="15" customHeight="1">
      <c r="B101" s="136" t="s">
        <v>45</v>
      </c>
      <c r="C101" s="267">
        <v>2634.41</v>
      </c>
      <c r="D101" s="267">
        <v>2720.34</v>
      </c>
      <c r="E101" s="267">
        <v>2840.2</v>
      </c>
      <c r="F101" s="267">
        <v>3042.88</v>
      </c>
      <c r="G101" s="267">
        <v>3135.25</v>
      </c>
      <c r="H101" s="267">
        <v>3258</v>
      </c>
      <c r="I101" s="267">
        <v>3176.04</v>
      </c>
      <c r="J101" s="267">
        <v>3015.24</v>
      </c>
      <c r="K101" s="267">
        <v>2780.57</v>
      </c>
    </row>
    <row r="102" spans="2:11" ht="15" customHeight="1">
      <c r="B102" s="136" t="s">
        <v>55</v>
      </c>
      <c r="C102" s="267">
        <v>45780</v>
      </c>
      <c r="D102" s="267">
        <v>45070</v>
      </c>
      <c r="E102" s="267">
        <v>47860</v>
      </c>
      <c r="F102" s="267">
        <v>45512</v>
      </c>
      <c r="G102" s="267">
        <v>48393</v>
      </c>
      <c r="H102" s="267">
        <v>46868</v>
      </c>
      <c r="I102" s="267">
        <v>47128</v>
      </c>
      <c r="J102" s="267">
        <v>47127</v>
      </c>
      <c r="K102" s="267">
        <v>40297</v>
      </c>
    </row>
    <row r="103" spans="2:11" ht="15" customHeight="1">
      <c r="B103" s="136" t="s">
        <v>66</v>
      </c>
      <c r="C103" s="267">
        <v>547.79</v>
      </c>
      <c r="D103" s="267">
        <v>600.25</v>
      </c>
      <c r="E103" s="267">
        <v>665.2</v>
      </c>
      <c r="F103" s="267">
        <v>725.43</v>
      </c>
      <c r="G103" s="267">
        <v>773.21</v>
      </c>
      <c r="H103" s="267">
        <v>801.78</v>
      </c>
      <c r="I103" s="267">
        <v>835.54</v>
      </c>
      <c r="J103" s="267">
        <v>751.51</v>
      </c>
      <c r="K103" s="267">
        <v>759.47</v>
      </c>
    </row>
    <row r="104" spans="2:11" ht="15" customHeight="1">
      <c r="B104" s="136" t="s">
        <v>60</v>
      </c>
      <c r="C104" s="267">
        <v>515.92999999999995</v>
      </c>
      <c r="D104" s="267">
        <v>537.71</v>
      </c>
      <c r="E104" s="267">
        <v>580.48</v>
      </c>
      <c r="F104" s="267">
        <v>622.94000000000005</v>
      </c>
      <c r="G104" s="267">
        <v>677.26</v>
      </c>
      <c r="H104" s="267">
        <v>731.92</v>
      </c>
      <c r="I104" s="267">
        <v>809.33</v>
      </c>
      <c r="J104" s="267">
        <v>836.76</v>
      </c>
      <c r="K104" s="267">
        <v>859.37</v>
      </c>
    </row>
    <row r="105" spans="2:11" ht="15" customHeight="1">
      <c r="B105" s="136" t="s">
        <v>52</v>
      </c>
      <c r="C105" s="267">
        <v>968.06</v>
      </c>
      <c r="D105" s="267">
        <v>932.01</v>
      </c>
      <c r="E105" s="267">
        <v>903.9</v>
      </c>
      <c r="F105" s="267">
        <v>870.24</v>
      </c>
      <c r="G105" s="267">
        <v>851.64</v>
      </c>
      <c r="H105" s="267">
        <v>874.98</v>
      </c>
      <c r="I105" s="267">
        <v>951.16</v>
      </c>
      <c r="J105" s="267">
        <v>1015.49</v>
      </c>
      <c r="K105" s="267">
        <v>818.38</v>
      </c>
    </row>
    <row r="106" spans="2:11" ht="15" customHeight="1">
      <c r="B106" s="136" t="s">
        <v>48</v>
      </c>
      <c r="C106" s="267">
        <v>108.44</v>
      </c>
      <c r="D106" s="267">
        <v>107.56</v>
      </c>
      <c r="E106" s="267">
        <v>128.61000000000001</v>
      </c>
      <c r="F106" s="267">
        <v>139.22999999999999</v>
      </c>
      <c r="G106" s="267">
        <v>145.02000000000001</v>
      </c>
      <c r="H106" s="267">
        <v>154.05000000000001</v>
      </c>
      <c r="I106" s="267">
        <v>161.74</v>
      </c>
      <c r="J106" s="267">
        <v>176.48</v>
      </c>
      <c r="K106" s="267">
        <v>143.33000000000001</v>
      </c>
    </row>
    <row r="107" spans="2:11" ht="15" customHeight="1">
      <c r="B107" s="136" t="s">
        <v>63</v>
      </c>
      <c r="C107" s="267">
        <v>11615</v>
      </c>
      <c r="D107" s="267">
        <v>12596</v>
      </c>
      <c r="E107" s="267">
        <v>12608</v>
      </c>
      <c r="F107" s="267">
        <v>12788</v>
      </c>
      <c r="G107" s="267">
        <v>13362</v>
      </c>
      <c r="H107" s="267">
        <v>13691</v>
      </c>
      <c r="I107" s="267">
        <v>14487</v>
      </c>
      <c r="J107" s="267">
        <v>15793</v>
      </c>
      <c r="K107" s="267">
        <v>14318</v>
      </c>
    </row>
    <row r="108" spans="2:11" ht="15" customHeight="1">
      <c r="B108" s="136" t="s">
        <v>56</v>
      </c>
      <c r="C108" s="267">
        <v>8638.1299999999992</v>
      </c>
      <c r="D108" s="267">
        <v>8400.24</v>
      </c>
      <c r="E108" s="267">
        <v>9107.86</v>
      </c>
      <c r="F108" s="267">
        <v>9764.82</v>
      </c>
      <c r="G108" s="267">
        <v>9996.1</v>
      </c>
      <c r="H108" s="267">
        <v>10889.12</v>
      </c>
      <c r="I108" s="267">
        <v>11788.81</v>
      </c>
      <c r="J108" s="267">
        <v>11787.51</v>
      </c>
      <c r="K108" s="267">
        <v>11712.36</v>
      </c>
    </row>
    <row r="109" spans="2:11" ht="15" customHeight="1">
      <c r="B109" s="136" t="s">
        <v>65</v>
      </c>
      <c r="C109" s="267">
        <v>2828.93</v>
      </c>
      <c r="D109" s="267">
        <v>2830.87</v>
      </c>
      <c r="E109" s="267">
        <v>2878.61</v>
      </c>
      <c r="F109" s="267">
        <v>3185.49</v>
      </c>
      <c r="G109" s="267">
        <v>3531.93</v>
      </c>
      <c r="H109" s="267">
        <v>3640.18</v>
      </c>
      <c r="I109" s="267">
        <v>3800.02</v>
      </c>
      <c r="J109" s="267">
        <v>3919.59</v>
      </c>
      <c r="K109" s="267">
        <v>3598.51</v>
      </c>
    </row>
    <row r="110" spans="2:11" ht="15" customHeight="1">
      <c r="B110" s="136" t="s">
        <v>67</v>
      </c>
      <c r="C110" s="267">
        <v>2302.83</v>
      </c>
      <c r="D110" s="267">
        <v>2548.6999999999998</v>
      </c>
      <c r="E110" s="267">
        <v>3183.83</v>
      </c>
      <c r="F110" s="267">
        <v>3540.63</v>
      </c>
      <c r="G110" s="267">
        <v>3674.06</v>
      </c>
      <c r="H110" s="267">
        <v>3372.18</v>
      </c>
      <c r="I110" s="267">
        <v>3743.06</v>
      </c>
      <c r="J110" s="267">
        <v>4408.93</v>
      </c>
      <c r="K110" s="267">
        <v>3878.69</v>
      </c>
    </row>
    <row r="111" spans="2:11" ht="15" customHeight="1">
      <c r="B111" s="136" t="s">
        <v>62</v>
      </c>
      <c r="C111" s="267">
        <v>1543.64</v>
      </c>
      <c r="D111" s="267">
        <v>1642.28</v>
      </c>
      <c r="E111" s="267">
        <v>1693.76</v>
      </c>
      <c r="F111" s="267">
        <v>1762.18</v>
      </c>
      <c r="G111" s="267">
        <v>1773.7</v>
      </c>
      <c r="H111" s="267">
        <v>1897.15</v>
      </c>
      <c r="I111" s="267">
        <v>1941.51</v>
      </c>
      <c r="J111" s="267">
        <v>1984.19</v>
      </c>
      <c r="K111" s="267">
        <v>1965.13</v>
      </c>
    </row>
    <row r="112" spans="2:11" ht="15" customHeight="1">
      <c r="B112" s="136" t="s">
        <v>53</v>
      </c>
      <c r="C112" s="267">
        <v>1187.07</v>
      </c>
      <c r="D112" s="267">
        <v>1204.5</v>
      </c>
      <c r="E112" s="267">
        <v>1223.3</v>
      </c>
      <c r="F112" s="267">
        <v>1271.08</v>
      </c>
      <c r="G112" s="267">
        <v>1330.97</v>
      </c>
      <c r="H112" s="267">
        <v>1335.3</v>
      </c>
      <c r="I112" s="267">
        <v>1305.28</v>
      </c>
      <c r="J112" s="267">
        <v>1335.82</v>
      </c>
      <c r="K112" s="267">
        <v>1114.48</v>
      </c>
    </row>
    <row r="113" spans="2:11" ht="15" customHeight="1">
      <c r="B113" s="136" t="s">
        <v>61</v>
      </c>
      <c r="C113" s="267">
        <v>13277</v>
      </c>
      <c r="D113" s="267">
        <v>16124</v>
      </c>
      <c r="E113" s="267">
        <v>16103</v>
      </c>
      <c r="F113" s="267">
        <v>17389</v>
      </c>
      <c r="G113" s="267">
        <v>17202</v>
      </c>
      <c r="H113" s="267">
        <v>17693</v>
      </c>
      <c r="I113" s="267">
        <v>18253</v>
      </c>
      <c r="J113" s="267">
        <v>18077</v>
      </c>
      <c r="K113" s="267">
        <v>16020</v>
      </c>
    </row>
    <row r="114" spans="2:11" ht="15" customHeight="1">
      <c r="B114" s="136" t="s">
        <v>59</v>
      </c>
      <c r="C114" s="267">
        <v>8384.67</v>
      </c>
      <c r="D114" s="267">
        <v>8224.24</v>
      </c>
      <c r="E114" s="267">
        <v>7576.74</v>
      </c>
      <c r="F114" s="267">
        <v>7668.68</v>
      </c>
      <c r="G114" s="267">
        <v>8133.57</v>
      </c>
      <c r="H114" s="267">
        <v>7889.49</v>
      </c>
      <c r="I114" s="267">
        <v>7508.07</v>
      </c>
      <c r="J114" s="267">
        <v>7408.28</v>
      </c>
      <c r="K114" s="267">
        <v>7224.74</v>
      </c>
    </row>
    <row r="117" spans="2:11" ht="15" customHeight="1">
      <c r="B117" s="21" t="s">
        <v>353</v>
      </c>
    </row>
    <row r="118" spans="2:11" ht="15" customHeight="1">
      <c r="C118" s="113">
        <v>2012</v>
      </c>
      <c r="D118" s="113">
        <v>2013</v>
      </c>
      <c r="E118" s="113">
        <v>2014</v>
      </c>
      <c r="F118" s="113">
        <v>2015</v>
      </c>
      <c r="G118" s="113">
        <v>2016</v>
      </c>
      <c r="H118" s="113">
        <v>2017</v>
      </c>
      <c r="I118" s="113">
        <v>2018</v>
      </c>
      <c r="J118" s="113">
        <v>2019</v>
      </c>
      <c r="K118" s="113">
        <v>2020</v>
      </c>
    </row>
    <row r="119" spans="2:11" ht="15" customHeight="1">
      <c r="B119" s="136" t="s">
        <v>29</v>
      </c>
      <c r="C119" s="267">
        <f>AVERAGE(C120:C146)</f>
        <v>1978.2251851851852</v>
      </c>
      <c r="D119" s="267">
        <f t="shared" ref="D119:K119" si="3">AVERAGE(D120:D146)</f>
        <v>1985.7459259259263</v>
      </c>
      <c r="E119" s="267">
        <f t="shared" si="3"/>
        <v>2024.5003703703705</v>
      </c>
      <c r="F119" s="267">
        <f t="shared" si="3"/>
        <v>2101.1366666666663</v>
      </c>
      <c r="G119" s="267">
        <f t="shared" si="3"/>
        <v>2163.6822222222227</v>
      </c>
      <c r="H119" s="267">
        <f t="shared" si="3"/>
        <v>2219.4177777777782</v>
      </c>
      <c r="I119" s="267">
        <f t="shared" si="3"/>
        <v>2294.140740740741</v>
      </c>
      <c r="J119" s="267">
        <f t="shared" si="3"/>
        <v>2315.9522222222222</v>
      </c>
      <c r="K119" s="267">
        <f t="shared" si="3"/>
        <v>2105.1003703703709</v>
      </c>
    </row>
    <row r="120" spans="2:11" ht="15" customHeight="1">
      <c r="B120" s="136" t="s">
        <v>69</v>
      </c>
      <c r="C120" s="267">
        <v>2562.48</v>
      </c>
      <c r="D120" s="267">
        <v>2558.87</v>
      </c>
      <c r="E120" s="267">
        <v>2875.39</v>
      </c>
      <c r="F120" s="267">
        <v>2908.2</v>
      </c>
      <c r="G120" s="267">
        <v>3018.4</v>
      </c>
      <c r="H120" s="267">
        <v>3218.67</v>
      </c>
      <c r="I120" s="267">
        <v>3294.73</v>
      </c>
      <c r="J120" s="267">
        <v>3403.79</v>
      </c>
      <c r="K120" s="267">
        <v>3308.85</v>
      </c>
    </row>
    <row r="121" spans="2:11" ht="15" customHeight="1">
      <c r="B121" s="136" t="s">
        <v>47</v>
      </c>
      <c r="C121" s="267">
        <v>2799.1</v>
      </c>
      <c r="D121" s="267">
        <v>2843</v>
      </c>
      <c r="E121" s="267">
        <v>2795.8</v>
      </c>
      <c r="F121" s="267">
        <v>2858</v>
      </c>
      <c r="G121" s="267">
        <v>2826.1</v>
      </c>
      <c r="H121" s="267">
        <v>2918.8</v>
      </c>
      <c r="I121" s="267">
        <v>3018</v>
      </c>
      <c r="J121" s="267">
        <v>3092.3</v>
      </c>
      <c r="K121" s="267">
        <v>3055.2</v>
      </c>
    </row>
    <row r="122" spans="2:11" ht="15" customHeight="1">
      <c r="B122" s="136" t="s">
        <v>54</v>
      </c>
      <c r="C122" s="267">
        <v>103.21</v>
      </c>
      <c r="D122" s="267">
        <v>114.51</v>
      </c>
      <c r="E122" s="267">
        <v>121.41</v>
      </c>
      <c r="F122" s="267">
        <v>128.85</v>
      </c>
      <c r="G122" s="267">
        <v>151.11000000000001</v>
      </c>
      <c r="H122" s="267">
        <v>156.75</v>
      </c>
      <c r="I122" s="267">
        <v>174.27</v>
      </c>
      <c r="J122" s="267">
        <v>180.57</v>
      </c>
      <c r="K122" s="267">
        <v>190.46</v>
      </c>
    </row>
    <row r="123" spans="2:11" ht="15" customHeight="1">
      <c r="B123" s="136" t="s">
        <v>49</v>
      </c>
      <c r="C123" s="267">
        <v>349.05</v>
      </c>
      <c r="D123" s="267">
        <v>347.7</v>
      </c>
      <c r="E123" s="267">
        <v>368.99</v>
      </c>
      <c r="F123" s="267">
        <v>370</v>
      </c>
      <c r="G123" s="267">
        <v>391.56</v>
      </c>
      <c r="H123" s="267">
        <v>431.01</v>
      </c>
      <c r="I123" s="267">
        <v>415.75</v>
      </c>
      <c r="J123" s="267">
        <v>429.47</v>
      </c>
      <c r="K123" s="267">
        <v>365.75</v>
      </c>
    </row>
    <row r="124" spans="2:11" ht="15" customHeight="1">
      <c r="B124" s="136" t="s">
        <v>50</v>
      </c>
      <c r="C124" s="267">
        <v>137.9</v>
      </c>
      <c r="D124" s="267">
        <v>108.1</v>
      </c>
      <c r="E124" s="267">
        <v>117.9</v>
      </c>
      <c r="F124" s="267">
        <v>114.9</v>
      </c>
      <c r="G124" s="267">
        <v>116.2</v>
      </c>
      <c r="H124" s="267">
        <v>123.1</v>
      </c>
      <c r="I124" s="267">
        <v>125.6</v>
      </c>
      <c r="J124" s="267">
        <v>116.3</v>
      </c>
      <c r="K124" s="267">
        <v>113.5</v>
      </c>
    </row>
    <row r="125" spans="2:11" ht="15" customHeight="1">
      <c r="B125" s="136" t="s">
        <v>64</v>
      </c>
      <c r="C125" s="267">
        <v>219.33</v>
      </c>
      <c r="D125" s="267">
        <v>216.05</v>
      </c>
      <c r="E125" s="267">
        <v>214.52</v>
      </c>
      <c r="F125" s="267">
        <v>228.78</v>
      </c>
      <c r="G125" s="267">
        <v>237.26</v>
      </c>
      <c r="H125" s="267">
        <v>253.06</v>
      </c>
      <c r="I125" s="267">
        <v>262.76</v>
      </c>
      <c r="J125" s="267">
        <v>269.38</v>
      </c>
      <c r="K125" s="267">
        <v>237.5</v>
      </c>
    </row>
    <row r="126" spans="2:11" ht="15" customHeight="1">
      <c r="B126" s="136" t="s">
        <v>68</v>
      </c>
      <c r="C126" s="267">
        <v>3433.09</v>
      </c>
      <c r="D126" s="267">
        <v>3811.02</v>
      </c>
      <c r="E126" s="267">
        <v>3885.43</v>
      </c>
      <c r="F126" s="267">
        <v>4198.8999999999996</v>
      </c>
      <c r="G126" s="267">
        <v>4375.1400000000003</v>
      </c>
      <c r="H126" s="267">
        <v>4420.2700000000004</v>
      </c>
      <c r="I126" s="267">
        <v>4514.01</v>
      </c>
      <c r="J126" s="267">
        <v>4441.07</v>
      </c>
      <c r="K126" s="267">
        <v>4208.47</v>
      </c>
    </row>
    <row r="127" spans="2:11" ht="15" customHeight="1">
      <c r="B127" s="136" t="s">
        <v>70</v>
      </c>
      <c r="C127" s="267">
        <v>10.79</v>
      </c>
      <c r="D127" s="267">
        <v>10.94</v>
      </c>
      <c r="E127" s="267">
        <v>11.31</v>
      </c>
      <c r="F127" s="267">
        <v>12.16</v>
      </c>
      <c r="G127" s="267">
        <v>12.53</v>
      </c>
      <c r="H127" s="267">
        <v>13.05</v>
      </c>
      <c r="I127" s="267">
        <v>13.24</v>
      </c>
      <c r="J127" s="267">
        <v>13.37</v>
      </c>
      <c r="K127" s="267">
        <v>11.1</v>
      </c>
    </row>
    <row r="128" spans="2:11" ht="15" customHeight="1">
      <c r="B128" s="136" t="s">
        <v>71</v>
      </c>
      <c r="C128" s="267">
        <v>1820</v>
      </c>
      <c r="D128" s="267">
        <v>1853</v>
      </c>
      <c r="E128" s="267">
        <v>1847</v>
      </c>
      <c r="F128" s="267">
        <v>1854</v>
      </c>
      <c r="G128" s="267">
        <v>2084</v>
      </c>
      <c r="H128" s="267">
        <v>2177</v>
      </c>
      <c r="I128" s="267">
        <v>2218</v>
      </c>
      <c r="J128" s="267">
        <v>2063</v>
      </c>
      <c r="K128" s="267">
        <v>1908</v>
      </c>
    </row>
    <row r="129" spans="2:11" ht="15" customHeight="1">
      <c r="B129" s="136" t="s">
        <v>51</v>
      </c>
      <c r="C129" s="267">
        <v>5983</v>
      </c>
      <c r="D129" s="267">
        <v>5859</v>
      </c>
      <c r="E129" s="267">
        <v>5893</v>
      </c>
      <c r="F129" s="267">
        <v>5873</v>
      </c>
      <c r="G129" s="267">
        <v>5716</v>
      </c>
      <c r="H129" s="267">
        <v>5933</v>
      </c>
      <c r="I129" s="267">
        <v>6319</v>
      </c>
      <c r="J129" s="267">
        <v>6259</v>
      </c>
      <c r="K129" s="267">
        <v>5415</v>
      </c>
    </row>
    <row r="130" spans="2:11" ht="15" customHeight="1">
      <c r="B130" s="136" t="s">
        <v>57</v>
      </c>
      <c r="C130" s="267">
        <v>9397</v>
      </c>
      <c r="D130" s="267">
        <v>9445</v>
      </c>
      <c r="E130" s="267">
        <v>9490</v>
      </c>
      <c r="F130" s="267">
        <v>9833</v>
      </c>
      <c r="G130" s="267">
        <v>10027</v>
      </c>
      <c r="H130" s="267">
        <v>10065</v>
      </c>
      <c r="I130" s="267">
        <v>10249</v>
      </c>
      <c r="J130" s="267">
        <v>10538</v>
      </c>
      <c r="K130" s="267">
        <v>9878</v>
      </c>
    </row>
    <row r="131" spans="2:11" ht="15" customHeight="1">
      <c r="B131" s="136" t="s">
        <v>58</v>
      </c>
      <c r="C131" s="267">
        <v>1316</v>
      </c>
      <c r="D131" s="267">
        <v>1275</v>
      </c>
      <c r="E131" s="267">
        <v>1309</v>
      </c>
      <c r="F131" s="267">
        <v>1371</v>
      </c>
      <c r="G131" s="267">
        <v>1390</v>
      </c>
      <c r="H131" s="267">
        <v>1440</v>
      </c>
      <c r="I131" s="267">
        <v>1455</v>
      </c>
      <c r="J131" s="267">
        <v>1501</v>
      </c>
      <c r="K131" s="267">
        <v>1396</v>
      </c>
    </row>
    <row r="132" spans="2:11" ht="15" customHeight="1">
      <c r="B132" s="136" t="s">
        <v>46</v>
      </c>
      <c r="C132" s="267">
        <v>410.11</v>
      </c>
      <c r="D132" s="267">
        <v>396.78</v>
      </c>
      <c r="E132" s="267">
        <v>392.39</v>
      </c>
      <c r="F132" s="267">
        <v>407.19</v>
      </c>
      <c r="G132" s="267">
        <v>413.77</v>
      </c>
      <c r="H132" s="267">
        <v>435.72</v>
      </c>
      <c r="I132" s="267">
        <v>441.66</v>
      </c>
      <c r="J132" s="267">
        <v>458.22</v>
      </c>
      <c r="K132" s="267">
        <v>411.83</v>
      </c>
    </row>
    <row r="133" spans="2:11" ht="15" customHeight="1">
      <c r="B133" s="136" t="s">
        <v>45</v>
      </c>
      <c r="C133" s="267">
        <v>1472.09</v>
      </c>
      <c r="D133" s="267">
        <v>1664.16</v>
      </c>
      <c r="E133" s="267">
        <v>1796.15</v>
      </c>
      <c r="F133" s="267">
        <v>1887.14</v>
      </c>
      <c r="G133" s="267">
        <v>1923.95</v>
      </c>
      <c r="H133" s="267">
        <v>1928.81</v>
      </c>
      <c r="I133" s="267">
        <v>1917.11</v>
      </c>
      <c r="J133" s="267">
        <v>1986.75</v>
      </c>
      <c r="K133" s="267">
        <v>1728.66</v>
      </c>
    </row>
    <row r="134" spans="2:11" ht="15" customHeight="1">
      <c r="B134" s="136" t="s">
        <v>55</v>
      </c>
      <c r="C134" s="267">
        <v>9944</v>
      </c>
      <c r="D134" s="267">
        <v>9702</v>
      </c>
      <c r="E134" s="267">
        <v>9672</v>
      </c>
      <c r="F134" s="267">
        <v>9987</v>
      </c>
      <c r="G134" s="267">
        <v>10490</v>
      </c>
      <c r="H134" s="267">
        <v>10492</v>
      </c>
      <c r="I134" s="267">
        <v>10877</v>
      </c>
      <c r="J134" s="267">
        <v>10687</v>
      </c>
      <c r="K134" s="267">
        <v>9320</v>
      </c>
    </row>
    <row r="135" spans="2:11" ht="15" customHeight="1">
      <c r="B135" s="136" t="s">
        <v>66</v>
      </c>
      <c r="C135" s="267">
        <v>94.2</v>
      </c>
      <c r="D135" s="267">
        <v>102.88</v>
      </c>
      <c r="E135" s="267">
        <v>103.92</v>
      </c>
      <c r="F135" s="267">
        <v>110.87</v>
      </c>
      <c r="G135" s="267">
        <v>115.68</v>
      </c>
      <c r="H135" s="267">
        <v>112.85</v>
      </c>
      <c r="I135" s="267">
        <v>115.8</v>
      </c>
      <c r="J135" s="267">
        <v>116.41</v>
      </c>
      <c r="K135" s="267">
        <v>119.22</v>
      </c>
    </row>
    <row r="136" spans="2:11" ht="15" customHeight="1">
      <c r="B136" s="136" t="s">
        <v>60</v>
      </c>
      <c r="C136" s="267">
        <v>15.39</v>
      </c>
      <c r="D136" s="267">
        <v>30.55</v>
      </c>
      <c r="E136" s="267">
        <v>36.74</v>
      </c>
      <c r="F136" s="267">
        <v>31.73</v>
      </c>
      <c r="G136" s="267">
        <v>33.65</v>
      </c>
      <c r="H136" s="267">
        <v>34.450000000000003</v>
      </c>
      <c r="I136" s="267">
        <v>38.51</v>
      </c>
      <c r="J136" s="267">
        <v>38.24</v>
      </c>
      <c r="K136" s="267">
        <v>50.75</v>
      </c>
    </row>
    <row r="137" spans="2:11" ht="15" customHeight="1">
      <c r="B137" s="136" t="s">
        <v>52</v>
      </c>
      <c r="C137" s="267">
        <v>61.86</v>
      </c>
      <c r="D137" s="267">
        <v>69.73</v>
      </c>
      <c r="E137" s="267">
        <v>69.62</v>
      </c>
      <c r="F137" s="267">
        <v>69.459999999999994</v>
      </c>
      <c r="G137" s="267">
        <v>67.66</v>
      </c>
      <c r="H137" s="267">
        <v>67.48</v>
      </c>
      <c r="I137" s="267">
        <v>67.930000000000007</v>
      </c>
      <c r="J137" s="267">
        <v>68.25</v>
      </c>
      <c r="K137" s="267">
        <v>69.069999999999993</v>
      </c>
    </row>
    <row r="138" spans="2:11" ht="15" customHeight="1">
      <c r="B138" s="136" t="s">
        <v>48</v>
      </c>
      <c r="C138" s="267">
        <v>87.18</v>
      </c>
      <c r="D138" s="267">
        <v>86.04</v>
      </c>
      <c r="E138" s="267">
        <v>94.63</v>
      </c>
      <c r="F138" s="267">
        <v>108.59</v>
      </c>
      <c r="G138" s="267">
        <v>112.86</v>
      </c>
      <c r="H138" s="267">
        <v>123.65</v>
      </c>
      <c r="I138" s="267">
        <v>130.72999999999999</v>
      </c>
      <c r="J138" s="267">
        <v>136.54</v>
      </c>
      <c r="K138" s="267">
        <v>122.39</v>
      </c>
    </row>
    <row r="139" spans="2:11" ht="15" customHeight="1">
      <c r="B139" s="136" t="s">
        <v>63</v>
      </c>
      <c r="C139" s="267">
        <v>6515</v>
      </c>
      <c r="D139" s="267">
        <v>6126</v>
      </c>
      <c r="E139" s="267">
        <v>6555</v>
      </c>
      <c r="F139" s="267">
        <v>7001</v>
      </c>
      <c r="G139" s="267">
        <v>7161</v>
      </c>
      <c r="H139" s="267">
        <v>7678</v>
      </c>
      <c r="I139" s="267">
        <v>8077</v>
      </c>
      <c r="J139" s="267">
        <v>8236</v>
      </c>
      <c r="K139" s="267">
        <v>7392</v>
      </c>
    </row>
    <row r="140" spans="2:11" ht="15" customHeight="1">
      <c r="B140" s="136" t="s">
        <v>56</v>
      </c>
      <c r="C140" s="267">
        <v>729.56</v>
      </c>
      <c r="D140" s="267">
        <v>763.31</v>
      </c>
      <c r="E140" s="267">
        <v>829.05</v>
      </c>
      <c r="F140" s="267">
        <v>911.79</v>
      </c>
      <c r="G140" s="267">
        <v>965.58</v>
      </c>
      <c r="H140" s="267">
        <v>1063.8900000000001</v>
      </c>
      <c r="I140" s="267">
        <v>1147.01</v>
      </c>
      <c r="J140" s="267">
        <v>1185.31</v>
      </c>
      <c r="K140" s="267">
        <v>954.99</v>
      </c>
    </row>
    <row r="141" spans="2:11" ht="15" customHeight="1">
      <c r="B141" s="136" t="s">
        <v>65</v>
      </c>
      <c r="C141" s="267">
        <v>812.01</v>
      </c>
      <c r="D141" s="267">
        <v>888.32</v>
      </c>
      <c r="E141" s="267">
        <v>1014.65</v>
      </c>
      <c r="F141" s="267">
        <v>1122.8599999999999</v>
      </c>
      <c r="G141" s="267">
        <v>1251.3599999999999</v>
      </c>
      <c r="H141" s="267">
        <v>1374.47</v>
      </c>
      <c r="I141" s="267">
        <v>1435.02</v>
      </c>
      <c r="J141" s="267">
        <v>1458.62</v>
      </c>
      <c r="K141" s="267">
        <v>1130.4100000000001</v>
      </c>
    </row>
    <row r="142" spans="2:11" ht="15" customHeight="1">
      <c r="B142" s="136" t="s">
        <v>67</v>
      </c>
      <c r="C142" s="267">
        <v>351.58</v>
      </c>
      <c r="D142" s="267">
        <v>397.67</v>
      </c>
      <c r="E142" s="267">
        <v>393.52</v>
      </c>
      <c r="F142" s="267">
        <v>403</v>
      </c>
      <c r="G142" s="267">
        <v>400.79</v>
      </c>
      <c r="H142" s="267">
        <v>258.23</v>
      </c>
      <c r="I142" s="267">
        <v>280.89999999999998</v>
      </c>
      <c r="J142" s="267">
        <v>313.93</v>
      </c>
      <c r="K142" s="267">
        <v>308.39</v>
      </c>
    </row>
    <row r="143" spans="2:11" ht="15" customHeight="1">
      <c r="B143" s="136" t="s">
        <v>62</v>
      </c>
      <c r="C143" s="267">
        <v>165.83</v>
      </c>
      <c r="D143" s="267">
        <v>198.49</v>
      </c>
      <c r="E143" s="267">
        <v>207.64</v>
      </c>
      <c r="F143" s="267">
        <v>203.9</v>
      </c>
      <c r="G143" s="267">
        <v>213.51</v>
      </c>
      <c r="H143" s="267">
        <v>223.29</v>
      </c>
      <c r="I143" s="267">
        <v>232.57</v>
      </c>
      <c r="J143" s="267">
        <v>233.09</v>
      </c>
      <c r="K143" s="267">
        <v>200.16</v>
      </c>
    </row>
    <row r="144" spans="2:11" ht="15" customHeight="1">
      <c r="B144" s="136" t="s">
        <v>53</v>
      </c>
      <c r="C144" s="267">
        <v>143.83000000000001</v>
      </c>
      <c r="D144" s="267">
        <v>163.61000000000001</v>
      </c>
      <c r="E144" s="267">
        <v>170.55</v>
      </c>
      <c r="F144" s="267">
        <v>177.45</v>
      </c>
      <c r="G144" s="267">
        <v>178.03</v>
      </c>
      <c r="H144" s="267">
        <v>187.87</v>
      </c>
      <c r="I144" s="267">
        <v>199.04</v>
      </c>
      <c r="J144" s="267">
        <v>223.32</v>
      </c>
      <c r="K144" s="267">
        <v>211.58</v>
      </c>
    </row>
    <row r="145" spans="2:11" ht="15" customHeight="1">
      <c r="B145" s="136" t="s">
        <v>61</v>
      </c>
      <c r="C145" s="267">
        <v>2686</v>
      </c>
      <c r="D145" s="267">
        <v>2676</v>
      </c>
      <c r="E145" s="267">
        <v>2549</v>
      </c>
      <c r="F145" s="267">
        <v>2553</v>
      </c>
      <c r="G145" s="267">
        <v>2666</v>
      </c>
      <c r="H145" s="267">
        <v>2726</v>
      </c>
      <c r="I145" s="267">
        <v>2865</v>
      </c>
      <c r="J145" s="267">
        <v>2963</v>
      </c>
      <c r="K145" s="267">
        <v>2625</v>
      </c>
    </row>
    <row r="146" spans="2:11" ht="15" customHeight="1">
      <c r="B146" s="136" t="s">
        <v>59</v>
      </c>
      <c r="C146" s="267">
        <v>1792.49</v>
      </c>
      <c r="D146" s="267">
        <v>1907.41</v>
      </c>
      <c r="E146" s="267">
        <v>1846.9</v>
      </c>
      <c r="F146" s="267">
        <v>2004.92</v>
      </c>
      <c r="G146" s="267">
        <v>2080.2800000000002</v>
      </c>
      <c r="H146" s="267">
        <v>2067.86</v>
      </c>
      <c r="I146" s="267">
        <v>2057.16</v>
      </c>
      <c r="J146" s="267">
        <v>2118.7800000000002</v>
      </c>
      <c r="K146" s="267">
        <v>2105.4299999999998</v>
      </c>
    </row>
    <row r="150" spans="2:11" ht="15" customHeight="1">
      <c r="B150" s="21" t="s">
        <v>132</v>
      </c>
    </row>
    <row r="151" spans="2:11" ht="15" customHeight="1">
      <c r="C151" s="113">
        <v>2012</v>
      </c>
      <c r="D151" s="113">
        <v>2013</v>
      </c>
      <c r="E151" s="113">
        <v>2014</v>
      </c>
      <c r="F151" s="113">
        <v>2015</v>
      </c>
      <c r="G151" s="113">
        <v>2016</v>
      </c>
      <c r="H151" s="113">
        <v>2017</v>
      </c>
      <c r="I151" s="113">
        <v>2018</v>
      </c>
      <c r="J151" s="113">
        <v>2019</v>
      </c>
      <c r="K151" s="113">
        <v>2020</v>
      </c>
    </row>
    <row r="152" spans="2:11" ht="15" customHeight="1">
      <c r="B152" s="136" t="s">
        <v>29</v>
      </c>
      <c r="C152" s="267">
        <f>AVERAGE(C153:C179)</f>
        <v>360.06666666666655</v>
      </c>
      <c r="D152" s="267">
        <f t="shared" ref="D152:K152" si="4">AVERAGE(D153:D179)</f>
        <v>359.45666666666671</v>
      </c>
      <c r="E152" s="267">
        <f t="shared" si="4"/>
        <v>373.09703703703701</v>
      </c>
      <c r="F152" s="267">
        <f t="shared" si="4"/>
        <v>391.18925925925913</v>
      </c>
      <c r="G152" s="267">
        <f t="shared" si="4"/>
        <v>390.10185185185185</v>
      </c>
      <c r="H152" s="267">
        <f t="shared" si="4"/>
        <v>394.84740740740739</v>
      </c>
      <c r="I152" s="267">
        <f t="shared" si="4"/>
        <v>392.97481481481486</v>
      </c>
      <c r="J152" s="267">
        <f t="shared" si="4"/>
        <v>395.05370370370377</v>
      </c>
      <c r="K152" s="267">
        <f t="shared" si="4"/>
        <v>393.91481481481475</v>
      </c>
    </row>
    <row r="153" spans="2:11" ht="15" customHeight="1">
      <c r="B153" s="136" t="s">
        <v>69</v>
      </c>
      <c r="C153" s="267">
        <v>72.16</v>
      </c>
      <c r="D153" s="267">
        <v>72.89</v>
      </c>
      <c r="E153" s="267">
        <v>75.7</v>
      </c>
      <c r="F153" s="267">
        <v>79.11</v>
      </c>
      <c r="G153" s="267">
        <v>81.260000000000005</v>
      </c>
      <c r="H153" s="267">
        <v>86.35</v>
      </c>
      <c r="I153" s="267">
        <v>104.02</v>
      </c>
      <c r="J153" s="267">
        <v>98.29</v>
      </c>
      <c r="K153" s="267">
        <v>75.099999999999994</v>
      </c>
    </row>
    <row r="154" spans="2:11" ht="15" customHeight="1">
      <c r="B154" s="136" t="s">
        <v>47</v>
      </c>
      <c r="C154" s="267">
        <v>512.5</v>
      </c>
      <c r="D154" s="267">
        <v>519.1</v>
      </c>
      <c r="E154" s="267">
        <v>509.9</v>
      </c>
      <c r="F154" s="267">
        <v>497.3</v>
      </c>
      <c r="G154" s="267">
        <v>560.29999999999995</v>
      </c>
      <c r="H154" s="267">
        <v>540.79999999999995</v>
      </c>
      <c r="I154" s="267">
        <v>583.9</v>
      </c>
      <c r="J154" s="267">
        <v>574.1</v>
      </c>
      <c r="K154" s="267">
        <v>585.79999999999995</v>
      </c>
    </row>
    <row r="155" spans="2:11" ht="15" customHeight="1">
      <c r="B155" s="136" t="s">
        <v>54</v>
      </c>
      <c r="C155" s="267">
        <v>20.21</v>
      </c>
      <c r="D155" s="267">
        <v>31.84</v>
      </c>
      <c r="E155" s="267">
        <v>30.62</v>
      </c>
      <c r="F155" s="267">
        <v>30.63</v>
      </c>
      <c r="G155" s="267">
        <v>32.68</v>
      </c>
      <c r="H155" s="267">
        <v>30.89</v>
      </c>
      <c r="I155" s="267">
        <v>31.94</v>
      </c>
      <c r="J155" s="267">
        <v>31.62</v>
      </c>
      <c r="K155" s="267">
        <v>26.57</v>
      </c>
    </row>
    <row r="156" spans="2:11" ht="15" customHeight="1">
      <c r="B156" s="136" t="s">
        <v>49</v>
      </c>
      <c r="C156" s="267">
        <v>7.92</v>
      </c>
      <c r="D156" s="267">
        <v>7.58</v>
      </c>
      <c r="E156" s="267">
        <v>7.48</v>
      </c>
      <c r="F156" s="267">
        <v>7.16</v>
      </c>
      <c r="G156" s="267">
        <v>7.93</v>
      </c>
      <c r="H156" s="267">
        <v>7.58</v>
      </c>
      <c r="I156" s="267">
        <v>10.23</v>
      </c>
      <c r="J156" s="267">
        <v>17.18</v>
      </c>
      <c r="K156" s="267">
        <v>17.850000000000001</v>
      </c>
    </row>
    <row r="157" spans="2:11" ht="15" customHeight="1">
      <c r="B157" s="136" t="s">
        <v>50</v>
      </c>
      <c r="C157" s="267">
        <v>1.4</v>
      </c>
      <c r="D157" s="267">
        <v>1</v>
      </c>
      <c r="E157" s="267">
        <v>0.9</v>
      </c>
      <c r="F157" s="267">
        <v>0.9</v>
      </c>
      <c r="G157" s="267">
        <v>1.1000000000000001</v>
      </c>
      <c r="H157" s="267">
        <v>4.8</v>
      </c>
      <c r="I157" s="267">
        <v>6.4</v>
      </c>
      <c r="J157" s="267">
        <v>6.6</v>
      </c>
      <c r="K157" s="267">
        <v>6.5</v>
      </c>
    </row>
    <row r="158" spans="2:11" ht="15" customHeight="1">
      <c r="B158" s="136" t="s">
        <v>64</v>
      </c>
      <c r="C158" s="267">
        <v>38.049999999999997</v>
      </c>
      <c r="D158" s="267">
        <v>28.48</v>
      </c>
      <c r="E158" s="267">
        <v>29.27</v>
      </c>
      <c r="F158" s="267">
        <v>30.98</v>
      </c>
      <c r="G158" s="267">
        <v>25.97</v>
      </c>
      <c r="H158" s="267">
        <v>22.37</v>
      </c>
      <c r="I158" s="267">
        <v>25.03</v>
      </c>
      <c r="J158" s="267">
        <v>24.04</v>
      </c>
      <c r="K158" s="267">
        <v>29.86</v>
      </c>
    </row>
    <row r="159" spans="2:11" ht="15" customHeight="1">
      <c r="B159" s="136" t="s">
        <v>68</v>
      </c>
      <c r="C159" s="267">
        <v>588.46</v>
      </c>
      <c r="D159" s="267">
        <v>658.56</v>
      </c>
      <c r="E159" s="267">
        <v>569.15</v>
      </c>
      <c r="F159" s="267">
        <v>624.73</v>
      </c>
      <c r="G159" s="267">
        <v>555.70000000000005</v>
      </c>
      <c r="H159" s="267">
        <v>508.6</v>
      </c>
      <c r="I159" s="267">
        <v>525.33000000000004</v>
      </c>
      <c r="J159" s="267">
        <v>495.14</v>
      </c>
      <c r="K159" s="267">
        <v>517.49</v>
      </c>
    </row>
    <row r="160" spans="2:11" ht="15" customHeight="1">
      <c r="B160" s="136" t="s">
        <v>70</v>
      </c>
      <c r="C160" s="267">
        <v>46.36</v>
      </c>
      <c r="D160" s="267">
        <v>52.76</v>
      </c>
      <c r="E160" s="267">
        <v>57.98</v>
      </c>
      <c r="F160" s="267">
        <v>59.44</v>
      </c>
      <c r="G160" s="267">
        <v>65.38</v>
      </c>
      <c r="H160" s="267">
        <v>68.42</v>
      </c>
      <c r="I160" s="267">
        <v>71.98</v>
      </c>
      <c r="J160" s="267">
        <v>59.12</v>
      </c>
      <c r="K160" s="267">
        <v>44.63</v>
      </c>
    </row>
    <row r="161" spans="2:11" ht="15" customHeight="1">
      <c r="B161" s="136" t="s">
        <v>71</v>
      </c>
      <c r="C161" s="267">
        <v>122</v>
      </c>
      <c r="D161" s="267">
        <v>125</v>
      </c>
      <c r="E161" s="267">
        <v>109</v>
      </c>
      <c r="F161" s="267">
        <v>97</v>
      </c>
      <c r="G161" s="267">
        <v>73</v>
      </c>
      <c r="H161" s="267">
        <v>62</v>
      </c>
      <c r="I161" s="267">
        <v>65</v>
      </c>
      <c r="J161" s="267">
        <v>55</v>
      </c>
      <c r="K161" s="267">
        <v>53</v>
      </c>
    </row>
    <row r="162" spans="2:11" ht="15" customHeight="1">
      <c r="B162" s="136" t="s">
        <v>51</v>
      </c>
      <c r="C162" s="267">
        <v>3048</v>
      </c>
      <c r="D162" s="267">
        <v>3130</v>
      </c>
      <c r="E162" s="267">
        <v>3177</v>
      </c>
      <c r="F162" s="267">
        <v>3051</v>
      </c>
      <c r="G162" s="267">
        <v>3067</v>
      </c>
      <c r="H162" s="267">
        <v>3095</v>
      </c>
      <c r="I162" s="267">
        <v>2924</v>
      </c>
      <c r="J162" s="267">
        <v>2839</v>
      </c>
      <c r="K162" s="267">
        <v>2658</v>
      </c>
    </row>
    <row r="163" spans="2:11" ht="15" customHeight="1">
      <c r="B163" s="136" t="s">
        <v>57</v>
      </c>
      <c r="C163" s="267">
        <v>13</v>
      </c>
      <c r="D163" s="267">
        <v>10</v>
      </c>
      <c r="E163" s="267">
        <v>10</v>
      </c>
      <c r="F163" s="267">
        <v>10</v>
      </c>
      <c r="G163" s="267">
        <v>10</v>
      </c>
      <c r="H163" s="267">
        <v>9</v>
      </c>
      <c r="I163" s="267">
        <v>8</v>
      </c>
      <c r="J163" s="267">
        <v>8</v>
      </c>
      <c r="K163" s="267">
        <v>8</v>
      </c>
    </row>
    <row r="164" spans="2:11" ht="15" customHeight="1">
      <c r="B164" s="136" t="s">
        <v>58</v>
      </c>
      <c r="C164" s="267">
        <v>0</v>
      </c>
      <c r="D164" s="267">
        <v>0</v>
      </c>
      <c r="E164" s="267">
        <v>0</v>
      </c>
      <c r="F164" s="267">
        <v>0</v>
      </c>
      <c r="G164" s="267">
        <v>0</v>
      </c>
      <c r="H164" s="267">
        <v>0</v>
      </c>
      <c r="I164" s="267">
        <v>18</v>
      </c>
      <c r="J164" s="267">
        <v>9</v>
      </c>
      <c r="K164" s="267">
        <v>4</v>
      </c>
    </row>
    <row r="165" spans="2:11" ht="15" customHeight="1">
      <c r="B165" s="136" t="s">
        <v>46</v>
      </c>
      <c r="C165" s="267">
        <v>226.37</v>
      </c>
      <c r="D165" s="267">
        <v>212.52</v>
      </c>
      <c r="E165" s="267">
        <v>221.32</v>
      </c>
      <c r="F165" s="267">
        <v>280.48</v>
      </c>
      <c r="G165" s="267">
        <v>290.14</v>
      </c>
      <c r="H165" s="267">
        <v>335.42</v>
      </c>
      <c r="I165" s="267">
        <v>330.93</v>
      </c>
      <c r="J165" s="267">
        <v>342.55</v>
      </c>
      <c r="K165" s="267">
        <v>291.62</v>
      </c>
    </row>
    <row r="166" spans="2:11" ht="15" customHeight="1">
      <c r="B166" s="136" t="s">
        <v>45</v>
      </c>
      <c r="C166" s="267">
        <v>66.95</v>
      </c>
      <c r="D166" s="267">
        <v>59.37</v>
      </c>
      <c r="E166" s="267">
        <v>47.57</v>
      </c>
      <c r="F166" s="267">
        <v>47.22</v>
      </c>
      <c r="G166" s="267">
        <v>58.28</v>
      </c>
      <c r="H166" s="267">
        <v>45.56</v>
      </c>
      <c r="I166" s="267">
        <v>26.16</v>
      </c>
      <c r="J166" s="267">
        <v>18.43</v>
      </c>
      <c r="K166" s="267">
        <v>11.01</v>
      </c>
    </row>
    <row r="167" spans="2:11" ht="15" customHeight="1">
      <c r="B167" s="136" t="s">
        <v>55</v>
      </c>
      <c r="C167" s="267">
        <v>527</v>
      </c>
      <c r="D167" s="267">
        <v>485</v>
      </c>
      <c r="E167" s="267">
        <v>538</v>
      </c>
      <c r="F167" s="267">
        <v>645</v>
      </c>
      <c r="G167" s="267">
        <v>598</v>
      </c>
      <c r="H167" s="267">
        <v>640</v>
      </c>
      <c r="I167" s="267">
        <v>570</v>
      </c>
      <c r="J167" s="267">
        <v>490</v>
      </c>
      <c r="K167" s="267">
        <v>585</v>
      </c>
    </row>
    <row r="168" spans="2:11" ht="15" customHeight="1">
      <c r="B168" s="136" t="s">
        <v>66</v>
      </c>
      <c r="C168" s="267">
        <v>18.41</v>
      </c>
      <c r="D168" s="267">
        <v>20.329999999999998</v>
      </c>
      <c r="E168" s="267">
        <v>21.13</v>
      </c>
      <c r="F168" s="267">
        <v>23.07</v>
      </c>
      <c r="G168" s="267">
        <v>19</v>
      </c>
      <c r="H168" s="267">
        <v>26.9</v>
      </c>
      <c r="I168" s="267">
        <v>31.4</v>
      </c>
      <c r="J168" s="267">
        <v>31.77</v>
      </c>
      <c r="K168" s="267">
        <v>35.53</v>
      </c>
    </row>
    <row r="169" spans="2:11" ht="15" customHeight="1">
      <c r="B169" s="136" t="s">
        <v>60</v>
      </c>
      <c r="C169" s="267">
        <v>16.82</v>
      </c>
      <c r="D169" s="267">
        <v>19</v>
      </c>
      <c r="E169" s="267">
        <v>16.649999999999999</v>
      </c>
      <c r="F169" s="267">
        <v>36.86</v>
      </c>
      <c r="G169" s="267">
        <v>37.020000000000003</v>
      </c>
      <c r="H169" s="267">
        <v>41.03</v>
      </c>
      <c r="I169" s="267">
        <v>51.94</v>
      </c>
      <c r="J169" s="267">
        <v>46.3</v>
      </c>
      <c r="K169" s="267">
        <v>44.31</v>
      </c>
    </row>
    <row r="170" spans="2:11" ht="15" customHeight="1">
      <c r="B170" s="136" t="s">
        <v>52</v>
      </c>
      <c r="C170" s="267">
        <v>8.69</v>
      </c>
      <c r="D170" s="267">
        <v>6.19</v>
      </c>
      <c r="E170" s="267">
        <v>5.98</v>
      </c>
      <c r="F170" s="267">
        <v>14.73</v>
      </c>
      <c r="G170" s="267">
        <v>13.83</v>
      </c>
      <c r="H170" s="267">
        <v>10.130000000000001</v>
      </c>
      <c r="I170" s="267">
        <v>9.24</v>
      </c>
      <c r="J170" s="267">
        <v>10.62</v>
      </c>
      <c r="K170" s="267">
        <v>5.89</v>
      </c>
    </row>
    <row r="171" spans="2:11" ht="15" customHeight="1">
      <c r="B171" s="136" t="s">
        <v>48</v>
      </c>
      <c r="C171" s="267">
        <v>9.8699999999999992</v>
      </c>
      <c r="D171" s="267">
        <v>12.08</v>
      </c>
      <c r="E171" s="267">
        <v>16.53</v>
      </c>
      <c r="F171" s="267">
        <v>22.09</v>
      </c>
      <c r="G171" s="267">
        <v>19.260000000000002</v>
      </c>
      <c r="H171" s="267">
        <v>25.36</v>
      </c>
      <c r="I171" s="267">
        <v>29.28</v>
      </c>
      <c r="J171" s="267">
        <v>32.659999999999997</v>
      </c>
      <c r="K171" s="267">
        <v>31.03</v>
      </c>
    </row>
    <row r="172" spans="2:11" ht="15" customHeight="1">
      <c r="B172" s="136" t="s">
        <v>63</v>
      </c>
      <c r="C172" s="267">
        <v>3048</v>
      </c>
      <c r="D172" s="267">
        <v>2842</v>
      </c>
      <c r="E172" s="267">
        <v>3053</v>
      </c>
      <c r="F172" s="267">
        <v>3136</v>
      </c>
      <c r="G172" s="267">
        <v>3231</v>
      </c>
      <c r="H172" s="267">
        <v>3266</v>
      </c>
      <c r="I172" s="267">
        <v>3313</v>
      </c>
      <c r="J172" s="267">
        <v>3541</v>
      </c>
      <c r="K172" s="267">
        <v>3594</v>
      </c>
    </row>
    <row r="173" spans="2:11" ht="15" customHeight="1">
      <c r="B173" s="136" t="s">
        <v>56</v>
      </c>
      <c r="C173" s="267">
        <v>687.74</v>
      </c>
      <c r="D173" s="267">
        <v>339.73</v>
      </c>
      <c r="E173" s="267">
        <v>625.19000000000005</v>
      </c>
      <c r="F173" s="267">
        <v>725.13</v>
      </c>
      <c r="G173" s="267">
        <v>594.98</v>
      </c>
      <c r="H173" s="267">
        <v>559.08000000000004</v>
      </c>
      <c r="I173" s="267">
        <v>538.54</v>
      </c>
      <c r="J173" s="267">
        <v>572.65</v>
      </c>
      <c r="K173" s="267">
        <v>663.07</v>
      </c>
    </row>
    <row r="174" spans="2:11" ht="15" customHeight="1">
      <c r="B174" s="136" t="s">
        <v>65</v>
      </c>
      <c r="C174" s="267">
        <v>40.65</v>
      </c>
      <c r="D174" s="267">
        <v>38.47</v>
      </c>
      <c r="E174" s="267">
        <v>38.869999999999997</v>
      </c>
      <c r="F174" s="267">
        <v>36.119999999999997</v>
      </c>
      <c r="G174" s="267">
        <v>36.03</v>
      </c>
      <c r="H174" s="267">
        <v>37.22</v>
      </c>
      <c r="I174" s="267">
        <v>36.86</v>
      </c>
      <c r="J174" s="267">
        <v>39.92</v>
      </c>
      <c r="K174" s="267">
        <v>36.56</v>
      </c>
    </row>
    <row r="175" spans="2:11" ht="15" customHeight="1">
      <c r="B175" s="136" t="s">
        <v>67</v>
      </c>
      <c r="C175" s="267">
        <v>13.07</v>
      </c>
      <c r="D175" s="267">
        <v>11.11</v>
      </c>
      <c r="E175" s="267">
        <v>10.01</v>
      </c>
      <c r="F175" s="267">
        <v>8.2100000000000009</v>
      </c>
      <c r="G175" s="267">
        <v>10.47</v>
      </c>
      <c r="H175" s="267">
        <v>9.7799999999999994</v>
      </c>
      <c r="I175" s="267">
        <v>9.4499999999999993</v>
      </c>
      <c r="J175" s="267">
        <v>8.85</v>
      </c>
      <c r="K175" s="267">
        <v>9.14</v>
      </c>
    </row>
    <row r="176" spans="2:11" ht="15" customHeight="1">
      <c r="B176" s="136" t="s">
        <v>62</v>
      </c>
      <c r="C176" s="267">
        <v>34.42</v>
      </c>
      <c r="D176" s="267">
        <v>31.94</v>
      </c>
      <c r="E176" s="267">
        <v>30.91</v>
      </c>
      <c r="F176" s="267">
        <v>31.47</v>
      </c>
      <c r="G176" s="267">
        <v>32.14</v>
      </c>
      <c r="H176" s="267">
        <v>28.59</v>
      </c>
      <c r="I176" s="267">
        <v>28.59</v>
      </c>
      <c r="J176" s="267">
        <v>28.69</v>
      </c>
      <c r="K176" s="267">
        <v>25.91</v>
      </c>
    </row>
    <row r="177" spans="2:11" ht="15" customHeight="1">
      <c r="B177" s="136" t="s">
        <v>53</v>
      </c>
      <c r="C177" s="267">
        <v>58.25</v>
      </c>
      <c r="D177" s="267">
        <v>60.09</v>
      </c>
      <c r="E177" s="267">
        <v>58.89</v>
      </c>
      <c r="F177" s="267">
        <v>60.83</v>
      </c>
      <c r="G177" s="267">
        <v>59.7</v>
      </c>
      <c r="H177" s="267">
        <v>55.27</v>
      </c>
      <c r="I177" s="267">
        <v>55.52</v>
      </c>
      <c r="J177" s="267">
        <v>55.68</v>
      </c>
      <c r="K177" s="267">
        <v>56.8</v>
      </c>
    </row>
    <row r="178" spans="2:11" ht="15" customHeight="1">
      <c r="B178" s="136" t="s">
        <v>61</v>
      </c>
      <c r="C178" s="267">
        <v>362</v>
      </c>
      <c r="D178" s="267">
        <v>811</v>
      </c>
      <c r="E178" s="267">
        <v>692</v>
      </c>
      <c r="F178" s="267">
        <v>879</v>
      </c>
      <c r="G178" s="267">
        <v>925</v>
      </c>
      <c r="H178" s="267">
        <v>952</v>
      </c>
      <c r="I178" s="267">
        <v>957</v>
      </c>
      <c r="J178" s="267">
        <v>978</v>
      </c>
      <c r="K178" s="267">
        <v>933</v>
      </c>
    </row>
    <row r="179" spans="2:11" ht="15" customHeight="1">
      <c r="B179" s="136" t="s">
        <v>59</v>
      </c>
      <c r="C179" s="267">
        <v>133.5</v>
      </c>
      <c r="D179" s="267">
        <v>119.29</v>
      </c>
      <c r="E179" s="267">
        <v>120.57</v>
      </c>
      <c r="F179" s="267">
        <v>127.65</v>
      </c>
      <c r="G179" s="267">
        <v>127.58</v>
      </c>
      <c r="H179" s="267">
        <v>192.73</v>
      </c>
      <c r="I179" s="267">
        <v>248.58</v>
      </c>
      <c r="J179" s="267">
        <v>252.24</v>
      </c>
      <c r="K179" s="267">
        <v>286.02999999999997</v>
      </c>
    </row>
  </sheetData>
  <sortState xmlns:xlrd2="http://schemas.microsoft.com/office/spreadsheetml/2017/richdata2" ref="AE10:AF38">
    <sortCondition descending="1" ref="AF10:AF38"/>
  </sortState>
  <mergeCells count="2">
    <mergeCell ref="O9:R9"/>
    <mergeCell ref="U9:W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352D2-6996-42C4-8D90-3E1640C8C02B}">
  <dimension ref="B3:R74"/>
  <sheetViews>
    <sheetView showGridLines="0" zoomScaleNormal="100" workbookViewId="0"/>
  </sheetViews>
  <sheetFormatPr defaultColWidth="8.7265625" defaultRowHeight="13.8"/>
  <cols>
    <col min="1" max="1" width="3.7265625" customWidth="1"/>
    <col min="2" max="2" width="12.7265625" customWidth="1"/>
  </cols>
  <sheetData>
    <row r="3" spans="2:17">
      <c r="Q3" s="224"/>
    </row>
    <row r="4" spans="2:17">
      <c r="Q4" s="224"/>
    </row>
    <row r="5" spans="2:17" ht="17.399999999999999">
      <c r="B5" s="153" t="s">
        <v>332</v>
      </c>
    </row>
    <row r="6" spans="2:17">
      <c r="B6" s="125"/>
    </row>
    <row r="7" spans="2:17">
      <c r="B7" s="125" t="s">
        <v>331</v>
      </c>
    </row>
    <row r="8" spans="2:17">
      <c r="B8" s="4" t="s">
        <v>88</v>
      </c>
    </row>
    <row r="9" spans="2:17">
      <c r="C9" s="46" t="s">
        <v>80</v>
      </c>
      <c r="D9" s="46" t="s">
        <v>81</v>
      </c>
      <c r="E9" s="46" t="s">
        <v>24</v>
      </c>
      <c r="F9" s="46" t="s">
        <v>25</v>
      </c>
      <c r="G9" s="46" t="s">
        <v>26</v>
      </c>
      <c r="H9" s="46" t="s">
        <v>27</v>
      </c>
      <c r="I9" s="46" t="s">
        <v>28</v>
      </c>
      <c r="J9" s="46" t="s">
        <v>82</v>
      </c>
    </row>
    <row r="10" spans="2:17">
      <c r="B10" s="14" t="s">
        <v>29</v>
      </c>
      <c r="C10" s="132">
        <v>8411.8333333333339</v>
      </c>
      <c r="D10" s="132">
        <v>8509.1629629629624</v>
      </c>
      <c r="E10" s="132">
        <v>8686.6999999999989</v>
      </c>
      <c r="F10" s="132">
        <v>8880.9925925925927</v>
      </c>
      <c r="G10" s="132">
        <v>9066.4407407407398</v>
      </c>
      <c r="H10" s="132">
        <v>9487.1962962962953</v>
      </c>
      <c r="I10" s="132">
        <v>9933.0814814814821</v>
      </c>
      <c r="J10" s="132">
        <v>10447.481481481482</v>
      </c>
    </row>
    <row r="11" spans="2:17">
      <c r="B11" s="14" t="s">
        <v>69</v>
      </c>
      <c r="C11" s="132" t="s">
        <v>72</v>
      </c>
      <c r="D11" s="132" t="s">
        <v>72</v>
      </c>
      <c r="E11" s="132">
        <v>10211.4</v>
      </c>
      <c r="F11" s="132">
        <v>10454.4</v>
      </c>
      <c r="G11" s="132">
        <v>11320.5</v>
      </c>
      <c r="H11" s="132">
        <v>12544.7</v>
      </c>
      <c r="I11" s="132">
        <v>13454</v>
      </c>
      <c r="J11" s="132">
        <v>13875.1</v>
      </c>
    </row>
    <row r="12" spans="2:17">
      <c r="B12" s="14" t="s">
        <v>47</v>
      </c>
      <c r="C12" s="132" t="s">
        <v>72</v>
      </c>
      <c r="D12" s="132" t="s">
        <v>72</v>
      </c>
      <c r="E12" s="132">
        <v>13341.7</v>
      </c>
      <c r="F12" s="132">
        <v>13103.6</v>
      </c>
      <c r="G12" s="132">
        <v>13286.7</v>
      </c>
      <c r="H12" s="132">
        <v>14438.6</v>
      </c>
      <c r="I12" s="132">
        <v>15292.4</v>
      </c>
      <c r="J12" s="132">
        <v>15438.9</v>
      </c>
    </row>
    <row r="13" spans="2:17">
      <c r="B13" s="14" t="s">
        <v>54</v>
      </c>
      <c r="C13" s="132" t="s">
        <v>72</v>
      </c>
      <c r="D13" s="132" t="s">
        <v>72</v>
      </c>
      <c r="E13" s="132">
        <v>1096.2</v>
      </c>
      <c r="F13" s="132">
        <v>982.3</v>
      </c>
      <c r="G13" s="132">
        <v>662.1</v>
      </c>
      <c r="H13" s="132">
        <v>764.2</v>
      </c>
      <c r="I13" s="132">
        <v>711.7</v>
      </c>
      <c r="J13" s="132">
        <v>924.6</v>
      </c>
    </row>
    <row r="14" spans="2:17">
      <c r="B14" s="14" t="s">
        <v>49</v>
      </c>
      <c r="C14" s="132" t="s">
        <v>72</v>
      </c>
      <c r="D14" s="132" t="s">
        <v>72</v>
      </c>
      <c r="E14" s="132">
        <v>1029.4000000000001</v>
      </c>
      <c r="F14" s="132">
        <v>1065.7</v>
      </c>
      <c r="G14" s="132">
        <v>1102.0999999999999</v>
      </c>
      <c r="H14" s="132">
        <v>1192.7</v>
      </c>
      <c r="I14" s="132">
        <v>1218.5</v>
      </c>
      <c r="J14" s="132">
        <v>1250.5</v>
      </c>
    </row>
    <row r="15" spans="2:17">
      <c r="B15" s="14" t="s">
        <v>50</v>
      </c>
      <c r="C15" s="132">
        <v>380.6</v>
      </c>
      <c r="D15" s="132">
        <v>344.8</v>
      </c>
      <c r="E15" s="132">
        <v>275.5</v>
      </c>
      <c r="F15" s="132">
        <v>320.89999999999998</v>
      </c>
      <c r="G15" s="132">
        <v>302.60000000000002</v>
      </c>
      <c r="H15" s="132">
        <v>289.10000000000002</v>
      </c>
      <c r="I15" s="132">
        <v>304.7</v>
      </c>
      <c r="J15" s="132">
        <v>380.2</v>
      </c>
    </row>
    <row r="16" spans="2:17">
      <c r="B16" s="14" t="s">
        <v>64</v>
      </c>
      <c r="C16" s="132" t="s">
        <v>72</v>
      </c>
      <c r="D16" s="132" t="s">
        <v>72</v>
      </c>
      <c r="E16" s="132">
        <v>4397.3</v>
      </c>
      <c r="F16" s="132">
        <v>4660</v>
      </c>
      <c r="G16" s="132">
        <v>4752.6000000000004</v>
      </c>
      <c r="H16" s="132">
        <v>5260.2</v>
      </c>
      <c r="I16" s="132">
        <v>5775.1</v>
      </c>
      <c r="J16" s="132">
        <v>5848.2</v>
      </c>
    </row>
    <row r="17" spans="2:11">
      <c r="B17" s="14" t="s">
        <v>68</v>
      </c>
      <c r="C17" s="132">
        <v>5596.8</v>
      </c>
      <c r="D17" s="132">
        <v>5773.6</v>
      </c>
      <c r="E17" s="132">
        <v>5478.6</v>
      </c>
      <c r="F17" s="132">
        <v>5989.2</v>
      </c>
      <c r="G17" s="132">
        <v>5942</v>
      </c>
      <c r="H17" s="132">
        <v>6126.4</v>
      </c>
      <c r="I17" s="132">
        <v>6026</v>
      </c>
      <c r="J17" s="132">
        <v>6198.8</v>
      </c>
    </row>
    <row r="18" spans="2:11">
      <c r="B18" s="14" t="s">
        <v>70</v>
      </c>
      <c r="C18" s="132" t="s">
        <v>72</v>
      </c>
      <c r="D18" s="132" t="s">
        <v>72</v>
      </c>
      <c r="E18" s="132">
        <v>525.6</v>
      </c>
      <c r="F18" s="132">
        <v>588.1</v>
      </c>
      <c r="G18" s="132">
        <v>498.5</v>
      </c>
      <c r="H18" s="132">
        <v>555.29999999999995</v>
      </c>
      <c r="I18" s="132">
        <v>635.20000000000005</v>
      </c>
      <c r="J18" s="132">
        <v>620</v>
      </c>
    </row>
    <row r="19" spans="2:11">
      <c r="B19" s="14" t="s">
        <v>71</v>
      </c>
      <c r="C19" s="132" t="s">
        <v>72</v>
      </c>
      <c r="D19" s="132" t="s">
        <v>72</v>
      </c>
      <c r="E19" s="132">
        <v>3543.6</v>
      </c>
      <c r="F19" s="132">
        <v>3746.1</v>
      </c>
      <c r="G19" s="132">
        <v>3776.6</v>
      </c>
      <c r="H19" s="132">
        <v>3694.3</v>
      </c>
      <c r="I19" s="132">
        <v>3568.5</v>
      </c>
      <c r="J19" s="132">
        <v>3388</v>
      </c>
    </row>
    <row r="20" spans="2:11">
      <c r="B20" s="14" t="s">
        <v>51</v>
      </c>
      <c r="C20" s="132">
        <v>42055.3</v>
      </c>
      <c r="D20" s="132">
        <v>42913.9</v>
      </c>
      <c r="E20" s="132">
        <v>42795.199999999997</v>
      </c>
      <c r="F20" s="132">
        <v>42473.5</v>
      </c>
      <c r="G20" s="132">
        <v>42651.3</v>
      </c>
      <c r="H20" s="132">
        <v>44070.2</v>
      </c>
      <c r="I20" s="132">
        <v>45615.6</v>
      </c>
      <c r="J20" s="132">
        <v>48379.7</v>
      </c>
    </row>
    <row r="21" spans="2:11">
      <c r="B21" s="14" t="s">
        <v>57</v>
      </c>
      <c r="C21" s="132">
        <v>57021</v>
      </c>
      <c r="D21" s="132">
        <v>58937</v>
      </c>
      <c r="E21" s="132">
        <v>63744.3</v>
      </c>
      <c r="F21" s="132">
        <v>64748.1</v>
      </c>
      <c r="G21" s="132">
        <v>67477.600000000006</v>
      </c>
      <c r="H21" s="132">
        <v>70053</v>
      </c>
      <c r="I21" s="132">
        <v>74004.5</v>
      </c>
      <c r="J21" s="132">
        <v>76272.800000000003</v>
      </c>
    </row>
    <row r="22" spans="2:11">
      <c r="B22" s="14" t="s">
        <v>58</v>
      </c>
      <c r="C22" s="132" t="s">
        <v>72</v>
      </c>
      <c r="D22" s="132" t="s">
        <v>72</v>
      </c>
      <c r="E22" s="132">
        <v>2540.1999999999998</v>
      </c>
      <c r="F22" s="132">
        <v>2368.4</v>
      </c>
      <c r="G22" s="132">
        <v>2105.1999999999998</v>
      </c>
      <c r="H22" s="132">
        <v>2042.6</v>
      </c>
      <c r="I22" s="132">
        <v>2198.6</v>
      </c>
      <c r="J22" s="132">
        <v>2278.1999999999998</v>
      </c>
    </row>
    <row r="23" spans="2:11">
      <c r="B23" s="14" t="s">
        <v>46</v>
      </c>
      <c r="C23" s="132" t="s">
        <v>72</v>
      </c>
      <c r="D23" s="132" t="s">
        <v>72</v>
      </c>
      <c r="E23" s="132">
        <v>2471.6</v>
      </c>
      <c r="F23" s="132">
        <v>2778.4</v>
      </c>
      <c r="G23" s="132">
        <v>2111</v>
      </c>
      <c r="H23" s="132">
        <v>2436.9</v>
      </c>
      <c r="I23" s="132">
        <v>2123.3000000000002</v>
      </c>
      <c r="J23" s="132">
        <v>2487.1999999999998</v>
      </c>
    </row>
    <row r="24" spans="2:11">
      <c r="B24" s="14" t="s">
        <v>45</v>
      </c>
      <c r="C24" s="132">
        <v>2147.6</v>
      </c>
      <c r="D24" s="132">
        <v>2145.5</v>
      </c>
      <c r="E24" s="132">
        <v>2179</v>
      </c>
      <c r="F24" s="132">
        <v>2069.6999999999998</v>
      </c>
      <c r="G24" s="132">
        <v>2032.9</v>
      </c>
      <c r="H24" s="132">
        <v>2017.9</v>
      </c>
      <c r="I24" s="132">
        <v>2052.3000000000002</v>
      </c>
      <c r="J24" s="132">
        <v>2325.6999999999998</v>
      </c>
    </row>
    <row r="25" spans="2:11">
      <c r="B25" s="14" t="s">
        <v>55</v>
      </c>
      <c r="C25" s="132">
        <v>28432.1</v>
      </c>
      <c r="D25" s="132">
        <v>27480.1</v>
      </c>
      <c r="E25" s="132">
        <v>26550.6</v>
      </c>
      <c r="F25" s="132">
        <v>27861.9</v>
      </c>
      <c r="G25" s="132">
        <v>31075.8</v>
      </c>
      <c r="H25" s="132">
        <v>31887.3</v>
      </c>
      <c r="I25" s="132">
        <v>32758.799999999999</v>
      </c>
      <c r="J25" s="132">
        <v>32987.1</v>
      </c>
    </row>
    <row r="26" spans="2:11">
      <c r="B26" s="14" t="s">
        <v>66</v>
      </c>
      <c r="C26" s="132">
        <v>689.7</v>
      </c>
      <c r="D26" s="132">
        <v>514.20000000000005</v>
      </c>
      <c r="E26" s="132">
        <v>462.7</v>
      </c>
      <c r="F26" s="132">
        <v>427.1</v>
      </c>
      <c r="G26" s="132">
        <v>444.3</v>
      </c>
      <c r="H26" s="132">
        <v>431.2</v>
      </c>
      <c r="I26" s="132">
        <v>487.6</v>
      </c>
      <c r="J26" s="132">
        <v>607.79999999999995</v>
      </c>
    </row>
    <row r="27" spans="2:11">
      <c r="B27" s="14" t="s">
        <v>60</v>
      </c>
      <c r="C27" s="132">
        <v>675.2</v>
      </c>
      <c r="D27" s="132">
        <v>686.8</v>
      </c>
      <c r="E27" s="132">
        <v>658.1</v>
      </c>
      <c r="F27" s="132">
        <v>638.4</v>
      </c>
      <c r="G27" s="132">
        <v>710</v>
      </c>
      <c r="H27" s="132">
        <v>703.8</v>
      </c>
      <c r="I27" s="132">
        <v>858.3</v>
      </c>
      <c r="J27" s="132">
        <v>851.2</v>
      </c>
    </row>
    <row r="28" spans="2:11">
      <c r="B28" s="14" t="s">
        <v>52</v>
      </c>
      <c r="C28" s="132">
        <v>333</v>
      </c>
      <c r="D28" s="132">
        <v>399.7</v>
      </c>
      <c r="E28" s="132">
        <v>436.5</v>
      </c>
      <c r="F28" s="132">
        <v>460.8</v>
      </c>
      <c r="G28" s="132">
        <v>501.3</v>
      </c>
      <c r="H28" s="132">
        <v>567</v>
      </c>
      <c r="I28" s="132">
        <v>624.4</v>
      </c>
      <c r="J28" s="132">
        <v>617.6</v>
      </c>
    </row>
    <row r="29" spans="2:11">
      <c r="B29" s="14" t="s">
        <v>48</v>
      </c>
      <c r="C29" s="132" t="s">
        <v>72</v>
      </c>
      <c r="D29" s="132">
        <v>118.8</v>
      </c>
      <c r="E29" s="132">
        <v>139.4</v>
      </c>
      <c r="F29" s="132">
        <v>196.2</v>
      </c>
      <c r="G29" s="132">
        <v>142</v>
      </c>
      <c r="H29" s="132">
        <v>153.80000000000001</v>
      </c>
      <c r="I29" s="132">
        <v>175.1</v>
      </c>
      <c r="J29" s="132">
        <v>208.6</v>
      </c>
      <c r="K29" s="91"/>
    </row>
    <row r="30" spans="2:11">
      <c r="B30" s="14" t="s">
        <v>63</v>
      </c>
      <c r="C30" s="132" t="s">
        <v>72</v>
      </c>
      <c r="D30" s="132">
        <v>18307.900000000001</v>
      </c>
      <c r="E30" s="132">
        <v>18358</v>
      </c>
      <c r="F30" s="132">
        <v>18710.900000000001</v>
      </c>
      <c r="G30" s="132">
        <v>17813.8</v>
      </c>
      <c r="H30" s="132">
        <v>17930.2</v>
      </c>
      <c r="I30" s="132">
        <v>18968</v>
      </c>
      <c r="J30" s="132">
        <v>19329.400000000001</v>
      </c>
      <c r="K30" s="91"/>
    </row>
    <row r="31" spans="2:11">
      <c r="B31" s="14" t="s">
        <v>56</v>
      </c>
      <c r="C31" s="132">
        <v>7512.8</v>
      </c>
      <c r="D31" s="132">
        <v>6668.8</v>
      </c>
      <c r="E31" s="132">
        <v>7457.2</v>
      </c>
      <c r="F31" s="132">
        <v>7970.1</v>
      </c>
      <c r="G31" s="132">
        <v>8665.7000000000007</v>
      </c>
      <c r="H31" s="132">
        <v>8815.7999999999993</v>
      </c>
      <c r="I31" s="132">
        <v>9217.6</v>
      </c>
      <c r="J31" s="132">
        <v>15045.4</v>
      </c>
      <c r="K31" s="91"/>
    </row>
    <row r="32" spans="2:11">
      <c r="B32" s="14" t="s">
        <v>65</v>
      </c>
      <c r="C32" s="132" t="s">
        <v>72</v>
      </c>
      <c r="D32" s="132" t="s">
        <v>72</v>
      </c>
      <c r="E32" s="132">
        <v>2482</v>
      </c>
      <c r="F32" s="132">
        <v>2442.1999999999998</v>
      </c>
      <c r="G32" s="132">
        <v>2289.4</v>
      </c>
      <c r="H32" s="132">
        <v>3175.6</v>
      </c>
      <c r="I32" s="132">
        <v>3430.2</v>
      </c>
      <c r="J32" s="132">
        <v>3595.8</v>
      </c>
      <c r="K32" s="272"/>
    </row>
    <row r="33" spans="2:18">
      <c r="B33" s="14" t="s">
        <v>67</v>
      </c>
      <c r="C33" s="132">
        <v>2013.9</v>
      </c>
      <c r="D33" s="132">
        <v>2105.6999999999998</v>
      </c>
      <c r="E33" s="132">
        <v>1577.4</v>
      </c>
      <c r="F33" s="132">
        <v>2323.1999999999998</v>
      </c>
      <c r="G33" s="132">
        <v>1386.9</v>
      </c>
      <c r="H33" s="132">
        <v>1220.5</v>
      </c>
      <c r="I33" s="132">
        <v>1585.3</v>
      </c>
      <c r="J33" s="132">
        <v>1837</v>
      </c>
      <c r="K33" s="91"/>
    </row>
    <row r="34" spans="2:18">
      <c r="B34" s="14" t="s">
        <v>62</v>
      </c>
      <c r="C34" s="132">
        <v>1505.9</v>
      </c>
      <c r="D34" s="132">
        <v>1383.8</v>
      </c>
      <c r="E34" s="132">
        <v>1454.9</v>
      </c>
      <c r="F34" s="132">
        <v>1826</v>
      </c>
      <c r="G34" s="132">
        <v>1520.1</v>
      </c>
      <c r="H34" s="132">
        <v>1592.9</v>
      </c>
      <c r="I34" s="132">
        <v>1536.2</v>
      </c>
      <c r="J34" s="132">
        <v>1671</v>
      </c>
      <c r="K34" s="91"/>
    </row>
    <row r="35" spans="2:18">
      <c r="B35" s="14" t="s">
        <v>53</v>
      </c>
      <c r="C35" s="132">
        <v>897</v>
      </c>
      <c r="D35" s="132">
        <v>862.6</v>
      </c>
      <c r="E35" s="132">
        <v>891.1</v>
      </c>
      <c r="F35" s="132">
        <v>822.8</v>
      </c>
      <c r="G35" s="132">
        <v>810.9</v>
      </c>
      <c r="H35" s="132">
        <v>838</v>
      </c>
      <c r="I35" s="132">
        <v>917.3</v>
      </c>
      <c r="J35" s="132">
        <v>1001.9</v>
      </c>
      <c r="K35" s="91"/>
      <c r="L35" s="181"/>
    </row>
    <row r="36" spans="2:18">
      <c r="B36" s="14" t="s">
        <v>61</v>
      </c>
      <c r="C36" s="132">
        <v>16676.2</v>
      </c>
      <c r="D36" s="132">
        <v>16466.3</v>
      </c>
      <c r="E36" s="132">
        <v>16281.4</v>
      </c>
      <c r="F36" s="132">
        <v>16891.7</v>
      </c>
      <c r="G36" s="132">
        <v>16985</v>
      </c>
      <c r="H36" s="132">
        <v>18479.400000000001</v>
      </c>
      <c r="I36" s="132">
        <v>19494.599999999999</v>
      </c>
      <c r="J36" s="132">
        <v>19892.7</v>
      </c>
      <c r="K36" s="91"/>
      <c r="L36" s="53"/>
    </row>
    <row r="37" spans="2:18">
      <c r="B37" s="14" t="s">
        <v>59</v>
      </c>
      <c r="C37" s="132">
        <v>8261.9</v>
      </c>
      <c r="D37" s="132">
        <v>8103.4</v>
      </c>
      <c r="E37" s="132">
        <v>8180.6</v>
      </c>
      <c r="F37" s="132">
        <v>8505</v>
      </c>
      <c r="G37" s="132">
        <v>9089.2999999999993</v>
      </c>
      <c r="H37" s="132">
        <v>9514.4</v>
      </c>
      <c r="I37" s="132">
        <v>9790.2000000000007</v>
      </c>
      <c r="J37" s="132">
        <v>9823.2000000000007</v>
      </c>
    </row>
    <row r="38" spans="2:18">
      <c r="B38" s="86" t="s">
        <v>135</v>
      </c>
    </row>
    <row r="39" spans="2:18">
      <c r="B39" s="122" t="s">
        <v>350</v>
      </c>
      <c r="G39" s="53"/>
      <c r="K39" s="91"/>
      <c r="L39" s="91"/>
      <c r="M39" s="91"/>
      <c r="N39" s="91"/>
      <c r="O39" s="91"/>
      <c r="P39" s="91"/>
      <c r="Q39" s="91"/>
      <c r="R39" s="91"/>
    </row>
    <row r="42" spans="2:18">
      <c r="B42" s="125" t="s">
        <v>331</v>
      </c>
    </row>
    <row r="43" spans="2:18">
      <c r="B43" s="4" t="s">
        <v>136</v>
      </c>
    </row>
    <row r="44" spans="2:18">
      <c r="C44" s="46" t="s">
        <v>80</v>
      </c>
      <c r="D44" s="46" t="s">
        <v>81</v>
      </c>
      <c r="E44" s="46" t="s">
        <v>24</v>
      </c>
      <c r="F44" s="46" t="s">
        <v>25</v>
      </c>
      <c r="G44" s="46" t="s">
        <v>26</v>
      </c>
      <c r="H44" s="46" t="s">
        <v>27</v>
      </c>
      <c r="I44" s="46" t="s">
        <v>28</v>
      </c>
      <c r="J44" s="46" t="s">
        <v>82</v>
      </c>
    </row>
    <row r="45" spans="2:18">
      <c r="B45" s="14" t="s">
        <v>29</v>
      </c>
      <c r="C45" s="74">
        <v>1.99370272264442E-2</v>
      </c>
      <c r="D45" s="74">
        <v>1.994307526534073E-2</v>
      </c>
      <c r="E45" s="74">
        <v>2.0244572532103707E-2</v>
      </c>
      <c r="F45" s="74">
        <v>2.0010825057092632E-2</v>
      </c>
      <c r="G45" s="74">
        <v>1.9873029277036439E-2</v>
      </c>
      <c r="H45" s="74">
        <v>1.994458227167718E-2</v>
      </c>
      <c r="I45" s="74">
        <v>2.016208491199422E-2</v>
      </c>
      <c r="J45" s="74">
        <v>2.0484628941172565E-2</v>
      </c>
    </row>
    <row r="46" spans="2:18">
      <c r="B46" s="14" t="s">
        <v>69</v>
      </c>
      <c r="C46" s="74" t="s">
        <v>72</v>
      </c>
      <c r="D46" s="74" t="s">
        <v>72</v>
      </c>
      <c r="E46" s="74">
        <v>3.0651416900873221E-2</v>
      </c>
      <c r="F46" s="74">
        <v>3.0366933783213833E-2</v>
      </c>
      <c r="G46" s="74">
        <v>3.1656171002885841E-2</v>
      </c>
      <c r="H46" s="74">
        <v>3.3963167289317066E-2</v>
      </c>
      <c r="I46" s="74">
        <v>3.4907011499024448E-2</v>
      </c>
      <c r="J46" s="74">
        <v>3.490428747341319E-2</v>
      </c>
    </row>
    <row r="47" spans="2:18">
      <c r="B47" s="14" t="s">
        <v>47</v>
      </c>
      <c r="C47" s="74" t="s">
        <v>72</v>
      </c>
      <c r="D47" s="74" t="s">
        <v>72</v>
      </c>
      <c r="E47" s="74">
        <v>3.3105684246258038E-2</v>
      </c>
      <c r="F47" s="74">
        <v>3.1446018659884514E-2</v>
      </c>
      <c r="G47" s="74">
        <v>3.0893173981998458E-2</v>
      </c>
      <c r="H47" s="74">
        <v>3.2442639603945715E-2</v>
      </c>
      <c r="I47" s="74">
        <v>3.3237721958470454E-2</v>
      </c>
      <c r="J47" s="74">
        <v>3.2282819318963804E-2</v>
      </c>
    </row>
    <row r="48" spans="2:18">
      <c r="B48" s="14" t="s">
        <v>54</v>
      </c>
      <c r="C48" s="74" t="s">
        <v>72</v>
      </c>
      <c r="D48" s="74" t="s">
        <v>72</v>
      </c>
      <c r="E48" s="74">
        <v>2.5477618184353647E-2</v>
      </c>
      <c r="F48" s="74">
        <v>2.1441839855235383E-2</v>
      </c>
      <c r="G48" s="74">
        <v>1.3575105949796098E-2</v>
      </c>
      <c r="H48" s="74">
        <v>1.45475173848734E-2</v>
      </c>
      <c r="I48" s="74">
        <v>1.2658137793532026E-2</v>
      </c>
      <c r="J48" s="74">
        <v>1.5019981155982976E-2</v>
      </c>
    </row>
    <row r="49" spans="2:10">
      <c r="B49" s="14" t="s">
        <v>49</v>
      </c>
      <c r="C49" s="74" t="s">
        <v>72</v>
      </c>
      <c r="D49" s="74" t="s">
        <v>72</v>
      </c>
      <c r="E49" s="74">
        <v>2.3438816355712617E-2</v>
      </c>
      <c r="F49" s="74">
        <v>2.3584634246739049E-2</v>
      </c>
      <c r="G49" s="74">
        <v>2.33266943654847E-2</v>
      </c>
      <c r="H49" s="74">
        <v>2.3907169545068233E-2</v>
      </c>
      <c r="I49" s="74">
        <v>2.3126357024642809E-2</v>
      </c>
      <c r="J49" s="74">
        <v>2.2502582263538438E-2</v>
      </c>
    </row>
    <row r="50" spans="2:10">
      <c r="B50" s="14" t="s">
        <v>50</v>
      </c>
      <c r="C50" s="74">
        <v>1.9577383646763511E-2</v>
      </c>
      <c r="D50" s="74">
        <v>1.9160878021672687E-2</v>
      </c>
      <c r="E50" s="74">
        <v>1.5805900104416473E-2</v>
      </c>
      <c r="F50" s="74">
        <v>1.7943413106687539E-2</v>
      </c>
      <c r="G50" s="74">
        <v>1.5985799791857071E-2</v>
      </c>
      <c r="H50" s="74">
        <v>1.4279857547183793E-2</v>
      </c>
      <c r="I50" s="74">
        <v>1.4098257497941016E-2</v>
      </c>
      <c r="J50" s="74">
        <v>1.6523322569850368E-2</v>
      </c>
    </row>
    <row r="51" spans="2:10">
      <c r="B51" s="14" t="s">
        <v>64</v>
      </c>
      <c r="C51" s="74" t="s">
        <v>72</v>
      </c>
      <c r="D51" s="74" t="s">
        <v>72</v>
      </c>
      <c r="E51" s="74">
        <v>2.7862525527289413E-2</v>
      </c>
      <c r="F51" s="74">
        <v>2.748318866324365E-2</v>
      </c>
      <c r="G51" s="74">
        <v>2.6784491528050566E-2</v>
      </c>
      <c r="H51" s="74">
        <v>2.7095870921415174E-2</v>
      </c>
      <c r="I51" s="74">
        <v>2.7379510903731044E-2</v>
      </c>
      <c r="J51" s="74">
        <v>2.5926469408211333E-2</v>
      </c>
    </row>
    <row r="52" spans="2:10">
      <c r="B52" s="14" t="s">
        <v>68</v>
      </c>
      <c r="C52" s="74">
        <v>2.1984617681025071E-2</v>
      </c>
      <c r="D52" s="74">
        <v>2.2314059488441607E-2</v>
      </c>
      <c r="E52" s="74">
        <v>2.0615073168345519E-2</v>
      </c>
      <c r="F52" s="74">
        <v>2.1937047281933474E-2</v>
      </c>
      <c r="G52" s="74">
        <v>2.0988330671820852E-2</v>
      </c>
      <c r="H52" s="74">
        <v>2.0780968779023107E-2</v>
      </c>
      <c r="I52" s="74">
        <v>1.9931948240441612E-2</v>
      </c>
      <c r="J52" s="74">
        <v>1.9965498093892083E-2</v>
      </c>
    </row>
    <row r="53" spans="2:10">
      <c r="B53" s="14" t="s">
        <v>70</v>
      </c>
      <c r="C53" s="74" t="s">
        <v>72</v>
      </c>
      <c r="D53" s="74" t="s">
        <v>72</v>
      </c>
      <c r="E53" s="74">
        <v>2.6216817469897548E-2</v>
      </c>
      <c r="F53" s="74">
        <v>2.8505094176837248E-2</v>
      </c>
      <c r="G53" s="74">
        <v>2.2921753364692682E-2</v>
      </c>
      <c r="H53" s="74">
        <v>2.3299040010741137E-2</v>
      </c>
      <c r="I53" s="74">
        <v>2.460327604705299E-2</v>
      </c>
      <c r="J53" s="74">
        <v>2.2356602229169596E-2</v>
      </c>
    </row>
    <row r="54" spans="2:10">
      <c r="B54" s="14" t="s">
        <v>71</v>
      </c>
      <c r="C54" s="74" t="s">
        <v>72</v>
      </c>
      <c r="D54" s="74" t="s">
        <v>72</v>
      </c>
      <c r="E54" s="74">
        <v>1.7127362890713736E-2</v>
      </c>
      <c r="F54" s="74">
        <v>1.7721692646119638E-2</v>
      </c>
      <c r="G54" s="74">
        <v>1.7362241285778648E-2</v>
      </c>
      <c r="H54" s="74">
        <v>1.6324717964127423E-2</v>
      </c>
      <c r="I54" s="74">
        <v>1.5284749944317852E-2</v>
      </c>
      <c r="J54" s="74">
        <v>1.4125377316011541E-2</v>
      </c>
    </row>
    <row r="55" spans="2:10">
      <c r="B55" s="14" t="s">
        <v>51</v>
      </c>
      <c r="C55" s="74">
        <v>2.0133674581243623E-2</v>
      </c>
      <c r="D55" s="74">
        <v>2.026928158043519E-2</v>
      </c>
      <c r="E55" s="74">
        <v>1.9906920058704088E-2</v>
      </c>
      <c r="F55" s="74">
        <v>1.9319906187682857E-2</v>
      </c>
      <c r="G55" s="74">
        <v>1.9090795562834554E-2</v>
      </c>
      <c r="H55" s="74">
        <v>1.9183960592745561E-2</v>
      </c>
      <c r="I55" s="74">
        <v>1.9301605462855847E-2</v>
      </c>
      <c r="J55" s="74">
        <v>1.9846982833771256E-2</v>
      </c>
    </row>
    <row r="56" spans="2:10">
      <c r="B56" s="14" t="s">
        <v>57</v>
      </c>
      <c r="C56" s="74">
        <v>2.0770331947940306E-2</v>
      </c>
      <c r="D56" s="74">
        <v>2.096394970387892E-2</v>
      </c>
      <c r="E56" s="74">
        <v>2.1774833215482525E-2</v>
      </c>
      <c r="F56" s="74">
        <v>2.139598437634245E-2</v>
      </c>
      <c r="G56" s="74">
        <v>2.152574057178586E-2</v>
      </c>
      <c r="H56" s="74">
        <v>2.1441557805555896E-2</v>
      </c>
      <c r="I56" s="74">
        <v>2.1973745939558059E-2</v>
      </c>
      <c r="J56" s="74">
        <v>2.1959433975844645E-2</v>
      </c>
    </row>
    <row r="57" spans="2:10">
      <c r="B57" s="14" t="s">
        <v>58</v>
      </c>
      <c r="C57" s="74" t="s">
        <v>72</v>
      </c>
      <c r="D57" s="74" t="s">
        <v>72</v>
      </c>
      <c r="E57" s="74">
        <v>1.4332302692455256E-2</v>
      </c>
      <c r="F57" s="74">
        <v>1.3428671381405679E-2</v>
      </c>
      <c r="G57" s="74">
        <v>1.2064584381601221E-2</v>
      </c>
      <c r="H57" s="74">
        <v>1.1546414596892993E-2</v>
      </c>
      <c r="I57" s="74">
        <v>1.2244531980527707E-2</v>
      </c>
      <c r="J57" s="74">
        <v>1.2432169315865067E-2</v>
      </c>
    </row>
    <row r="58" spans="2:10">
      <c r="B58" s="14" t="s">
        <v>46</v>
      </c>
      <c r="C58" s="74" t="s">
        <v>72</v>
      </c>
      <c r="D58" s="74" t="s">
        <v>72</v>
      </c>
      <c r="E58" s="74">
        <v>2.3251657136836322E-2</v>
      </c>
      <c r="F58" s="74">
        <v>2.4626053414356572E-2</v>
      </c>
      <c r="G58" s="74">
        <v>1.8154548441082427E-2</v>
      </c>
      <c r="H58" s="74">
        <v>1.9181241440108309E-2</v>
      </c>
      <c r="I58" s="74">
        <v>1.5604078387105785E-2</v>
      </c>
      <c r="J58" s="74">
        <v>1.7022418234629039E-2</v>
      </c>
    </row>
    <row r="59" spans="2:10">
      <c r="B59" s="14" t="s">
        <v>45</v>
      </c>
      <c r="C59" s="74">
        <v>1.2236144600279867E-2</v>
      </c>
      <c r="D59" s="74">
        <v>1.1958562230228658E-2</v>
      </c>
      <c r="E59" s="74">
        <v>1.1178153814269256E-2</v>
      </c>
      <c r="F59" s="74">
        <v>7.8755707762557074E-3</v>
      </c>
      <c r="G59" s="74">
        <v>7.5276394227760625E-3</v>
      </c>
      <c r="H59" s="74">
        <v>6.7959876763575471E-3</v>
      </c>
      <c r="I59" s="74">
        <v>6.2945723690263989E-3</v>
      </c>
      <c r="J59" s="74">
        <v>6.5232214285453833E-3</v>
      </c>
    </row>
    <row r="60" spans="2:10">
      <c r="B60" s="14" t="s">
        <v>55</v>
      </c>
      <c r="C60" s="74">
        <v>1.7503584645435763E-2</v>
      </c>
      <c r="D60" s="74">
        <v>1.7039266996715489E-2</v>
      </c>
      <c r="E60" s="74">
        <v>1.6314679020399091E-2</v>
      </c>
      <c r="F60" s="74">
        <v>1.6831374538996167E-2</v>
      </c>
      <c r="G60" s="74">
        <v>1.8325298911396171E-2</v>
      </c>
      <c r="H60" s="74">
        <v>1.8361990214401439E-2</v>
      </c>
      <c r="I60" s="74">
        <v>1.84932611158958E-2</v>
      </c>
      <c r="J60" s="74">
        <v>1.8360502847046514E-2</v>
      </c>
    </row>
    <row r="61" spans="2:10">
      <c r="B61" s="14" t="s">
        <v>66</v>
      </c>
      <c r="C61" s="74">
        <v>3.1211675528905986E-2</v>
      </c>
      <c r="D61" s="74">
        <v>2.2561240473338514E-2</v>
      </c>
      <c r="E61" s="74">
        <v>1.9584522005604042E-2</v>
      </c>
      <c r="F61" s="74">
        <v>1.738150178454426E-2</v>
      </c>
      <c r="G61" s="74">
        <v>1.751191306712703E-2</v>
      </c>
      <c r="H61" s="74">
        <v>1.5979603029898756E-2</v>
      </c>
      <c r="I61" s="74">
        <v>1.6725207178530269E-2</v>
      </c>
      <c r="J61" s="74">
        <v>1.9832154324049178E-2</v>
      </c>
    </row>
    <row r="62" spans="2:10">
      <c r="B62" s="14" t="s">
        <v>60</v>
      </c>
      <c r="C62" s="74">
        <v>2.0209397130217722E-2</v>
      </c>
      <c r="D62" s="74">
        <v>1.9600736311876595E-2</v>
      </c>
      <c r="E62" s="74">
        <v>1.7990065962663983E-2</v>
      </c>
      <c r="F62" s="74">
        <v>1.7094337500702893E-2</v>
      </c>
      <c r="G62" s="74">
        <v>1.8256668183770079E-2</v>
      </c>
      <c r="H62" s="74">
        <v>1.6647625265219519E-2</v>
      </c>
      <c r="I62" s="74">
        <v>1.8857602362308521E-2</v>
      </c>
      <c r="J62" s="74">
        <v>1.7421239093817219E-2</v>
      </c>
    </row>
    <row r="63" spans="2:10">
      <c r="B63" s="14" t="s">
        <v>52</v>
      </c>
      <c r="C63" s="74">
        <v>7.1572576311841503E-3</v>
      </c>
      <c r="D63" s="74">
        <v>8.1414415056676407E-3</v>
      </c>
      <c r="E63" s="74">
        <v>8.4280564496353634E-3</v>
      </c>
      <c r="F63" s="74">
        <v>8.5109055211913791E-3</v>
      </c>
      <c r="G63" s="74">
        <v>8.9186433983714092E-3</v>
      </c>
      <c r="H63" s="74">
        <v>9.7474935016709976E-3</v>
      </c>
      <c r="I63" s="74">
        <v>1.0344222046247487E-2</v>
      </c>
      <c r="J63" s="74">
        <v>9.849419975057493E-3</v>
      </c>
    </row>
    <row r="64" spans="2:10">
      <c r="B64" s="14" t="s">
        <v>48</v>
      </c>
      <c r="C64" s="74" t="s">
        <v>72</v>
      </c>
      <c r="D64" s="74">
        <v>1.4954118046901551E-2</v>
      </c>
      <c r="E64" s="74">
        <v>1.5929426015015256E-2</v>
      </c>
      <c r="F64" s="74">
        <v>1.9626476737323314E-2</v>
      </c>
      <c r="G64" s="74">
        <v>1.3471079868324937E-2</v>
      </c>
      <c r="H64" s="74">
        <v>1.2879993300393603E-2</v>
      </c>
      <c r="I64" s="74">
        <v>1.3516225646092568E-2</v>
      </c>
      <c r="J64" s="74">
        <v>1.4850040221825145E-2</v>
      </c>
    </row>
    <row r="65" spans="2:10">
      <c r="B65" s="14" t="s">
        <v>63</v>
      </c>
      <c r="C65" s="74" t="s">
        <v>72</v>
      </c>
      <c r="D65" s="74">
        <v>2.7719796566953791E-2</v>
      </c>
      <c r="E65" s="74">
        <v>2.7336351182321757E-2</v>
      </c>
      <c r="F65" s="74">
        <v>2.7116931977600262E-2</v>
      </c>
      <c r="G65" s="74">
        <v>2.5148763935810215E-2</v>
      </c>
      <c r="H65" s="74">
        <v>2.4290858448057704E-2</v>
      </c>
      <c r="I65" s="74">
        <v>2.4506871562442262E-2</v>
      </c>
      <c r="J65" s="74">
        <v>2.3773791440923432E-2</v>
      </c>
    </row>
    <row r="66" spans="2:10">
      <c r="B66" s="14" t="s">
        <v>56</v>
      </c>
      <c r="C66" s="74">
        <v>1.936553188966534E-2</v>
      </c>
      <c r="D66" s="74">
        <v>1.6998771636868432E-2</v>
      </c>
      <c r="E66" s="74">
        <v>1.8234198389213037E-2</v>
      </c>
      <c r="F66" s="74">
        <v>1.8515059732968336E-2</v>
      </c>
      <c r="G66" s="74">
        <v>2.029001727497461E-2</v>
      </c>
      <c r="H66" s="74">
        <v>1.886028736918267E-2</v>
      </c>
      <c r="I66" s="74">
        <v>1.8515100062811055E-2</v>
      </c>
      <c r="J66" s="74">
        <v>2.8196032270620737E-2</v>
      </c>
    </row>
    <row r="67" spans="2:10">
      <c r="B67" s="14" t="s">
        <v>65</v>
      </c>
      <c r="C67" s="74" t="s">
        <v>72</v>
      </c>
      <c r="D67" s="74" t="s">
        <v>72</v>
      </c>
      <c r="E67" s="74">
        <v>1.4342368871627707E-2</v>
      </c>
      <c r="F67" s="74">
        <v>1.3589430270007988E-2</v>
      </c>
      <c r="G67" s="74">
        <v>1.2276274627352275E-2</v>
      </c>
      <c r="H67" s="74">
        <v>1.6206406623825192E-2</v>
      </c>
      <c r="I67" s="74">
        <v>1.6717669643992881E-2</v>
      </c>
      <c r="J67" s="74">
        <v>1.6773442376102392E-2</v>
      </c>
    </row>
    <row r="68" spans="2:10">
      <c r="B68" s="14" t="s">
        <v>67</v>
      </c>
      <c r="C68" s="74">
        <v>1.5175056815099253E-2</v>
      </c>
      <c r="D68" s="74">
        <v>1.4654423677573448E-2</v>
      </c>
      <c r="E68" s="74">
        <v>1.0466555989505575E-2</v>
      </c>
      <c r="F68" s="74">
        <v>1.4506418365805015E-2</v>
      </c>
      <c r="G68" s="74">
        <v>8.1551938865152655E-3</v>
      </c>
      <c r="H68" s="74">
        <v>6.4998799079951444E-3</v>
      </c>
      <c r="I68" s="74">
        <v>7.7521957545566705E-3</v>
      </c>
      <c r="J68" s="74">
        <v>8.2316697473813916E-3</v>
      </c>
    </row>
    <row r="69" spans="2:10">
      <c r="B69" s="14" t="s">
        <v>62</v>
      </c>
      <c r="C69" s="74">
        <v>2.0527311588750395E-2</v>
      </c>
      <c r="D69" s="74">
        <v>1.8645248479801878E-2</v>
      </c>
      <c r="E69" s="74">
        <v>1.9120099562770148E-2</v>
      </c>
      <c r="F69" s="74">
        <v>2.2856971188449843E-2</v>
      </c>
      <c r="G69" s="74">
        <v>1.8763354123901579E-2</v>
      </c>
      <c r="H69" s="74">
        <v>1.8863634479630617E-2</v>
      </c>
      <c r="I69" s="74">
        <v>1.717768086771777E-2</v>
      </c>
      <c r="J69" s="74">
        <v>1.7767522966995578E-2</v>
      </c>
    </row>
    <row r="70" spans="2:10">
      <c r="B70" s="14" t="s">
        <v>53</v>
      </c>
      <c r="C70" s="74">
        <v>2.4742575158675208E-2</v>
      </c>
      <c r="D70" s="74">
        <v>2.3662503463240274E-2</v>
      </c>
      <c r="E70" s="74">
        <v>2.3677868327562888E-2</v>
      </c>
      <c r="F70" s="74">
        <v>2.1177475896079028E-2</v>
      </c>
      <c r="G70" s="74">
        <v>2.0050342208331687E-2</v>
      </c>
      <c r="H70" s="74">
        <v>1.9483252075617335E-2</v>
      </c>
      <c r="I70" s="74">
        <v>2.0000348855970452E-2</v>
      </c>
      <c r="J70" s="74">
        <v>2.0701824711188987E-2</v>
      </c>
    </row>
    <row r="71" spans="2:10">
      <c r="B71" s="14" t="s">
        <v>61</v>
      </c>
      <c r="C71" s="74">
        <v>1.6173228758829171E-2</v>
      </c>
      <c r="D71" s="74">
        <v>1.6137925492087014E-2</v>
      </c>
      <c r="E71" s="74">
        <v>1.5774135355245997E-2</v>
      </c>
      <c r="F71" s="74">
        <v>1.5675442422442672E-2</v>
      </c>
      <c r="G71" s="74">
        <v>1.5249048337283631E-2</v>
      </c>
      <c r="H71" s="74">
        <v>1.5904918549197112E-2</v>
      </c>
      <c r="I71" s="74">
        <v>1.6201499427803988E-2</v>
      </c>
      <c r="J71" s="74">
        <v>1.5986097438473131E-2</v>
      </c>
    </row>
    <row r="72" spans="2:10">
      <c r="B72" s="14" t="s">
        <v>59</v>
      </c>
      <c r="C72" s="74">
        <v>1.9212063331280022E-2</v>
      </c>
      <c r="D72" s="74">
        <v>1.8339678991116229E-2</v>
      </c>
      <c r="E72" s="74">
        <v>1.8641677409151847E-2</v>
      </c>
      <c r="F72" s="74">
        <v>1.8672006501941736E-2</v>
      </c>
      <c r="G72" s="74">
        <v>1.9493787351225103E-2</v>
      </c>
      <c r="H72" s="74">
        <v>1.9820613696564036E-2</v>
      </c>
      <c r="I72" s="74">
        <v>2.0800423903554296E-2</v>
      </c>
      <c r="J72" s="74">
        <v>2.0599346362055029E-2</v>
      </c>
    </row>
    <row r="73" spans="2:10">
      <c r="B73" s="86" t="s">
        <v>135</v>
      </c>
    </row>
    <row r="74" spans="2:10">
      <c r="B74" s="122" t="s">
        <v>350</v>
      </c>
    </row>
  </sheetData>
  <sortState xmlns:xlrd2="http://schemas.microsoft.com/office/spreadsheetml/2017/richdata2" ref="Q43:Y69">
    <sortCondition ref="Q43:Q69"/>
  </sortState>
  <phoneticPr fontId="122" type="noConversion"/>
  <pageMargins left="0.7" right="0.7" top="0.75" bottom="0.75" header="0.3" footer="0.3"/>
  <pageSetup paperSize="9" orientation="portrait" horizontalDpi="300" verticalDpi="300" r:id="rId1"/>
  <ignoredErrors>
    <ignoredError sqref="C9:J9 C44:J4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30F6-1090-45DD-AAF2-3926B84C4FC3}">
  <dimension ref="A5:NC107"/>
  <sheetViews>
    <sheetView showGridLines="0" zoomScaleNormal="100" workbookViewId="0"/>
  </sheetViews>
  <sheetFormatPr defaultColWidth="10.81640625" defaultRowHeight="15" customHeight="1"/>
  <cols>
    <col min="1" max="1" width="3.7265625" customWidth="1"/>
    <col min="2" max="2" width="32.453125" customWidth="1"/>
    <col min="3" max="12" width="9.453125" customWidth="1"/>
    <col min="13" max="16" width="10.7265625" customWidth="1"/>
    <col min="47" max="47" width="75.453125" customWidth="1"/>
  </cols>
  <sheetData>
    <row r="5" spans="1:13" s="34" customFormat="1" ht="15" customHeight="1">
      <c r="B5" s="33" t="s">
        <v>9</v>
      </c>
    </row>
    <row r="6" spans="1:13" s="22" customFormat="1" ht="15" customHeight="1"/>
    <row r="7" spans="1:13" ht="15" customHeight="1">
      <c r="B7" s="21" t="s">
        <v>137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6"/>
    </row>
    <row r="8" spans="1:13" ht="15" customHeight="1">
      <c r="C8" s="113">
        <v>2012</v>
      </c>
      <c r="D8" s="113">
        <v>2013</v>
      </c>
      <c r="E8" s="113">
        <v>2014</v>
      </c>
      <c r="F8" s="113">
        <v>2015</v>
      </c>
      <c r="G8" s="113">
        <v>2016</v>
      </c>
      <c r="H8" s="113">
        <v>2017</v>
      </c>
      <c r="I8" s="113">
        <v>2018</v>
      </c>
      <c r="J8" s="113">
        <v>2019</v>
      </c>
      <c r="K8" s="113">
        <v>2020</v>
      </c>
      <c r="L8" s="113">
        <v>2021</v>
      </c>
      <c r="M8" s="3"/>
    </row>
    <row r="9" spans="1:13" ht="15" customHeight="1">
      <c r="B9" s="119" t="s">
        <v>138</v>
      </c>
      <c r="C9" s="15">
        <v>100</v>
      </c>
      <c r="D9" s="15">
        <v>102</v>
      </c>
      <c r="E9" s="15">
        <v>105</v>
      </c>
      <c r="F9" s="15">
        <v>106</v>
      </c>
      <c r="G9" s="15">
        <v>108</v>
      </c>
      <c r="H9" s="15">
        <v>109</v>
      </c>
      <c r="I9" s="15">
        <v>111</v>
      </c>
      <c r="J9" s="15">
        <v>112</v>
      </c>
      <c r="K9" s="15">
        <v>117</v>
      </c>
      <c r="L9" s="15">
        <v>121</v>
      </c>
      <c r="M9" s="3"/>
    </row>
    <row r="10" spans="1:13" ht="15" customHeight="1">
      <c r="B10" s="119" t="s">
        <v>31</v>
      </c>
      <c r="C10" s="15">
        <v>100</v>
      </c>
      <c r="D10" s="15">
        <v>99</v>
      </c>
      <c r="E10" s="15">
        <v>102</v>
      </c>
      <c r="F10" s="15">
        <v>106</v>
      </c>
      <c r="G10" s="15">
        <v>108</v>
      </c>
      <c r="H10" s="15">
        <v>108</v>
      </c>
      <c r="I10" s="15">
        <v>111</v>
      </c>
      <c r="J10" s="15">
        <v>112</v>
      </c>
      <c r="K10" s="15">
        <v>113</v>
      </c>
      <c r="L10" s="15">
        <v>115</v>
      </c>
      <c r="M10" s="3"/>
    </row>
    <row r="11" spans="1:13" s="159" customFormat="1" ht="13.5" customHeight="1">
      <c r="B11" s="168" t="s">
        <v>324</v>
      </c>
      <c r="C11" s="166"/>
      <c r="D11" s="166"/>
      <c r="E11" s="157"/>
      <c r="F11" s="157"/>
      <c r="G11" s="157"/>
      <c r="H11" s="157"/>
      <c r="I11" s="157"/>
      <c r="J11" s="157"/>
      <c r="K11" s="157"/>
      <c r="L11" s="157"/>
      <c r="M11" s="161"/>
    </row>
    <row r="12" spans="1:13" s="159" customFormat="1" ht="13.5" customHeight="1">
      <c r="B12" s="162" t="s">
        <v>139</v>
      </c>
      <c r="C12" s="163"/>
      <c r="D12" s="166"/>
      <c r="E12" s="157"/>
      <c r="F12" s="157"/>
      <c r="G12" s="157"/>
      <c r="H12" s="157"/>
      <c r="I12" s="157"/>
      <c r="J12" s="157"/>
      <c r="K12" s="157"/>
      <c r="L12" s="157"/>
      <c r="M12" s="161"/>
    </row>
    <row r="13" spans="1:13" s="160" customFormat="1" ht="13.5" customHeight="1">
      <c r="A13" s="164"/>
      <c r="B13" s="165" t="s">
        <v>140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</row>
    <row r="14" spans="1:13" ht="15" customHeight="1">
      <c r="A14" s="127"/>
      <c r="B14" s="158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3"/>
    </row>
    <row r="15" spans="1:13" ht="15" customHeight="1">
      <c r="B15" s="21" t="s">
        <v>141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3"/>
    </row>
    <row r="16" spans="1:13" ht="15" customHeight="1">
      <c r="B16" s="23"/>
      <c r="C16" s="295">
        <v>2021</v>
      </c>
      <c r="D16" s="295"/>
      <c r="K16" s="3"/>
      <c r="L16" s="3"/>
      <c r="M16" s="3"/>
    </row>
    <row r="17" spans="2:47" ht="15" customHeight="1">
      <c r="C17" s="115" t="s">
        <v>65</v>
      </c>
      <c r="D17" s="115" t="s">
        <v>142</v>
      </c>
      <c r="K17" s="3"/>
      <c r="L17" s="3"/>
      <c r="M17" s="3"/>
    </row>
    <row r="18" spans="2:47" ht="15" customHeight="1">
      <c r="B18" s="119" t="s">
        <v>143</v>
      </c>
      <c r="C18" s="15">
        <v>71</v>
      </c>
      <c r="D18" s="15">
        <v>100</v>
      </c>
      <c r="K18" s="3"/>
      <c r="L18" s="3"/>
      <c r="M18" s="3"/>
    </row>
    <row r="19" spans="2:47" ht="15" customHeight="1">
      <c r="B19" s="119" t="s">
        <v>144</v>
      </c>
      <c r="C19" s="15">
        <v>130</v>
      </c>
      <c r="D19" s="15">
        <v>100</v>
      </c>
      <c r="K19" s="3"/>
      <c r="L19" s="3"/>
      <c r="M19" s="3"/>
    </row>
    <row r="20" spans="2:47" ht="15" customHeight="1">
      <c r="B20" s="119" t="s">
        <v>354</v>
      </c>
      <c r="C20" s="15">
        <v>109</v>
      </c>
      <c r="D20" s="15">
        <v>100</v>
      </c>
      <c r="K20" s="3"/>
      <c r="L20" s="3"/>
      <c r="M20" s="3"/>
    </row>
    <row r="21" spans="2:47" ht="15" customHeight="1">
      <c r="B21" s="119" t="s">
        <v>355</v>
      </c>
      <c r="C21" s="15">
        <v>72</v>
      </c>
      <c r="D21" s="15">
        <v>100</v>
      </c>
      <c r="K21" s="3"/>
      <c r="L21" s="25"/>
      <c r="M21" s="3"/>
      <c r="AU21" s="184"/>
    </row>
    <row r="22" spans="2:47" ht="15" customHeight="1">
      <c r="B22" s="119" t="s">
        <v>145</v>
      </c>
      <c r="C22" s="15">
        <v>126</v>
      </c>
      <c r="D22" s="15">
        <v>100</v>
      </c>
      <c r="K22" s="3"/>
      <c r="L22" s="3"/>
      <c r="M22" s="3"/>
      <c r="AU22" s="201"/>
    </row>
    <row r="23" spans="2:47" ht="12" customHeight="1">
      <c r="B23" s="168" t="s">
        <v>324</v>
      </c>
      <c r="C23" s="13"/>
      <c r="D23" s="13"/>
      <c r="E23" s="6"/>
      <c r="F23" s="6"/>
      <c r="G23" s="6"/>
      <c r="H23" s="6"/>
      <c r="I23" s="6"/>
      <c r="J23" s="6"/>
      <c r="K23" s="6"/>
      <c r="L23" s="6"/>
      <c r="M23" s="6"/>
    </row>
    <row r="24" spans="2:47" ht="15" customHeight="1">
      <c r="B24" s="24"/>
      <c r="C24" s="24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2:47" ht="15" customHeight="1">
      <c r="B25" s="3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2:47" ht="15" customHeight="1">
      <c r="B26" s="35" t="s">
        <v>146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2:47" ht="15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2:47" ht="15" customHeight="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2:47" ht="15" customHeight="1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59" spans="2:4" ht="15" customHeight="1">
      <c r="D59" s="12"/>
    </row>
    <row r="64" spans="2:4" ht="15" customHeight="1">
      <c r="B64" s="10"/>
    </row>
    <row r="102" spans="1:367" ht="15" hidden="1" customHeight="1">
      <c r="A102" s="2">
        <v>2021</v>
      </c>
      <c r="B102" s="2" t="s">
        <v>147</v>
      </c>
      <c r="C102" t="s">
        <v>148</v>
      </c>
      <c r="E102" t="s">
        <v>149</v>
      </c>
      <c r="F102" t="s">
        <v>150</v>
      </c>
      <c r="G102">
        <v>0</v>
      </c>
      <c r="H102">
        <v>1</v>
      </c>
      <c r="I102">
        <v>2</v>
      </c>
      <c r="J102">
        <v>3</v>
      </c>
      <c r="K102">
        <v>4</v>
      </c>
      <c r="L102">
        <v>5</v>
      </c>
      <c r="M102">
        <v>6</v>
      </c>
      <c r="N102">
        <v>7</v>
      </c>
      <c r="O102">
        <v>8</v>
      </c>
      <c r="P102">
        <v>9</v>
      </c>
      <c r="Q102">
        <v>10</v>
      </c>
      <c r="R102">
        <v>11</v>
      </c>
      <c r="S102">
        <v>12</v>
      </c>
      <c r="T102">
        <v>13</v>
      </c>
      <c r="U102">
        <v>14</v>
      </c>
      <c r="V102">
        <v>15</v>
      </c>
      <c r="W102">
        <v>16</v>
      </c>
      <c r="X102">
        <v>17</v>
      </c>
      <c r="Y102">
        <v>18</v>
      </c>
      <c r="Z102">
        <v>19</v>
      </c>
      <c r="AA102">
        <v>20</v>
      </c>
      <c r="AB102">
        <v>21</v>
      </c>
      <c r="AC102">
        <v>22</v>
      </c>
      <c r="AD102">
        <v>23</v>
      </c>
      <c r="AE102">
        <v>24</v>
      </c>
      <c r="AF102">
        <v>25</v>
      </c>
      <c r="AG102">
        <v>26</v>
      </c>
      <c r="AH102">
        <v>27</v>
      </c>
      <c r="AI102">
        <v>28</v>
      </c>
      <c r="AJ102">
        <v>29</v>
      </c>
      <c r="AK102">
        <v>30</v>
      </c>
      <c r="AL102">
        <v>31</v>
      </c>
      <c r="AM102">
        <v>32</v>
      </c>
      <c r="AN102">
        <v>33</v>
      </c>
      <c r="AO102">
        <v>34</v>
      </c>
      <c r="AP102">
        <v>35</v>
      </c>
      <c r="AQ102">
        <v>36</v>
      </c>
      <c r="AR102">
        <v>37</v>
      </c>
      <c r="AS102">
        <v>38</v>
      </c>
      <c r="AT102">
        <v>39</v>
      </c>
      <c r="AU102">
        <v>40</v>
      </c>
      <c r="AV102">
        <v>41</v>
      </c>
      <c r="AW102">
        <v>42</v>
      </c>
      <c r="AX102">
        <v>43</v>
      </c>
      <c r="AY102">
        <v>44</v>
      </c>
      <c r="AZ102">
        <v>45</v>
      </c>
      <c r="BA102">
        <v>46</v>
      </c>
      <c r="BB102">
        <v>47</v>
      </c>
      <c r="BC102">
        <v>48</v>
      </c>
      <c r="BD102">
        <v>49</v>
      </c>
      <c r="BE102">
        <v>50</v>
      </c>
      <c r="BF102">
        <v>51</v>
      </c>
      <c r="BG102">
        <v>52</v>
      </c>
      <c r="BH102">
        <v>53</v>
      </c>
      <c r="BI102">
        <v>54</v>
      </c>
      <c r="BJ102">
        <v>55</v>
      </c>
      <c r="BK102">
        <v>56</v>
      </c>
      <c r="BL102">
        <v>57</v>
      </c>
      <c r="BM102">
        <v>58</v>
      </c>
      <c r="BN102">
        <v>59</v>
      </c>
      <c r="BO102">
        <v>60</v>
      </c>
      <c r="BP102">
        <v>61</v>
      </c>
      <c r="BQ102">
        <v>62</v>
      </c>
      <c r="BR102">
        <v>63</v>
      </c>
      <c r="BS102">
        <v>64</v>
      </c>
      <c r="BT102">
        <v>65</v>
      </c>
      <c r="BU102">
        <v>66</v>
      </c>
      <c r="BV102">
        <v>67</v>
      </c>
      <c r="BW102">
        <v>68</v>
      </c>
      <c r="BX102">
        <v>69</v>
      </c>
      <c r="BY102">
        <v>70</v>
      </c>
      <c r="BZ102">
        <v>71</v>
      </c>
      <c r="CA102">
        <v>72</v>
      </c>
      <c r="CB102">
        <v>73</v>
      </c>
      <c r="CC102">
        <v>74</v>
      </c>
      <c r="CD102">
        <v>75</v>
      </c>
      <c r="CE102">
        <v>76</v>
      </c>
      <c r="CF102">
        <v>77</v>
      </c>
      <c r="CG102">
        <v>78</v>
      </c>
      <c r="CH102">
        <v>79</v>
      </c>
      <c r="CI102">
        <v>80</v>
      </c>
      <c r="CJ102">
        <v>81</v>
      </c>
      <c r="CK102">
        <v>82</v>
      </c>
      <c r="CL102">
        <v>83</v>
      </c>
      <c r="CM102">
        <v>84</v>
      </c>
      <c r="CN102">
        <v>85</v>
      </c>
      <c r="CO102">
        <v>86</v>
      </c>
      <c r="CP102">
        <v>87</v>
      </c>
      <c r="CQ102">
        <v>88</v>
      </c>
      <c r="CR102">
        <v>89</v>
      </c>
      <c r="CS102">
        <v>90</v>
      </c>
      <c r="CT102">
        <v>91</v>
      </c>
      <c r="CU102">
        <v>92</v>
      </c>
      <c r="CV102">
        <v>93</v>
      </c>
      <c r="CW102">
        <v>94</v>
      </c>
      <c r="CX102">
        <v>95</v>
      </c>
      <c r="CY102">
        <v>96</v>
      </c>
      <c r="CZ102">
        <v>97</v>
      </c>
      <c r="DA102">
        <v>98</v>
      </c>
      <c r="DB102">
        <v>99</v>
      </c>
      <c r="DC102">
        <v>100</v>
      </c>
      <c r="DD102">
        <v>101</v>
      </c>
      <c r="DE102">
        <v>102</v>
      </c>
      <c r="DF102">
        <v>103</v>
      </c>
      <c r="DG102">
        <v>104</v>
      </c>
      <c r="DH102">
        <v>105</v>
      </c>
      <c r="DI102">
        <v>106</v>
      </c>
      <c r="DJ102">
        <v>107</v>
      </c>
      <c r="DK102">
        <v>108</v>
      </c>
      <c r="DL102">
        <v>109</v>
      </c>
      <c r="DM102">
        <v>110</v>
      </c>
      <c r="DN102">
        <v>111</v>
      </c>
      <c r="DO102">
        <v>112</v>
      </c>
      <c r="DP102">
        <v>113</v>
      </c>
      <c r="DQ102">
        <v>114</v>
      </c>
      <c r="DR102">
        <v>115</v>
      </c>
      <c r="DS102">
        <v>116</v>
      </c>
      <c r="DT102">
        <v>117</v>
      </c>
      <c r="DU102">
        <v>118</v>
      </c>
      <c r="DV102">
        <v>119</v>
      </c>
      <c r="DW102">
        <v>120</v>
      </c>
      <c r="DX102">
        <v>121</v>
      </c>
      <c r="DY102">
        <v>122</v>
      </c>
      <c r="DZ102">
        <v>123</v>
      </c>
      <c r="EA102">
        <v>124</v>
      </c>
      <c r="EB102">
        <v>125</v>
      </c>
      <c r="EC102">
        <v>126</v>
      </c>
      <c r="ED102">
        <v>127</v>
      </c>
      <c r="EE102">
        <v>128</v>
      </c>
      <c r="EF102">
        <v>129</v>
      </c>
      <c r="EG102">
        <v>130</v>
      </c>
      <c r="EH102">
        <v>131</v>
      </c>
      <c r="EI102">
        <v>132</v>
      </c>
      <c r="EJ102">
        <v>133</v>
      </c>
      <c r="EK102">
        <v>134</v>
      </c>
      <c r="EL102">
        <v>135</v>
      </c>
      <c r="EM102">
        <v>136</v>
      </c>
      <c r="EN102">
        <v>137</v>
      </c>
      <c r="EO102">
        <v>138</v>
      </c>
      <c r="EP102">
        <v>139</v>
      </c>
      <c r="EQ102">
        <v>140</v>
      </c>
      <c r="ER102">
        <v>141</v>
      </c>
      <c r="ES102">
        <v>142</v>
      </c>
      <c r="ET102">
        <v>143</v>
      </c>
      <c r="EU102">
        <v>144</v>
      </c>
      <c r="EV102">
        <v>145</v>
      </c>
      <c r="EW102">
        <v>146</v>
      </c>
      <c r="EX102">
        <v>147</v>
      </c>
      <c r="EY102">
        <v>148</v>
      </c>
      <c r="EZ102">
        <v>149</v>
      </c>
      <c r="FA102">
        <v>150</v>
      </c>
      <c r="FB102">
        <v>151</v>
      </c>
      <c r="FC102">
        <v>152</v>
      </c>
      <c r="FD102">
        <v>153</v>
      </c>
      <c r="FE102">
        <v>154</v>
      </c>
      <c r="FF102">
        <v>155</v>
      </c>
      <c r="FG102">
        <v>156</v>
      </c>
      <c r="FH102">
        <v>157</v>
      </c>
      <c r="FI102">
        <v>158</v>
      </c>
      <c r="FJ102">
        <v>159</v>
      </c>
      <c r="FK102">
        <v>160</v>
      </c>
      <c r="FL102">
        <v>161</v>
      </c>
      <c r="FM102">
        <v>162</v>
      </c>
      <c r="FN102">
        <v>163</v>
      </c>
      <c r="FO102">
        <v>164</v>
      </c>
      <c r="FP102">
        <v>165</v>
      </c>
      <c r="FQ102">
        <v>166</v>
      </c>
      <c r="FR102">
        <v>167</v>
      </c>
      <c r="FS102">
        <v>168</v>
      </c>
      <c r="FT102">
        <v>169</v>
      </c>
      <c r="FU102">
        <v>170</v>
      </c>
      <c r="FV102">
        <v>171</v>
      </c>
      <c r="FW102">
        <v>172</v>
      </c>
      <c r="FX102">
        <v>173</v>
      </c>
      <c r="FY102">
        <v>174</v>
      </c>
      <c r="FZ102">
        <v>175</v>
      </c>
      <c r="GA102">
        <v>176</v>
      </c>
      <c r="GB102">
        <v>177</v>
      </c>
      <c r="GC102">
        <v>178</v>
      </c>
      <c r="GD102">
        <v>179</v>
      </c>
      <c r="GE102">
        <v>180</v>
      </c>
      <c r="GF102">
        <v>181</v>
      </c>
      <c r="GG102">
        <v>182</v>
      </c>
      <c r="GH102">
        <v>183</v>
      </c>
      <c r="GI102">
        <v>184</v>
      </c>
      <c r="GJ102">
        <v>185</v>
      </c>
      <c r="GK102">
        <v>186</v>
      </c>
      <c r="GL102">
        <v>187</v>
      </c>
      <c r="GM102">
        <v>188</v>
      </c>
      <c r="GN102">
        <v>189</v>
      </c>
      <c r="GO102">
        <v>190</v>
      </c>
      <c r="GP102">
        <v>191</v>
      </c>
      <c r="GQ102">
        <v>192</v>
      </c>
      <c r="GR102">
        <v>193</v>
      </c>
      <c r="GS102">
        <v>194</v>
      </c>
      <c r="GT102">
        <v>195</v>
      </c>
      <c r="GU102">
        <v>196</v>
      </c>
      <c r="GV102">
        <v>197</v>
      </c>
      <c r="GW102">
        <v>198</v>
      </c>
      <c r="GX102">
        <v>199</v>
      </c>
      <c r="GY102">
        <v>200</v>
      </c>
      <c r="GZ102">
        <v>201</v>
      </c>
      <c r="HA102">
        <v>202</v>
      </c>
      <c r="HB102">
        <v>203</v>
      </c>
      <c r="HC102">
        <v>204</v>
      </c>
      <c r="HD102">
        <v>205</v>
      </c>
      <c r="HE102">
        <v>206</v>
      </c>
      <c r="HF102">
        <v>207</v>
      </c>
      <c r="HG102">
        <v>208</v>
      </c>
      <c r="HH102">
        <v>209</v>
      </c>
      <c r="HI102">
        <v>210</v>
      </c>
      <c r="HJ102">
        <v>211</v>
      </c>
      <c r="HK102">
        <v>212</v>
      </c>
      <c r="HL102">
        <v>213</v>
      </c>
      <c r="HM102">
        <v>214</v>
      </c>
      <c r="HN102">
        <v>215</v>
      </c>
      <c r="HO102">
        <v>216</v>
      </c>
      <c r="HP102">
        <v>217</v>
      </c>
      <c r="HQ102">
        <v>218</v>
      </c>
      <c r="HR102">
        <v>219</v>
      </c>
      <c r="HS102">
        <v>220</v>
      </c>
      <c r="HT102">
        <v>221</v>
      </c>
      <c r="HU102">
        <v>222</v>
      </c>
      <c r="HV102">
        <v>223</v>
      </c>
      <c r="HW102">
        <v>224</v>
      </c>
      <c r="HX102">
        <v>225</v>
      </c>
      <c r="HY102">
        <v>226</v>
      </c>
      <c r="HZ102">
        <v>227</v>
      </c>
      <c r="IA102">
        <v>228</v>
      </c>
      <c r="IB102">
        <v>229</v>
      </c>
      <c r="IC102">
        <v>230</v>
      </c>
      <c r="ID102">
        <v>231</v>
      </c>
      <c r="IE102">
        <v>232</v>
      </c>
      <c r="IF102">
        <v>233</v>
      </c>
      <c r="IG102">
        <v>234</v>
      </c>
      <c r="IH102">
        <v>235</v>
      </c>
      <c r="II102">
        <v>236</v>
      </c>
      <c r="IJ102">
        <v>237</v>
      </c>
      <c r="IK102">
        <v>238</v>
      </c>
      <c r="IL102">
        <v>239</v>
      </c>
      <c r="IM102">
        <v>240</v>
      </c>
      <c r="IN102">
        <v>241</v>
      </c>
      <c r="IO102">
        <v>242</v>
      </c>
      <c r="IP102">
        <v>243</v>
      </c>
      <c r="IQ102">
        <v>244</v>
      </c>
      <c r="IR102">
        <v>245</v>
      </c>
      <c r="IS102">
        <v>246</v>
      </c>
      <c r="IT102">
        <v>247</v>
      </c>
      <c r="IU102">
        <v>248</v>
      </c>
      <c r="IV102">
        <v>249</v>
      </c>
      <c r="IW102">
        <v>250</v>
      </c>
      <c r="IX102">
        <v>251</v>
      </c>
      <c r="IY102">
        <v>252</v>
      </c>
      <c r="IZ102">
        <v>253</v>
      </c>
      <c r="JA102">
        <v>254</v>
      </c>
      <c r="JB102">
        <v>255</v>
      </c>
      <c r="JC102">
        <v>256</v>
      </c>
      <c r="JD102">
        <v>257</v>
      </c>
      <c r="JE102">
        <v>258</v>
      </c>
      <c r="JF102">
        <v>259</v>
      </c>
      <c r="JG102">
        <v>260</v>
      </c>
      <c r="JH102">
        <v>261</v>
      </c>
      <c r="JI102">
        <v>262</v>
      </c>
      <c r="JJ102">
        <v>263</v>
      </c>
      <c r="JK102">
        <v>264</v>
      </c>
      <c r="JL102">
        <v>265</v>
      </c>
      <c r="JM102">
        <v>266</v>
      </c>
      <c r="JN102">
        <v>267</v>
      </c>
      <c r="JO102">
        <v>268</v>
      </c>
      <c r="JP102">
        <v>269</v>
      </c>
      <c r="JQ102">
        <v>270</v>
      </c>
      <c r="JR102">
        <v>271</v>
      </c>
      <c r="JS102">
        <v>272</v>
      </c>
      <c r="JT102">
        <v>273</v>
      </c>
      <c r="JU102">
        <v>274</v>
      </c>
      <c r="JV102">
        <v>275</v>
      </c>
      <c r="JW102">
        <v>276</v>
      </c>
      <c r="JX102">
        <v>277</v>
      </c>
      <c r="JY102">
        <v>278</v>
      </c>
      <c r="JZ102">
        <v>279</v>
      </c>
      <c r="KA102">
        <v>280</v>
      </c>
      <c r="KB102">
        <v>281</v>
      </c>
      <c r="KC102">
        <v>282</v>
      </c>
      <c r="KD102">
        <v>283</v>
      </c>
      <c r="KE102">
        <v>284</v>
      </c>
      <c r="KF102">
        <v>285</v>
      </c>
      <c r="KG102">
        <v>286</v>
      </c>
      <c r="KH102">
        <v>287</v>
      </c>
      <c r="KI102">
        <v>288</v>
      </c>
      <c r="KJ102">
        <v>289</v>
      </c>
      <c r="KK102">
        <v>290</v>
      </c>
      <c r="KL102">
        <v>291</v>
      </c>
      <c r="KM102">
        <v>292</v>
      </c>
      <c r="KN102">
        <v>293</v>
      </c>
      <c r="KO102">
        <v>294</v>
      </c>
      <c r="KP102">
        <v>295</v>
      </c>
      <c r="KQ102">
        <v>296</v>
      </c>
      <c r="KR102">
        <v>297</v>
      </c>
      <c r="KS102">
        <v>298</v>
      </c>
      <c r="KT102">
        <v>299</v>
      </c>
      <c r="KU102">
        <v>300</v>
      </c>
      <c r="KV102">
        <v>301</v>
      </c>
      <c r="KW102">
        <v>302</v>
      </c>
      <c r="KX102">
        <v>303</v>
      </c>
      <c r="KY102">
        <v>304</v>
      </c>
      <c r="KZ102">
        <v>305</v>
      </c>
      <c r="LA102">
        <v>306</v>
      </c>
      <c r="LB102">
        <v>307</v>
      </c>
      <c r="LC102">
        <v>308</v>
      </c>
      <c r="LD102">
        <v>309</v>
      </c>
      <c r="LE102">
        <v>310</v>
      </c>
      <c r="LF102">
        <v>311</v>
      </c>
      <c r="LG102">
        <v>312</v>
      </c>
      <c r="LH102">
        <v>313</v>
      </c>
      <c r="LI102">
        <v>314</v>
      </c>
      <c r="LJ102">
        <v>315</v>
      </c>
      <c r="LK102">
        <v>316</v>
      </c>
      <c r="LL102">
        <v>317</v>
      </c>
      <c r="LM102">
        <v>318</v>
      </c>
      <c r="LN102">
        <v>319</v>
      </c>
      <c r="LO102">
        <v>320</v>
      </c>
      <c r="LP102">
        <v>321</v>
      </c>
      <c r="LQ102">
        <v>322</v>
      </c>
      <c r="LR102">
        <v>323</v>
      </c>
      <c r="LS102">
        <v>324</v>
      </c>
      <c r="LT102">
        <v>325</v>
      </c>
      <c r="LU102">
        <v>326</v>
      </c>
      <c r="LV102">
        <v>327</v>
      </c>
      <c r="LW102">
        <v>328</v>
      </c>
      <c r="LX102">
        <v>329</v>
      </c>
      <c r="LY102">
        <v>330</v>
      </c>
      <c r="LZ102">
        <v>331</v>
      </c>
      <c r="MA102">
        <v>332</v>
      </c>
      <c r="MB102">
        <v>333</v>
      </c>
      <c r="MC102">
        <v>334</v>
      </c>
      <c r="MD102">
        <v>335</v>
      </c>
      <c r="ME102">
        <v>336</v>
      </c>
      <c r="MF102">
        <v>337</v>
      </c>
      <c r="MG102">
        <v>338</v>
      </c>
      <c r="MH102">
        <v>339</v>
      </c>
      <c r="MI102">
        <v>340</v>
      </c>
      <c r="MJ102">
        <v>341</v>
      </c>
      <c r="MK102">
        <v>342</v>
      </c>
      <c r="ML102">
        <v>343</v>
      </c>
      <c r="MM102">
        <v>344</v>
      </c>
      <c r="MN102">
        <v>345</v>
      </c>
      <c r="MO102">
        <v>346</v>
      </c>
      <c r="MP102">
        <v>347</v>
      </c>
      <c r="MQ102">
        <v>348</v>
      </c>
      <c r="MR102">
        <v>349</v>
      </c>
      <c r="MS102">
        <v>350</v>
      </c>
      <c r="MT102">
        <v>351</v>
      </c>
      <c r="MU102">
        <v>352</v>
      </c>
      <c r="MV102">
        <v>353</v>
      </c>
      <c r="MW102">
        <v>354</v>
      </c>
      <c r="MX102">
        <v>355</v>
      </c>
      <c r="MY102">
        <v>356</v>
      </c>
      <c r="MZ102">
        <v>357</v>
      </c>
      <c r="NA102">
        <v>358</v>
      </c>
      <c r="NB102">
        <v>359</v>
      </c>
      <c r="NC102">
        <v>360</v>
      </c>
    </row>
    <row r="103" spans="1:367" ht="15" hidden="1" customHeight="1">
      <c r="B103" s="26">
        <v>71</v>
      </c>
      <c r="C103">
        <v>1</v>
      </c>
      <c r="D103">
        <f>C103/SUM(C103:C107)</f>
        <v>0.2</v>
      </c>
      <c r="E103">
        <v>0</v>
      </c>
      <c r="F103">
        <f>360*D103</f>
        <v>72</v>
      </c>
      <c r="G103">
        <f>IF(AND(G$102&gt;=$E103,G$102&lt;=$F103),$B103,0)</f>
        <v>71</v>
      </c>
      <c r="H103">
        <f t="shared" ref="H103:BS106" si="0">IF(AND(H$102&gt;=$E103,H$102&lt;=$F103),$B103,0)</f>
        <v>71</v>
      </c>
      <c r="I103">
        <f t="shared" si="0"/>
        <v>71</v>
      </c>
      <c r="J103">
        <f t="shared" si="0"/>
        <v>71</v>
      </c>
      <c r="K103">
        <f t="shared" si="0"/>
        <v>71</v>
      </c>
      <c r="L103">
        <f t="shared" si="0"/>
        <v>71</v>
      </c>
      <c r="M103">
        <f t="shared" si="0"/>
        <v>71</v>
      </c>
      <c r="N103">
        <f t="shared" si="0"/>
        <v>71</v>
      </c>
      <c r="O103">
        <f t="shared" si="0"/>
        <v>71</v>
      </c>
      <c r="P103">
        <f t="shared" si="0"/>
        <v>71</v>
      </c>
      <c r="Q103">
        <f t="shared" si="0"/>
        <v>71</v>
      </c>
      <c r="R103">
        <f t="shared" si="0"/>
        <v>71</v>
      </c>
      <c r="S103">
        <f t="shared" si="0"/>
        <v>71</v>
      </c>
      <c r="T103">
        <f t="shared" si="0"/>
        <v>71</v>
      </c>
      <c r="U103">
        <f t="shared" si="0"/>
        <v>71</v>
      </c>
      <c r="V103">
        <f t="shared" si="0"/>
        <v>71</v>
      </c>
      <c r="W103">
        <f t="shared" si="0"/>
        <v>71</v>
      </c>
      <c r="X103">
        <f t="shared" si="0"/>
        <v>71</v>
      </c>
      <c r="Y103">
        <f t="shared" si="0"/>
        <v>71</v>
      </c>
      <c r="Z103">
        <f t="shared" si="0"/>
        <v>71</v>
      </c>
      <c r="AA103">
        <f t="shared" si="0"/>
        <v>71</v>
      </c>
      <c r="AB103">
        <f t="shared" si="0"/>
        <v>71</v>
      </c>
      <c r="AC103">
        <f t="shared" si="0"/>
        <v>71</v>
      </c>
      <c r="AD103">
        <f t="shared" si="0"/>
        <v>71</v>
      </c>
      <c r="AE103">
        <f t="shared" si="0"/>
        <v>71</v>
      </c>
      <c r="AF103">
        <f t="shared" si="0"/>
        <v>71</v>
      </c>
      <c r="AG103">
        <f t="shared" si="0"/>
        <v>71</v>
      </c>
      <c r="AH103">
        <f t="shared" si="0"/>
        <v>71</v>
      </c>
      <c r="AI103">
        <f t="shared" si="0"/>
        <v>71</v>
      </c>
      <c r="AJ103">
        <f t="shared" si="0"/>
        <v>71</v>
      </c>
      <c r="AK103">
        <f t="shared" si="0"/>
        <v>71</v>
      </c>
      <c r="AL103">
        <f t="shared" si="0"/>
        <v>71</v>
      </c>
      <c r="AM103">
        <f t="shared" si="0"/>
        <v>71</v>
      </c>
      <c r="AN103">
        <f t="shared" si="0"/>
        <v>71</v>
      </c>
      <c r="AO103">
        <f t="shared" si="0"/>
        <v>71</v>
      </c>
      <c r="AP103">
        <f t="shared" si="0"/>
        <v>71</v>
      </c>
      <c r="AQ103">
        <f t="shared" si="0"/>
        <v>71</v>
      </c>
      <c r="AR103">
        <f t="shared" si="0"/>
        <v>71</v>
      </c>
      <c r="AS103">
        <f t="shared" si="0"/>
        <v>71</v>
      </c>
      <c r="AT103">
        <f t="shared" si="0"/>
        <v>71</v>
      </c>
      <c r="AU103">
        <f t="shared" si="0"/>
        <v>71</v>
      </c>
      <c r="AV103">
        <f t="shared" si="0"/>
        <v>71</v>
      </c>
      <c r="AW103">
        <f t="shared" si="0"/>
        <v>71</v>
      </c>
      <c r="AX103">
        <f t="shared" si="0"/>
        <v>71</v>
      </c>
      <c r="AY103">
        <f t="shared" si="0"/>
        <v>71</v>
      </c>
      <c r="AZ103">
        <f t="shared" si="0"/>
        <v>71</v>
      </c>
      <c r="BA103">
        <f t="shared" si="0"/>
        <v>71</v>
      </c>
      <c r="BB103">
        <f t="shared" si="0"/>
        <v>71</v>
      </c>
      <c r="BC103">
        <f t="shared" si="0"/>
        <v>71</v>
      </c>
      <c r="BD103">
        <f t="shared" si="0"/>
        <v>71</v>
      </c>
      <c r="BE103">
        <f t="shared" si="0"/>
        <v>71</v>
      </c>
      <c r="BF103">
        <f t="shared" si="0"/>
        <v>71</v>
      </c>
      <c r="BG103">
        <f t="shared" si="0"/>
        <v>71</v>
      </c>
      <c r="BH103">
        <f t="shared" si="0"/>
        <v>71</v>
      </c>
      <c r="BI103">
        <f t="shared" si="0"/>
        <v>71</v>
      </c>
      <c r="BJ103">
        <f t="shared" si="0"/>
        <v>71</v>
      </c>
      <c r="BK103">
        <f t="shared" si="0"/>
        <v>71</v>
      </c>
      <c r="BL103">
        <f t="shared" si="0"/>
        <v>71</v>
      </c>
      <c r="BM103">
        <f t="shared" si="0"/>
        <v>71</v>
      </c>
      <c r="BN103">
        <f t="shared" si="0"/>
        <v>71</v>
      </c>
      <c r="BO103">
        <f t="shared" si="0"/>
        <v>71</v>
      </c>
      <c r="BP103">
        <f t="shared" si="0"/>
        <v>71</v>
      </c>
      <c r="BQ103">
        <f t="shared" si="0"/>
        <v>71</v>
      </c>
      <c r="BR103">
        <f t="shared" si="0"/>
        <v>71</v>
      </c>
      <c r="BS103">
        <f t="shared" si="0"/>
        <v>71</v>
      </c>
      <c r="BT103">
        <f t="shared" ref="BT103:EE106" si="1">IF(AND(BT$102&gt;=$E103,BT$102&lt;=$F103),$B103,0)</f>
        <v>71</v>
      </c>
      <c r="BU103">
        <f t="shared" si="1"/>
        <v>71</v>
      </c>
      <c r="BV103">
        <f t="shared" si="1"/>
        <v>71</v>
      </c>
      <c r="BW103">
        <f t="shared" si="1"/>
        <v>71</v>
      </c>
      <c r="BX103">
        <f t="shared" si="1"/>
        <v>71</v>
      </c>
      <c r="BY103">
        <f t="shared" si="1"/>
        <v>71</v>
      </c>
      <c r="BZ103">
        <f t="shared" si="1"/>
        <v>71</v>
      </c>
      <c r="CA103">
        <f t="shared" si="1"/>
        <v>71</v>
      </c>
      <c r="CB103">
        <f t="shared" si="1"/>
        <v>0</v>
      </c>
      <c r="CC103">
        <f t="shared" si="1"/>
        <v>0</v>
      </c>
      <c r="CD103">
        <f t="shared" si="1"/>
        <v>0</v>
      </c>
      <c r="CE103">
        <f t="shared" si="1"/>
        <v>0</v>
      </c>
      <c r="CF103">
        <f t="shared" si="1"/>
        <v>0</v>
      </c>
      <c r="CG103">
        <f t="shared" si="1"/>
        <v>0</v>
      </c>
      <c r="CH103">
        <f t="shared" si="1"/>
        <v>0</v>
      </c>
      <c r="CI103">
        <f t="shared" si="1"/>
        <v>0</v>
      </c>
      <c r="CJ103">
        <f t="shared" si="1"/>
        <v>0</v>
      </c>
      <c r="CK103">
        <f t="shared" si="1"/>
        <v>0</v>
      </c>
      <c r="CL103">
        <f t="shared" si="1"/>
        <v>0</v>
      </c>
      <c r="CM103">
        <f t="shared" si="1"/>
        <v>0</v>
      </c>
      <c r="CN103">
        <f t="shared" si="1"/>
        <v>0</v>
      </c>
      <c r="CO103">
        <f t="shared" si="1"/>
        <v>0</v>
      </c>
      <c r="CP103">
        <f t="shared" si="1"/>
        <v>0</v>
      </c>
      <c r="CQ103">
        <f t="shared" si="1"/>
        <v>0</v>
      </c>
      <c r="CR103">
        <f t="shared" si="1"/>
        <v>0</v>
      </c>
      <c r="CS103">
        <f t="shared" si="1"/>
        <v>0</v>
      </c>
      <c r="CT103">
        <f t="shared" si="1"/>
        <v>0</v>
      </c>
      <c r="CU103">
        <f t="shared" si="1"/>
        <v>0</v>
      </c>
      <c r="CV103">
        <f t="shared" si="1"/>
        <v>0</v>
      </c>
      <c r="CW103">
        <f t="shared" si="1"/>
        <v>0</v>
      </c>
      <c r="CX103">
        <f t="shared" si="1"/>
        <v>0</v>
      </c>
      <c r="CY103">
        <f t="shared" si="1"/>
        <v>0</v>
      </c>
      <c r="CZ103">
        <f t="shared" si="1"/>
        <v>0</v>
      </c>
      <c r="DA103">
        <f t="shared" si="1"/>
        <v>0</v>
      </c>
      <c r="DB103">
        <f t="shared" si="1"/>
        <v>0</v>
      </c>
      <c r="DC103">
        <f t="shared" si="1"/>
        <v>0</v>
      </c>
      <c r="DD103">
        <f t="shared" si="1"/>
        <v>0</v>
      </c>
      <c r="DE103">
        <f t="shared" si="1"/>
        <v>0</v>
      </c>
      <c r="DF103">
        <f t="shared" si="1"/>
        <v>0</v>
      </c>
      <c r="DG103">
        <f t="shared" si="1"/>
        <v>0</v>
      </c>
      <c r="DH103">
        <f t="shared" si="1"/>
        <v>0</v>
      </c>
      <c r="DI103">
        <f t="shared" si="1"/>
        <v>0</v>
      </c>
      <c r="DJ103">
        <f t="shared" si="1"/>
        <v>0</v>
      </c>
      <c r="DK103">
        <f t="shared" si="1"/>
        <v>0</v>
      </c>
      <c r="DL103">
        <f t="shared" si="1"/>
        <v>0</v>
      </c>
      <c r="DM103">
        <f t="shared" si="1"/>
        <v>0</v>
      </c>
      <c r="DN103">
        <f t="shared" si="1"/>
        <v>0</v>
      </c>
      <c r="DO103">
        <f t="shared" si="1"/>
        <v>0</v>
      </c>
      <c r="DP103">
        <f t="shared" si="1"/>
        <v>0</v>
      </c>
      <c r="DQ103">
        <f t="shared" si="1"/>
        <v>0</v>
      </c>
      <c r="DR103">
        <f t="shared" si="1"/>
        <v>0</v>
      </c>
      <c r="DS103">
        <f t="shared" si="1"/>
        <v>0</v>
      </c>
      <c r="DT103">
        <f t="shared" si="1"/>
        <v>0</v>
      </c>
      <c r="DU103">
        <f t="shared" si="1"/>
        <v>0</v>
      </c>
      <c r="DV103">
        <f t="shared" si="1"/>
        <v>0</v>
      </c>
      <c r="DW103">
        <f t="shared" si="1"/>
        <v>0</v>
      </c>
      <c r="DX103">
        <f t="shared" si="1"/>
        <v>0</v>
      </c>
      <c r="DY103">
        <f t="shared" si="1"/>
        <v>0</v>
      </c>
      <c r="DZ103">
        <f t="shared" si="1"/>
        <v>0</v>
      </c>
      <c r="EA103">
        <f t="shared" si="1"/>
        <v>0</v>
      </c>
      <c r="EB103">
        <f t="shared" si="1"/>
        <v>0</v>
      </c>
      <c r="EC103">
        <f t="shared" si="1"/>
        <v>0</v>
      </c>
      <c r="ED103">
        <f t="shared" si="1"/>
        <v>0</v>
      </c>
      <c r="EE103">
        <f t="shared" si="1"/>
        <v>0</v>
      </c>
      <c r="EF103">
        <f t="shared" ref="EF103:EU107" si="2">IF(AND(EF$102&gt;=$E103,EF$102&lt;=$F103),$B103,0)</f>
        <v>0</v>
      </c>
      <c r="EG103">
        <f t="shared" si="2"/>
        <v>0</v>
      </c>
      <c r="EH103">
        <f t="shared" si="2"/>
        <v>0</v>
      </c>
      <c r="EI103">
        <f t="shared" si="2"/>
        <v>0</v>
      </c>
      <c r="EJ103">
        <f t="shared" si="2"/>
        <v>0</v>
      </c>
      <c r="EK103">
        <f t="shared" si="2"/>
        <v>0</v>
      </c>
      <c r="EL103">
        <f t="shared" si="2"/>
        <v>0</v>
      </c>
      <c r="EM103">
        <f t="shared" si="2"/>
        <v>0</v>
      </c>
      <c r="EN103">
        <f t="shared" si="2"/>
        <v>0</v>
      </c>
      <c r="EO103">
        <f t="shared" si="2"/>
        <v>0</v>
      </c>
      <c r="EP103">
        <f t="shared" si="2"/>
        <v>0</v>
      </c>
      <c r="EQ103">
        <f t="shared" si="2"/>
        <v>0</v>
      </c>
      <c r="ER103">
        <f t="shared" si="2"/>
        <v>0</v>
      </c>
      <c r="ES103">
        <f t="shared" si="2"/>
        <v>0</v>
      </c>
      <c r="ET103">
        <f t="shared" si="2"/>
        <v>0</v>
      </c>
      <c r="EU103">
        <f t="shared" si="2"/>
        <v>0</v>
      </c>
      <c r="EV103">
        <f t="shared" ref="EV103:HG106" si="3">IF(AND(EV$102&gt;=$E103,EV$102&lt;=$F103),$B103,0)</f>
        <v>0</v>
      </c>
      <c r="EW103">
        <f t="shared" si="3"/>
        <v>0</v>
      </c>
      <c r="EX103">
        <f t="shared" si="3"/>
        <v>0</v>
      </c>
      <c r="EY103">
        <f t="shared" si="3"/>
        <v>0</v>
      </c>
      <c r="EZ103">
        <f t="shared" si="3"/>
        <v>0</v>
      </c>
      <c r="FA103">
        <f t="shared" si="3"/>
        <v>0</v>
      </c>
      <c r="FB103">
        <f t="shared" si="3"/>
        <v>0</v>
      </c>
      <c r="FC103">
        <f t="shared" si="3"/>
        <v>0</v>
      </c>
      <c r="FD103">
        <f t="shared" si="3"/>
        <v>0</v>
      </c>
      <c r="FE103">
        <f t="shared" si="3"/>
        <v>0</v>
      </c>
      <c r="FF103">
        <f t="shared" si="3"/>
        <v>0</v>
      </c>
      <c r="FG103">
        <f t="shared" si="3"/>
        <v>0</v>
      </c>
      <c r="FH103">
        <f t="shared" si="3"/>
        <v>0</v>
      </c>
      <c r="FI103">
        <f t="shared" si="3"/>
        <v>0</v>
      </c>
      <c r="FJ103">
        <f t="shared" si="3"/>
        <v>0</v>
      </c>
      <c r="FK103">
        <f t="shared" si="3"/>
        <v>0</v>
      </c>
      <c r="FL103">
        <f t="shared" si="3"/>
        <v>0</v>
      </c>
      <c r="FM103">
        <f t="shared" si="3"/>
        <v>0</v>
      </c>
      <c r="FN103">
        <f t="shared" si="3"/>
        <v>0</v>
      </c>
      <c r="FO103">
        <f t="shared" si="3"/>
        <v>0</v>
      </c>
      <c r="FP103">
        <f t="shared" si="3"/>
        <v>0</v>
      </c>
      <c r="FQ103">
        <f t="shared" si="3"/>
        <v>0</v>
      </c>
      <c r="FR103">
        <f t="shared" si="3"/>
        <v>0</v>
      </c>
      <c r="FS103">
        <f t="shared" si="3"/>
        <v>0</v>
      </c>
      <c r="FT103">
        <f t="shared" si="3"/>
        <v>0</v>
      </c>
      <c r="FU103">
        <f t="shared" si="3"/>
        <v>0</v>
      </c>
      <c r="FV103">
        <f t="shared" si="3"/>
        <v>0</v>
      </c>
      <c r="FW103">
        <f t="shared" si="3"/>
        <v>0</v>
      </c>
      <c r="FX103">
        <f t="shared" si="3"/>
        <v>0</v>
      </c>
      <c r="FY103">
        <f t="shared" si="3"/>
        <v>0</v>
      </c>
      <c r="FZ103">
        <f t="shared" si="3"/>
        <v>0</v>
      </c>
      <c r="GA103">
        <f t="shared" si="3"/>
        <v>0</v>
      </c>
      <c r="GB103">
        <f t="shared" si="3"/>
        <v>0</v>
      </c>
      <c r="GC103">
        <f t="shared" si="3"/>
        <v>0</v>
      </c>
      <c r="GD103">
        <f t="shared" si="3"/>
        <v>0</v>
      </c>
      <c r="GE103">
        <f t="shared" si="3"/>
        <v>0</v>
      </c>
      <c r="GF103">
        <f t="shared" si="3"/>
        <v>0</v>
      </c>
      <c r="GG103">
        <f t="shared" si="3"/>
        <v>0</v>
      </c>
      <c r="GH103">
        <f t="shared" si="3"/>
        <v>0</v>
      </c>
      <c r="GI103">
        <f t="shared" si="3"/>
        <v>0</v>
      </c>
      <c r="GJ103">
        <f t="shared" si="3"/>
        <v>0</v>
      </c>
      <c r="GK103">
        <f t="shared" si="3"/>
        <v>0</v>
      </c>
      <c r="GL103">
        <f t="shared" si="3"/>
        <v>0</v>
      </c>
      <c r="GM103">
        <f t="shared" si="3"/>
        <v>0</v>
      </c>
      <c r="GN103">
        <f t="shared" si="3"/>
        <v>0</v>
      </c>
      <c r="GO103">
        <f t="shared" si="3"/>
        <v>0</v>
      </c>
      <c r="GP103">
        <f t="shared" si="3"/>
        <v>0</v>
      </c>
      <c r="GQ103">
        <f t="shared" si="3"/>
        <v>0</v>
      </c>
      <c r="GR103">
        <f t="shared" si="3"/>
        <v>0</v>
      </c>
      <c r="GS103">
        <f t="shared" si="3"/>
        <v>0</v>
      </c>
      <c r="GT103">
        <f t="shared" si="3"/>
        <v>0</v>
      </c>
      <c r="GU103">
        <f t="shared" si="3"/>
        <v>0</v>
      </c>
      <c r="GV103">
        <f t="shared" si="3"/>
        <v>0</v>
      </c>
      <c r="GW103">
        <f t="shared" si="3"/>
        <v>0</v>
      </c>
      <c r="GX103">
        <f t="shared" si="3"/>
        <v>0</v>
      </c>
      <c r="GY103">
        <f t="shared" si="3"/>
        <v>0</v>
      </c>
      <c r="GZ103">
        <f t="shared" si="3"/>
        <v>0</v>
      </c>
      <c r="HA103">
        <f t="shared" si="3"/>
        <v>0</v>
      </c>
      <c r="HB103">
        <f t="shared" si="3"/>
        <v>0</v>
      </c>
      <c r="HC103">
        <f t="shared" si="3"/>
        <v>0</v>
      </c>
      <c r="HD103">
        <f t="shared" si="3"/>
        <v>0</v>
      </c>
      <c r="HE103">
        <f t="shared" si="3"/>
        <v>0</v>
      </c>
      <c r="HF103">
        <f t="shared" si="3"/>
        <v>0</v>
      </c>
      <c r="HG103">
        <f t="shared" si="3"/>
        <v>0</v>
      </c>
      <c r="HH103">
        <f t="shared" ref="HH103:JS107" si="4">IF(AND(HH$102&gt;=$E103,HH$102&lt;=$F103),$B103,0)</f>
        <v>0</v>
      </c>
      <c r="HI103">
        <f t="shared" si="4"/>
        <v>0</v>
      </c>
      <c r="HJ103">
        <f t="shared" si="4"/>
        <v>0</v>
      </c>
      <c r="HK103">
        <f t="shared" si="4"/>
        <v>0</v>
      </c>
      <c r="HL103">
        <f t="shared" si="4"/>
        <v>0</v>
      </c>
      <c r="HM103">
        <f t="shared" si="4"/>
        <v>0</v>
      </c>
      <c r="HN103">
        <f t="shared" si="4"/>
        <v>0</v>
      </c>
      <c r="HO103">
        <f t="shared" si="4"/>
        <v>0</v>
      </c>
      <c r="HP103">
        <f t="shared" si="4"/>
        <v>0</v>
      </c>
      <c r="HQ103">
        <f t="shared" si="4"/>
        <v>0</v>
      </c>
      <c r="HR103">
        <f t="shared" si="4"/>
        <v>0</v>
      </c>
      <c r="HS103">
        <f t="shared" si="4"/>
        <v>0</v>
      </c>
      <c r="HT103">
        <f t="shared" si="4"/>
        <v>0</v>
      </c>
      <c r="HU103">
        <f t="shared" si="4"/>
        <v>0</v>
      </c>
      <c r="HV103">
        <f t="shared" si="4"/>
        <v>0</v>
      </c>
      <c r="HW103">
        <f t="shared" si="4"/>
        <v>0</v>
      </c>
      <c r="HX103">
        <f t="shared" si="4"/>
        <v>0</v>
      </c>
      <c r="HY103">
        <f t="shared" si="4"/>
        <v>0</v>
      </c>
      <c r="HZ103">
        <f t="shared" si="4"/>
        <v>0</v>
      </c>
      <c r="IA103">
        <f t="shared" si="4"/>
        <v>0</v>
      </c>
      <c r="IB103">
        <f t="shared" si="4"/>
        <v>0</v>
      </c>
      <c r="IC103">
        <f t="shared" si="4"/>
        <v>0</v>
      </c>
      <c r="ID103">
        <f t="shared" si="4"/>
        <v>0</v>
      </c>
      <c r="IE103">
        <f t="shared" si="4"/>
        <v>0</v>
      </c>
      <c r="IF103">
        <f t="shared" si="4"/>
        <v>0</v>
      </c>
      <c r="IG103">
        <f t="shared" si="4"/>
        <v>0</v>
      </c>
      <c r="IH103">
        <f t="shared" si="4"/>
        <v>0</v>
      </c>
      <c r="II103">
        <f t="shared" si="4"/>
        <v>0</v>
      </c>
      <c r="IJ103">
        <f t="shared" si="4"/>
        <v>0</v>
      </c>
      <c r="IK103">
        <f t="shared" si="4"/>
        <v>0</v>
      </c>
      <c r="IL103">
        <f t="shared" si="4"/>
        <v>0</v>
      </c>
      <c r="IM103">
        <f t="shared" si="4"/>
        <v>0</v>
      </c>
      <c r="IN103">
        <f t="shared" si="4"/>
        <v>0</v>
      </c>
      <c r="IO103">
        <f t="shared" si="4"/>
        <v>0</v>
      </c>
      <c r="IP103">
        <f t="shared" si="4"/>
        <v>0</v>
      </c>
      <c r="IQ103">
        <f t="shared" si="4"/>
        <v>0</v>
      </c>
      <c r="IR103">
        <f t="shared" si="4"/>
        <v>0</v>
      </c>
      <c r="IS103">
        <f t="shared" si="4"/>
        <v>0</v>
      </c>
      <c r="IT103">
        <f t="shared" si="4"/>
        <v>0</v>
      </c>
      <c r="IU103">
        <f t="shared" si="4"/>
        <v>0</v>
      </c>
      <c r="IV103">
        <f t="shared" si="4"/>
        <v>0</v>
      </c>
      <c r="IW103">
        <f t="shared" si="4"/>
        <v>0</v>
      </c>
      <c r="IX103">
        <f t="shared" si="4"/>
        <v>0</v>
      </c>
      <c r="IY103">
        <f t="shared" si="4"/>
        <v>0</v>
      </c>
      <c r="IZ103">
        <f t="shared" si="4"/>
        <v>0</v>
      </c>
      <c r="JA103">
        <f t="shared" si="4"/>
        <v>0</v>
      </c>
      <c r="JB103">
        <f t="shared" si="4"/>
        <v>0</v>
      </c>
      <c r="JC103">
        <f t="shared" si="4"/>
        <v>0</v>
      </c>
      <c r="JD103">
        <f t="shared" si="4"/>
        <v>0</v>
      </c>
      <c r="JE103">
        <f t="shared" si="4"/>
        <v>0</v>
      </c>
      <c r="JF103">
        <f t="shared" si="4"/>
        <v>0</v>
      </c>
      <c r="JG103">
        <f t="shared" si="4"/>
        <v>0</v>
      </c>
      <c r="JH103">
        <f t="shared" si="4"/>
        <v>0</v>
      </c>
      <c r="JI103">
        <f t="shared" si="4"/>
        <v>0</v>
      </c>
      <c r="JJ103">
        <f t="shared" si="4"/>
        <v>0</v>
      </c>
      <c r="JK103">
        <f t="shared" si="4"/>
        <v>0</v>
      </c>
      <c r="JL103">
        <f t="shared" si="4"/>
        <v>0</v>
      </c>
      <c r="JM103">
        <f t="shared" si="4"/>
        <v>0</v>
      </c>
      <c r="JN103">
        <f t="shared" si="4"/>
        <v>0</v>
      </c>
      <c r="JO103">
        <f t="shared" si="4"/>
        <v>0</v>
      </c>
      <c r="JP103">
        <f t="shared" si="4"/>
        <v>0</v>
      </c>
      <c r="JQ103">
        <f t="shared" si="4"/>
        <v>0</v>
      </c>
      <c r="JR103">
        <f t="shared" si="4"/>
        <v>0</v>
      </c>
      <c r="JS103">
        <f t="shared" si="4"/>
        <v>0</v>
      </c>
      <c r="JT103">
        <f t="shared" ref="JT103:ME106" si="5">IF(AND(JT$102&gt;=$E103,JT$102&lt;=$F103),$B103,0)</f>
        <v>0</v>
      </c>
      <c r="JU103">
        <f t="shared" si="5"/>
        <v>0</v>
      </c>
      <c r="JV103">
        <f t="shared" si="5"/>
        <v>0</v>
      </c>
      <c r="JW103">
        <f t="shared" si="5"/>
        <v>0</v>
      </c>
      <c r="JX103">
        <f t="shared" si="5"/>
        <v>0</v>
      </c>
      <c r="JY103">
        <f t="shared" si="5"/>
        <v>0</v>
      </c>
      <c r="JZ103">
        <f t="shared" si="5"/>
        <v>0</v>
      </c>
      <c r="KA103">
        <f t="shared" si="5"/>
        <v>0</v>
      </c>
      <c r="KB103">
        <f t="shared" si="5"/>
        <v>0</v>
      </c>
      <c r="KC103">
        <f t="shared" si="5"/>
        <v>0</v>
      </c>
      <c r="KD103">
        <f t="shared" si="5"/>
        <v>0</v>
      </c>
      <c r="KE103">
        <f t="shared" si="5"/>
        <v>0</v>
      </c>
      <c r="KF103">
        <f t="shared" si="5"/>
        <v>0</v>
      </c>
      <c r="KG103">
        <f t="shared" si="5"/>
        <v>0</v>
      </c>
      <c r="KH103">
        <f t="shared" si="5"/>
        <v>0</v>
      </c>
      <c r="KI103">
        <f t="shared" si="5"/>
        <v>0</v>
      </c>
      <c r="KJ103">
        <f t="shared" si="5"/>
        <v>0</v>
      </c>
      <c r="KK103">
        <f t="shared" si="5"/>
        <v>0</v>
      </c>
      <c r="KL103">
        <f t="shared" si="5"/>
        <v>0</v>
      </c>
      <c r="KM103">
        <f t="shared" si="5"/>
        <v>0</v>
      </c>
      <c r="KN103">
        <f t="shared" si="5"/>
        <v>0</v>
      </c>
      <c r="KO103">
        <f t="shared" si="5"/>
        <v>0</v>
      </c>
      <c r="KP103">
        <f t="shared" si="5"/>
        <v>0</v>
      </c>
      <c r="KQ103">
        <f t="shared" si="5"/>
        <v>0</v>
      </c>
      <c r="KR103">
        <f t="shared" si="5"/>
        <v>0</v>
      </c>
      <c r="KS103">
        <f t="shared" si="5"/>
        <v>0</v>
      </c>
      <c r="KT103">
        <f t="shared" si="5"/>
        <v>0</v>
      </c>
      <c r="KU103">
        <f t="shared" si="5"/>
        <v>0</v>
      </c>
      <c r="KV103">
        <f t="shared" si="5"/>
        <v>0</v>
      </c>
      <c r="KW103">
        <f t="shared" si="5"/>
        <v>0</v>
      </c>
      <c r="KX103">
        <f t="shared" si="5"/>
        <v>0</v>
      </c>
      <c r="KY103">
        <f t="shared" si="5"/>
        <v>0</v>
      </c>
      <c r="KZ103">
        <f t="shared" si="5"/>
        <v>0</v>
      </c>
      <c r="LA103">
        <f t="shared" si="5"/>
        <v>0</v>
      </c>
      <c r="LB103">
        <f t="shared" si="5"/>
        <v>0</v>
      </c>
      <c r="LC103">
        <f t="shared" si="5"/>
        <v>0</v>
      </c>
      <c r="LD103">
        <f t="shared" si="5"/>
        <v>0</v>
      </c>
      <c r="LE103">
        <f t="shared" si="5"/>
        <v>0</v>
      </c>
      <c r="LF103">
        <f t="shared" si="5"/>
        <v>0</v>
      </c>
      <c r="LG103">
        <f t="shared" si="5"/>
        <v>0</v>
      </c>
      <c r="LH103">
        <f t="shared" si="5"/>
        <v>0</v>
      </c>
      <c r="LI103">
        <f t="shared" si="5"/>
        <v>0</v>
      </c>
      <c r="LJ103">
        <f t="shared" si="5"/>
        <v>0</v>
      </c>
      <c r="LK103">
        <f t="shared" si="5"/>
        <v>0</v>
      </c>
      <c r="LL103">
        <f t="shared" si="5"/>
        <v>0</v>
      </c>
      <c r="LM103">
        <f t="shared" si="5"/>
        <v>0</v>
      </c>
      <c r="LN103">
        <f t="shared" si="5"/>
        <v>0</v>
      </c>
      <c r="LO103">
        <f t="shared" si="5"/>
        <v>0</v>
      </c>
      <c r="LP103">
        <f t="shared" si="5"/>
        <v>0</v>
      </c>
      <c r="LQ103">
        <f t="shared" si="5"/>
        <v>0</v>
      </c>
      <c r="LR103">
        <f t="shared" si="5"/>
        <v>0</v>
      </c>
      <c r="LS103">
        <f t="shared" si="5"/>
        <v>0</v>
      </c>
      <c r="LT103">
        <f t="shared" si="5"/>
        <v>0</v>
      </c>
      <c r="LU103">
        <f t="shared" si="5"/>
        <v>0</v>
      </c>
      <c r="LV103">
        <f t="shared" si="5"/>
        <v>0</v>
      </c>
      <c r="LW103">
        <f t="shared" si="5"/>
        <v>0</v>
      </c>
      <c r="LX103">
        <f t="shared" si="5"/>
        <v>0</v>
      </c>
      <c r="LY103">
        <f t="shared" si="5"/>
        <v>0</v>
      </c>
      <c r="LZ103">
        <f t="shared" si="5"/>
        <v>0</v>
      </c>
      <c r="MA103">
        <f t="shared" si="5"/>
        <v>0</v>
      </c>
      <c r="MB103">
        <f t="shared" si="5"/>
        <v>0</v>
      </c>
      <c r="MC103">
        <f t="shared" si="5"/>
        <v>0</v>
      </c>
      <c r="MD103">
        <f t="shared" si="5"/>
        <v>0</v>
      </c>
      <c r="ME103">
        <f t="shared" si="5"/>
        <v>0</v>
      </c>
      <c r="MF103">
        <f t="shared" ref="MF103:NC105" si="6">IF(AND(MF$102&gt;=$E103,MF$102&lt;=$F103),$B103,0)</f>
        <v>0</v>
      </c>
      <c r="MG103">
        <f t="shared" si="6"/>
        <v>0</v>
      </c>
      <c r="MH103">
        <f t="shared" si="6"/>
        <v>0</v>
      </c>
      <c r="MI103">
        <f t="shared" si="6"/>
        <v>0</v>
      </c>
      <c r="MJ103">
        <f t="shared" si="6"/>
        <v>0</v>
      </c>
      <c r="MK103">
        <f t="shared" si="6"/>
        <v>0</v>
      </c>
      <c r="ML103">
        <f t="shared" si="6"/>
        <v>0</v>
      </c>
      <c r="MM103">
        <f t="shared" si="6"/>
        <v>0</v>
      </c>
      <c r="MN103">
        <f t="shared" si="6"/>
        <v>0</v>
      </c>
      <c r="MO103">
        <f t="shared" si="6"/>
        <v>0</v>
      </c>
      <c r="MP103">
        <f t="shared" si="6"/>
        <v>0</v>
      </c>
      <c r="MQ103">
        <f t="shared" si="6"/>
        <v>0</v>
      </c>
      <c r="MR103">
        <f t="shared" si="6"/>
        <v>0</v>
      </c>
      <c r="MS103">
        <f t="shared" si="6"/>
        <v>0</v>
      </c>
      <c r="MT103">
        <f t="shared" si="6"/>
        <v>0</v>
      </c>
      <c r="MU103">
        <f t="shared" si="6"/>
        <v>0</v>
      </c>
      <c r="MV103">
        <f t="shared" si="6"/>
        <v>0</v>
      </c>
      <c r="MW103">
        <f t="shared" si="6"/>
        <v>0</v>
      </c>
      <c r="MX103">
        <f t="shared" si="6"/>
        <v>0</v>
      </c>
      <c r="MY103">
        <f t="shared" si="6"/>
        <v>0</v>
      </c>
      <c r="MZ103">
        <f t="shared" si="6"/>
        <v>0</v>
      </c>
      <c r="NA103">
        <f t="shared" si="6"/>
        <v>0</v>
      </c>
      <c r="NB103">
        <f t="shared" si="6"/>
        <v>0</v>
      </c>
      <c r="NC103">
        <f t="shared" si="6"/>
        <v>0</v>
      </c>
    </row>
    <row r="104" spans="1:367" ht="15" hidden="1" customHeight="1">
      <c r="B104" s="26">
        <v>130</v>
      </c>
      <c r="C104">
        <v>1</v>
      </c>
      <c r="D104">
        <f>C104/SUM(C103:C107)</f>
        <v>0.2</v>
      </c>
      <c r="E104">
        <f>F103</f>
        <v>72</v>
      </c>
      <c r="F104">
        <f>360*SUM(D103:D104)</f>
        <v>144</v>
      </c>
      <c r="G104">
        <f>IF(AND(G$102&gt;=$E104,G$102&lt;=$F104),$B104,0)</f>
        <v>0</v>
      </c>
      <c r="H104">
        <f t="shared" si="0"/>
        <v>0</v>
      </c>
      <c r="I104">
        <f t="shared" si="0"/>
        <v>0</v>
      </c>
      <c r="J104">
        <f t="shared" si="0"/>
        <v>0</v>
      </c>
      <c r="K104">
        <f t="shared" si="0"/>
        <v>0</v>
      </c>
      <c r="L104">
        <f t="shared" si="0"/>
        <v>0</v>
      </c>
      <c r="M104">
        <f t="shared" si="0"/>
        <v>0</v>
      </c>
      <c r="N104">
        <f t="shared" si="0"/>
        <v>0</v>
      </c>
      <c r="O104">
        <f t="shared" si="0"/>
        <v>0</v>
      </c>
      <c r="P104">
        <f t="shared" si="0"/>
        <v>0</v>
      </c>
      <c r="Q104">
        <f t="shared" si="0"/>
        <v>0</v>
      </c>
      <c r="R104">
        <f t="shared" si="0"/>
        <v>0</v>
      </c>
      <c r="S104">
        <f t="shared" si="0"/>
        <v>0</v>
      </c>
      <c r="T104">
        <f t="shared" si="0"/>
        <v>0</v>
      </c>
      <c r="U104">
        <f t="shared" si="0"/>
        <v>0</v>
      </c>
      <c r="V104">
        <f t="shared" si="0"/>
        <v>0</v>
      </c>
      <c r="W104">
        <f t="shared" si="0"/>
        <v>0</v>
      </c>
      <c r="X104">
        <f t="shared" si="0"/>
        <v>0</v>
      </c>
      <c r="Y104">
        <f t="shared" si="0"/>
        <v>0</v>
      </c>
      <c r="Z104">
        <f t="shared" si="0"/>
        <v>0</v>
      </c>
      <c r="AA104">
        <f t="shared" si="0"/>
        <v>0</v>
      </c>
      <c r="AB104">
        <f t="shared" si="0"/>
        <v>0</v>
      </c>
      <c r="AC104">
        <f t="shared" si="0"/>
        <v>0</v>
      </c>
      <c r="AD104">
        <f t="shared" si="0"/>
        <v>0</v>
      </c>
      <c r="AE104">
        <f t="shared" si="0"/>
        <v>0</v>
      </c>
      <c r="AF104">
        <f t="shared" si="0"/>
        <v>0</v>
      </c>
      <c r="AG104">
        <f t="shared" si="0"/>
        <v>0</v>
      </c>
      <c r="AH104">
        <f t="shared" si="0"/>
        <v>0</v>
      </c>
      <c r="AI104">
        <f t="shared" si="0"/>
        <v>0</v>
      </c>
      <c r="AJ104">
        <f t="shared" si="0"/>
        <v>0</v>
      </c>
      <c r="AK104">
        <f t="shared" si="0"/>
        <v>0</v>
      </c>
      <c r="AL104">
        <f t="shared" si="0"/>
        <v>0</v>
      </c>
      <c r="AM104">
        <f t="shared" si="0"/>
        <v>0</v>
      </c>
      <c r="AN104">
        <f t="shared" si="0"/>
        <v>0</v>
      </c>
      <c r="AO104">
        <f t="shared" si="0"/>
        <v>0</v>
      </c>
      <c r="AP104">
        <f t="shared" si="0"/>
        <v>0</v>
      </c>
      <c r="AQ104">
        <f t="shared" si="0"/>
        <v>0</v>
      </c>
      <c r="AR104">
        <f t="shared" si="0"/>
        <v>0</v>
      </c>
      <c r="AS104">
        <f t="shared" si="0"/>
        <v>0</v>
      </c>
      <c r="AT104">
        <f t="shared" si="0"/>
        <v>0</v>
      </c>
      <c r="AU104">
        <f t="shared" si="0"/>
        <v>0</v>
      </c>
      <c r="AV104">
        <f t="shared" si="0"/>
        <v>0</v>
      </c>
      <c r="AW104">
        <f t="shared" si="0"/>
        <v>0</v>
      </c>
      <c r="AX104">
        <f t="shared" si="0"/>
        <v>0</v>
      </c>
      <c r="AY104">
        <f t="shared" si="0"/>
        <v>0</v>
      </c>
      <c r="AZ104">
        <f t="shared" si="0"/>
        <v>0</v>
      </c>
      <c r="BA104">
        <f t="shared" si="0"/>
        <v>0</v>
      </c>
      <c r="BB104">
        <f t="shared" si="0"/>
        <v>0</v>
      </c>
      <c r="BC104">
        <f t="shared" si="0"/>
        <v>0</v>
      </c>
      <c r="BD104">
        <f t="shared" si="0"/>
        <v>0</v>
      </c>
      <c r="BE104">
        <f t="shared" si="0"/>
        <v>0</v>
      </c>
      <c r="BF104">
        <f t="shared" si="0"/>
        <v>0</v>
      </c>
      <c r="BG104">
        <f t="shared" si="0"/>
        <v>0</v>
      </c>
      <c r="BH104">
        <f t="shared" si="0"/>
        <v>0</v>
      </c>
      <c r="BI104">
        <f t="shared" si="0"/>
        <v>0</v>
      </c>
      <c r="BJ104">
        <f t="shared" si="0"/>
        <v>0</v>
      </c>
      <c r="BK104">
        <f t="shared" si="0"/>
        <v>0</v>
      </c>
      <c r="BL104">
        <f t="shared" si="0"/>
        <v>0</v>
      </c>
      <c r="BM104">
        <f t="shared" si="0"/>
        <v>0</v>
      </c>
      <c r="BN104">
        <f t="shared" si="0"/>
        <v>0</v>
      </c>
      <c r="BO104">
        <f t="shared" si="0"/>
        <v>0</v>
      </c>
      <c r="BP104">
        <f t="shared" si="0"/>
        <v>0</v>
      </c>
      <c r="BQ104">
        <f t="shared" si="0"/>
        <v>0</v>
      </c>
      <c r="BR104">
        <f t="shared" si="0"/>
        <v>0</v>
      </c>
      <c r="BS104">
        <f t="shared" si="0"/>
        <v>0</v>
      </c>
      <c r="BT104">
        <f t="shared" si="1"/>
        <v>0</v>
      </c>
      <c r="BU104">
        <f t="shared" si="1"/>
        <v>0</v>
      </c>
      <c r="BV104">
        <f t="shared" si="1"/>
        <v>0</v>
      </c>
      <c r="BW104">
        <f t="shared" si="1"/>
        <v>0</v>
      </c>
      <c r="BX104">
        <f t="shared" si="1"/>
        <v>0</v>
      </c>
      <c r="BY104">
        <f t="shared" si="1"/>
        <v>0</v>
      </c>
      <c r="BZ104">
        <f t="shared" si="1"/>
        <v>0</v>
      </c>
      <c r="CA104">
        <f t="shared" si="1"/>
        <v>130</v>
      </c>
      <c r="CB104">
        <f t="shared" si="1"/>
        <v>130</v>
      </c>
      <c r="CC104">
        <f t="shared" si="1"/>
        <v>130</v>
      </c>
      <c r="CD104">
        <f t="shared" si="1"/>
        <v>130</v>
      </c>
      <c r="CE104">
        <f t="shared" si="1"/>
        <v>130</v>
      </c>
      <c r="CF104">
        <f t="shared" si="1"/>
        <v>130</v>
      </c>
      <c r="CG104">
        <f t="shared" si="1"/>
        <v>130</v>
      </c>
      <c r="CH104">
        <f t="shared" si="1"/>
        <v>130</v>
      </c>
      <c r="CI104">
        <f t="shared" si="1"/>
        <v>130</v>
      </c>
      <c r="CJ104">
        <f t="shared" si="1"/>
        <v>130</v>
      </c>
      <c r="CK104">
        <f t="shared" si="1"/>
        <v>130</v>
      </c>
      <c r="CL104">
        <f t="shared" si="1"/>
        <v>130</v>
      </c>
      <c r="CM104">
        <f t="shared" si="1"/>
        <v>130</v>
      </c>
      <c r="CN104">
        <f t="shared" si="1"/>
        <v>130</v>
      </c>
      <c r="CO104">
        <f t="shared" si="1"/>
        <v>130</v>
      </c>
      <c r="CP104">
        <f t="shared" si="1"/>
        <v>130</v>
      </c>
      <c r="CQ104">
        <f t="shared" si="1"/>
        <v>130</v>
      </c>
      <c r="CR104">
        <f t="shared" si="1"/>
        <v>130</v>
      </c>
      <c r="CS104">
        <f t="shared" si="1"/>
        <v>130</v>
      </c>
      <c r="CT104">
        <f t="shared" si="1"/>
        <v>130</v>
      </c>
      <c r="CU104">
        <f t="shared" si="1"/>
        <v>130</v>
      </c>
      <c r="CV104">
        <f t="shared" si="1"/>
        <v>130</v>
      </c>
      <c r="CW104">
        <f t="shared" si="1"/>
        <v>130</v>
      </c>
      <c r="CX104">
        <f t="shared" si="1"/>
        <v>130</v>
      </c>
      <c r="CY104">
        <f t="shared" si="1"/>
        <v>130</v>
      </c>
      <c r="CZ104">
        <f t="shared" si="1"/>
        <v>130</v>
      </c>
      <c r="DA104">
        <f t="shared" si="1"/>
        <v>130</v>
      </c>
      <c r="DB104">
        <f t="shared" si="1"/>
        <v>130</v>
      </c>
      <c r="DC104">
        <f t="shared" si="1"/>
        <v>130</v>
      </c>
      <c r="DD104">
        <f t="shared" si="1"/>
        <v>130</v>
      </c>
      <c r="DE104">
        <f t="shared" si="1"/>
        <v>130</v>
      </c>
      <c r="DF104">
        <f t="shared" si="1"/>
        <v>130</v>
      </c>
      <c r="DG104">
        <f t="shared" si="1"/>
        <v>130</v>
      </c>
      <c r="DH104">
        <f t="shared" si="1"/>
        <v>130</v>
      </c>
      <c r="DI104">
        <f t="shared" si="1"/>
        <v>130</v>
      </c>
      <c r="DJ104">
        <f t="shared" si="1"/>
        <v>130</v>
      </c>
      <c r="DK104">
        <f t="shared" si="1"/>
        <v>130</v>
      </c>
      <c r="DL104">
        <f t="shared" si="1"/>
        <v>130</v>
      </c>
      <c r="DM104">
        <f t="shared" si="1"/>
        <v>130</v>
      </c>
      <c r="DN104">
        <f t="shared" si="1"/>
        <v>130</v>
      </c>
      <c r="DO104">
        <f t="shared" si="1"/>
        <v>130</v>
      </c>
      <c r="DP104">
        <f t="shared" si="1"/>
        <v>130</v>
      </c>
      <c r="DQ104">
        <f t="shared" si="1"/>
        <v>130</v>
      </c>
      <c r="DR104">
        <f t="shared" si="1"/>
        <v>130</v>
      </c>
      <c r="DS104">
        <f t="shared" si="1"/>
        <v>130</v>
      </c>
      <c r="DT104">
        <f t="shared" si="1"/>
        <v>130</v>
      </c>
      <c r="DU104">
        <f t="shared" si="1"/>
        <v>130</v>
      </c>
      <c r="DV104">
        <f t="shared" si="1"/>
        <v>130</v>
      </c>
      <c r="DW104">
        <f t="shared" si="1"/>
        <v>130</v>
      </c>
      <c r="DX104">
        <f t="shared" si="1"/>
        <v>130</v>
      </c>
      <c r="DY104">
        <f t="shared" si="1"/>
        <v>130</v>
      </c>
      <c r="DZ104">
        <f t="shared" si="1"/>
        <v>130</v>
      </c>
      <c r="EA104">
        <f t="shared" si="1"/>
        <v>130</v>
      </c>
      <c r="EB104">
        <f t="shared" si="1"/>
        <v>130</v>
      </c>
      <c r="EC104">
        <f t="shared" si="1"/>
        <v>130</v>
      </c>
      <c r="ED104">
        <f t="shared" si="1"/>
        <v>130</v>
      </c>
      <c r="EE104">
        <f t="shared" si="1"/>
        <v>130</v>
      </c>
      <c r="EF104">
        <f t="shared" si="2"/>
        <v>130</v>
      </c>
      <c r="EG104">
        <f t="shared" si="2"/>
        <v>130</v>
      </c>
      <c r="EH104">
        <f t="shared" si="2"/>
        <v>130</v>
      </c>
      <c r="EI104">
        <f t="shared" si="2"/>
        <v>130</v>
      </c>
      <c r="EJ104">
        <f t="shared" si="2"/>
        <v>130</v>
      </c>
      <c r="EK104">
        <f t="shared" si="2"/>
        <v>130</v>
      </c>
      <c r="EL104">
        <f t="shared" si="2"/>
        <v>130</v>
      </c>
      <c r="EM104">
        <f t="shared" si="2"/>
        <v>130</v>
      </c>
      <c r="EN104">
        <f t="shared" si="2"/>
        <v>130</v>
      </c>
      <c r="EO104">
        <f t="shared" si="2"/>
        <v>130</v>
      </c>
      <c r="EP104">
        <f t="shared" si="2"/>
        <v>130</v>
      </c>
      <c r="EQ104">
        <f t="shared" si="2"/>
        <v>130</v>
      </c>
      <c r="ER104">
        <f t="shared" si="2"/>
        <v>130</v>
      </c>
      <c r="ES104">
        <f t="shared" si="2"/>
        <v>130</v>
      </c>
      <c r="ET104">
        <f t="shared" si="2"/>
        <v>130</v>
      </c>
      <c r="EU104">
        <f t="shared" si="2"/>
        <v>130</v>
      </c>
      <c r="EV104">
        <f t="shared" si="3"/>
        <v>0</v>
      </c>
      <c r="EW104">
        <f t="shared" si="3"/>
        <v>0</v>
      </c>
      <c r="EX104">
        <f t="shared" si="3"/>
        <v>0</v>
      </c>
      <c r="EY104">
        <f t="shared" si="3"/>
        <v>0</v>
      </c>
      <c r="EZ104">
        <f t="shared" si="3"/>
        <v>0</v>
      </c>
      <c r="FA104">
        <f t="shared" si="3"/>
        <v>0</v>
      </c>
      <c r="FB104">
        <f t="shared" si="3"/>
        <v>0</v>
      </c>
      <c r="FC104">
        <f t="shared" si="3"/>
        <v>0</v>
      </c>
      <c r="FD104">
        <f t="shared" si="3"/>
        <v>0</v>
      </c>
      <c r="FE104">
        <f t="shared" si="3"/>
        <v>0</v>
      </c>
      <c r="FF104">
        <f t="shared" si="3"/>
        <v>0</v>
      </c>
      <c r="FG104">
        <f t="shared" si="3"/>
        <v>0</v>
      </c>
      <c r="FH104">
        <f t="shared" si="3"/>
        <v>0</v>
      </c>
      <c r="FI104">
        <f t="shared" si="3"/>
        <v>0</v>
      </c>
      <c r="FJ104">
        <f t="shared" si="3"/>
        <v>0</v>
      </c>
      <c r="FK104">
        <f t="shared" si="3"/>
        <v>0</v>
      </c>
      <c r="FL104">
        <f t="shared" si="3"/>
        <v>0</v>
      </c>
      <c r="FM104">
        <f t="shared" si="3"/>
        <v>0</v>
      </c>
      <c r="FN104">
        <f t="shared" si="3"/>
        <v>0</v>
      </c>
      <c r="FO104">
        <f t="shared" si="3"/>
        <v>0</v>
      </c>
      <c r="FP104">
        <f t="shared" si="3"/>
        <v>0</v>
      </c>
      <c r="FQ104">
        <f t="shared" si="3"/>
        <v>0</v>
      </c>
      <c r="FR104">
        <f t="shared" si="3"/>
        <v>0</v>
      </c>
      <c r="FS104">
        <f t="shared" si="3"/>
        <v>0</v>
      </c>
      <c r="FT104">
        <f t="shared" si="3"/>
        <v>0</v>
      </c>
      <c r="FU104">
        <f t="shared" si="3"/>
        <v>0</v>
      </c>
      <c r="FV104">
        <f t="shared" si="3"/>
        <v>0</v>
      </c>
      <c r="FW104">
        <f t="shared" si="3"/>
        <v>0</v>
      </c>
      <c r="FX104">
        <f t="shared" si="3"/>
        <v>0</v>
      </c>
      <c r="FY104">
        <f t="shared" si="3"/>
        <v>0</v>
      </c>
      <c r="FZ104">
        <f t="shared" si="3"/>
        <v>0</v>
      </c>
      <c r="GA104">
        <f t="shared" si="3"/>
        <v>0</v>
      </c>
      <c r="GB104">
        <f t="shared" si="3"/>
        <v>0</v>
      </c>
      <c r="GC104">
        <f t="shared" si="3"/>
        <v>0</v>
      </c>
      <c r="GD104">
        <f t="shared" si="3"/>
        <v>0</v>
      </c>
      <c r="GE104">
        <f t="shared" si="3"/>
        <v>0</v>
      </c>
      <c r="GF104">
        <f t="shared" si="3"/>
        <v>0</v>
      </c>
      <c r="GG104">
        <f t="shared" si="3"/>
        <v>0</v>
      </c>
      <c r="GH104">
        <f t="shared" si="3"/>
        <v>0</v>
      </c>
      <c r="GI104">
        <f t="shared" si="3"/>
        <v>0</v>
      </c>
      <c r="GJ104">
        <f t="shared" si="3"/>
        <v>0</v>
      </c>
      <c r="GK104">
        <f t="shared" si="3"/>
        <v>0</v>
      </c>
      <c r="GL104">
        <f t="shared" si="3"/>
        <v>0</v>
      </c>
      <c r="GM104">
        <f t="shared" si="3"/>
        <v>0</v>
      </c>
      <c r="GN104">
        <f t="shared" si="3"/>
        <v>0</v>
      </c>
      <c r="GO104">
        <f t="shared" si="3"/>
        <v>0</v>
      </c>
      <c r="GP104">
        <f t="shared" si="3"/>
        <v>0</v>
      </c>
      <c r="GQ104">
        <f t="shared" si="3"/>
        <v>0</v>
      </c>
      <c r="GR104">
        <f t="shared" si="3"/>
        <v>0</v>
      </c>
      <c r="GS104">
        <f t="shared" si="3"/>
        <v>0</v>
      </c>
      <c r="GT104">
        <f t="shared" si="3"/>
        <v>0</v>
      </c>
      <c r="GU104">
        <f t="shared" si="3"/>
        <v>0</v>
      </c>
      <c r="GV104">
        <f t="shared" si="3"/>
        <v>0</v>
      </c>
      <c r="GW104">
        <f t="shared" si="3"/>
        <v>0</v>
      </c>
      <c r="GX104">
        <f t="shared" si="3"/>
        <v>0</v>
      </c>
      <c r="GY104">
        <f t="shared" si="3"/>
        <v>0</v>
      </c>
      <c r="GZ104">
        <f t="shared" si="3"/>
        <v>0</v>
      </c>
      <c r="HA104">
        <f t="shared" si="3"/>
        <v>0</v>
      </c>
      <c r="HB104">
        <f t="shared" si="3"/>
        <v>0</v>
      </c>
      <c r="HC104">
        <f t="shared" si="3"/>
        <v>0</v>
      </c>
      <c r="HD104">
        <f t="shared" si="3"/>
        <v>0</v>
      </c>
      <c r="HE104">
        <f t="shared" si="3"/>
        <v>0</v>
      </c>
      <c r="HF104">
        <f t="shared" si="3"/>
        <v>0</v>
      </c>
      <c r="HG104">
        <f t="shared" si="3"/>
        <v>0</v>
      </c>
      <c r="HH104">
        <f t="shared" si="4"/>
        <v>0</v>
      </c>
      <c r="HI104">
        <f t="shared" si="4"/>
        <v>0</v>
      </c>
      <c r="HJ104">
        <f t="shared" si="4"/>
        <v>0</v>
      </c>
      <c r="HK104">
        <f t="shared" si="4"/>
        <v>0</v>
      </c>
      <c r="HL104">
        <f t="shared" si="4"/>
        <v>0</v>
      </c>
      <c r="HM104">
        <f t="shared" si="4"/>
        <v>0</v>
      </c>
      <c r="HN104">
        <f t="shared" si="4"/>
        <v>0</v>
      </c>
      <c r="HO104">
        <f t="shared" si="4"/>
        <v>0</v>
      </c>
      <c r="HP104">
        <f t="shared" si="4"/>
        <v>0</v>
      </c>
      <c r="HQ104">
        <f t="shared" si="4"/>
        <v>0</v>
      </c>
      <c r="HR104">
        <f t="shared" si="4"/>
        <v>0</v>
      </c>
      <c r="HS104">
        <f t="shared" si="4"/>
        <v>0</v>
      </c>
      <c r="HT104">
        <f t="shared" si="4"/>
        <v>0</v>
      </c>
      <c r="HU104">
        <f t="shared" si="4"/>
        <v>0</v>
      </c>
      <c r="HV104">
        <f t="shared" si="4"/>
        <v>0</v>
      </c>
      <c r="HW104">
        <f t="shared" si="4"/>
        <v>0</v>
      </c>
      <c r="HX104">
        <f t="shared" si="4"/>
        <v>0</v>
      </c>
      <c r="HY104">
        <f t="shared" si="4"/>
        <v>0</v>
      </c>
      <c r="HZ104">
        <f t="shared" si="4"/>
        <v>0</v>
      </c>
      <c r="IA104">
        <f t="shared" si="4"/>
        <v>0</v>
      </c>
      <c r="IB104">
        <f t="shared" si="4"/>
        <v>0</v>
      </c>
      <c r="IC104">
        <f t="shared" si="4"/>
        <v>0</v>
      </c>
      <c r="ID104">
        <f t="shared" si="4"/>
        <v>0</v>
      </c>
      <c r="IE104">
        <f t="shared" si="4"/>
        <v>0</v>
      </c>
      <c r="IF104">
        <f t="shared" si="4"/>
        <v>0</v>
      </c>
      <c r="IG104">
        <f t="shared" si="4"/>
        <v>0</v>
      </c>
      <c r="IH104">
        <f t="shared" si="4"/>
        <v>0</v>
      </c>
      <c r="II104">
        <f t="shared" si="4"/>
        <v>0</v>
      </c>
      <c r="IJ104">
        <f t="shared" si="4"/>
        <v>0</v>
      </c>
      <c r="IK104">
        <f t="shared" si="4"/>
        <v>0</v>
      </c>
      <c r="IL104">
        <f t="shared" si="4"/>
        <v>0</v>
      </c>
      <c r="IM104">
        <f t="shared" si="4"/>
        <v>0</v>
      </c>
      <c r="IN104">
        <f t="shared" si="4"/>
        <v>0</v>
      </c>
      <c r="IO104">
        <f t="shared" si="4"/>
        <v>0</v>
      </c>
      <c r="IP104">
        <f t="shared" si="4"/>
        <v>0</v>
      </c>
      <c r="IQ104">
        <f t="shared" si="4"/>
        <v>0</v>
      </c>
      <c r="IR104">
        <f t="shared" si="4"/>
        <v>0</v>
      </c>
      <c r="IS104">
        <f t="shared" si="4"/>
        <v>0</v>
      </c>
      <c r="IT104">
        <f t="shared" si="4"/>
        <v>0</v>
      </c>
      <c r="IU104">
        <f t="shared" si="4"/>
        <v>0</v>
      </c>
      <c r="IV104">
        <f t="shared" si="4"/>
        <v>0</v>
      </c>
      <c r="IW104">
        <f t="shared" si="4"/>
        <v>0</v>
      </c>
      <c r="IX104">
        <f t="shared" si="4"/>
        <v>0</v>
      </c>
      <c r="IY104">
        <f t="shared" si="4"/>
        <v>0</v>
      </c>
      <c r="IZ104">
        <f t="shared" si="4"/>
        <v>0</v>
      </c>
      <c r="JA104">
        <f t="shared" si="4"/>
        <v>0</v>
      </c>
      <c r="JB104">
        <f t="shared" si="4"/>
        <v>0</v>
      </c>
      <c r="JC104">
        <f t="shared" si="4"/>
        <v>0</v>
      </c>
      <c r="JD104">
        <f t="shared" si="4"/>
        <v>0</v>
      </c>
      <c r="JE104">
        <f t="shared" si="4"/>
        <v>0</v>
      </c>
      <c r="JF104">
        <f t="shared" si="4"/>
        <v>0</v>
      </c>
      <c r="JG104">
        <f t="shared" si="4"/>
        <v>0</v>
      </c>
      <c r="JH104">
        <f t="shared" si="4"/>
        <v>0</v>
      </c>
      <c r="JI104">
        <f t="shared" si="4"/>
        <v>0</v>
      </c>
      <c r="JJ104">
        <f t="shared" si="4"/>
        <v>0</v>
      </c>
      <c r="JK104">
        <f t="shared" si="4"/>
        <v>0</v>
      </c>
      <c r="JL104">
        <f t="shared" si="4"/>
        <v>0</v>
      </c>
      <c r="JM104">
        <f t="shared" si="4"/>
        <v>0</v>
      </c>
      <c r="JN104">
        <f t="shared" si="4"/>
        <v>0</v>
      </c>
      <c r="JO104">
        <f t="shared" si="4"/>
        <v>0</v>
      </c>
      <c r="JP104">
        <f t="shared" si="4"/>
        <v>0</v>
      </c>
      <c r="JQ104">
        <f t="shared" si="4"/>
        <v>0</v>
      </c>
      <c r="JR104">
        <f t="shared" si="4"/>
        <v>0</v>
      </c>
      <c r="JS104">
        <f t="shared" si="4"/>
        <v>0</v>
      </c>
      <c r="JT104">
        <f t="shared" si="5"/>
        <v>0</v>
      </c>
      <c r="JU104">
        <f t="shared" si="5"/>
        <v>0</v>
      </c>
      <c r="JV104">
        <f t="shared" si="5"/>
        <v>0</v>
      </c>
      <c r="JW104">
        <f t="shared" si="5"/>
        <v>0</v>
      </c>
      <c r="JX104">
        <f t="shared" si="5"/>
        <v>0</v>
      </c>
      <c r="JY104">
        <f t="shared" si="5"/>
        <v>0</v>
      </c>
      <c r="JZ104">
        <f t="shared" si="5"/>
        <v>0</v>
      </c>
      <c r="KA104">
        <f t="shared" si="5"/>
        <v>0</v>
      </c>
      <c r="KB104">
        <f t="shared" si="5"/>
        <v>0</v>
      </c>
      <c r="KC104">
        <f t="shared" si="5"/>
        <v>0</v>
      </c>
      <c r="KD104">
        <f t="shared" si="5"/>
        <v>0</v>
      </c>
      <c r="KE104">
        <f t="shared" si="5"/>
        <v>0</v>
      </c>
      <c r="KF104">
        <f t="shared" si="5"/>
        <v>0</v>
      </c>
      <c r="KG104">
        <f t="shared" si="5"/>
        <v>0</v>
      </c>
      <c r="KH104">
        <f t="shared" si="5"/>
        <v>0</v>
      </c>
      <c r="KI104">
        <f t="shared" si="5"/>
        <v>0</v>
      </c>
      <c r="KJ104">
        <f t="shared" si="5"/>
        <v>0</v>
      </c>
      <c r="KK104">
        <f t="shared" si="5"/>
        <v>0</v>
      </c>
      <c r="KL104">
        <f t="shared" si="5"/>
        <v>0</v>
      </c>
      <c r="KM104">
        <f t="shared" si="5"/>
        <v>0</v>
      </c>
      <c r="KN104">
        <f t="shared" si="5"/>
        <v>0</v>
      </c>
      <c r="KO104">
        <f t="shared" si="5"/>
        <v>0</v>
      </c>
      <c r="KP104">
        <f t="shared" si="5"/>
        <v>0</v>
      </c>
      <c r="KQ104">
        <f t="shared" si="5"/>
        <v>0</v>
      </c>
      <c r="KR104">
        <f t="shared" si="5"/>
        <v>0</v>
      </c>
      <c r="KS104">
        <f t="shared" si="5"/>
        <v>0</v>
      </c>
      <c r="KT104">
        <f t="shared" si="5"/>
        <v>0</v>
      </c>
      <c r="KU104">
        <f t="shared" si="5"/>
        <v>0</v>
      </c>
      <c r="KV104">
        <f t="shared" si="5"/>
        <v>0</v>
      </c>
      <c r="KW104">
        <f t="shared" si="5"/>
        <v>0</v>
      </c>
      <c r="KX104">
        <f t="shared" si="5"/>
        <v>0</v>
      </c>
      <c r="KY104">
        <f t="shared" si="5"/>
        <v>0</v>
      </c>
      <c r="KZ104">
        <f t="shared" si="5"/>
        <v>0</v>
      </c>
      <c r="LA104">
        <f t="shared" si="5"/>
        <v>0</v>
      </c>
      <c r="LB104">
        <f t="shared" si="5"/>
        <v>0</v>
      </c>
      <c r="LC104">
        <f t="shared" si="5"/>
        <v>0</v>
      </c>
      <c r="LD104">
        <f t="shared" si="5"/>
        <v>0</v>
      </c>
      <c r="LE104">
        <f t="shared" si="5"/>
        <v>0</v>
      </c>
      <c r="LF104">
        <f t="shared" si="5"/>
        <v>0</v>
      </c>
      <c r="LG104">
        <f t="shared" si="5"/>
        <v>0</v>
      </c>
      <c r="LH104">
        <f t="shared" si="5"/>
        <v>0</v>
      </c>
      <c r="LI104">
        <f t="shared" si="5"/>
        <v>0</v>
      </c>
      <c r="LJ104">
        <f t="shared" si="5"/>
        <v>0</v>
      </c>
      <c r="LK104">
        <f t="shared" si="5"/>
        <v>0</v>
      </c>
      <c r="LL104">
        <f t="shared" si="5"/>
        <v>0</v>
      </c>
      <c r="LM104">
        <f t="shared" si="5"/>
        <v>0</v>
      </c>
      <c r="LN104">
        <f t="shared" si="5"/>
        <v>0</v>
      </c>
      <c r="LO104">
        <f t="shared" si="5"/>
        <v>0</v>
      </c>
      <c r="LP104">
        <f t="shared" si="5"/>
        <v>0</v>
      </c>
      <c r="LQ104">
        <f t="shared" si="5"/>
        <v>0</v>
      </c>
      <c r="LR104">
        <f t="shared" si="5"/>
        <v>0</v>
      </c>
      <c r="LS104">
        <f t="shared" si="5"/>
        <v>0</v>
      </c>
      <c r="LT104">
        <f t="shared" si="5"/>
        <v>0</v>
      </c>
      <c r="LU104">
        <f t="shared" si="5"/>
        <v>0</v>
      </c>
      <c r="LV104">
        <f t="shared" si="5"/>
        <v>0</v>
      </c>
      <c r="LW104">
        <f t="shared" si="5"/>
        <v>0</v>
      </c>
      <c r="LX104">
        <f t="shared" si="5"/>
        <v>0</v>
      </c>
      <c r="LY104">
        <f t="shared" si="5"/>
        <v>0</v>
      </c>
      <c r="LZ104">
        <f t="shared" si="5"/>
        <v>0</v>
      </c>
      <c r="MA104">
        <f t="shared" si="5"/>
        <v>0</v>
      </c>
      <c r="MB104">
        <f t="shared" si="5"/>
        <v>0</v>
      </c>
      <c r="MC104">
        <f t="shared" si="5"/>
        <v>0</v>
      </c>
      <c r="MD104">
        <f t="shared" si="5"/>
        <v>0</v>
      </c>
      <c r="ME104">
        <f t="shared" si="5"/>
        <v>0</v>
      </c>
      <c r="MF104">
        <f t="shared" si="6"/>
        <v>0</v>
      </c>
      <c r="MG104">
        <f t="shared" si="6"/>
        <v>0</v>
      </c>
      <c r="MH104">
        <f t="shared" si="6"/>
        <v>0</v>
      </c>
      <c r="MI104">
        <f t="shared" si="6"/>
        <v>0</v>
      </c>
      <c r="MJ104">
        <f t="shared" si="6"/>
        <v>0</v>
      </c>
      <c r="MK104">
        <f t="shared" si="6"/>
        <v>0</v>
      </c>
      <c r="ML104">
        <f t="shared" si="6"/>
        <v>0</v>
      </c>
      <c r="MM104">
        <f t="shared" si="6"/>
        <v>0</v>
      </c>
      <c r="MN104">
        <f t="shared" si="6"/>
        <v>0</v>
      </c>
      <c r="MO104">
        <f t="shared" si="6"/>
        <v>0</v>
      </c>
      <c r="MP104">
        <f t="shared" si="6"/>
        <v>0</v>
      </c>
      <c r="MQ104">
        <f t="shared" si="6"/>
        <v>0</v>
      </c>
      <c r="MR104">
        <f t="shared" si="6"/>
        <v>0</v>
      </c>
      <c r="MS104">
        <f t="shared" si="6"/>
        <v>0</v>
      </c>
      <c r="MT104">
        <f t="shared" si="6"/>
        <v>0</v>
      </c>
      <c r="MU104">
        <f t="shared" si="6"/>
        <v>0</v>
      </c>
      <c r="MV104">
        <f t="shared" si="6"/>
        <v>0</v>
      </c>
      <c r="MW104">
        <f t="shared" si="6"/>
        <v>0</v>
      </c>
      <c r="MX104">
        <f t="shared" si="6"/>
        <v>0</v>
      </c>
      <c r="MY104">
        <f t="shared" si="6"/>
        <v>0</v>
      </c>
      <c r="MZ104">
        <f t="shared" si="6"/>
        <v>0</v>
      </c>
      <c r="NA104">
        <f t="shared" si="6"/>
        <v>0</v>
      </c>
      <c r="NB104">
        <f t="shared" si="6"/>
        <v>0</v>
      </c>
      <c r="NC104">
        <f t="shared" si="6"/>
        <v>0</v>
      </c>
    </row>
    <row r="105" spans="1:367" ht="15" hidden="1" customHeight="1">
      <c r="B105" s="26">
        <v>109</v>
      </c>
      <c r="C105">
        <v>1</v>
      </c>
      <c r="D105">
        <f>C105/SUM(C103:C107)</f>
        <v>0.2</v>
      </c>
      <c r="E105">
        <f>F104</f>
        <v>144</v>
      </c>
      <c r="F105">
        <f>360*SUM(D103:D105)</f>
        <v>216.00000000000003</v>
      </c>
      <c r="G105">
        <f>IF(AND(G$102&gt;=$E105,G$102&lt;=$F105),$B105,0)</f>
        <v>0</v>
      </c>
      <c r="H105">
        <f t="shared" si="0"/>
        <v>0</v>
      </c>
      <c r="I105">
        <f t="shared" si="0"/>
        <v>0</v>
      </c>
      <c r="J105">
        <f t="shared" si="0"/>
        <v>0</v>
      </c>
      <c r="K105">
        <f t="shared" si="0"/>
        <v>0</v>
      </c>
      <c r="L105">
        <f t="shared" si="0"/>
        <v>0</v>
      </c>
      <c r="M105">
        <f t="shared" si="0"/>
        <v>0</v>
      </c>
      <c r="N105">
        <f t="shared" si="0"/>
        <v>0</v>
      </c>
      <c r="O105">
        <f t="shared" si="0"/>
        <v>0</v>
      </c>
      <c r="P105">
        <f t="shared" si="0"/>
        <v>0</v>
      </c>
      <c r="Q105">
        <f t="shared" si="0"/>
        <v>0</v>
      </c>
      <c r="R105">
        <f t="shared" si="0"/>
        <v>0</v>
      </c>
      <c r="S105">
        <f t="shared" si="0"/>
        <v>0</v>
      </c>
      <c r="T105">
        <f t="shared" si="0"/>
        <v>0</v>
      </c>
      <c r="U105">
        <f t="shared" si="0"/>
        <v>0</v>
      </c>
      <c r="V105">
        <f t="shared" si="0"/>
        <v>0</v>
      </c>
      <c r="W105">
        <f t="shared" si="0"/>
        <v>0</v>
      </c>
      <c r="X105">
        <f t="shared" si="0"/>
        <v>0</v>
      </c>
      <c r="Y105">
        <f t="shared" si="0"/>
        <v>0</v>
      </c>
      <c r="Z105">
        <f t="shared" si="0"/>
        <v>0</v>
      </c>
      <c r="AA105">
        <f t="shared" si="0"/>
        <v>0</v>
      </c>
      <c r="AB105">
        <f t="shared" si="0"/>
        <v>0</v>
      </c>
      <c r="AC105">
        <f t="shared" si="0"/>
        <v>0</v>
      </c>
      <c r="AD105">
        <f t="shared" si="0"/>
        <v>0</v>
      </c>
      <c r="AE105">
        <f t="shared" si="0"/>
        <v>0</v>
      </c>
      <c r="AF105">
        <f t="shared" si="0"/>
        <v>0</v>
      </c>
      <c r="AG105">
        <f t="shared" si="0"/>
        <v>0</v>
      </c>
      <c r="AH105">
        <f t="shared" si="0"/>
        <v>0</v>
      </c>
      <c r="AI105">
        <f t="shared" si="0"/>
        <v>0</v>
      </c>
      <c r="AJ105">
        <f t="shared" si="0"/>
        <v>0</v>
      </c>
      <c r="AK105">
        <f t="shared" si="0"/>
        <v>0</v>
      </c>
      <c r="AL105">
        <f t="shared" si="0"/>
        <v>0</v>
      </c>
      <c r="AM105">
        <f t="shared" si="0"/>
        <v>0</v>
      </c>
      <c r="AN105">
        <f t="shared" si="0"/>
        <v>0</v>
      </c>
      <c r="AO105">
        <f t="shared" si="0"/>
        <v>0</v>
      </c>
      <c r="AP105">
        <f t="shared" si="0"/>
        <v>0</v>
      </c>
      <c r="AQ105">
        <f t="shared" si="0"/>
        <v>0</v>
      </c>
      <c r="AR105">
        <f t="shared" si="0"/>
        <v>0</v>
      </c>
      <c r="AS105">
        <f t="shared" si="0"/>
        <v>0</v>
      </c>
      <c r="AT105">
        <f t="shared" si="0"/>
        <v>0</v>
      </c>
      <c r="AU105">
        <f t="shared" si="0"/>
        <v>0</v>
      </c>
      <c r="AV105">
        <f t="shared" si="0"/>
        <v>0</v>
      </c>
      <c r="AW105">
        <f t="shared" si="0"/>
        <v>0</v>
      </c>
      <c r="AX105">
        <f t="shared" si="0"/>
        <v>0</v>
      </c>
      <c r="AY105">
        <f t="shared" si="0"/>
        <v>0</v>
      </c>
      <c r="AZ105">
        <f t="shared" si="0"/>
        <v>0</v>
      </c>
      <c r="BA105">
        <f t="shared" si="0"/>
        <v>0</v>
      </c>
      <c r="BB105">
        <f t="shared" si="0"/>
        <v>0</v>
      </c>
      <c r="BC105">
        <f t="shared" si="0"/>
        <v>0</v>
      </c>
      <c r="BD105">
        <f t="shared" si="0"/>
        <v>0</v>
      </c>
      <c r="BE105">
        <f t="shared" si="0"/>
        <v>0</v>
      </c>
      <c r="BF105">
        <f t="shared" si="0"/>
        <v>0</v>
      </c>
      <c r="BG105">
        <f t="shared" si="0"/>
        <v>0</v>
      </c>
      <c r="BH105">
        <f t="shared" si="0"/>
        <v>0</v>
      </c>
      <c r="BI105">
        <f t="shared" si="0"/>
        <v>0</v>
      </c>
      <c r="BJ105">
        <f t="shared" si="0"/>
        <v>0</v>
      </c>
      <c r="BK105">
        <f t="shared" si="0"/>
        <v>0</v>
      </c>
      <c r="BL105">
        <f t="shared" si="0"/>
        <v>0</v>
      </c>
      <c r="BM105">
        <f t="shared" si="0"/>
        <v>0</v>
      </c>
      <c r="BN105">
        <f t="shared" si="0"/>
        <v>0</v>
      </c>
      <c r="BO105">
        <f t="shared" si="0"/>
        <v>0</v>
      </c>
      <c r="BP105">
        <f t="shared" si="0"/>
        <v>0</v>
      </c>
      <c r="BQ105">
        <f t="shared" si="0"/>
        <v>0</v>
      </c>
      <c r="BR105">
        <f t="shared" si="0"/>
        <v>0</v>
      </c>
      <c r="BS105">
        <f t="shared" si="0"/>
        <v>0</v>
      </c>
      <c r="BT105">
        <f t="shared" si="1"/>
        <v>0</v>
      </c>
      <c r="BU105">
        <f t="shared" si="1"/>
        <v>0</v>
      </c>
      <c r="BV105">
        <f t="shared" si="1"/>
        <v>0</v>
      </c>
      <c r="BW105">
        <f t="shared" si="1"/>
        <v>0</v>
      </c>
      <c r="BX105">
        <f t="shared" si="1"/>
        <v>0</v>
      </c>
      <c r="BY105">
        <f t="shared" si="1"/>
        <v>0</v>
      </c>
      <c r="BZ105">
        <f t="shared" si="1"/>
        <v>0</v>
      </c>
      <c r="CA105">
        <f t="shared" si="1"/>
        <v>0</v>
      </c>
      <c r="CB105">
        <f t="shared" si="1"/>
        <v>0</v>
      </c>
      <c r="CC105">
        <f t="shared" si="1"/>
        <v>0</v>
      </c>
      <c r="CD105">
        <f t="shared" si="1"/>
        <v>0</v>
      </c>
      <c r="CE105">
        <f t="shared" si="1"/>
        <v>0</v>
      </c>
      <c r="CF105">
        <f t="shared" si="1"/>
        <v>0</v>
      </c>
      <c r="CG105">
        <f t="shared" si="1"/>
        <v>0</v>
      </c>
      <c r="CH105">
        <f t="shared" si="1"/>
        <v>0</v>
      </c>
      <c r="CI105">
        <f t="shared" si="1"/>
        <v>0</v>
      </c>
      <c r="CJ105">
        <f t="shared" si="1"/>
        <v>0</v>
      </c>
      <c r="CK105">
        <f t="shared" si="1"/>
        <v>0</v>
      </c>
      <c r="CL105">
        <f t="shared" si="1"/>
        <v>0</v>
      </c>
      <c r="CM105">
        <f t="shared" si="1"/>
        <v>0</v>
      </c>
      <c r="CN105">
        <f t="shared" si="1"/>
        <v>0</v>
      </c>
      <c r="CO105">
        <f t="shared" si="1"/>
        <v>0</v>
      </c>
      <c r="CP105">
        <f t="shared" si="1"/>
        <v>0</v>
      </c>
      <c r="CQ105">
        <f t="shared" si="1"/>
        <v>0</v>
      </c>
      <c r="CR105">
        <f t="shared" si="1"/>
        <v>0</v>
      </c>
      <c r="CS105">
        <f t="shared" si="1"/>
        <v>0</v>
      </c>
      <c r="CT105">
        <f t="shared" si="1"/>
        <v>0</v>
      </c>
      <c r="CU105">
        <f t="shared" si="1"/>
        <v>0</v>
      </c>
      <c r="CV105">
        <f t="shared" si="1"/>
        <v>0</v>
      </c>
      <c r="CW105">
        <f t="shared" si="1"/>
        <v>0</v>
      </c>
      <c r="CX105">
        <f t="shared" si="1"/>
        <v>0</v>
      </c>
      <c r="CY105">
        <f t="shared" si="1"/>
        <v>0</v>
      </c>
      <c r="CZ105">
        <f t="shared" si="1"/>
        <v>0</v>
      </c>
      <c r="DA105">
        <f t="shared" si="1"/>
        <v>0</v>
      </c>
      <c r="DB105">
        <f t="shared" si="1"/>
        <v>0</v>
      </c>
      <c r="DC105">
        <f t="shared" si="1"/>
        <v>0</v>
      </c>
      <c r="DD105">
        <f t="shared" si="1"/>
        <v>0</v>
      </c>
      <c r="DE105">
        <f t="shared" si="1"/>
        <v>0</v>
      </c>
      <c r="DF105">
        <f t="shared" si="1"/>
        <v>0</v>
      </c>
      <c r="DG105">
        <f t="shared" si="1"/>
        <v>0</v>
      </c>
      <c r="DH105">
        <f t="shared" si="1"/>
        <v>0</v>
      </c>
      <c r="DI105">
        <f t="shared" si="1"/>
        <v>0</v>
      </c>
      <c r="DJ105">
        <f t="shared" si="1"/>
        <v>0</v>
      </c>
      <c r="DK105">
        <f t="shared" si="1"/>
        <v>0</v>
      </c>
      <c r="DL105">
        <f t="shared" si="1"/>
        <v>0</v>
      </c>
      <c r="DM105">
        <f t="shared" si="1"/>
        <v>0</v>
      </c>
      <c r="DN105">
        <f t="shared" si="1"/>
        <v>0</v>
      </c>
      <c r="DO105">
        <f t="shared" si="1"/>
        <v>0</v>
      </c>
      <c r="DP105">
        <f t="shared" si="1"/>
        <v>0</v>
      </c>
      <c r="DQ105">
        <f t="shared" si="1"/>
        <v>0</v>
      </c>
      <c r="DR105">
        <f t="shared" si="1"/>
        <v>0</v>
      </c>
      <c r="DS105">
        <f t="shared" si="1"/>
        <v>0</v>
      </c>
      <c r="DT105">
        <f t="shared" si="1"/>
        <v>0</v>
      </c>
      <c r="DU105">
        <f t="shared" si="1"/>
        <v>0</v>
      </c>
      <c r="DV105">
        <f t="shared" si="1"/>
        <v>0</v>
      </c>
      <c r="DW105">
        <f t="shared" si="1"/>
        <v>0</v>
      </c>
      <c r="DX105">
        <f t="shared" si="1"/>
        <v>0</v>
      </c>
      <c r="DY105">
        <f t="shared" si="1"/>
        <v>0</v>
      </c>
      <c r="DZ105">
        <f t="shared" si="1"/>
        <v>0</v>
      </c>
      <c r="EA105">
        <f t="shared" si="1"/>
        <v>0</v>
      </c>
      <c r="EB105">
        <f t="shared" si="1"/>
        <v>0</v>
      </c>
      <c r="EC105">
        <f t="shared" si="1"/>
        <v>0</v>
      </c>
      <c r="ED105">
        <f t="shared" si="1"/>
        <v>0</v>
      </c>
      <c r="EE105">
        <f t="shared" si="1"/>
        <v>0</v>
      </c>
      <c r="EF105">
        <f t="shared" si="2"/>
        <v>0</v>
      </c>
      <c r="EG105">
        <f t="shared" si="2"/>
        <v>0</v>
      </c>
      <c r="EH105">
        <f t="shared" si="2"/>
        <v>0</v>
      </c>
      <c r="EI105">
        <f t="shared" si="2"/>
        <v>0</v>
      </c>
      <c r="EJ105">
        <f t="shared" si="2"/>
        <v>0</v>
      </c>
      <c r="EK105">
        <f t="shared" si="2"/>
        <v>0</v>
      </c>
      <c r="EL105">
        <f t="shared" si="2"/>
        <v>0</v>
      </c>
      <c r="EM105">
        <f t="shared" si="2"/>
        <v>0</v>
      </c>
      <c r="EN105">
        <f t="shared" si="2"/>
        <v>0</v>
      </c>
      <c r="EO105">
        <f t="shared" si="2"/>
        <v>0</v>
      </c>
      <c r="EP105">
        <f t="shared" si="2"/>
        <v>0</v>
      </c>
      <c r="EQ105">
        <f t="shared" si="2"/>
        <v>0</v>
      </c>
      <c r="ER105">
        <f t="shared" si="2"/>
        <v>0</v>
      </c>
      <c r="ES105">
        <f t="shared" si="2"/>
        <v>0</v>
      </c>
      <c r="ET105">
        <f t="shared" si="2"/>
        <v>0</v>
      </c>
      <c r="EU105">
        <f t="shared" si="2"/>
        <v>109</v>
      </c>
      <c r="EV105">
        <f t="shared" si="3"/>
        <v>109</v>
      </c>
      <c r="EW105">
        <f t="shared" si="3"/>
        <v>109</v>
      </c>
      <c r="EX105">
        <f t="shared" si="3"/>
        <v>109</v>
      </c>
      <c r="EY105">
        <f t="shared" si="3"/>
        <v>109</v>
      </c>
      <c r="EZ105">
        <f t="shared" si="3"/>
        <v>109</v>
      </c>
      <c r="FA105">
        <f t="shared" si="3"/>
        <v>109</v>
      </c>
      <c r="FB105">
        <f t="shared" si="3"/>
        <v>109</v>
      </c>
      <c r="FC105">
        <f t="shared" si="3"/>
        <v>109</v>
      </c>
      <c r="FD105">
        <f t="shared" si="3"/>
        <v>109</v>
      </c>
      <c r="FE105">
        <f t="shared" si="3"/>
        <v>109</v>
      </c>
      <c r="FF105">
        <f t="shared" si="3"/>
        <v>109</v>
      </c>
      <c r="FG105">
        <f t="shared" si="3"/>
        <v>109</v>
      </c>
      <c r="FH105">
        <f t="shared" si="3"/>
        <v>109</v>
      </c>
      <c r="FI105">
        <f t="shared" si="3"/>
        <v>109</v>
      </c>
      <c r="FJ105">
        <f t="shared" si="3"/>
        <v>109</v>
      </c>
      <c r="FK105">
        <f t="shared" si="3"/>
        <v>109</v>
      </c>
      <c r="FL105">
        <f t="shared" si="3"/>
        <v>109</v>
      </c>
      <c r="FM105">
        <f t="shared" si="3"/>
        <v>109</v>
      </c>
      <c r="FN105">
        <f t="shared" si="3"/>
        <v>109</v>
      </c>
      <c r="FO105">
        <f t="shared" si="3"/>
        <v>109</v>
      </c>
      <c r="FP105">
        <f t="shared" si="3"/>
        <v>109</v>
      </c>
      <c r="FQ105">
        <f t="shared" si="3"/>
        <v>109</v>
      </c>
      <c r="FR105">
        <f t="shared" si="3"/>
        <v>109</v>
      </c>
      <c r="FS105">
        <f t="shared" si="3"/>
        <v>109</v>
      </c>
      <c r="FT105">
        <f t="shared" si="3"/>
        <v>109</v>
      </c>
      <c r="FU105">
        <f t="shared" si="3"/>
        <v>109</v>
      </c>
      <c r="FV105">
        <f t="shared" si="3"/>
        <v>109</v>
      </c>
      <c r="FW105">
        <f t="shared" si="3"/>
        <v>109</v>
      </c>
      <c r="FX105">
        <f t="shared" si="3"/>
        <v>109</v>
      </c>
      <c r="FY105">
        <f t="shared" si="3"/>
        <v>109</v>
      </c>
      <c r="FZ105">
        <f t="shared" si="3"/>
        <v>109</v>
      </c>
      <c r="GA105">
        <f t="shared" si="3"/>
        <v>109</v>
      </c>
      <c r="GB105">
        <f t="shared" si="3"/>
        <v>109</v>
      </c>
      <c r="GC105">
        <f t="shared" si="3"/>
        <v>109</v>
      </c>
      <c r="GD105">
        <f t="shared" si="3"/>
        <v>109</v>
      </c>
      <c r="GE105">
        <f t="shared" si="3"/>
        <v>109</v>
      </c>
      <c r="GF105">
        <f t="shared" si="3"/>
        <v>109</v>
      </c>
      <c r="GG105">
        <f t="shared" si="3"/>
        <v>109</v>
      </c>
      <c r="GH105">
        <f t="shared" si="3"/>
        <v>109</v>
      </c>
      <c r="GI105">
        <f t="shared" si="3"/>
        <v>109</v>
      </c>
      <c r="GJ105">
        <f t="shared" si="3"/>
        <v>109</v>
      </c>
      <c r="GK105">
        <f t="shared" si="3"/>
        <v>109</v>
      </c>
      <c r="GL105">
        <f t="shared" si="3"/>
        <v>109</v>
      </c>
      <c r="GM105">
        <f t="shared" si="3"/>
        <v>109</v>
      </c>
      <c r="GN105">
        <f t="shared" si="3"/>
        <v>109</v>
      </c>
      <c r="GO105">
        <f t="shared" si="3"/>
        <v>109</v>
      </c>
      <c r="GP105">
        <f t="shared" si="3"/>
        <v>109</v>
      </c>
      <c r="GQ105">
        <f t="shared" si="3"/>
        <v>109</v>
      </c>
      <c r="GR105">
        <f t="shared" si="3"/>
        <v>109</v>
      </c>
      <c r="GS105">
        <f t="shared" si="3"/>
        <v>109</v>
      </c>
      <c r="GT105">
        <f t="shared" si="3"/>
        <v>109</v>
      </c>
      <c r="GU105">
        <f t="shared" si="3"/>
        <v>109</v>
      </c>
      <c r="GV105">
        <f t="shared" si="3"/>
        <v>109</v>
      </c>
      <c r="GW105">
        <f t="shared" si="3"/>
        <v>109</v>
      </c>
      <c r="GX105">
        <f t="shared" si="3"/>
        <v>109</v>
      </c>
      <c r="GY105">
        <f t="shared" si="3"/>
        <v>109</v>
      </c>
      <c r="GZ105">
        <f t="shared" si="3"/>
        <v>109</v>
      </c>
      <c r="HA105">
        <f t="shared" si="3"/>
        <v>109</v>
      </c>
      <c r="HB105">
        <f t="shared" si="3"/>
        <v>109</v>
      </c>
      <c r="HC105">
        <f t="shared" si="3"/>
        <v>109</v>
      </c>
      <c r="HD105">
        <f t="shared" si="3"/>
        <v>109</v>
      </c>
      <c r="HE105">
        <f t="shared" si="3"/>
        <v>109</v>
      </c>
      <c r="HF105">
        <f t="shared" si="3"/>
        <v>109</v>
      </c>
      <c r="HG105">
        <f t="shared" si="3"/>
        <v>109</v>
      </c>
      <c r="HH105">
        <f t="shared" si="4"/>
        <v>109</v>
      </c>
      <c r="HI105">
        <f t="shared" si="4"/>
        <v>109</v>
      </c>
      <c r="HJ105">
        <f t="shared" si="4"/>
        <v>109</v>
      </c>
      <c r="HK105">
        <f t="shared" si="4"/>
        <v>109</v>
      </c>
      <c r="HL105">
        <f t="shared" si="4"/>
        <v>109</v>
      </c>
      <c r="HM105">
        <f t="shared" si="4"/>
        <v>109</v>
      </c>
      <c r="HN105">
        <f t="shared" si="4"/>
        <v>109</v>
      </c>
      <c r="HO105">
        <f t="shared" si="4"/>
        <v>109</v>
      </c>
      <c r="HP105">
        <f t="shared" si="4"/>
        <v>0</v>
      </c>
      <c r="HQ105">
        <f t="shared" si="4"/>
        <v>0</v>
      </c>
      <c r="HR105">
        <f t="shared" si="4"/>
        <v>0</v>
      </c>
      <c r="HS105">
        <f t="shared" si="4"/>
        <v>0</v>
      </c>
      <c r="HT105">
        <f t="shared" si="4"/>
        <v>0</v>
      </c>
      <c r="HU105">
        <f t="shared" si="4"/>
        <v>0</v>
      </c>
      <c r="HV105">
        <f t="shared" si="4"/>
        <v>0</v>
      </c>
      <c r="HW105">
        <f t="shared" si="4"/>
        <v>0</v>
      </c>
      <c r="HX105">
        <f t="shared" si="4"/>
        <v>0</v>
      </c>
      <c r="HY105">
        <f t="shared" si="4"/>
        <v>0</v>
      </c>
      <c r="HZ105">
        <f t="shared" si="4"/>
        <v>0</v>
      </c>
      <c r="IA105">
        <f t="shared" si="4"/>
        <v>0</v>
      </c>
      <c r="IB105">
        <f t="shared" si="4"/>
        <v>0</v>
      </c>
      <c r="IC105">
        <f t="shared" si="4"/>
        <v>0</v>
      </c>
      <c r="ID105">
        <f t="shared" si="4"/>
        <v>0</v>
      </c>
      <c r="IE105">
        <f t="shared" si="4"/>
        <v>0</v>
      </c>
      <c r="IF105">
        <f t="shared" si="4"/>
        <v>0</v>
      </c>
      <c r="IG105">
        <f t="shared" si="4"/>
        <v>0</v>
      </c>
      <c r="IH105">
        <f t="shared" si="4"/>
        <v>0</v>
      </c>
      <c r="II105">
        <f t="shared" si="4"/>
        <v>0</v>
      </c>
      <c r="IJ105">
        <f t="shared" si="4"/>
        <v>0</v>
      </c>
      <c r="IK105">
        <f t="shared" si="4"/>
        <v>0</v>
      </c>
      <c r="IL105">
        <f t="shared" si="4"/>
        <v>0</v>
      </c>
      <c r="IM105">
        <f t="shared" si="4"/>
        <v>0</v>
      </c>
      <c r="IN105">
        <f t="shared" si="4"/>
        <v>0</v>
      </c>
      <c r="IO105">
        <f t="shared" si="4"/>
        <v>0</v>
      </c>
      <c r="IP105">
        <f t="shared" si="4"/>
        <v>0</v>
      </c>
      <c r="IQ105">
        <f t="shared" si="4"/>
        <v>0</v>
      </c>
      <c r="IR105">
        <f t="shared" si="4"/>
        <v>0</v>
      </c>
      <c r="IS105">
        <f t="shared" si="4"/>
        <v>0</v>
      </c>
      <c r="IT105">
        <f t="shared" si="4"/>
        <v>0</v>
      </c>
      <c r="IU105">
        <f t="shared" si="4"/>
        <v>0</v>
      </c>
      <c r="IV105">
        <f t="shared" si="4"/>
        <v>0</v>
      </c>
      <c r="IW105">
        <f t="shared" si="4"/>
        <v>0</v>
      </c>
      <c r="IX105">
        <f t="shared" si="4"/>
        <v>0</v>
      </c>
      <c r="IY105">
        <f t="shared" si="4"/>
        <v>0</v>
      </c>
      <c r="IZ105">
        <f t="shared" si="4"/>
        <v>0</v>
      </c>
      <c r="JA105">
        <f t="shared" si="4"/>
        <v>0</v>
      </c>
      <c r="JB105">
        <f t="shared" si="4"/>
        <v>0</v>
      </c>
      <c r="JC105">
        <f t="shared" si="4"/>
        <v>0</v>
      </c>
      <c r="JD105">
        <f t="shared" si="4"/>
        <v>0</v>
      </c>
      <c r="JE105">
        <f t="shared" si="4"/>
        <v>0</v>
      </c>
      <c r="JF105">
        <f t="shared" si="4"/>
        <v>0</v>
      </c>
      <c r="JG105">
        <f t="shared" si="4"/>
        <v>0</v>
      </c>
      <c r="JH105">
        <f t="shared" si="4"/>
        <v>0</v>
      </c>
      <c r="JI105">
        <f t="shared" si="4"/>
        <v>0</v>
      </c>
      <c r="JJ105">
        <f t="shared" si="4"/>
        <v>0</v>
      </c>
      <c r="JK105">
        <f t="shared" si="4"/>
        <v>0</v>
      </c>
      <c r="JL105">
        <f t="shared" si="4"/>
        <v>0</v>
      </c>
      <c r="JM105">
        <f t="shared" si="4"/>
        <v>0</v>
      </c>
      <c r="JN105">
        <f t="shared" si="4"/>
        <v>0</v>
      </c>
      <c r="JO105">
        <f t="shared" si="4"/>
        <v>0</v>
      </c>
      <c r="JP105">
        <f t="shared" si="4"/>
        <v>0</v>
      </c>
      <c r="JQ105">
        <f t="shared" si="4"/>
        <v>0</v>
      </c>
      <c r="JR105">
        <f t="shared" si="4"/>
        <v>0</v>
      </c>
      <c r="JS105">
        <f t="shared" si="4"/>
        <v>0</v>
      </c>
      <c r="JT105">
        <f t="shared" si="5"/>
        <v>0</v>
      </c>
      <c r="JU105">
        <f t="shared" si="5"/>
        <v>0</v>
      </c>
      <c r="JV105">
        <f t="shared" si="5"/>
        <v>0</v>
      </c>
      <c r="JW105">
        <f t="shared" si="5"/>
        <v>0</v>
      </c>
      <c r="JX105">
        <f t="shared" si="5"/>
        <v>0</v>
      </c>
      <c r="JY105">
        <f t="shared" si="5"/>
        <v>0</v>
      </c>
      <c r="JZ105">
        <f t="shared" si="5"/>
        <v>0</v>
      </c>
      <c r="KA105">
        <f t="shared" si="5"/>
        <v>0</v>
      </c>
      <c r="KB105">
        <f t="shared" si="5"/>
        <v>0</v>
      </c>
      <c r="KC105">
        <f t="shared" si="5"/>
        <v>0</v>
      </c>
      <c r="KD105">
        <f t="shared" si="5"/>
        <v>0</v>
      </c>
      <c r="KE105">
        <f t="shared" si="5"/>
        <v>0</v>
      </c>
      <c r="KF105">
        <f t="shared" si="5"/>
        <v>0</v>
      </c>
      <c r="KG105">
        <f t="shared" si="5"/>
        <v>0</v>
      </c>
      <c r="KH105">
        <f t="shared" si="5"/>
        <v>0</v>
      </c>
      <c r="KI105">
        <f t="shared" si="5"/>
        <v>0</v>
      </c>
      <c r="KJ105">
        <f t="shared" si="5"/>
        <v>0</v>
      </c>
      <c r="KK105">
        <f t="shared" si="5"/>
        <v>0</v>
      </c>
      <c r="KL105">
        <f t="shared" si="5"/>
        <v>0</v>
      </c>
      <c r="KM105">
        <f t="shared" si="5"/>
        <v>0</v>
      </c>
      <c r="KN105">
        <f t="shared" si="5"/>
        <v>0</v>
      </c>
      <c r="KO105">
        <f t="shared" si="5"/>
        <v>0</v>
      </c>
      <c r="KP105">
        <f t="shared" si="5"/>
        <v>0</v>
      </c>
      <c r="KQ105">
        <f t="shared" si="5"/>
        <v>0</v>
      </c>
      <c r="KR105">
        <f t="shared" si="5"/>
        <v>0</v>
      </c>
      <c r="KS105">
        <f t="shared" si="5"/>
        <v>0</v>
      </c>
      <c r="KT105">
        <f t="shared" si="5"/>
        <v>0</v>
      </c>
      <c r="KU105">
        <f t="shared" si="5"/>
        <v>0</v>
      </c>
      <c r="KV105">
        <f t="shared" si="5"/>
        <v>0</v>
      </c>
      <c r="KW105">
        <f t="shared" si="5"/>
        <v>0</v>
      </c>
      <c r="KX105">
        <f t="shared" si="5"/>
        <v>0</v>
      </c>
      <c r="KY105">
        <f t="shared" si="5"/>
        <v>0</v>
      </c>
      <c r="KZ105">
        <f t="shared" si="5"/>
        <v>0</v>
      </c>
      <c r="LA105">
        <f t="shared" si="5"/>
        <v>0</v>
      </c>
      <c r="LB105">
        <f t="shared" si="5"/>
        <v>0</v>
      </c>
      <c r="LC105">
        <f t="shared" si="5"/>
        <v>0</v>
      </c>
      <c r="LD105">
        <f t="shared" si="5"/>
        <v>0</v>
      </c>
      <c r="LE105">
        <f t="shared" si="5"/>
        <v>0</v>
      </c>
      <c r="LF105">
        <f t="shared" si="5"/>
        <v>0</v>
      </c>
      <c r="LG105">
        <f t="shared" si="5"/>
        <v>0</v>
      </c>
      <c r="LH105">
        <f t="shared" si="5"/>
        <v>0</v>
      </c>
      <c r="LI105">
        <f t="shared" si="5"/>
        <v>0</v>
      </c>
      <c r="LJ105">
        <f t="shared" si="5"/>
        <v>0</v>
      </c>
      <c r="LK105">
        <f t="shared" si="5"/>
        <v>0</v>
      </c>
      <c r="LL105">
        <f t="shared" si="5"/>
        <v>0</v>
      </c>
      <c r="LM105">
        <f t="shared" si="5"/>
        <v>0</v>
      </c>
      <c r="LN105">
        <f t="shared" si="5"/>
        <v>0</v>
      </c>
      <c r="LO105">
        <f t="shared" si="5"/>
        <v>0</v>
      </c>
      <c r="LP105">
        <f t="shared" si="5"/>
        <v>0</v>
      </c>
      <c r="LQ105">
        <f t="shared" si="5"/>
        <v>0</v>
      </c>
      <c r="LR105">
        <f t="shared" si="5"/>
        <v>0</v>
      </c>
      <c r="LS105">
        <f t="shared" si="5"/>
        <v>0</v>
      </c>
      <c r="LT105">
        <f t="shared" si="5"/>
        <v>0</v>
      </c>
      <c r="LU105">
        <f t="shared" si="5"/>
        <v>0</v>
      </c>
      <c r="LV105">
        <f t="shared" si="5"/>
        <v>0</v>
      </c>
      <c r="LW105">
        <f t="shared" si="5"/>
        <v>0</v>
      </c>
      <c r="LX105">
        <f t="shared" si="5"/>
        <v>0</v>
      </c>
      <c r="LY105">
        <f t="shared" si="5"/>
        <v>0</v>
      </c>
      <c r="LZ105">
        <f t="shared" si="5"/>
        <v>0</v>
      </c>
      <c r="MA105">
        <f t="shared" si="5"/>
        <v>0</v>
      </c>
      <c r="MB105">
        <f t="shared" si="5"/>
        <v>0</v>
      </c>
      <c r="MC105">
        <f t="shared" si="5"/>
        <v>0</v>
      </c>
      <c r="MD105">
        <f t="shared" si="5"/>
        <v>0</v>
      </c>
      <c r="ME105">
        <f t="shared" si="5"/>
        <v>0</v>
      </c>
      <c r="MF105">
        <f t="shared" si="6"/>
        <v>0</v>
      </c>
      <c r="MG105">
        <f t="shared" si="6"/>
        <v>0</v>
      </c>
      <c r="MH105">
        <f t="shared" si="6"/>
        <v>0</v>
      </c>
      <c r="MI105">
        <f t="shared" si="6"/>
        <v>0</v>
      </c>
      <c r="MJ105">
        <f t="shared" si="6"/>
        <v>0</v>
      </c>
      <c r="MK105">
        <f t="shared" si="6"/>
        <v>0</v>
      </c>
      <c r="ML105">
        <f t="shared" si="6"/>
        <v>0</v>
      </c>
      <c r="MM105">
        <f t="shared" si="6"/>
        <v>0</v>
      </c>
      <c r="MN105">
        <f t="shared" si="6"/>
        <v>0</v>
      </c>
      <c r="MO105">
        <f t="shared" si="6"/>
        <v>0</v>
      </c>
      <c r="MP105">
        <f t="shared" si="6"/>
        <v>0</v>
      </c>
      <c r="MQ105">
        <f t="shared" si="6"/>
        <v>0</v>
      </c>
      <c r="MR105">
        <f t="shared" si="6"/>
        <v>0</v>
      </c>
      <c r="MS105">
        <f t="shared" si="6"/>
        <v>0</v>
      </c>
      <c r="MT105">
        <f t="shared" si="6"/>
        <v>0</v>
      </c>
      <c r="MU105">
        <f t="shared" si="6"/>
        <v>0</v>
      </c>
      <c r="MV105">
        <f t="shared" si="6"/>
        <v>0</v>
      </c>
      <c r="MW105">
        <f t="shared" si="6"/>
        <v>0</v>
      </c>
      <c r="MX105">
        <f t="shared" si="6"/>
        <v>0</v>
      </c>
      <c r="MY105">
        <f t="shared" si="6"/>
        <v>0</v>
      </c>
      <c r="MZ105">
        <f t="shared" si="6"/>
        <v>0</v>
      </c>
      <c r="NA105">
        <f t="shared" si="6"/>
        <v>0</v>
      </c>
      <c r="NB105">
        <f t="shared" si="6"/>
        <v>0</v>
      </c>
      <c r="NC105">
        <f t="shared" si="6"/>
        <v>0</v>
      </c>
    </row>
    <row r="106" spans="1:367" ht="15" hidden="1" customHeight="1">
      <c r="B106" s="26">
        <v>72</v>
      </c>
      <c r="C106">
        <v>1</v>
      </c>
      <c r="D106">
        <f>C106/SUM(C103:C107)</f>
        <v>0.2</v>
      </c>
      <c r="E106">
        <f>F105</f>
        <v>216.00000000000003</v>
      </c>
      <c r="F106">
        <f>360*SUM(D103:D106)</f>
        <v>288</v>
      </c>
      <c r="G106">
        <f>IF(AND(G$102&gt;=$E106,G$102&lt;=$F106),$B106,0)</f>
        <v>0</v>
      </c>
      <c r="H106">
        <f t="shared" si="0"/>
        <v>0</v>
      </c>
      <c r="I106">
        <f t="shared" si="0"/>
        <v>0</v>
      </c>
      <c r="J106">
        <f t="shared" si="0"/>
        <v>0</v>
      </c>
      <c r="K106">
        <f t="shared" si="0"/>
        <v>0</v>
      </c>
      <c r="L106">
        <f t="shared" si="0"/>
        <v>0</v>
      </c>
      <c r="M106">
        <f t="shared" si="0"/>
        <v>0</v>
      </c>
      <c r="N106">
        <f t="shared" si="0"/>
        <v>0</v>
      </c>
      <c r="O106">
        <f t="shared" si="0"/>
        <v>0</v>
      </c>
      <c r="P106">
        <f t="shared" si="0"/>
        <v>0</v>
      </c>
      <c r="Q106">
        <f t="shared" si="0"/>
        <v>0</v>
      </c>
      <c r="R106">
        <f t="shared" si="0"/>
        <v>0</v>
      </c>
      <c r="S106">
        <f t="shared" si="0"/>
        <v>0</v>
      </c>
      <c r="T106">
        <f t="shared" si="0"/>
        <v>0</v>
      </c>
      <c r="U106">
        <f t="shared" si="0"/>
        <v>0</v>
      </c>
      <c r="V106">
        <f t="shared" si="0"/>
        <v>0</v>
      </c>
      <c r="W106">
        <f t="shared" si="0"/>
        <v>0</v>
      </c>
      <c r="X106">
        <f t="shared" si="0"/>
        <v>0</v>
      </c>
      <c r="Y106">
        <f t="shared" si="0"/>
        <v>0</v>
      </c>
      <c r="Z106">
        <f t="shared" si="0"/>
        <v>0</v>
      </c>
      <c r="AA106">
        <f t="shared" si="0"/>
        <v>0</v>
      </c>
      <c r="AB106">
        <f t="shared" si="0"/>
        <v>0</v>
      </c>
      <c r="AC106">
        <f t="shared" si="0"/>
        <v>0</v>
      </c>
      <c r="AD106">
        <f t="shared" si="0"/>
        <v>0</v>
      </c>
      <c r="AE106">
        <f t="shared" si="0"/>
        <v>0</v>
      </c>
      <c r="AF106">
        <f t="shared" si="0"/>
        <v>0</v>
      </c>
      <c r="AG106">
        <f t="shared" si="0"/>
        <v>0</v>
      </c>
      <c r="AH106">
        <f t="shared" si="0"/>
        <v>0</v>
      </c>
      <c r="AI106">
        <f t="shared" si="0"/>
        <v>0</v>
      </c>
      <c r="AJ106">
        <f t="shared" si="0"/>
        <v>0</v>
      </c>
      <c r="AK106">
        <f t="shared" si="0"/>
        <v>0</v>
      </c>
      <c r="AL106">
        <f t="shared" si="0"/>
        <v>0</v>
      </c>
      <c r="AM106">
        <f t="shared" si="0"/>
        <v>0</v>
      </c>
      <c r="AN106">
        <f t="shared" si="0"/>
        <v>0</v>
      </c>
      <c r="AO106">
        <f t="shared" si="0"/>
        <v>0</v>
      </c>
      <c r="AP106">
        <f t="shared" si="0"/>
        <v>0</v>
      </c>
      <c r="AQ106">
        <f t="shared" si="0"/>
        <v>0</v>
      </c>
      <c r="AR106">
        <f t="shared" si="0"/>
        <v>0</v>
      </c>
      <c r="AS106">
        <f t="shared" si="0"/>
        <v>0</v>
      </c>
      <c r="AT106">
        <f t="shared" si="0"/>
        <v>0</v>
      </c>
      <c r="AU106">
        <f t="shared" si="0"/>
        <v>0</v>
      </c>
      <c r="AV106">
        <f t="shared" si="0"/>
        <v>0</v>
      </c>
      <c r="AW106">
        <f t="shared" si="0"/>
        <v>0</v>
      </c>
      <c r="AX106">
        <f t="shared" si="0"/>
        <v>0</v>
      </c>
      <c r="AY106">
        <f t="shared" si="0"/>
        <v>0</v>
      </c>
      <c r="AZ106">
        <f t="shared" si="0"/>
        <v>0</v>
      </c>
      <c r="BA106">
        <f t="shared" si="0"/>
        <v>0</v>
      </c>
      <c r="BB106">
        <f t="shared" si="0"/>
        <v>0</v>
      </c>
      <c r="BC106">
        <f t="shared" si="0"/>
        <v>0</v>
      </c>
      <c r="BD106">
        <f t="shared" si="0"/>
        <v>0</v>
      </c>
      <c r="BE106">
        <f t="shared" si="0"/>
        <v>0</v>
      </c>
      <c r="BF106">
        <f t="shared" si="0"/>
        <v>0</v>
      </c>
      <c r="BG106">
        <f t="shared" si="0"/>
        <v>0</v>
      </c>
      <c r="BH106">
        <f t="shared" si="0"/>
        <v>0</v>
      </c>
      <c r="BI106">
        <f t="shared" si="0"/>
        <v>0</v>
      </c>
      <c r="BJ106">
        <f t="shared" si="0"/>
        <v>0</v>
      </c>
      <c r="BK106">
        <f t="shared" si="0"/>
        <v>0</v>
      </c>
      <c r="BL106">
        <f t="shared" si="0"/>
        <v>0</v>
      </c>
      <c r="BM106">
        <f t="shared" si="0"/>
        <v>0</v>
      </c>
      <c r="BN106">
        <f t="shared" si="0"/>
        <v>0</v>
      </c>
      <c r="BO106">
        <f t="shared" si="0"/>
        <v>0</v>
      </c>
      <c r="BP106">
        <f t="shared" si="0"/>
        <v>0</v>
      </c>
      <c r="BQ106">
        <f t="shared" si="0"/>
        <v>0</v>
      </c>
      <c r="BR106">
        <f t="shared" si="0"/>
        <v>0</v>
      </c>
      <c r="BS106">
        <f>IF(AND(BS$102&gt;=$E106,BS$102&lt;=$F106),$B106,0)</f>
        <v>0</v>
      </c>
      <c r="BT106">
        <f t="shared" si="1"/>
        <v>0</v>
      </c>
      <c r="BU106">
        <f t="shared" si="1"/>
        <v>0</v>
      </c>
      <c r="BV106">
        <f t="shared" si="1"/>
        <v>0</v>
      </c>
      <c r="BW106">
        <f t="shared" si="1"/>
        <v>0</v>
      </c>
      <c r="BX106">
        <f t="shared" si="1"/>
        <v>0</v>
      </c>
      <c r="BY106">
        <f t="shared" si="1"/>
        <v>0</v>
      </c>
      <c r="BZ106">
        <f t="shared" si="1"/>
        <v>0</v>
      </c>
      <c r="CA106">
        <f t="shared" si="1"/>
        <v>0</v>
      </c>
      <c r="CB106">
        <f t="shared" si="1"/>
        <v>0</v>
      </c>
      <c r="CC106">
        <f t="shared" si="1"/>
        <v>0</v>
      </c>
      <c r="CD106">
        <f t="shared" si="1"/>
        <v>0</v>
      </c>
      <c r="CE106">
        <f t="shared" si="1"/>
        <v>0</v>
      </c>
      <c r="CF106">
        <f t="shared" si="1"/>
        <v>0</v>
      </c>
      <c r="CG106">
        <f t="shared" si="1"/>
        <v>0</v>
      </c>
      <c r="CH106">
        <f t="shared" si="1"/>
        <v>0</v>
      </c>
      <c r="CI106">
        <f t="shared" si="1"/>
        <v>0</v>
      </c>
      <c r="CJ106">
        <f t="shared" si="1"/>
        <v>0</v>
      </c>
      <c r="CK106">
        <f t="shared" si="1"/>
        <v>0</v>
      </c>
      <c r="CL106">
        <f t="shared" si="1"/>
        <v>0</v>
      </c>
      <c r="CM106">
        <f t="shared" si="1"/>
        <v>0</v>
      </c>
      <c r="CN106">
        <f t="shared" si="1"/>
        <v>0</v>
      </c>
      <c r="CO106">
        <f t="shared" si="1"/>
        <v>0</v>
      </c>
      <c r="CP106">
        <f t="shared" si="1"/>
        <v>0</v>
      </c>
      <c r="CQ106">
        <f t="shared" si="1"/>
        <v>0</v>
      </c>
      <c r="CR106">
        <f t="shared" si="1"/>
        <v>0</v>
      </c>
      <c r="CS106">
        <f t="shared" si="1"/>
        <v>0</v>
      </c>
      <c r="CT106">
        <f t="shared" si="1"/>
        <v>0</v>
      </c>
      <c r="CU106">
        <f t="shared" si="1"/>
        <v>0</v>
      </c>
      <c r="CV106">
        <f t="shared" si="1"/>
        <v>0</v>
      </c>
      <c r="CW106">
        <f t="shared" si="1"/>
        <v>0</v>
      </c>
      <c r="CX106">
        <f t="shared" si="1"/>
        <v>0</v>
      </c>
      <c r="CY106">
        <f t="shared" si="1"/>
        <v>0</v>
      </c>
      <c r="CZ106">
        <f t="shared" si="1"/>
        <v>0</v>
      </c>
      <c r="DA106">
        <f t="shared" si="1"/>
        <v>0</v>
      </c>
      <c r="DB106">
        <f t="shared" si="1"/>
        <v>0</v>
      </c>
      <c r="DC106">
        <f t="shared" si="1"/>
        <v>0</v>
      </c>
      <c r="DD106">
        <f t="shared" si="1"/>
        <v>0</v>
      </c>
      <c r="DE106">
        <f t="shared" si="1"/>
        <v>0</v>
      </c>
      <c r="DF106">
        <f t="shared" si="1"/>
        <v>0</v>
      </c>
      <c r="DG106">
        <f t="shared" si="1"/>
        <v>0</v>
      </c>
      <c r="DH106">
        <f t="shared" si="1"/>
        <v>0</v>
      </c>
      <c r="DI106">
        <f t="shared" si="1"/>
        <v>0</v>
      </c>
      <c r="DJ106">
        <f t="shared" si="1"/>
        <v>0</v>
      </c>
      <c r="DK106">
        <f t="shared" si="1"/>
        <v>0</v>
      </c>
      <c r="DL106">
        <f t="shared" si="1"/>
        <v>0</v>
      </c>
      <c r="DM106">
        <f t="shared" si="1"/>
        <v>0</v>
      </c>
      <c r="DN106">
        <f t="shared" si="1"/>
        <v>0</v>
      </c>
      <c r="DO106">
        <f t="shared" si="1"/>
        <v>0</v>
      </c>
      <c r="DP106">
        <f t="shared" si="1"/>
        <v>0</v>
      </c>
      <c r="DQ106">
        <f t="shared" si="1"/>
        <v>0</v>
      </c>
      <c r="DR106">
        <f t="shared" si="1"/>
        <v>0</v>
      </c>
      <c r="DS106">
        <f t="shared" si="1"/>
        <v>0</v>
      </c>
      <c r="DT106">
        <f t="shared" si="1"/>
        <v>0</v>
      </c>
      <c r="DU106">
        <f t="shared" si="1"/>
        <v>0</v>
      </c>
      <c r="DV106">
        <f t="shared" si="1"/>
        <v>0</v>
      </c>
      <c r="DW106">
        <f t="shared" si="1"/>
        <v>0</v>
      </c>
      <c r="DX106">
        <f t="shared" si="1"/>
        <v>0</v>
      </c>
      <c r="DY106">
        <f t="shared" si="1"/>
        <v>0</v>
      </c>
      <c r="DZ106">
        <f t="shared" si="1"/>
        <v>0</v>
      </c>
      <c r="EA106">
        <f t="shared" si="1"/>
        <v>0</v>
      </c>
      <c r="EB106">
        <f t="shared" si="1"/>
        <v>0</v>
      </c>
      <c r="EC106">
        <f t="shared" si="1"/>
        <v>0</v>
      </c>
      <c r="ED106">
        <f t="shared" si="1"/>
        <v>0</v>
      </c>
      <c r="EE106">
        <f>IF(AND(EE$102&gt;=$E106,EE$102&lt;=$F106),$B106,0)</f>
        <v>0</v>
      </c>
      <c r="EF106">
        <f t="shared" si="2"/>
        <v>0</v>
      </c>
      <c r="EG106">
        <f t="shared" si="2"/>
        <v>0</v>
      </c>
      <c r="EH106">
        <f t="shared" si="2"/>
        <v>0</v>
      </c>
      <c r="EI106">
        <f t="shared" si="2"/>
        <v>0</v>
      </c>
      <c r="EJ106">
        <f t="shared" si="2"/>
        <v>0</v>
      </c>
      <c r="EK106">
        <f t="shared" si="2"/>
        <v>0</v>
      </c>
      <c r="EL106">
        <f t="shared" si="2"/>
        <v>0</v>
      </c>
      <c r="EM106">
        <f t="shared" si="2"/>
        <v>0</v>
      </c>
      <c r="EN106">
        <f t="shared" si="2"/>
        <v>0</v>
      </c>
      <c r="EO106">
        <f t="shared" si="2"/>
        <v>0</v>
      </c>
      <c r="EP106">
        <f t="shared" si="2"/>
        <v>0</v>
      </c>
      <c r="EQ106">
        <f t="shared" si="2"/>
        <v>0</v>
      </c>
      <c r="ER106">
        <f t="shared" si="2"/>
        <v>0</v>
      </c>
      <c r="ES106">
        <f t="shared" si="2"/>
        <v>0</v>
      </c>
      <c r="ET106">
        <f t="shared" si="2"/>
        <v>0</v>
      </c>
      <c r="EU106">
        <f t="shared" si="2"/>
        <v>0</v>
      </c>
      <c r="EV106">
        <f t="shared" si="3"/>
        <v>0</v>
      </c>
      <c r="EW106">
        <f t="shared" si="3"/>
        <v>0</v>
      </c>
      <c r="EX106">
        <f t="shared" si="3"/>
        <v>0</v>
      </c>
      <c r="EY106">
        <f t="shared" si="3"/>
        <v>0</v>
      </c>
      <c r="EZ106">
        <f t="shared" si="3"/>
        <v>0</v>
      </c>
      <c r="FA106">
        <f t="shared" si="3"/>
        <v>0</v>
      </c>
      <c r="FB106">
        <f t="shared" si="3"/>
        <v>0</v>
      </c>
      <c r="FC106">
        <f t="shared" si="3"/>
        <v>0</v>
      </c>
      <c r="FD106">
        <f t="shared" si="3"/>
        <v>0</v>
      </c>
      <c r="FE106">
        <f t="shared" si="3"/>
        <v>0</v>
      </c>
      <c r="FF106">
        <f t="shared" si="3"/>
        <v>0</v>
      </c>
      <c r="FG106">
        <f t="shared" si="3"/>
        <v>0</v>
      </c>
      <c r="FH106">
        <f t="shared" si="3"/>
        <v>0</v>
      </c>
      <c r="FI106">
        <f t="shared" si="3"/>
        <v>0</v>
      </c>
      <c r="FJ106">
        <f t="shared" si="3"/>
        <v>0</v>
      </c>
      <c r="FK106">
        <f t="shared" si="3"/>
        <v>0</v>
      </c>
      <c r="FL106">
        <f t="shared" si="3"/>
        <v>0</v>
      </c>
      <c r="FM106">
        <f t="shared" si="3"/>
        <v>0</v>
      </c>
      <c r="FN106">
        <f t="shared" si="3"/>
        <v>0</v>
      </c>
      <c r="FO106">
        <f t="shared" si="3"/>
        <v>0</v>
      </c>
      <c r="FP106">
        <f t="shared" si="3"/>
        <v>0</v>
      </c>
      <c r="FQ106">
        <f t="shared" si="3"/>
        <v>0</v>
      </c>
      <c r="FR106">
        <f t="shared" si="3"/>
        <v>0</v>
      </c>
      <c r="FS106">
        <f t="shared" si="3"/>
        <v>0</v>
      </c>
      <c r="FT106">
        <f t="shared" si="3"/>
        <v>0</v>
      </c>
      <c r="FU106">
        <f t="shared" si="3"/>
        <v>0</v>
      </c>
      <c r="FV106">
        <f t="shared" si="3"/>
        <v>0</v>
      </c>
      <c r="FW106">
        <f t="shared" si="3"/>
        <v>0</v>
      </c>
      <c r="FX106">
        <f t="shared" si="3"/>
        <v>0</v>
      </c>
      <c r="FY106">
        <f t="shared" si="3"/>
        <v>0</v>
      </c>
      <c r="FZ106">
        <f t="shared" si="3"/>
        <v>0</v>
      </c>
      <c r="GA106">
        <f t="shared" si="3"/>
        <v>0</v>
      </c>
      <c r="GB106">
        <f t="shared" si="3"/>
        <v>0</v>
      </c>
      <c r="GC106">
        <f t="shared" si="3"/>
        <v>0</v>
      </c>
      <c r="GD106">
        <f t="shared" si="3"/>
        <v>0</v>
      </c>
      <c r="GE106">
        <f t="shared" si="3"/>
        <v>0</v>
      </c>
      <c r="GF106">
        <f t="shared" si="3"/>
        <v>0</v>
      </c>
      <c r="GG106">
        <f t="shared" si="3"/>
        <v>0</v>
      </c>
      <c r="GH106">
        <f t="shared" si="3"/>
        <v>0</v>
      </c>
      <c r="GI106">
        <f t="shared" si="3"/>
        <v>0</v>
      </c>
      <c r="GJ106">
        <f t="shared" si="3"/>
        <v>0</v>
      </c>
      <c r="GK106">
        <f t="shared" si="3"/>
        <v>0</v>
      </c>
      <c r="GL106">
        <f t="shared" si="3"/>
        <v>0</v>
      </c>
      <c r="GM106">
        <f t="shared" si="3"/>
        <v>0</v>
      </c>
      <c r="GN106">
        <f t="shared" si="3"/>
        <v>0</v>
      </c>
      <c r="GO106">
        <f t="shared" si="3"/>
        <v>0</v>
      </c>
      <c r="GP106">
        <f t="shared" si="3"/>
        <v>0</v>
      </c>
      <c r="GQ106">
        <f t="shared" si="3"/>
        <v>0</v>
      </c>
      <c r="GR106">
        <f t="shared" si="3"/>
        <v>0</v>
      </c>
      <c r="GS106">
        <f t="shared" si="3"/>
        <v>0</v>
      </c>
      <c r="GT106">
        <f t="shared" si="3"/>
        <v>0</v>
      </c>
      <c r="GU106">
        <f t="shared" si="3"/>
        <v>0</v>
      </c>
      <c r="GV106">
        <f t="shared" si="3"/>
        <v>0</v>
      </c>
      <c r="GW106">
        <f t="shared" si="3"/>
        <v>0</v>
      </c>
      <c r="GX106">
        <f t="shared" si="3"/>
        <v>0</v>
      </c>
      <c r="GY106">
        <f t="shared" si="3"/>
        <v>0</v>
      </c>
      <c r="GZ106">
        <f t="shared" si="3"/>
        <v>0</v>
      </c>
      <c r="HA106">
        <f t="shared" si="3"/>
        <v>0</v>
      </c>
      <c r="HB106">
        <f t="shared" si="3"/>
        <v>0</v>
      </c>
      <c r="HC106">
        <f t="shared" si="3"/>
        <v>0</v>
      </c>
      <c r="HD106">
        <f t="shared" si="3"/>
        <v>0</v>
      </c>
      <c r="HE106">
        <f t="shared" si="3"/>
        <v>0</v>
      </c>
      <c r="HF106">
        <f t="shared" si="3"/>
        <v>0</v>
      </c>
      <c r="HG106">
        <f t="shared" ref="HG106:JF107" si="7">IF(AND(HG$102&gt;=$E106,HG$102&lt;=$F106),$B106,0)</f>
        <v>0</v>
      </c>
      <c r="HH106">
        <f t="shared" si="7"/>
        <v>0</v>
      </c>
      <c r="HI106">
        <f t="shared" si="7"/>
        <v>0</v>
      </c>
      <c r="HJ106">
        <f t="shared" si="7"/>
        <v>0</v>
      </c>
      <c r="HK106">
        <f t="shared" si="7"/>
        <v>0</v>
      </c>
      <c r="HL106">
        <f t="shared" si="7"/>
        <v>0</v>
      </c>
      <c r="HM106">
        <f t="shared" si="7"/>
        <v>0</v>
      </c>
      <c r="HN106">
        <f t="shared" si="7"/>
        <v>0</v>
      </c>
      <c r="HO106">
        <f t="shared" si="7"/>
        <v>72</v>
      </c>
      <c r="HP106">
        <f t="shared" si="7"/>
        <v>72</v>
      </c>
      <c r="HQ106">
        <f t="shared" si="7"/>
        <v>72</v>
      </c>
      <c r="HR106">
        <f t="shared" si="7"/>
        <v>72</v>
      </c>
      <c r="HS106">
        <f t="shared" si="7"/>
        <v>72</v>
      </c>
      <c r="HT106">
        <f t="shared" si="7"/>
        <v>72</v>
      </c>
      <c r="HU106">
        <f t="shared" si="7"/>
        <v>72</v>
      </c>
      <c r="HV106">
        <f t="shared" si="7"/>
        <v>72</v>
      </c>
      <c r="HW106">
        <f t="shared" si="7"/>
        <v>72</v>
      </c>
      <c r="HX106">
        <f t="shared" si="7"/>
        <v>72</v>
      </c>
      <c r="HY106">
        <f t="shared" si="7"/>
        <v>72</v>
      </c>
      <c r="HZ106">
        <f t="shared" si="7"/>
        <v>72</v>
      </c>
      <c r="IA106">
        <f t="shared" si="7"/>
        <v>72</v>
      </c>
      <c r="IB106">
        <f t="shared" si="7"/>
        <v>72</v>
      </c>
      <c r="IC106">
        <f t="shared" si="7"/>
        <v>72</v>
      </c>
      <c r="ID106">
        <f t="shared" si="7"/>
        <v>72</v>
      </c>
      <c r="IE106">
        <f t="shared" si="7"/>
        <v>72</v>
      </c>
      <c r="IF106">
        <f t="shared" si="7"/>
        <v>72</v>
      </c>
      <c r="IG106">
        <f t="shared" si="7"/>
        <v>72</v>
      </c>
      <c r="IH106">
        <f t="shared" si="7"/>
        <v>72</v>
      </c>
      <c r="II106">
        <f t="shared" si="7"/>
        <v>72</v>
      </c>
      <c r="IJ106">
        <f t="shared" si="7"/>
        <v>72</v>
      </c>
      <c r="IK106">
        <f t="shared" si="7"/>
        <v>72</v>
      </c>
      <c r="IL106">
        <f t="shared" si="7"/>
        <v>72</v>
      </c>
      <c r="IM106">
        <f t="shared" si="7"/>
        <v>72</v>
      </c>
      <c r="IN106">
        <f t="shared" si="7"/>
        <v>72</v>
      </c>
      <c r="IO106">
        <f t="shared" si="7"/>
        <v>72</v>
      </c>
      <c r="IP106">
        <f t="shared" si="7"/>
        <v>72</v>
      </c>
      <c r="IQ106">
        <f t="shared" si="7"/>
        <v>72</v>
      </c>
      <c r="IR106">
        <f t="shared" si="7"/>
        <v>72</v>
      </c>
      <c r="IS106">
        <f t="shared" si="7"/>
        <v>72</v>
      </c>
      <c r="IT106">
        <f t="shared" si="7"/>
        <v>72</v>
      </c>
      <c r="IU106">
        <f t="shared" si="7"/>
        <v>72</v>
      </c>
      <c r="IV106">
        <f t="shared" si="7"/>
        <v>72</v>
      </c>
      <c r="IW106">
        <f t="shared" si="7"/>
        <v>72</v>
      </c>
      <c r="IX106">
        <f t="shared" si="7"/>
        <v>72</v>
      </c>
      <c r="IY106">
        <f t="shared" si="7"/>
        <v>72</v>
      </c>
      <c r="IZ106">
        <f t="shared" si="7"/>
        <v>72</v>
      </c>
      <c r="JA106">
        <f t="shared" si="7"/>
        <v>72</v>
      </c>
      <c r="JB106">
        <f t="shared" si="7"/>
        <v>72</v>
      </c>
      <c r="JC106">
        <f t="shared" si="7"/>
        <v>72</v>
      </c>
      <c r="JD106">
        <f t="shared" si="7"/>
        <v>72</v>
      </c>
      <c r="JE106">
        <f t="shared" si="7"/>
        <v>72</v>
      </c>
      <c r="JF106">
        <f t="shared" si="7"/>
        <v>72</v>
      </c>
      <c r="JG106">
        <f t="shared" si="4"/>
        <v>72</v>
      </c>
      <c r="JH106">
        <f t="shared" si="4"/>
        <v>72</v>
      </c>
      <c r="JI106">
        <f t="shared" si="4"/>
        <v>72</v>
      </c>
      <c r="JJ106">
        <f t="shared" si="4"/>
        <v>72</v>
      </c>
      <c r="JK106">
        <f t="shared" si="4"/>
        <v>72</v>
      </c>
      <c r="JL106">
        <f t="shared" si="4"/>
        <v>72</v>
      </c>
      <c r="JM106">
        <f t="shared" si="4"/>
        <v>72</v>
      </c>
      <c r="JN106">
        <f t="shared" si="4"/>
        <v>72</v>
      </c>
      <c r="JO106">
        <f t="shared" si="4"/>
        <v>72</v>
      </c>
      <c r="JP106">
        <f t="shared" si="4"/>
        <v>72</v>
      </c>
      <c r="JQ106">
        <f t="shared" si="4"/>
        <v>72</v>
      </c>
      <c r="JR106">
        <f t="shared" si="4"/>
        <v>72</v>
      </c>
      <c r="JS106">
        <f t="shared" si="4"/>
        <v>72</v>
      </c>
      <c r="JT106">
        <f t="shared" si="5"/>
        <v>72</v>
      </c>
      <c r="JU106">
        <f t="shared" si="5"/>
        <v>72</v>
      </c>
      <c r="JV106">
        <f t="shared" si="5"/>
        <v>72</v>
      </c>
      <c r="JW106">
        <f t="shared" si="5"/>
        <v>72</v>
      </c>
      <c r="JX106">
        <f t="shared" si="5"/>
        <v>72</v>
      </c>
      <c r="JY106">
        <f t="shared" si="5"/>
        <v>72</v>
      </c>
      <c r="JZ106">
        <f t="shared" si="5"/>
        <v>72</v>
      </c>
      <c r="KA106">
        <f t="shared" si="5"/>
        <v>72</v>
      </c>
      <c r="KB106">
        <f t="shared" si="5"/>
        <v>72</v>
      </c>
      <c r="KC106">
        <f t="shared" si="5"/>
        <v>72</v>
      </c>
      <c r="KD106">
        <f t="shared" si="5"/>
        <v>72</v>
      </c>
      <c r="KE106">
        <f t="shared" si="5"/>
        <v>72</v>
      </c>
      <c r="KF106">
        <f t="shared" si="5"/>
        <v>72</v>
      </c>
      <c r="KG106">
        <f t="shared" si="5"/>
        <v>72</v>
      </c>
      <c r="KH106">
        <f t="shared" si="5"/>
        <v>72</v>
      </c>
      <c r="KI106">
        <f t="shared" si="5"/>
        <v>72</v>
      </c>
      <c r="KJ106">
        <f t="shared" si="5"/>
        <v>0</v>
      </c>
      <c r="KK106">
        <f t="shared" si="5"/>
        <v>0</v>
      </c>
      <c r="KL106">
        <f t="shared" si="5"/>
        <v>0</v>
      </c>
      <c r="KM106">
        <f t="shared" si="5"/>
        <v>0</v>
      </c>
      <c r="KN106">
        <f t="shared" si="5"/>
        <v>0</v>
      </c>
      <c r="KO106">
        <f t="shared" si="5"/>
        <v>0</v>
      </c>
      <c r="KP106">
        <f t="shared" si="5"/>
        <v>0</v>
      </c>
      <c r="KQ106">
        <f t="shared" si="5"/>
        <v>0</v>
      </c>
      <c r="KR106">
        <f t="shared" si="5"/>
        <v>0</v>
      </c>
      <c r="KS106">
        <f t="shared" si="5"/>
        <v>0</v>
      </c>
      <c r="KT106">
        <f t="shared" si="5"/>
        <v>0</v>
      </c>
      <c r="KU106">
        <f t="shared" si="5"/>
        <v>0</v>
      </c>
      <c r="KV106">
        <f t="shared" si="5"/>
        <v>0</v>
      </c>
      <c r="KW106">
        <f t="shared" si="5"/>
        <v>0</v>
      </c>
      <c r="KX106">
        <f t="shared" si="5"/>
        <v>0</v>
      </c>
      <c r="KY106">
        <f t="shared" si="5"/>
        <v>0</v>
      </c>
      <c r="KZ106">
        <f t="shared" si="5"/>
        <v>0</v>
      </c>
      <c r="LA106">
        <f t="shared" si="5"/>
        <v>0</v>
      </c>
      <c r="LB106">
        <f t="shared" si="5"/>
        <v>0</v>
      </c>
      <c r="LC106">
        <f t="shared" si="5"/>
        <v>0</v>
      </c>
      <c r="LD106">
        <f t="shared" si="5"/>
        <v>0</v>
      </c>
      <c r="LE106">
        <f t="shared" si="5"/>
        <v>0</v>
      </c>
      <c r="LF106">
        <f t="shared" si="5"/>
        <v>0</v>
      </c>
      <c r="LG106">
        <f t="shared" si="5"/>
        <v>0</v>
      </c>
      <c r="LH106">
        <f t="shared" si="5"/>
        <v>0</v>
      </c>
      <c r="LI106">
        <f t="shared" si="5"/>
        <v>0</v>
      </c>
      <c r="LJ106">
        <f t="shared" si="5"/>
        <v>0</v>
      </c>
      <c r="LK106">
        <f t="shared" si="5"/>
        <v>0</v>
      </c>
      <c r="LL106">
        <f t="shared" si="5"/>
        <v>0</v>
      </c>
      <c r="LM106">
        <f t="shared" si="5"/>
        <v>0</v>
      </c>
      <c r="LN106">
        <f t="shared" si="5"/>
        <v>0</v>
      </c>
      <c r="LO106">
        <f t="shared" si="5"/>
        <v>0</v>
      </c>
      <c r="LP106">
        <f t="shared" si="5"/>
        <v>0</v>
      </c>
      <c r="LQ106">
        <f t="shared" si="5"/>
        <v>0</v>
      </c>
      <c r="LR106">
        <f t="shared" si="5"/>
        <v>0</v>
      </c>
      <c r="LS106">
        <f t="shared" si="5"/>
        <v>0</v>
      </c>
      <c r="LT106">
        <f t="shared" si="5"/>
        <v>0</v>
      </c>
      <c r="LU106">
        <f t="shared" si="5"/>
        <v>0</v>
      </c>
      <c r="LV106">
        <f t="shared" si="5"/>
        <v>0</v>
      </c>
      <c r="LW106">
        <f t="shared" si="5"/>
        <v>0</v>
      </c>
      <c r="LX106">
        <f t="shared" si="5"/>
        <v>0</v>
      </c>
      <c r="LY106">
        <f t="shared" si="5"/>
        <v>0</v>
      </c>
      <c r="LZ106">
        <f t="shared" si="5"/>
        <v>0</v>
      </c>
      <c r="MA106">
        <f t="shared" si="5"/>
        <v>0</v>
      </c>
      <c r="MB106">
        <f t="shared" si="5"/>
        <v>0</v>
      </c>
      <c r="MC106">
        <f t="shared" si="5"/>
        <v>0</v>
      </c>
      <c r="MD106">
        <f t="shared" si="5"/>
        <v>0</v>
      </c>
      <c r="ME106">
        <f t="shared" ref="ME106:NC107" si="8">IF(AND(ME$102&gt;=$E106,ME$102&lt;=$F106),$B106,0)</f>
        <v>0</v>
      </c>
      <c r="MF106">
        <f t="shared" si="8"/>
        <v>0</v>
      </c>
      <c r="MG106">
        <f t="shared" si="8"/>
        <v>0</v>
      </c>
      <c r="MH106">
        <f t="shared" si="8"/>
        <v>0</v>
      </c>
      <c r="MI106">
        <f t="shared" si="8"/>
        <v>0</v>
      </c>
      <c r="MJ106">
        <f t="shared" si="8"/>
        <v>0</v>
      </c>
      <c r="MK106">
        <f t="shared" si="8"/>
        <v>0</v>
      </c>
      <c r="ML106">
        <f t="shared" si="8"/>
        <v>0</v>
      </c>
      <c r="MM106">
        <f t="shared" si="8"/>
        <v>0</v>
      </c>
      <c r="MN106">
        <f t="shared" si="8"/>
        <v>0</v>
      </c>
      <c r="MO106">
        <f t="shared" si="8"/>
        <v>0</v>
      </c>
      <c r="MP106">
        <f t="shared" si="8"/>
        <v>0</v>
      </c>
      <c r="MQ106">
        <f t="shared" si="8"/>
        <v>0</v>
      </c>
      <c r="MR106">
        <f t="shared" si="8"/>
        <v>0</v>
      </c>
      <c r="MS106">
        <f t="shared" si="8"/>
        <v>0</v>
      </c>
      <c r="MT106">
        <f t="shared" si="8"/>
        <v>0</v>
      </c>
      <c r="MU106">
        <f t="shared" si="8"/>
        <v>0</v>
      </c>
      <c r="MV106">
        <f t="shared" si="8"/>
        <v>0</v>
      </c>
      <c r="MW106">
        <f t="shared" si="8"/>
        <v>0</v>
      </c>
      <c r="MX106">
        <f t="shared" si="8"/>
        <v>0</v>
      </c>
      <c r="MY106">
        <f t="shared" si="8"/>
        <v>0</v>
      </c>
      <c r="MZ106">
        <f t="shared" si="8"/>
        <v>0</v>
      </c>
      <c r="NA106">
        <f t="shared" si="8"/>
        <v>0</v>
      </c>
      <c r="NB106">
        <f t="shared" si="8"/>
        <v>0</v>
      </c>
      <c r="NC106">
        <f t="shared" si="8"/>
        <v>0</v>
      </c>
    </row>
    <row r="107" spans="1:367" ht="15" hidden="1" customHeight="1">
      <c r="B107" s="26">
        <v>126</v>
      </c>
      <c r="C107">
        <v>1</v>
      </c>
      <c r="D107">
        <f>C107/SUM(C103:C107)</f>
        <v>0.2</v>
      </c>
      <c r="E107">
        <f>F106</f>
        <v>288</v>
      </c>
      <c r="F107">
        <f>360*SUM(D103:D107)</f>
        <v>360</v>
      </c>
      <c r="G107">
        <f>IF(AND(G$102&gt;=$E107,G$102&lt;=$F107),$B107,0)</f>
        <v>0</v>
      </c>
      <c r="H107">
        <f t="shared" ref="H107:BS107" si="9">IF(AND(H$102&gt;=$E107,H$102&lt;=$F107),$B107,0)</f>
        <v>0</v>
      </c>
      <c r="I107">
        <f t="shared" si="9"/>
        <v>0</v>
      </c>
      <c r="J107">
        <f t="shared" si="9"/>
        <v>0</v>
      </c>
      <c r="K107">
        <f t="shared" si="9"/>
        <v>0</v>
      </c>
      <c r="L107">
        <f t="shared" si="9"/>
        <v>0</v>
      </c>
      <c r="M107">
        <f t="shared" si="9"/>
        <v>0</v>
      </c>
      <c r="N107">
        <f t="shared" si="9"/>
        <v>0</v>
      </c>
      <c r="O107">
        <f t="shared" si="9"/>
        <v>0</v>
      </c>
      <c r="P107">
        <f t="shared" si="9"/>
        <v>0</v>
      </c>
      <c r="Q107">
        <f t="shared" si="9"/>
        <v>0</v>
      </c>
      <c r="R107">
        <f t="shared" si="9"/>
        <v>0</v>
      </c>
      <c r="S107">
        <f t="shared" si="9"/>
        <v>0</v>
      </c>
      <c r="T107">
        <f t="shared" si="9"/>
        <v>0</v>
      </c>
      <c r="U107">
        <f t="shared" si="9"/>
        <v>0</v>
      </c>
      <c r="V107">
        <f t="shared" si="9"/>
        <v>0</v>
      </c>
      <c r="W107">
        <f t="shared" si="9"/>
        <v>0</v>
      </c>
      <c r="X107">
        <f t="shared" si="9"/>
        <v>0</v>
      </c>
      <c r="Y107">
        <f t="shared" si="9"/>
        <v>0</v>
      </c>
      <c r="Z107">
        <f t="shared" si="9"/>
        <v>0</v>
      </c>
      <c r="AA107">
        <f t="shared" si="9"/>
        <v>0</v>
      </c>
      <c r="AB107">
        <f t="shared" si="9"/>
        <v>0</v>
      </c>
      <c r="AC107">
        <f t="shared" si="9"/>
        <v>0</v>
      </c>
      <c r="AD107">
        <f t="shared" si="9"/>
        <v>0</v>
      </c>
      <c r="AE107">
        <f t="shared" si="9"/>
        <v>0</v>
      </c>
      <c r="AF107">
        <f t="shared" si="9"/>
        <v>0</v>
      </c>
      <c r="AG107">
        <f t="shared" si="9"/>
        <v>0</v>
      </c>
      <c r="AH107">
        <f t="shared" si="9"/>
        <v>0</v>
      </c>
      <c r="AI107">
        <f t="shared" si="9"/>
        <v>0</v>
      </c>
      <c r="AJ107">
        <f t="shared" si="9"/>
        <v>0</v>
      </c>
      <c r="AK107">
        <f t="shared" si="9"/>
        <v>0</v>
      </c>
      <c r="AL107">
        <f t="shared" si="9"/>
        <v>0</v>
      </c>
      <c r="AM107">
        <f t="shared" si="9"/>
        <v>0</v>
      </c>
      <c r="AN107">
        <f t="shared" si="9"/>
        <v>0</v>
      </c>
      <c r="AO107">
        <f t="shared" si="9"/>
        <v>0</v>
      </c>
      <c r="AP107">
        <f t="shared" si="9"/>
        <v>0</v>
      </c>
      <c r="AQ107">
        <f t="shared" si="9"/>
        <v>0</v>
      </c>
      <c r="AR107">
        <f t="shared" si="9"/>
        <v>0</v>
      </c>
      <c r="AS107">
        <f t="shared" si="9"/>
        <v>0</v>
      </c>
      <c r="AT107">
        <f t="shared" si="9"/>
        <v>0</v>
      </c>
      <c r="AU107">
        <f t="shared" si="9"/>
        <v>0</v>
      </c>
      <c r="AV107">
        <f t="shared" si="9"/>
        <v>0</v>
      </c>
      <c r="AW107">
        <f t="shared" si="9"/>
        <v>0</v>
      </c>
      <c r="AX107">
        <f t="shared" si="9"/>
        <v>0</v>
      </c>
      <c r="AY107">
        <f t="shared" si="9"/>
        <v>0</v>
      </c>
      <c r="AZ107">
        <f t="shared" si="9"/>
        <v>0</v>
      </c>
      <c r="BA107">
        <f t="shared" si="9"/>
        <v>0</v>
      </c>
      <c r="BB107">
        <f t="shared" si="9"/>
        <v>0</v>
      </c>
      <c r="BC107">
        <f t="shared" si="9"/>
        <v>0</v>
      </c>
      <c r="BD107">
        <f t="shared" si="9"/>
        <v>0</v>
      </c>
      <c r="BE107">
        <f t="shared" si="9"/>
        <v>0</v>
      </c>
      <c r="BF107">
        <f t="shared" si="9"/>
        <v>0</v>
      </c>
      <c r="BG107">
        <f t="shared" si="9"/>
        <v>0</v>
      </c>
      <c r="BH107">
        <f t="shared" si="9"/>
        <v>0</v>
      </c>
      <c r="BI107">
        <f t="shared" si="9"/>
        <v>0</v>
      </c>
      <c r="BJ107">
        <f t="shared" si="9"/>
        <v>0</v>
      </c>
      <c r="BK107">
        <f t="shared" si="9"/>
        <v>0</v>
      </c>
      <c r="BL107">
        <f t="shared" si="9"/>
        <v>0</v>
      </c>
      <c r="BM107">
        <f t="shared" si="9"/>
        <v>0</v>
      </c>
      <c r="BN107">
        <f t="shared" si="9"/>
        <v>0</v>
      </c>
      <c r="BO107">
        <f t="shared" si="9"/>
        <v>0</v>
      </c>
      <c r="BP107">
        <f t="shared" si="9"/>
        <v>0</v>
      </c>
      <c r="BQ107">
        <f t="shared" si="9"/>
        <v>0</v>
      </c>
      <c r="BR107">
        <f t="shared" si="9"/>
        <v>0</v>
      </c>
      <c r="BS107">
        <f t="shared" si="9"/>
        <v>0</v>
      </c>
      <c r="BT107">
        <f t="shared" ref="BT107:EE107" si="10">IF(AND(BT$102&gt;=$E107,BT$102&lt;=$F107),$B107,0)</f>
        <v>0</v>
      </c>
      <c r="BU107">
        <f t="shared" si="10"/>
        <v>0</v>
      </c>
      <c r="BV107">
        <f t="shared" si="10"/>
        <v>0</v>
      </c>
      <c r="BW107">
        <f t="shared" si="10"/>
        <v>0</v>
      </c>
      <c r="BX107">
        <f t="shared" si="10"/>
        <v>0</v>
      </c>
      <c r="BY107">
        <f t="shared" si="10"/>
        <v>0</v>
      </c>
      <c r="BZ107">
        <f t="shared" si="10"/>
        <v>0</v>
      </c>
      <c r="CA107">
        <f t="shared" si="10"/>
        <v>0</v>
      </c>
      <c r="CB107">
        <f t="shared" si="10"/>
        <v>0</v>
      </c>
      <c r="CC107">
        <f t="shared" si="10"/>
        <v>0</v>
      </c>
      <c r="CD107">
        <f t="shared" si="10"/>
        <v>0</v>
      </c>
      <c r="CE107">
        <f t="shared" si="10"/>
        <v>0</v>
      </c>
      <c r="CF107">
        <f t="shared" si="10"/>
        <v>0</v>
      </c>
      <c r="CG107">
        <f t="shared" si="10"/>
        <v>0</v>
      </c>
      <c r="CH107">
        <f t="shared" si="10"/>
        <v>0</v>
      </c>
      <c r="CI107">
        <f t="shared" si="10"/>
        <v>0</v>
      </c>
      <c r="CJ107">
        <f t="shared" si="10"/>
        <v>0</v>
      </c>
      <c r="CK107">
        <f t="shared" si="10"/>
        <v>0</v>
      </c>
      <c r="CL107">
        <f t="shared" si="10"/>
        <v>0</v>
      </c>
      <c r="CM107">
        <f t="shared" si="10"/>
        <v>0</v>
      </c>
      <c r="CN107">
        <f t="shared" si="10"/>
        <v>0</v>
      </c>
      <c r="CO107">
        <f t="shared" si="10"/>
        <v>0</v>
      </c>
      <c r="CP107">
        <f t="shared" si="10"/>
        <v>0</v>
      </c>
      <c r="CQ107">
        <f t="shared" si="10"/>
        <v>0</v>
      </c>
      <c r="CR107">
        <f t="shared" si="10"/>
        <v>0</v>
      </c>
      <c r="CS107">
        <f t="shared" si="10"/>
        <v>0</v>
      </c>
      <c r="CT107">
        <f t="shared" si="10"/>
        <v>0</v>
      </c>
      <c r="CU107">
        <f t="shared" si="10"/>
        <v>0</v>
      </c>
      <c r="CV107">
        <f t="shared" si="10"/>
        <v>0</v>
      </c>
      <c r="CW107">
        <f t="shared" si="10"/>
        <v>0</v>
      </c>
      <c r="CX107">
        <f t="shared" si="10"/>
        <v>0</v>
      </c>
      <c r="CY107">
        <f t="shared" si="10"/>
        <v>0</v>
      </c>
      <c r="CZ107">
        <f t="shared" si="10"/>
        <v>0</v>
      </c>
      <c r="DA107">
        <f t="shared" si="10"/>
        <v>0</v>
      </c>
      <c r="DB107">
        <f t="shared" si="10"/>
        <v>0</v>
      </c>
      <c r="DC107">
        <f t="shared" si="10"/>
        <v>0</v>
      </c>
      <c r="DD107">
        <f t="shared" si="10"/>
        <v>0</v>
      </c>
      <c r="DE107">
        <f t="shared" si="10"/>
        <v>0</v>
      </c>
      <c r="DF107">
        <f t="shared" si="10"/>
        <v>0</v>
      </c>
      <c r="DG107">
        <f t="shared" si="10"/>
        <v>0</v>
      </c>
      <c r="DH107">
        <f t="shared" si="10"/>
        <v>0</v>
      </c>
      <c r="DI107">
        <f t="shared" si="10"/>
        <v>0</v>
      </c>
      <c r="DJ107">
        <f t="shared" si="10"/>
        <v>0</v>
      </c>
      <c r="DK107">
        <f t="shared" si="10"/>
        <v>0</v>
      </c>
      <c r="DL107">
        <f t="shared" si="10"/>
        <v>0</v>
      </c>
      <c r="DM107">
        <f t="shared" si="10"/>
        <v>0</v>
      </c>
      <c r="DN107">
        <f t="shared" si="10"/>
        <v>0</v>
      </c>
      <c r="DO107">
        <f t="shared" si="10"/>
        <v>0</v>
      </c>
      <c r="DP107">
        <f t="shared" si="10"/>
        <v>0</v>
      </c>
      <c r="DQ107">
        <f t="shared" si="10"/>
        <v>0</v>
      </c>
      <c r="DR107">
        <f t="shared" si="10"/>
        <v>0</v>
      </c>
      <c r="DS107">
        <f t="shared" si="10"/>
        <v>0</v>
      </c>
      <c r="DT107">
        <f t="shared" si="10"/>
        <v>0</v>
      </c>
      <c r="DU107">
        <f t="shared" si="10"/>
        <v>0</v>
      </c>
      <c r="DV107">
        <f t="shared" si="10"/>
        <v>0</v>
      </c>
      <c r="DW107">
        <f t="shared" si="10"/>
        <v>0</v>
      </c>
      <c r="DX107">
        <f t="shared" si="10"/>
        <v>0</v>
      </c>
      <c r="DY107">
        <f t="shared" si="10"/>
        <v>0</v>
      </c>
      <c r="DZ107">
        <f t="shared" si="10"/>
        <v>0</v>
      </c>
      <c r="EA107">
        <f t="shared" si="10"/>
        <v>0</v>
      </c>
      <c r="EB107">
        <f t="shared" si="10"/>
        <v>0</v>
      </c>
      <c r="EC107">
        <f t="shared" si="10"/>
        <v>0</v>
      </c>
      <c r="ED107">
        <f t="shared" si="10"/>
        <v>0</v>
      </c>
      <c r="EE107">
        <f t="shared" si="10"/>
        <v>0</v>
      </c>
      <c r="EF107">
        <f t="shared" si="2"/>
        <v>0</v>
      </c>
      <c r="EG107">
        <f t="shared" si="2"/>
        <v>0</v>
      </c>
      <c r="EH107">
        <f t="shared" si="2"/>
        <v>0</v>
      </c>
      <c r="EI107">
        <f t="shared" si="2"/>
        <v>0</v>
      </c>
      <c r="EJ107">
        <f t="shared" si="2"/>
        <v>0</v>
      </c>
      <c r="EK107">
        <f t="shared" si="2"/>
        <v>0</v>
      </c>
      <c r="EL107">
        <f t="shared" si="2"/>
        <v>0</v>
      </c>
      <c r="EM107">
        <f t="shared" si="2"/>
        <v>0</v>
      </c>
      <c r="EN107">
        <f t="shared" si="2"/>
        <v>0</v>
      </c>
      <c r="EO107">
        <f t="shared" si="2"/>
        <v>0</v>
      </c>
      <c r="EP107">
        <f t="shared" si="2"/>
        <v>0</v>
      </c>
      <c r="EQ107">
        <f t="shared" si="2"/>
        <v>0</v>
      </c>
      <c r="ER107">
        <f t="shared" si="2"/>
        <v>0</v>
      </c>
      <c r="ES107">
        <f t="shared" si="2"/>
        <v>0</v>
      </c>
      <c r="ET107">
        <f t="shared" si="2"/>
        <v>0</v>
      </c>
      <c r="EU107">
        <f t="shared" si="2"/>
        <v>0</v>
      </c>
      <c r="EV107">
        <f t="shared" ref="EV107:HG107" si="11">IF(AND(EV$102&gt;=$E107,EV$102&lt;=$F107),$B107,0)</f>
        <v>0</v>
      </c>
      <c r="EW107">
        <f t="shared" si="11"/>
        <v>0</v>
      </c>
      <c r="EX107">
        <f t="shared" si="11"/>
        <v>0</v>
      </c>
      <c r="EY107">
        <f t="shared" si="11"/>
        <v>0</v>
      </c>
      <c r="EZ107">
        <f t="shared" si="11"/>
        <v>0</v>
      </c>
      <c r="FA107">
        <f t="shared" si="11"/>
        <v>0</v>
      </c>
      <c r="FB107">
        <f t="shared" si="11"/>
        <v>0</v>
      </c>
      <c r="FC107">
        <f t="shared" si="11"/>
        <v>0</v>
      </c>
      <c r="FD107">
        <f t="shared" si="11"/>
        <v>0</v>
      </c>
      <c r="FE107">
        <f t="shared" si="11"/>
        <v>0</v>
      </c>
      <c r="FF107">
        <f t="shared" si="11"/>
        <v>0</v>
      </c>
      <c r="FG107">
        <f t="shared" si="11"/>
        <v>0</v>
      </c>
      <c r="FH107">
        <f t="shared" si="11"/>
        <v>0</v>
      </c>
      <c r="FI107">
        <f t="shared" si="11"/>
        <v>0</v>
      </c>
      <c r="FJ107">
        <f t="shared" si="11"/>
        <v>0</v>
      </c>
      <c r="FK107">
        <f t="shared" si="11"/>
        <v>0</v>
      </c>
      <c r="FL107">
        <f t="shared" si="11"/>
        <v>0</v>
      </c>
      <c r="FM107">
        <f t="shared" si="11"/>
        <v>0</v>
      </c>
      <c r="FN107">
        <f t="shared" si="11"/>
        <v>0</v>
      </c>
      <c r="FO107">
        <f t="shared" si="11"/>
        <v>0</v>
      </c>
      <c r="FP107">
        <f t="shared" si="11"/>
        <v>0</v>
      </c>
      <c r="FQ107">
        <f t="shared" si="11"/>
        <v>0</v>
      </c>
      <c r="FR107">
        <f t="shared" si="11"/>
        <v>0</v>
      </c>
      <c r="FS107">
        <f t="shared" si="11"/>
        <v>0</v>
      </c>
      <c r="FT107">
        <f t="shared" si="11"/>
        <v>0</v>
      </c>
      <c r="FU107">
        <f t="shared" si="11"/>
        <v>0</v>
      </c>
      <c r="FV107">
        <f t="shared" si="11"/>
        <v>0</v>
      </c>
      <c r="FW107">
        <f t="shared" si="11"/>
        <v>0</v>
      </c>
      <c r="FX107">
        <f t="shared" si="11"/>
        <v>0</v>
      </c>
      <c r="FY107">
        <f t="shared" si="11"/>
        <v>0</v>
      </c>
      <c r="FZ107">
        <f t="shared" si="11"/>
        <v>0</v>
      </c>
      <c r="GA107">
        <f t="shared" si="11"/>
        <v>0</v>
      </c>
      <c r="GB107">
        <f t="shared" si="11"/>
        <v>0</v>
      </c>
      <c r="GC107">
        <f t="shared" si="11"/>
        <v>0</v>
      </c>
      <c r="GD107">
        <f t="shared" si="11"/>
        <v>0</v>
      </c>
      <c r="GE107">
        <f t="shared" si="11"/>
        <v>0</v>
      </c>
      <c r="GF107">
        <f t="shared" si="11"/>
        <v>0</v>
      </c>
      <c r="GG107">
        <f t="shared" si="11"/>
        <v>0</v>
      </c>
      <c r="GH107">
        <f t="shared" si="11"/>
        <v>0</v>
      </c>
      <c r="GI107">
        <f t="shared" si="11"/>
        <v>0</v>
      </c>
      <c r="GJ107">
        <f t="shared" si="11"/>
        <v>0</v>
      </c>
      <c r="GK107">
        <f t="shared" si="11"/>
        <v>0</v>
      </c>
      <c r="GL107">
        <f t="shared" si="11"/>
        <v>0</v>
      </c>
      <c r="GM107">
        <f t="shared" si="11"/>
        <v>0</v>
      </c>
      <c r="GN107">
        <f t="shared" si="11"/>
        <v>0</v>
      </c>
      <c r="GO107">
        <f t="shared" si="11"/>
        <v>0</v>
      </c>
      <c r="GP107">
        <f t="shared" si="11"/>
        <v>0</v>
      </c>
      <c r="GQ107">
        <f t="shared" si="11"/>
        <v>0</v>
      </c>
      <c r="GR107">
        <f t="shared" si="11"/>
        <v>0</v>
      </c>
      <c r="GS107">
        <f t="shared" si="11"/>
        <v>0</v>
      </c>
      <c r="GT107">
        <f t="shared" si="11"/>
        <v>0</v>
      </c>
      <c r="GU107">
        <f t="shared" si="11"/>
        <v>0</v>
      </c>
      <c r="GV107">
        <f t="shared" si="11"/>
        <v>0</v>
      </c>
      <c r="GW107">
        <f t="shared" si="11"/>
        <v>0</v>
      </c>
      <c r="GX107">
        <f t="shared" si="11"/>
        <v>0</v>
      </c>
      <c r="GY107">
        <f t="shared" si="11"/>
        <v>0</v>
      </c>
      <c r="GZ107">
        <f t="shared" si="11"/>
        <v>0</v>
      </c>
      <c r="HA107">
        <f t="shared" si="11"/>
        <v>0</v>
      </c>
      <c r="HB107">
        <f t="shared" si="11"/>
        <v>0</v>
      </c>
      <c r="HC107">
        <f t="shared" si="11"/>
        <v>0</v>
      </c>
      <c r="HD107">
        <f t="shared" si="11"/>
        <v>0</v>
      </c>
      <c r="HE107">
        <f t="shared" si="11"/>
        <v>0</v>
      </c>
      <c r="HF107">
        <f t="shared" si="11"/>
        <v>0</v>
      </c>
      <c r="HG107">
        <f t="shared" si="11"/>
        <v>0</v>
      </c>
      <c r="HH107">
        <f t="shared" si="7"/>
        <v>0</v>
      </c>
      <c r="HI107">
        <f t="shared" si="7"/>
        <v>0</v>
      </c>
      <c r="HJ107">
        <f t="shared" si="7"/>
        <v>0</v>
      </c>
      <c r="HK107">
        <f t="shared" si="7"/>
        <v>0</v>
      </c>
      <c r="HL107">
        <f t="shared" si="7"/>
        <v>0</v>
      </c>
      <c r="HM107">
        <f t="shared" si="7"/>
        <v>0</v>
      </c>
      <c r="HN107">
        <f t="shared" si="7"/>
        <v>0</v>
      </c>
      <c r="HO107">
        <f t="shared" si="7"/>
        <v>0</v>
      </c>
      <c r="HP107">
        <f t="shared" si="7"/>
        <v>0</v>
      </c>
      <c r="HQ107">
        <f t="shared" si="7"/>
        <v>0</v>
      </c>
      <c r="HR107">
        <f t="shared" si="7"/>
        <v>0</v>
      </c>
      <c r="HS107">
        <f t="shared" si="7"/>
        <v>0</v>
      </c>
      <c r="HT107">
        <f t="shared" si="7"/>
        <v>0</v>
      </c>
      <c r="HU107">
        <f t="shared" si="7"/>
        <v>0</v>
      </c>
      <c r="HV107">
        <f t="shared" si="7"/>
        <v>0</v>
      </c>
      <c r="HW107">
        <f t="shared" si="7"/>
        <v>0</v>
      </c>
      <c r="HX107">
        <f t="shared" si="7"/>
        <v>0</v>
      </c>
      <c r="HY107">
        <f t="shared" si="7"/>
        <v>0</v>
      </c>
      <c r="HZ107">
        <f t="shared" si="7"/>
        <v>0</v>
      </c>
      <c r="IA107">
        <f t="shared" si="7"/>
        <v>0</v>
      </c>
      <c r="IB107">
        <f t="shared" si="7"/>
        <v>0</v>
      </c>
      <c r="IC107">
        <f t="shared" si="7"/>
        <v>0</v>
      </c>
      <c r="ID107">
        <f t="shared" si="7"/>
        <v>0</v>
      </c>
      <c r="IE107">
        <f t="shared" si="7"/>
        <v>0</v>
      </c>
      <c r="IF107">
        <f t="shared" si="7"/>
        <v>0</v>
      </c>
      <c r="IG107">
        <f t="shared" si="7"/>
        <v>0</v>
      </c>
      <c r="IH107">
        <f t="shared" si="7"/>
        <v>0</v>
      </c>
      <c r="II107">
        <f t="shared" si="7"/>
        <v>0</v>
      </c>
      <c r="IJ107">
        <f t="shared" si="7"/>
        <v>0</v>
      </c>
      <c r="IK107">
        <f t="shared" si="7"/>
        <v>0</v>
      </c>
      <c r="IL107">
        <f t="shared" si="7"/>
        <v>0</v>
      </c>
      <c r="IM107">
        <f t="shared" si="7"/>
        <v>0</v>
      </c>
      <c r="IN107">
        <f t="shared" si="7"/>
        <v>0</v>
      </c>
      <c r="IO107">
        <f t="shared" si="7"/>
        <v>0</v>
      </c>
      <c r="IP107">
        <f t="shared" si="7"/>
        <v>0</v>
      </c>
      <c r="IQ107">
        <f t="shared" si="7"/>
        <v>0</v>
      </c>
      <c r="IR107">
        <f t="shared" si="7"/>
        <v>0</v>
      </c>
      <c r="IS107">
        <f t="shared" si="7"/>
        <v>0</v>
      </c>
      <c r="IT107">
        <f t="shared" si="7"/>
        <v>0</v>
      </c>
      <c r="IU107">
        <f t="shared" si="7"/>
        <v>0</v>
      </c>
      <c r="IV107">
        <f t="shared" si="7"/>
        <v>0</v>
      </c>
      <c r="IW107">
        <f t="shared" si="7"/>
        <v>0</v>
      </c>
      <c r="IX107">
        <f t="shared" si="7"/>
        <v>0</v>
      </c>
      <c r="IY107">
        <f t="shared" si="7"/>
        <v>0</v>
      </c>
      <c r="IZ107">
        <f t="shared" si="7"/>
        <v>0</v>
      </c>
      <c r="JA107">
        <f t="shared" si="7"/>
        <v>0</v>
      </c>
      <c r="JB107">
        <f t="shared" si="7"/>
        <v>0</v>
      </c>
      <c r="JC107">
        <f t="shared" si="7"/>
        <v>0</v>
      </c>
      <c r="JD107">
        <f t="shared" si="7"/>
        <v>0</v>
      </c>
      <c r="JE107">
        <f t="shared" si="7"/>
        <v>0</v>
      </c>
      <c r="JF107">
        <f t="shared" si="7"/>
        <v>0</v>
      </c>
      <c r="JG107">
        <f t="shared" si="4"/>
        <v>0</v>
      </c>
      <c r="JH107">
        <f t="shared" si="4"/>
        <v>0</v>
      </c>
      <c r="JI107">
        <f t="shared" si="4"/>
        <v>0</v>
      </c>
      <c r="JJ107">
        <f t="shared" si="4"/>
        <v>0</v>
      </c>
      <c r="JK107">
        <f t="shared" si="4"/>
        <v>0</v>
      </c>
      <c r="JL107">
        <f t="shared" si="4"/>
        <v>0</v>
      </c>
      <c r="JM107">
        <f t="shared" si="4"/>
        <v>0</v>
      </c>
      <c r="JN107">
        <f t="shared" si="4"/>
        <v>0</v>
      </c>
      <c r="JO107">
        <f t="shared" si="4"/>
        <v>0</v>
      </c>
      <c r="JP107">
        <f t="shared" si="4"/>
        <v>0</v>
      </c>
      <c r="JQ107">
        <f t="shared" si="4"/>
        <v>0</v>
      </c>
      <c r="JR107">
        <f t="shared" si="4"/>
        <v>0</v>
      </c>
      <c r="JS107">
        <f t="shared" si="4"/>
        <v>0</v>
      </c>
      <c r="JT107">
        <f t="shared" ref="JT107:ME107" si="12">IF(AND(JT$102&gt;=$E107,JT$102&lt;=$F107),$B107,0)</f>
        <v>0</v>
      </c>
      <c r="JU107">
        <f t="shared" si="12"/>
        <v>0</v>
      </c>
      <c r="JV107">
        <f t="shared" si="12"/>
        <v>0</v>
      </c>
      <c r="JW107">
        <f t="shared" si="12"/>
        <v>0</v>
      </c>
      <c r="JX107">
        <f t="shared" si="12"/>
        <v>0</v>
      </c>
      <c r="JY107">
        <f t="shared" si="12"/>
        <v>0</v>
      </c>
      <c r="JZ107">
        <f t="shared" si="12"/>
        <v>0</v>
      </c>
      <c r="KA107">
        <f t="shared" si="12"/>
        <v>0</v>
      </c>
      <c r="KB107">
        <f t="shared" si="12"/>
        <v>0</v>
      </c>
      <c r="KC107">
        <f t="shared" si="12"/>
        <v>0</v>
      </c>
      <c r="KD107">
        <f t="shared" si="12"/>
        <v>0</v>
      </c>
      <c r="KE107">
        <f t="shared" si="12"/>
        <v>0</v>
      </c>
      <c r="KF107">
        <f t="shared" si="12"/>
        <v>0</v>
      </c>
      <c r="KG107">
        <f t="shared" si="12"/>
        <v>0</v>
      </c>
      <c r="KH107">
        <f t="shared" si="12"/>
        <v>0</v>
      </c>
      <c r="KI107">
        <f t="shared" si="12"/>
        <v>126</v>
      </c>
      <c r="KJ107">
        <f t="shared" si="12"/>
        <v>126</v>
      </c>
      <c r="KK107">
        <f t="shared" si="12"/>
        <v>126</v>
      </c>
      <c r="KL107">
        <f t="shared" si="12"/>
        <v>126</v>
      </c>
      <c r="KM107">
        <f t="shared" si="12"/>
        <v>126</v>
      </c>
      <c r="KN107">
        <f t="shared" si="12"/>
        <v>126</v>
      </c>
      <c r="KO107">
        <f t="shared" si="12"/>
        <v>126</v>
      </c>
      <c r="KP107">
        <f t="shared" si="12"/>
        <v>126</v>
      </c>
      <c r="KQ107">
        <f t="shared" si="12"/>
        <v>126</v>
      </c>
      <c r="KR107">
        <f t="shared" si="12"/>
        <v>126</v>
      </c>
      <c r="KS107">
        <f t="shared" si="12"/>
        <v>126</v>
      </c>
      <c r="KT107">
        <f t="shared" si="12"/>
        <v>126</v>
      </c>
      <c r="KU107">
        <f t="shared" si="12"/>
        <v>126</v>
      </c>
      <c r="KV107">
        <f t="shared" si="12"/>
        <v>126</v>
      </c>
      <c r="KW107">
        <f t="shared" si="12"/>
        <v>126</v>
      </c>
      <c r="KX107">
        <f t="shared" si="12"/>
        <v>126</v>
      </c>
      <c r="KY107">
        <f t="shared" si="12"/>
        <v>126</v>
      </c>
      <c r="KZ107">
        <f t="shared" si="12"/>
        <v>126</v>
      </c>
      <c r="LA107">
        <f t="shared" si="12"/>
        <v>126</v>
      </c>
      <c r="LB107">
        <f t="shared" si="12"/>
        <v>126</v>
      </c>
      <c r="LC107">
        <f t="shared" si="12"/>
        <v>126</v>
      </c>
      <c r="LD107">
        <f t="shared" si="12"/>
        <v>126</v>
      </c>
      <c r="LE107">
        <f t="shared" si="12"/>
        <v>126</v>
      </c>
      <c r="LF107">
        <f t="shared" si="12"/>
        <v>126</v>
      </c>
      <c r="LG107">
        <f t="shared" si="12"/>
        <v>126</v>
      </c>
      <c r="LH107">
        <f t="shared" si="12"/>
        <v>126</v>
      </c>
      <c r="LI107">
        <f t="shared" si="12"/>
        <v>126</v>
      </c>
      <c r="LJ107">
        <f t="shared" si="12"/>
        <v>126</v>
      </c>
      <c r="LK107">
        <f t="shared" si="12"/>
        <v>126</v>
      </c>
      <c r="LL107">
        <f t="shared" si="12"/>
        <v>126</v>
      </c>
      <c r="LM107">
        <f t="shared" si="12"/>
        <v>126</v>
      </c>
      <c r="LN107">
        <f t="shared" si="12"/>
        <v>126</v>
      </c>
      <c r="LO107">
        <f t="shared" si="12"/>
        <v>126</v>
      </c>
      <c r="LP107">
        <f t="shared" si="12"/>
        <v>126</v>
      </c>
      <c r="LQ107">
        <f t="shared" si="12"/>
        <v>126</v>
      </c>
      <c r="LR107">
        <f t="shared" si="12"/>
        <v>126</v>
      </c>
      <c r="LS107">
        <f t="shared" si="12"/>
        <v>126</v>
      </c>
      <c r="LT107">
        <f t="shared" si="12"/>
        <v>126</v>
      </c>
      <c r="LU107">
        <f t="shared" si="12"/>
        <v>126</v>
      </c>
      <c r="LV107">
        <f t="shared" si="12"/>
        <v>126</v>
      </c>
      <c r="LW107">
        <f t="shared" si="12"/>
        <v>126</v>
      </c>
      <c r="LX107">
        <f t="shared" si="12"/>
        <v>126</v>
      </c>
      <c r="LY107">
        <f t="shared" si="12"/>
        <v>126</v>
      </c>
      <c r="LZ107">
        <f t="shared" si="12"/>
        <v>126</v>
      </c>
      <c r="MA107">
        <f t="shared" si="12"/>
        <v>126</v>
      </c>
      <c r="MB107">
        <f t="shared" si="12"/>
        <v>126</v>
      </c>
      <c r="MC107">
        <f t="shared" si="12"/>
        <v>126</v>
      </c>
      <c r="MD107">
        <f t="shared" si="12"/>
        <v>126</v>
      </c>
      <c r="ME107">
        <f t="shared" si="12"/>
        <v>126</v>
      </c>
      <c r="MF107">
        <f t="shared" si="8"/>
        <v>126</v>
      </c>
      <c r="MG107">
        <f t="shared" si="8"/>
        <v>126</v>
      </c>
      <c r="MH107">
        <f t="shared" si="8"/>
        <v>126</v>
      </c>
      <c r="MI107">
        <f t="shared" si="8"/>
        <v>126</v>
      </c>
      <c r="MJ107">
        <f t="shared" si="8"/>
        <v>126</v>
      </c>
      <c r="MK107">
        <f t="shared" si="8"/>
        <v>126</v>
      </c>
      <c r="ML107">
        <f t="shared" si="8"/>
        <v>126</v>
      </c>
      <c r="MM107">
        <f t="shared" si="8"/>
        <v>126</v>
      </c>
      <c r="MN107">
        <f t="shared" si="8"/>
        <v>126</v>
      </c>
      <c r="MO107">
        <f t="shared" si="8"/>
        <v>126</v>
      </c>
      <c r="MP107">
        <f t="shared" si="8"/>
        <v>126</v>
      </c>
      <c r="MQ107">
        <f t="shared" si="8"/>
        <v>126</v>
      </c>
      <c r="MR107">
        <f t="shared" si="8"/>
        <v>126</v>
      </c>
      <c r="MS107">
        <f t="shared" si="8"/>
        <v>126</v>
      </c>
      <c r="MT107">
        <f t="shared" si="8"/>
        <v>126</v>
      </c>
      <c r="MU107">
        <f t="shared" si="8"/>
        <v>126</v>
      </c>
      <c r="MV107">
        <f t="shared" si="8"/>
        <v>126</v>
      </c>
      <c r="MW107">
        <f t="shared" si="8"/>
        <v>126</v>
      </c>
      <c r="MX107">
        <f t="shared" si="8"/>
        <v>126</v>
      </c>
      <c r="MY107">
        <f t="shared" si="8"/>
        <v>126</v>
      </c>
      <c r="MZ107">
        <f t="shared" si="8"/>
        <v>126</v>
      </c>
      <c r="NA107">
        <f t="shared" si="8"/>
        <v>126</v>
      </c>
      <c r="NB107">
        <f t="shared" si="8"/>
        <v>126</v>
      </c>
      <c r="NC107">
        <f t="shared" si="8"/>
        <v>126</v>
      </c>
    </row>
  </sheetData>
  <mergeCells count="1">
    <mergeCell ref="C16:D1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CB1B140ACBCD488E179F7FAB4DE890" ma:contentTypeVersion="6" ma:contentTypeDescription="Criar um novo documento." ma:contentTypeScope="" ma:versionID="81cf630accb5e68bee5304a8686ffc0c">
  <xsd:schema xmlns:xsd="http://www.w3.org/2001/XMLSchema" xmlns:xs="http://www.w3.org/2001/XMLSchema" xmlns:p="http://schemas.microsoft.com/office/2006/metadata/properties" xmlns:ns2="87e2fe35-2971-4eb3-9aa2-8d2c87070da1" xmlns:ns3="19cfd7ec-f3ee-4948-af0a-a910c5f6005e" targetNamespace="http://schemas.microsoft.com/office/2006/metadata/properties" ma:root="true" ma:fieldsID="6821f37c3368b55a148c7a089262b0ac" ns2:_="" ns3:_="">
    <xsd:import namespace="87e2fe35-2971-4eb3-9aa2-8d2c87070da1"/>
    <xsd:import namespace="19cfd7ec-f3ee-4948-af0a-a910c5f600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2fe35-2971-4eb3-9aa2-8d2c87070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fd7ec-f3ee-4948-af0a-a910c5f6005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A390DB-0D65-46B4-A260-C111B8FED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e2fe35-2971-4eb3-9aa2-8d2c87070da1"/>
    <ds:schemaRef ds:uri="19cfd7ec-f3ee-4948-af0a-a910c5f600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ED0C67-F688-4EBC-9025-5E361D5FA5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93986A-CBAA-4F5B-AC12-E5D5F3CA94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39</vt:i4>
      </vt:variant>
    </vt:vector>
  </HeadingPairs>
  <TitlesOfParts>
    <vt:vector size="39" baseType="lpstr">
      <vt:lpstr>Índice</vt:lpstr>
      <vt:lpstr>1.1.</vt:lpstr>
      <vt:lpstr>1.2.</vt:lpstr>
      <vt:lpstr>1.3.</vt:lpstr>
      <vt:lpstr>2.1.</vt:lpstr>
      <vt:lpstr>2.2.</vt:lpstr>
      <vt:lpstr>2.3.</vt:lpstr>
      <vt:lpstr>2.4.</vt:lpstr>
      <vt:lpstr>3.1.</vt:lpstr>
      <vt:lpstr>3.2.</vt:lpstr>
      <vt:lpstr>3.3.</vt:lpstr>
      <vt:lpstr>3.4.</vt:lpstr>
      <vt:lpstr>4.1.</vt:lpstr>
      <vt:lpstr>4.2.</vt:lpstr>
      <vt:lpstr>4.3.</vt:lpstr>
      <vt:lpstr>4.4.</vt:lpstr>
      <vt:lpstr>4.5.</vt:lpstr>
      <vt:lpstr>4.6.</vt:lpstr>
      <vt:lpstr>5.1.</vt:lpstr>
      <vt:lpstr>5.2.</vt:lpstr>
      <vt:lpstr>6.1.</vt:lpstr>
      <vt:lpstr>6.2.</vt:lpstr>
      <vt:lpstr>6.3.</vt:lpstr>
      <vt:lpstr>6.4.</vt:lpstr>
      <vt:lpstr>7.1.</vt:lpstr>
      <vt:lpstr>7.2.</vt:lpstr>
      <vt:lpstr>8.1.</vt:lpstr>
      <vt:lpstr>8.2.</vt:lpstr>
      <vt:lpstr>9.1.</vt:lpstr>
      <vt:lpstr>9.2.</vt:lpstr>
      <vt:lpstr>9.3.</vt:lpstr>
      <vt:lpstr>9.4.</vt:lpstr>
      <vt:lpstr>10.1.</vt:lpstr>
      <vt:lpstr>10.2.</vt:lpstr>
      <vt:lpstr>10.3.</vt:lpstr>
      <vt:lpstr>10.4.</vt:lpstr>
      <vt:lpstr>10.5.</vt:lpstr>
      <vt:lpstr>10.6.</vt:lpstr>
      <vt:lpstr>Formatação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(GEE) Gabriel Osório de Barros</cp:lastModifiedBy>
  <cp:revision/>
  <dcterms:created xsi:type="dcterms:W3CDTF">2021-12-06T19:53:00Z</dcterms:created>
  <dcterms:modified xsi:type="dcterms:W3CDTF">2022-10-11T10:39:39Z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0x010100FDCB1B140ACBCD488E179F7FAB4DE890</vt:lpwstr>
  </property>
  <property fmtid="{D5CDD505-2E9C-101B-9397-08002B2CF9AE}" pid="3" name="KSOReadingLayout">
    <vt:bool>false</vt:bool>
  </property>
  <property fmtid="{D5CDD505-2E9C-101B-9397-08002B2CF9AE}" pid="4" name="ICV">
    <vt:lpwstr>BDE75DF15EA143399B4FE76444CA3C33</vt:lpwstr>
  </property>
  <property fmtid="{D5CDD505-2E9C-101B-9397-08002B2CF9AE}" pid="5" name="KSOProductBuildVer">
    <vt:lpwstr>2070-11.2.0.10426</vt:lpwstr>
  </property>
</Properties>
</file>