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server01\GEE\Partilha_GEE\ANÁLISE ECONÓMICA\A-Conjuntura\F-Flaches\Covid\envio\"/>
    </mc:Choice>
  </mc:AlternateContent>
  <xr:revisionPtr revIDLastSave="0" documentId="13_ncr:1_{5D51F19E-A350-4A6C-9FBE-BE64DC6A0EB8}" xr6:coauthVersionLast="47" xr6:coauthVersionMax="47" xr10:uidLastSave="{00000000-0000-0000-0000-000000000000}"/>
  <bookViews>
    <workbookView xWindow="-108" yWindow="-108" windowWidth="23256" windowHeight="12720" tabRatio="858" activeTab="1" xr2:uid="{00000000-000D-0000-FFFF-FFFF00000000}"/>
  </bookViews>
  <sheets>
    <sheet name="Índice" sheetId="6" r:id="rId1"/>
    <sheet name="Indicadores Diários" sheetId="14" r:id="rId2"/>
    <sheet name="Indicadores Semanais" sheetId="26" r:id="rId3"/>
    <sheet name="Indicadores mensais" sheetId="12" r:id="rId4"/>
    <sheet name="Indicadores Trimestrais" sheetId="20" r:id="rId5"/>
    <sheet name="Previsões" sheetId="24" r:id="rId6"/>
    <sheet name="Inquérito Excecional INE_BdP" sheetId="25" r:id="rId7"/>
    <sheet name="Indicadores Diários (2)" sheetId="15" state="hidden" r:id="rId8"/>
  </sheets>
  <definedNames>
    <definedName name="_PIB93" localSheetId="1">#REF!</definedName>
    <definedName name="_PIB93" localSheetId="7">#REF!</definedName>
    <definedName name="_PIB93" localSheetId="3">#REF!</definedName>
    <definedName name="_PIB93" localSheetId="4">#REF!</definedName>
    <definedName name="_PIB93" localSheetId="6">#REF!</definedName>
    <definedName name="_PIB93" localSheetId="5">#REF!</definedName>
    <definedName name="_PIB93">#REF!</definedName>
    <definedName name="AAA" localSheetId="1">#REF!</definedName>
    <definedName name="AAA" localSheetId="7">#REF!</definedName>
    <definedName name="AAA" localSheetId="3">#REF!</definedName>
    <definedName name="AAA" localSheetId="4">#REF!</definedName>
    <definedName name="AAA" localSheetId="6">#REF!</definedName>
    <definedName name="AAA" localSheetId="5">#REF!</definedName>
    <definedName name="AAA">#REF!</definedName>
    <definedName name="AAAA" localSheetId="1">#REF!</definedName>
    <definedName name="AAAA" localSheetId="7">#REF!</definedName>
    <definedName name="AAAA" localSheetId="3">#REF!</definedName>
    <definedName name="AAAA" localSheetId="4">#REF!</definedName>
    <definedName name="AAAA" localSheetId="6">#REF!</definedName>
    <definedName name="AAAA" localSheetId="5">#REF!</definedName>
    <definedName name="AAAA">#REF!</definedName>
    <definedName name="_xlnm.Print_Area" localSheetId="1">#REF!</definedName>
    <definedName name="_xlnm.Print_Area" localSheetId="7">#REF!</definedName>
    <definedName name="_xlnm.Print_Area" localSheetId="3">#REF!</definedName>
    <definedName name="_xlnm.Print_Area" localSheetId="4">#REF!</definedName>
    <definedName name="_xlnm.Print_Area" localSheetId="6">#REF!</definedName>
    <definedName name="_xlnm.Print_Area" localSheetId="5">#REF!</definedName>
    <definedName name="_xlnm.Print_Area">#REF!</definedName>
    <definedName name="bal_tecn" localSheetId="1">#REF!</definedName>
    <definedName name="bal_tecn" localSheetId="7">#REF!</definedName>
    <definedName name="bal_tecn" localSheetId="3">#REF!</definedName>
    <definedName name="bal_tecn" localSheetId="4">#REF!</definedName>
    <definedName name="bal_tecn" localSheetId="6">#REF!</definedName>
    <definedName name="bal_tecn" localSheetId="5">#REF!</definedName>
    <definedName name="bal_tecn">#REF!</definedName>
    <definedName name="ee" localSheetId="1">#REF!</definedName>
    <definedName name="ee" localSheetId="7">#REF!</definedName>
    <definedName name="ee" localSheetId="3">#REF!</definedName>
    <definedName name="ee" localSheetId="4">#REF!</definedName>
    <definedName name="ee" localSheetId="6">#REF!</definedName>
    <definedName name="ee" localSheetId="5">#REF!</definedName>
    <definedName name="ee">#REF!</definedName>
    <definedName name="HTML1_1" hidden="1">"'[SICN.XLS]1.2.1 SEC_SINTESE'!$A$1:$D$59"</definedName>
    <definedName name="HTML1_10" hidden="1">""</definedName>
    <definedName name="HTML1_11" hidden="1">1</definedName>
    <definedName name="HTML1_12" hidden="1">"C:\TRABALHO\FILIPE\x.htm"</definedName>
    <definedName name="HTML1_2" hidden="1">1</definedName>
    <definedName name="HTML1_3" hidden="1">"SICN"</definedName>
    <definedName name="HTML1_4" hidden="1">"1.2.1 SEC_SINTESE"</definedName>
    <definedName name="HTML1_5" hidden="1">""</definedName>
    <definedName name="HTML1_6" hidden="1">-4146</definedName>
    <definedName name="HTML1_7" hidden="1">-4146</definedName>
    <definedName name="HTML1_8" hidden="1">"15-10-1997"</definedName>
    <definedName name="HTML1_9" hidden="1">"INSTITUTO NACIONAL ESTATÍSTICA"</definedName>
    <definedName name="HTML2_1" hidden="1">"'[SICN.XLS]1. REALIZAÇÃO'!$A$1:$D$31"</definedName>
    <definedName name="HTML2_10" hidden="1">""</definedName>
    <definedName name="HTML2_11" hidden="1">1</definedName>
    <definedName name="HTML2_12" hidden="1">"C:\TRABALHO\FILIPE\xxxxxxxx.htm"</definedName>
    <definedName name="HTML2_2" hidden="1">1</definedName>
    <definedName name="HTML2_3" hidden="1">"SICN"</definedName>
    <definedName name="HTML2_4" hidden="1">"1. REALIZAÇÃO"</definedName>
    <definedName name="HTML2_5" hidden="1">""</definedName>
    <definedName name="HTML2_6" hidden="1">-4146</definedName>
    <definedName name="HTML2_7" hidden="1">-4146</definedName>
    <definedName name="HTML2_8" hidden="1">"15-10-1997"</definedName>
    <definedName name="HTML2_9" hidden="1">"INSTITUTO NACIONAL ESTATÍSTICA"</definedName>
    <definedName name="HTMLCount" hidden="1">2</definedName>
    <definedName name="marco_1digito" localSheetId="1">#REF!</definedName>
    <definedName name="marco_1digito" localSheetId="7">#REF!</definedName>
    <definedName name="marco_1digito" localSheetId="3">#REF!</definedName>
    <definedName name="marco_1digito" localSheetId="4">#REF!</definedName>
    <definedName name="marco_1digito" localSheetId="6">#REF!</definedName>
    <definedName name="marco_1digito" localSheetId="5">#REF!</definedName>
    <definedName name="marco_1digito">#REF!</definedName>
    <definedName name="Paises" localSheetId="1">#REF!</definedName>
    <definedName name="Paises" localSheetId="7">#REF!</definedName>
    <definedName name="Paises" localSheetId="3">#REF!</definedName>
    <definedName name="Paises" localSheetId="4">#REF!</definedName>
    <definedName name="Paises" localSheetId="6">#REF!</definedName>
    <definedName name="Paises" localSheetId="5">#REF!</definedName>
    <definedName name="Paises">#REF!</definedName>
    <definedName name="PRINT_AREA_MI" localSheetId="1">#REF!</definedName>
    <definedName name="PRINT_AREA_MI" localSheetId="7">#REF!</definedName>
    <definedName name="PRINT_AREA_MI" localSheetId="3">#REF!</definedName>
    <definedName name="PRINT_AREA_MI" localSheetId="4">#REF!</definedName>
    <definedName name="PRINT_AREA_MI" localSheetId="6">#REF!</definedName>
    <definedName name="PRINT_AREA_MI" localSheetId="5">#REF!</definedName>
    <definedName name="PRINT_AREA_MI">#REF!</definedName>
    <definedName name="Query1" localSheetId="1">#REF!</definedName>
    <definedName name="Query1" localSheetId="7">#REF!</definedName>
    <definedName name="Query1" localSheetId="3">#REF!</definedName>
    <definedName name="Query1" localSheetId="4">#REF!</definedName>
    <definedName name="Query1" localSheetId="6">#REF!</definedName>
    <definedName name="Query1" localSheetId="5">#REF!</definedName>
    <definedName name="Query1">#REF!</definedName>
    <definedName name="ResumoPorDelegacaoPrograma_Tabela_de_Referência_Cruzada" localSheetId="1">#REF!</definedName>
    <definedName name="ResumoPorDelegacaoPrograma_Tabela_de_Referência_Cruzada" localSheetId="7">#REF!</definedName>
    <definedName name="ResumoPorDelegacaoPrograma_Tabela_de_Referência_Cruzada" localSheetId="3">#REF!</definedName>
    <definedName name="ResumoPorDelegacaoPrograma_Tabela_de_Referência_Cruzada" localSheetId="4">#REF!</definedName>
    <definedName name="ResumoPorDelegacaoPrograma_Tabela_de_Referência_Cruzada" localSheetId="6">#REF!</definedName>
    <definedName name="ResumoPorDelegacaoPrograma_Tabela_de_Referência_Cruzada" localSheetId="5">#REF!</definedName>
    <definedName name="ResumoPorDelegacaoPrograma_Tabela_de_Referência_Cruzad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R969" i="14" l="1"/>
  <c r="T969" i="14"/>
  <c r="R970" i="14"/>
  <c r="T970" i="14"/>
  <c r="U970" i="14"/>
  <c r="W970" i="14"/>
  <c r="R971" i="14"/>
  <c r="T971" i="14"/>
  <c r="W971" i="14"/>
  <c r="R972" i="14"/>
  <c r="T972" i="14"/>
  <c r="U972" i="14"/>
  <c r="W972" i="14"/>
  <c r="R973" i="14"/>
  <c r="T973" i="14"/>
  <c r="U973" i="14"/>
  <c r="Z973" i="14"/>
  <c r="T974" i="14"/>
  <c r="W974" i="14"/>
  <c r="Z974" i="14"/>
  <c r="R975" i="14"/>
  <c r="T975" i="14"/>
  <c r="W975" i="14"/>
  <c r="R962" i="14"/>
  <c r="T962" i="14"/>
  <c r="W962" i="14"/>
  <c r="R963" i="14"/>
  <c r="T963" i="14"/>
  <c r="W963" i="14"/>
  <c r="R964" i="14"/>
  <c r="T964" i="14"/>
  <c r="W964" i="14"/>
  <c r="R965" i="14"/>
  <c r="T965" i="14"/>
  <c r="W965" i="14"/>
  <c r="R966" i="14"/>
  <c r="T966" i="14"/>
  <c r="W966" i="14"/>
  <c r="R967" i="14"/>
  <c r="T967" i="14"/>
  <c r="W967" i="14"/>
  <c r="R968" i="14"/>
  <c r="T968" i="14"/>
  <c r="R955" i="14"/>
  <c r="T955" i="14"/>
  <c r="R956" i="14"/>
  <c r="T956" i="14"/>
  <c r="W956" i="14"/>
  <c r="R957" i="14"/>
  <c r="W957" i="14"/>
  <c r="R958" i="14"/>
  <c r="T958" i="14"/>
  <c r="W958" i="14"/>
  <c r="R959" i="14"/>
  <c r="T959" i="14"/>
  <c r="W959" i="14"/>
  <c r="T960" i="14"/>
  <c r="W960" i="14"/>
  <c r="R961" i="14"/>
  <c r="T961" i="14"/>
  <c r="W961" i="14"/>
  <c r="R948" i="14"/>
  <c r="T948" i="14"/>
  <c r="W948" i="14"/>
  <c r="R949" i="14"/>
  <c r="T949" i="14"/>
  <c r="W949" i="14"/>
  <c r="R950" i="14"/>
  <c r="T950" i="14"/>
  <c r="W950" i="14"/>
  <c r="R951" i="14"/>
  <c r="T951" i="14"/>
  <c r="W951" i="14"/>
  <c r="R952" i="14"/>
  <c r="T952" i="14"/>
  <c r="W952" i="14"/>
  <c r="R953" i="14"/>
  <c r="T953" i="14"/>
  <c r="W953" i="14"/>
  <c r="T954" i="14"/>
  <c r="R941" i="14"/>
  <c r="T941" i="14"/>
  <c r="W941" i="14"/>
  <c r="T942" i="14"/>
  <c r="W942" i="14"/>
  <c r="R943" i="14"/>
  <c r="T943" i="14"/>
  <c r="W943" i="14"/>
  <c r="R944" i="14"/>
  <c r="T944" i="14"/>
  <c r="W944" i="14"/>
  <c r="R945" i="14"/>
  <c r="T945" i="14"/>
  <c r="T946" i="14"/>
  <c r="W946" i="14"/>
  <c r="R947" i="14"/>
  <c r="T947" i="14"/>
  <c r="W947" i="14"/>
  <c r="Z975" i="14" l="1"/>
  <c r="U975" i="14"/>
  <c r="U974" i="14"/>
  <c r="W973" i="14"/>
  <c r="Z969" i="14"/>
  <c r="Z970" i="14"/>
  <c r="R974" i="14"/>
  <c r="U971" i="14"/>
  <c r="W969" i="14"/>
  <c r="U969" i="14"/>
  <c r="Z972" i="14"/>
  <c r="Z971" i="14"/>
  <c r="Z968" i="14"/>
  <c r="Z962" i="14"/>
  <c r="W968" i="14"/>
  <c r="U966" i="14"/>
  <c r="Z963" i="14"/>
  <c r="U963" i="14"/>
  <c r="U962" i="14"/>
  <c r="U964" i="14"/>
  <c r="Z966" i="14"/>
  <c r="U965" i="14"/>
  <c r="Z967" i="14"/>
  <c r="Z965" i="14"/>
  <c r="U968" i="14"/>
  <c r="Z964" i="14"/>
  <c r="U967" i="14"/>
  <c r="Z956" i="14"/>
  <c r="U958" i="14"/>
  <c r="U959" i="14"/>
  <c r="Z960" i="14"/>
  <c r="U957" i="14"/>
  <c r="U956" i="14"/>
  <c r="Z955" i="14"/>
  <c r="U960" i="14"/>
  <c r="Z958" i="14"/>
  <c r="T957" i="14"/>
  <c r="Z961" i="14"/>
  <c r="R960" i="14"/>
  <c r="W955" i="14"/>
  <c r="Z959" i="14"/>
  <c r="U955" i="14"/>
  <c r="U961" i="14"/>
  <c r="Z957" i="14"/>
  <c r="Z948" i="14"/>
  <c r="Z953" i="14"/>
  <c r="U952" i="14"/>
  <c r="Z954" i="14"/>
  <c r="U951" i="14"/>
  <c r="U954" i="14"/>
  <c r="W954" i="14"/>
  <c r="R954" i="14"/>
  <c r="Z949" i="14"/>
  <c r="U950" i="14"/>
  <c r="U949" i="14"/>
  <c r="Z952" i="14"/>
  <c r="U948" i="14"/>
  <c r="Z951" i="14"/>
  <c r="Z950" i="14"/>
  <c r="U953" i="14"/>
  <c r="U942" i="14"/>
  <c r="Z945" i="14"/>
  <c r="Z942" i="14"/>
  <c r="R942" i="14"/>
  <c r="U944" i="14"/>
  <c r="U945" i="14"/>
  <c r="U946" i="14"/>
  <c r="Z947" i="14"/>
  <c r="W945" i="14"/>
  <c r="Z941" i="14"/>
  <c r="R946" i="14"/>
  <c r="U943" i="14"/>
  <c r="Z946" i="14"/>
  <c r="U941" i="14"/>
  <c r="Z944" i="14"/>
  <c r="U947" i="14"/>
  <c r="Z943" i="14"/>
  <c r="T934" i="14" l="1"/>
  <c r="T935" i="14"/>
  <c r="W935" i="14"/>
  <c r="R936" i="14"/>
  <c r="T936" i="14"/>
  <c r="W936" i="14"/>
  <c r="R937" i="14"/>
  <c r="T937" i="14"/>
  <c r="R938" i="14"/>
  <c r="T938" i="14"/>
  <c r="W938" i="14"/>
  <c r="R939" i="14"/>
  <c r="T939" i="14"/>
  <c r="W939" i="14"/>
  <c r="R940" i="14"/>
  <c r="T940" i="14"/>
  <c r="W940" i="14"/>
  <c r="W76" i="24"/>
  <c r="T76" i="24"/>
  <c r="U934" i="14" l="1"/>
  <c r="Z936" i="14"/>
  <c r="Z934" i="14"/>
  <c r="U935" i="14"/>
  <c r="U938" i="14"/>
  <c r="U940" i="14"/>
  <c r="Z940" i="14"/>
  <c r="Z938" i="14"/>
  <c r="Z937" i="14"/>
  <c r="R935" i="14"/>
  <c r="U939" i="14"/>
  <c r="Z935" i="14"/>
  <c r="R934" i="14"/>
  <c r="W937" i="14"/>
  <c r="U937" i="14"/>
  <c r="U936" i="14"/>
  <c r="W934" i="14"/>
  <c r="Z939" i="14"/>
  <c r="U76" i="24" l="1"/>
  <c r="S76" i="24"/>
  <c r="Y76" i="24" l="1"/>
  <c r="B29" i="25"/>
  <c r="B22" i="25"/>
  <c r="B15" i="25"/>
  <c r="B9" i="25"/>
  <c r="X76" i="24" l="1"/>
  <c r="V76" i="24"/>
  <c r="R76" i="24"/>
  <c r="M76" i="24"/>
  <c r="P76" i="24" l="1"/>
  <c r="N76" i="24" l="1"/>
  <c r="Q76" i="24" l="1"/>
  <c r="O76" i="24"/>
  <c r="L76" i="24"/>
  <c r="K76" i="24" l="1"/>
  <c r="J76" i="24"/>
  <c r="I76" i="24"/>
  <c r="H76" i="24"/>
  <c r="G76" i="24"/>
  <c r="F76" i="24"/>
  <c r="E76" i="24"/>
  <c r="D76" i="24"/>
  <c r="U68" i="14" l="1"/>
  <c r="Z68" i="14"/>
  <c r="R100" i="14" l="1"/>
  <c r="R101" i="14"/>
  <c r="R102" i="14"/>
  <c r="R103" i="14"/>
  <c r="R104" i="14"/>
  <c r="R105" i="14"/>
  <c r="R106" i="14"/>
  <c r="R107" i="14"/>
  <c r="R108" i="14"/>
  <c r="R109" i="14"/>
  <c r="R110" i="14"/>
  <c r="R111" i="14"/>
  <c r="R112" i="14"/>
  <c r="R113" i="14"/>
  <c r="R114" i="14"/>
  <c r="R115" i="14"/>
  <c r="R116" i="14"/>
  <c r="R117" i="14"/>
  <c r="R118" i="14"/>
  <c r="R119" i="14"/>
  <c r="R120" i="14"/>
  <c r="R121" i="14"/>
  <c r="R122" i="14"/>
  <c r="R123" i="14"/>
  <c r="R124" i="14"/>
  <c r="R125" i="14"/>
  <c r="R126" i="14"/>
  <c r="U93" i="14" l="1"/>
  <c r="U109" i="14"/>
  <c r="U101" i="14"/>
  <c r="U97" i="14"/>
  <c r="U95" i="14"/>
  <c r="U94" i="14"/>
  <c r="U125" i="14"/>
  <c r="U77" i="14"/>
  <c r="U117" i="14"/>
  <c r="U113" i="14"/>
  <c r="U111" i="14"/>
  <c r="U110" i="14"/>
  <c r="U85" i="14"/>
  <c r="U81" i="14"/>
  <c r="U79" i="14"/>
  <c r="U78" i="14"/>
  <c r="U121" i="14"/>
  <c r="U119" i="14"/>
  <c r="U118" i="14"/>
  <c r="U105" i="14"/>
  <c r="U103" i="14"/>
  <c r="U102" i="14"/>
  <c r="U89" i="14"/>
  <c r="U87" i="14"/>
  <c r="U86" i="14"/>
  <c r="U69" i="14"/>
  <c r="U126" i="14"/>
  <c r="U123" i="14"/>
  <c r="U122" i="14"/>
  <c r="U115" i="14"/>
  <c r="U114" i="14"/>
  <c r="U107" i="14"/>
  <c r="U106" i="14"/>
  <c r="U99" i="14"/>
  <c r="U98" i="14"/>
  <c r="U91" i="14"/>
  <c r="U90" i="14"/>
  <c r="U83" i="14"/>
  <c r="U82" i="14"/>
  <c r="U73" i="14"/>
  <c r="U72" i="14"/>
  <c r="U71" i="14"/>
  <c r="U70" i="14"/>
  <c r="U124" i="14"/>
  <c r="U120" i="14"/>
  <c r="U116" i="14"/>
  <c r="U112" i="14"/>
  <c r="U108" i="14"/>
  <c r="U104" i="14"/>
  <c r="U100" i="14"/>
  <c r="U96" i="14"/>
  <c r="U92" i="14"/>
  <c r="U88" i="14"/>
  <c r="U84" i="14"/>
  <c r="U80" i="14"/>
  <c r="U76" i="14"/>
  <c r="U75" i="14"/>
  <c r="U74" i="14"/>
  <c r="Y126" i="14" l="1"/>
  <c r="T126" i="14"/>
  <c r="T105" i="14"/>
  <c r="T121" i="14"/>
  <c r="Y103" i="14"/>
  <c r="Y108" i="14"/>
  <c r="Y112" i="14"/>
  <c r="Y117" i="14"/>
  <c r="Y122" i="14"/>
  <c r="Y101" i="14"/>
  <c r="Y104" i="14"/>
  <c r="Y107" i="14"/>
  <c r="Y111" i="14"/>
  <c r="Y115" i="14"/>
  <c r="Y118" i="14"/>
  <c r="Y121" i="14"/>
  <c r="Y125" i="14"/>
  <c r="T113" i="14"/>
  <c r="Y100" i="14"/>
  <c r="Y105" i="14"/>
  <c r="Y110" i="14"/>
  <c r="Y114" i="14"/>
  <c r="Y119" i="14"/>
  <c r="Y124" i="14"/>
  <c r="Y102" i="14"/>
  <c r="Y106" i="14"/>
  <c r="Y109" i="14"/>
  <c r="Y113" i="14"/>
  <c r="Y116" i="14"/>
  <c r="Y120" i="14"/>
  <c r="Y123" i="14"/>
  <c r="T101" i="14"/>
  <c r="T109" i="14"/>
  <c r="T117" i="14"/>
  <c r="T125" i="14"/>
  <c r="T103" i="14"/>
  <c r="T107" i="14"/>
  <c r="T111" i="14"/>
  <c r="T115" i="14"/>
  <c r="T119" i="14"/>
  <c r="T123" i="14"/>
  <c r="T100" i="14"/>
  <c r="T102" i="14"/>
  <c r="T104" i="14"/>
  <c r="T106" i="14"/>
  <c r="T108" i="14"/>
  <c r="T110" i="14"/>
  <c r="T112" i="14"/>
  <c r="T114" i="14"/>
  <c r="T116" i="14"/>
  <c r="T118" i="14"/>
  <c r="T120" i="14"/>
  <c r="T122" i="14"/>
  <c r="T124" i="14"/>
  <c r="N16" i="14" l="1"/>
  <c r="N12" i="14"/>
  <c r="N8" i="14"/>
  <c r="N30" i="14" l="1"/>
  <c r="N22" i="14"/>
  <c r="N34" i="14"/>
  <c r="N38" i="14"/>
  <c r="N37" i="14"/>
  <c r="N20" i="14"/>
  <c r="N24" i="14"/>
  <c r="N28" i="14"/>
  <c r="N32" i="14"/>
  <c r="N36" i="14"/>
  <c r="N67" i="14"/>
  <c r="N18" i="14" l="1"/>
  <c r="N10" i="14"/>
  <c r="N15" i="14"/>
  <c r="N11" i="14"/>
  <c r="N19" i="14"/>
  <c r="N23" i="14"/>
  <c r="N27" i="14"/>
  <c r="N31" i="14"/>
  <c r="N35" i="14"/>
  <c r="N26" i="14"/>
  <c r="N14" i="14"/>
  <c r="N59" i="14"/>
  <c r="N51" i="14"/>
  <c r="N39" i="14"/>
  <c r="N64" i="14"/>
  <c r="N40" i="14"/>
  <c r="N63" i="14"/>
  <c r="N55" i="14"/>
  <c r="N47" i="14"/>
  <c r="N43" i="14"/>
  <c r="N60" i="14"/>
  <c r="N56" i="14"/>
  <c r="N52" i="14"/>
  <c r="N48" i="14"/>
  <c r="N44" i="14"/>
  <c r="N65" i="14"/>
  <c r="N61" i="14"/>
  <c r="N57" i="14"/>
  <c r="N53" i="14"/>
  <c r="N49" i="14"/>
  <c r="N45" i="14"/>
  <c r="N41" i="14"/>
  <c r="N66" i="14"/>
  <c r="N62" i="14"/>
  <c r="N58" i="14"/>
  <c r="N54" i="14"/>
  <c r="N50" i="14"/>
  <c r="N46" i="14"/>
  <c r="N42" i="14"/>
  <c r="N17" i="14"/>
  <c r="N13" i="14"/>
  <c r="N9" i="14"/>
  <c r="N21" i="14"/>
  <c r="N25" i="14"/>
  <c r="N29" i="14"/>
  <c r="N33" i="14"/>
  <c r="E8" i="6" l="1"/>
  <c r="T930" i="14" l="1"/>
  <c r="T927" i="14"/>
  <c r="T933" i="14"/>
  <c r="T932" i="14"/>
  <c r="T928" i="14"/>
  <c r="T929" i="14"/>
  <c r="T931" i="14"/>
  <c r="T923" i="14"/>
  <c r="T922" i="14"/>
  <c r="T926" i="14"/>
  <c r="T925" i="14"/>
  <c r="T924" i="14"/>
  <c r="T918" i="14"/>
  <c r="T921" i="14"/>
  <c r="T914" i="14"/>
  <c r="T917" i="14"/>
  <c r="T920" i="14"/>
  <c r="T916" i="14"/>
  <c r="T913" i="14"/>
  <c r="T919" i="14"/>
  <c r="T915" i="14"/>
  <c r="T912" i="14"/>
  <c r="T906" i="14"/>
  <c r="T911" i="14"/>
  <c r="T910" i="14"/>
  <c r="T909" i="14"/>
  <c r="T908" i="14"/>
  <c r="T907" i="14"/>
  <c r="T898" i="14"/>
  <c r="T901" i="14"/>
  <c r="T904" i="14"/>
  <c r="T900" i="14"/>
  <c r="T903" i="14"/>
  <c r="T899" i="14"/>
  <c r="T905" i="14"/>
  <c r="T902" i="14"/>
  <c r="T896" i="14"/>
  <c r="T880" i="14"/>
  <c r="T885" i="14"/>
  <c r="T894" i="14"/>
  <c r="T886" i="14"/>
  <c r="T872" i="14"/>
  <c r="T876" i="14"/>
  <c r="T897" i="14"/>
  <c r="T892" i="14"/>
  <c r="T883" i="14"/>
  <c r="T884" i="14"/>
  <c r="T873" i="14"/>
  <c r="T891" i="14"/>
  <c r="T879" i="14"/>
  <c r="T881" i="14"/>
  <c r="T888" i="14"/>
  <c r="T895" i="14"/>
  <c r="T871" i="14"/>
  <c r="T889" i="14"/>
  <c r="T893" i="14"/>
  <c r="T887" i="14"/>
  <c r="T877" i="14"/>
  <c r="T874" i="14"/>
  <c r="T882" i="14"/>
  <c r="T890" i="14"/>
  <c r="T875" i="14"/>
  <c r="T878" i="14"/>
  <c r="T865" i="14"/>
  <c r="T864" i="14"/>
  <c r="T869" i="14"/>
  <c r="T870" i="14"/>
  <c r="T868" i="14"/>
  <c r="T867" i="14"/>
  <c r="T866" i="14"/>
  <c r="T859" i="14"/>
  <c r="T862" i="14"/>
  <c r="T856" i="14"/>
  <c r="T861" i="14"/>
  <c r="T860" i="14"/>
  <c r="T858" i="14"/>
  <c r="T863" i="14"/>
  <c r="T857" i="14"/>
  <c r="T852" i="14"/>
  <c r="T855" i="14"/>
  <c r="T853" i="14"/>
  <c r="T854" i="14"/>
  <c r="T850" i="14"/>
  <c r="T843" i="14"/>
  <c r="T846" i="14"/>
  <c r="T849" i="14"/>
  <c r="T851" i="14"/>
  <c r="T847" i="14"/>
  <c r="T845" i="14"/>
  <c r="T848" i="14"/>
  <c r="T844" i="14"/>
  <c r="T836" i="14"/>
  <c r="T839" i="14"/>
  <c r="T842" i="14"/>
  <c r="T838" i="14"/>
  <c r="T837" i="14"/>
  <c r="T840" i="14"/>
  <c r="T841" i="14"/>
  <c r="T834" i="14"/>
  <c r="T829" i="14"/>
  <c r="T830" i="14"/>
  <c r="T833" i="14"/>
  <c r="T835" i="14"/>
  <c r="T832" i="14"/>
  <c r="T831" i="14"/>
  <c r="T822" i="14"/>
  <c r="T827" i="14"/>
  <c r="T826" i="14"/>
  <c r="T825" i="14"/>
  <c r="T824" i="14"/>
  <c r="T823" i="14"/>
  <c r="T828" i="14"/>
  <c r="T818" i="14"/>
  <c r="T815" i="14"/>
  <c r="T820" i="14"/>
  <c r="T817" i="14"/>
  <c r="T816" i="14"/>
  <c r="T819" i="14"/>
  <c r="T821" i="14"/>
  <c r="T811" i="14"/>
  <c r="T808" i="14"/>
  <c r="T809" i="14"/>
  <c r="T812" i="14"/>
  <c r="T813" i="14"/>
  <c r="T814" i="14"/>
  <c r="T810" i="14"/>
  <c r="T802" i="14"/>
  <c r="T801" i="14"/>
  <c r="T807" i="14"/>
  <c r="T806" i="14"/>
  <c r="T805" i="14"/>
  <c r="T803" i="14"/>
  <c r="T804" i="14"/>
  <c r="T794" i="14"/>
  <c r="T799" i="14"/>
  <c r="T788" i="14"/>
  <c r="T791" i="14"/>
  <c r="T789" i="14"/>
  <c r="T796" i="14"/>
  <c r="T800" i="14"/>
  <c r="T793" i="14"/>
  <c r="T798" i="14"/>
  <c r="T787" i="14"/>
  <c r="T790" i="14"/>
  <c r="T795" i="14"/>
  <c r="T792" i="14"/>
  <c r="T797" i="14"/>
  <c r="T781" i="14"/>
  <c r="T780" i="14"/>
  <c r="T785" i="14"/>
  <c r="T786" i="14"/>
  <c r="T784" i="14"/>
  <c r="T783" i="14"/>
  <c r="T782" i="14"/>
  <c r="T778" i="14"/>
  <c r="T773" i="14"/>
  <c r="T777" i="14"/>
  <c r="T774" i="14"/>
  <c r="T779" i="14"/>
  <c r="T776" i="14"/>
  <c r="T775" i="14"/>
  <c r="T772" i="14"/>
  <c r="T765" i="14"/>
  <c r="T761" i="14"/>
  <c r="T770" i="14"/>
  <c r="T762" i="14"/>
  <c r="T767" i="14"/>
  <c r="T759" i="14"/>
  <c r="T766" i="14"/>
  <c r="T771" i="14"/>
  <c r="T763" i="14"/>
  <c r="T768" i="14"/>
  <c r="T760" i="14"/>
  <c r="T769" i="14"/>
  <c r="T764" i="14"/>
  <c r="T753" i="14"/>
  <c r="T752" i="14"/>
  <c r="T758" i="14"/>
  <c r="T746" i="14"/>
  <c r="T757" i="14"/>
  <c r="T749" i="14"/>
  <c r="T756" i="14"/>
  <c r="T755" i="14"/>
  <c r="T745" i="14"/>
  <c r="T748" i="14"/>
  <c r="T750" i="14"/>
  <c r="T751" i="14"/>
  <c r="T754" i="14"/>
  <c r="T747" i="14"/>
  <c r="T739" i="14"/>
  <c r="T743" i="14"/>
  <c r="T738" i="14"/>
  <c r="T742" i="14"/>
  <c r="T741" i="14"/>
  <c r="T740" i="14"/>
  <c r="T744" i="14"/>
  <c r="T731" i="14"/>
  <c r="T734" i="14"/>
  <c r="T733" i="14"/>
  <c r="T735" i="14"/>
  <c r="T737" i="14"/>
  <c r="T736" i="14"/>
  <c r="T732" i="14"/>
  <c r="T716" i="14"/>
  <c r="T727" i="14"/>
  <c r="T721" i="14"/>
  <c r="T724" i="14"/>
  <c r="T718" i="14"/>
  <c r="T730" i="14"/>
  <c r="T723" i="14"/>
  <c r="T726" i="14"/>
  <c r="T729" i="14"/>
  <c r="T720" i="14"/>
  <c r="T717" i="14"/>
  <c r="T728" i="14"/>
  <c r="T722" i="14"/>
  <c r="T725" i="14"/>
  <c r="T719" i="14"/>
  <c r="T710" i="14"/>
  <c r="T709" i="14"/>
  <c r="T713" i="14"/>
  <c r="T714" i="14"/>
  <c r="T712" i="14"/>
  <c r="T715" i="14"/>
  <c r="T711" i="14"/>
  <c r="T703" i="14"/>
  <c r="T706" i="14"/>
  <c r="T708" i="14"/>
  <c r="T705" i="14"/>
  <c r="T702" i="14"/>
  <c r="T704" i="14"/>
  <c r="T707" i="14"/>
  <c r="T698" i="14"/>
  <c r="T700" i="14"/>
  <c r="T686" i="14"/>
  <c r="T684" i="14"/>
  <c r="T685" i="14"/>
  <c r="T670" i="14"/>
  <c r="T690" i="14"/>
  <c r="T672" i="14"/>
  <c r="T697" i="14"/>
  <c r="T696" i="14"/>
  <c r="T678" i="14"/>
  <c r="T688" i="14"/>
  <c r="T680" i="14"/>
  <c r="T683" i="14"/>
  <c r="T682" i="14"/>
  <c r="T694" i="14"/>
  <c r="T669" i="14"/>
  <c r="T674" i="14"/>
  <c r="T692" i="14"/>
  <c r="T699" i="14"/>
  <c r="T681" i="14"/>
  <c r="T677" i="14"/>
  <c r="T693" i="14"/>
  <c r="T701" i="14"/>
  <c r="T679" i="14"/>
  <c r="T671" i="14"/>
  <c r="T689" i="14"/>
  <c r="T691" i="14"/>
  <c r="T687" i="14"/>
  <c r="T668" i="14"/>
  <c r="T695" i="14"/>
  <c r="T676" i="14"/>
  <c r="T675" i="14"/>
  <c r="T673" i="14"/>
  <c r="T661" i="14"/>
  <c r="T666" i="14"/>
  <c r="T663" i="14"/>
  <c r="T667" i="14"/>
  <c r="T665" i="14"/>
  <c r="T662" i="14"/>
  <c r="T664" i="14"/>
  <c r="T635" i="14"/>
  <c r="T634" i="14"/>
  <c r="T647" i="14"/>
  <c r="T637" i="14"/>
  <c r="T651" i="14"/>
  <c r="T633" i="14"/>
  <c r="T645" i="14"/>
  <c r="T626" i="14"/>
  <c r="T642" i="14"/>
  <c r="T631" i="14"/>
  <c r="T648" i="14"/>
  <c r="T638" i="14"/>
  <c r="T652" i="14"/>
  <c r="T660" i="14"/>
  <c r="T650" i="14"/>
  <c r="T658" i="14"/>
  <c r="T639" i="14"/>
  <c r="T655" i="14"/>
  <c r="T630" i="14"/>
  <c r="T657" i="14"/>
  <c r="T627" i="14"/>
  <c r="T654" i="14"/>
  <c r="T632" i="14"/>
  <c r="T649" i="14"/>
  <c r="T641" i="14"/>
  <c r="T656" i="14"/>
  <c r="T653" i="14"/>
  <c r="T640" i="14"/>
  <c r="T643" i="14"/>
  <c r="T628" i="14"/>
  <c r="T629" i="14"/>
  <c r="T636" i="14"/>
  <c r="T659" i="14"/>
  <c r="T646" i="14"/>
  <c r="T644" i="14"/>
  <c r="T622" i="14"/>
  <c r="T619" i="14"/>
  <c r="T624" i="14"/>
  <c r="T620" i="14"/>
  <c r="T625" i="14"/>
  <c r="T621" i="14"/>
  <c r="T623" i="14"/>
  <c r="T618" i="14"/>
  <c r="T610" i="14"/>
  <c r="T600" i="14"/>
  <c r="T602" i="14"/>
  <c r="T615" i="14"/>
  <c r="T609" i="14"/>
  <c r="T617" i="14"/>
  <c r="T614" i="14"/>
  <c r="T606" i="14"/>
  <c r="T599" i="14"/>
  <c r="T613" i="14"/>
  <c r="T597" i="14"/>
  <c r="T605" i="14"/>
  <c r="T611" i="14"/>
  <c r="T604" i="14"/>
  <c r="T616" i="14"/>
  <c r="T608" i="14"/>
  <c r="T601" i="14"/>
  <c r="T612" i="14"/>
  <c r="T603" i="14"/>
  <c r="T598" i="14"/>
  <c r="T607" i="14"/>
  <c r="T596" i="14"/>
  <c r="T579" i="14"/>
  <c r="T588" i="14"/>
  <c r="T593" i="14"/>
  <c r="T585" i="14"/>
  <c r="T595" i="14"/>
  <c r="T590" i="14"/>
  <c r="T578" i="14"/>
  <c r="T582" i="14"/>
  <c r="T592" i="14"/>
  <c r="T587" i="14"/>
  <c r="T583" i="14"/>
  <c r="T581" i="14"/>
  <c r="T584" i="14"/>
  <c r="T580" i="14"/>
  <c r="T586" i="14"/>
  <c r="T594" i="14"/>
  <c r="T589" i="14"/>
  <c r="T591" i="14"/>
  <c r="T577" i="14"/>
  <c r="T570" i="14"/>
  <c r="T568" i="14"/>
  <c r="T564" i="14"/>
  <c r="T576" i="14"/>
  <c r="T569" i="14"/>
  <c r="T574" i="14"/>
  <c r="T572" i="14"/>
  <c r="T571" i="14"/>
  <c r="T573" i="14"/>
  <c r="T575" i="14"/>
  <c r="T566" i="14"/>
  <c r="T563" i="14"/>
  <c r="T565" i="14"/>
  <c r="T567" i="14"/>
  <c r="T556" i="14"/>
  <c r="T549" i="14"/>
  <c r="T544" i="14"/>
  <c r="T538" i="14"/>
  <c r="T532" i="14"/>
  <c r="T525" i="14"/>
  <c r="T561" i="14"/>
  <c r="T554" i="14"/>
  <c r="T535" i="14"/>
  <c r="T529" i="14"/>
  <c r="T522" i="14"/>
  <c r="T541" i="14"/>
  <c r="T558" i="14"/>
  <c r="T555" i="14"/>
  <c r="T551" i="14"/>
  <c r="T546" i="14"/>
  <c r="T540" i="14"/>
  <c r="T534" i="14"/>
  <c r="T526" i="14"/>
  <c r="T543" i="14"/>
  <c r="T537" i="14"/>
  <c r="T531" i="14"/>
  <c r="T524" i="14"/>
  <c r="T547" i="14"/>
  <c r="T560" i="14"/>
  <c r="T553" i="14"/>
  <c r="T548" i="14"/>
  <c r="T528" i="14"/>
  <c r="T521" i="14"/>
  <c r="T559" i="14"/>
  <c r="T557" i="14"/>
  <c r="T550" i="14"/>
  <c r="T545" i="14"/>
  <c r="T539" i="14"/>
  <c r="T533" i="14"/>
  <c r="T527" i="14"/>
  <c r="T562" i="14"/>
  <c r="T542" i="14"/>
  <c r="T536" i="14"/>
  <c r="T530" i="14"/>
  <c r="T523" i="14"/>
  <c r="T552" i="14"/>
  <c r="T515" i="14"/>
  <c r="T514" i="14"/>
  <c r="T518" i="14"/>
  <c r="T517" i="14"/>
  <c r="T520" i="14"/>
  <c r="T519" i="14"/>
  <c r="T516" i="14"/>
  <c r="T513" i="14"/>
  <c r="T509" i="14"/>
  <c r="T511" i="14"/>
  <c r="T508" i="14"/>
  <c r="T512" i="14"/>
  <c r="T510" i="14"/>
  <c r="T507" i="14"/>
  <c r="T506" i="14"/>
  <c r="T498" i="14"/>
  <c r="T495" i="14"/>
  <c r="T502" i="14"/>
  <c r="T504" i="14"/>
  <c r="T505" i="14"/>
  <c r="T497" i="14"/>
  <c r="T494" i="14"/>
  <c r="T499" i="14"/>
  <c r="T493" i="14"/>
  <c r="T500" i="14"/>
  <c r="T501" i="14"/>
  <c r="T503" i="14"/>
  <c r="T496" i="14"/>
  <c r="T487" i="14"/>
  <c r="T482" i="14"/>
  <c r="T466" i="14"/>
  <c r="T460" i="14"/>
  <c r="T486" i="14"/>
  <c r="T479" i="14"/>
  <c r="T478" i="14"/>
  <c r="T462" i="14"/>
  <c r="T461" i="14"/>
  <c r="T469" i="14"/>
  <c r="T463" i="14"/>
  <c r="T468" i="14"/>
  <c r="T483" i="14"/>
  <c r="T473" i="14"/>
  <c r="T471" i="14"/>
  <c r="T467" i="14"/>
  <c r="T480" i="14"/>
  <c r="T472" i="14"/>
  <c r="T458" i="14"/>
  <c r="T490" i="14"/>
  <c r="T488" i="14"/>
  <c r="T477" i="14"/>
  <c r="T491" i="14"/>
  <c r="T489" i="14"/>
  <c r="T485" i="14"/>
  <c r="T481" i="14"/>
  <c r="T475" i="14"/>
  <c r="T476" i="14"/>
  <c r="T470" i="14"/>
  <c r="T492" i="14"/>
  <c r="T484" i="14"/>
  <c r="T474" i="14"/>
  <c r="T465" i="14"/>
  <c r="T459" i="14"/>
  <c r="T464" i="14"/>
  <c r="Y507" i="14"/>
  <c r="Y509" i="14"/>
  <c r="Y513" i="14"/>
  <c r="Y511" i="14"/>
  <c r="Y508" i="14"/>
  <c r="Y512" i="14"/>
  <c r="Y510" i="14"/>
  <c r="Y503" i="14"/>
  <c r="Y504" i="14"/>
  <c r="Y496" i="14"/>
  <c r="Y499" i="14"/>
  <c r="Y505" i="14"/>
  <c r="Y493" i="14"/>
  <c r="Y498" i="14"/>
  <c r="Y501" i="14"/>
  <c r="Y495" i="14"/>
  <c r="Y502" i="14"/>
  <c r="Y506" i="14"/>
  <c r="Y500" i="14"/>
  <c r="Y497" i="14"/>
  <c r="Y494" i="14"/>
  <c r="Y491" i="14"/>
  <c r="Y472" i="14"/>
  <c r="Y464" i="14"/>
  <c r="Y492" i="14"/>
  <c r="Y487" i="14"/>
  <c r="Y477" i="14"/>
  <c r="Y462" i="14"/>
  <c r="Y489" i="14"/>
  <c r="Y488" i="14"/>
  <c r="Y483" i="14"/>
  <c r="Y478" i="14"/>
  <c r="Y476" i="14"/>
  <c r="Y461" i="14"/>
  <c r="Y460" i="14"/>
  <c r="Y486" i="14"/>
  <c r="Y482" i="14"/>
  <c r="Y467" i="14"/>
  <c r="Y471" i="14"/>
  <c r="Y466" i="14"/>
  <c r="Y479" i="14"/>
  <c r="Y481" i="14"/>
  <c r="Y475" i="14"/>
  <c r="Y469" i="14"/>
  <c r="Y465" i="14"/>
  <c r="Y463" i="14"/>
  <c r="Y459" i="14"/>
  <c r="Y490" i="14"/>
  <c r="Y484" i="14"/>
  <c r="Y485" i="14"/>
  <c r="Y470" i="14"/>
  <c r="Y458" i="14"/>
  <c r="Y480" i="14"/>
  <c r="Y473" i="14"/>
  <c r="Y474" i="14"/>
  <c r="Y468" i="14"/>
  <c r="T452" i="14"/>
  <c r="T457" i="14"/>
  <c r="T446" i="14"/>
  <c r="T448" i="14"/>
  <c r="T441" i="14"/>
  <c r="T438" i="14"/>
  <c r="T450" i="14"/>
  <c r="T436" i="14"/>
  <c r="T456" i="14"/>
  <c r="T453" i="14"/>
  <c r="T455" i="14"/>
  <c r="T445" i="14"/>
  <c r="T435" i="14"/>
  <c r="T451" i="14"/>
  <c r="T443" i="14"/>
  <c r="T439" i="14"/>
  <c r="T454" i="14"/>
  <c r="T447" i="14"/>
  <c r="T449" i="14"/>
  <c r="T442" i="14"/>
  <c r="T437" i="14"/>
  <c r="T444" i="14"/>
  <c r="T440" i="14"/>
  <c r="Y454" i="14"/>
  <c r="Y455" i="14"/>
  <c r="Y456" i="14"/>
  <c r="Y457" i="14"/>
  <c r="Y452" i="14"/>
  <c r="Y453" i="14"/>
  <c r="Y450" i="14"/>
  <c r="Y451" i="14"/>
  <c r="Y449" i="14"/>
  <c r="Y447" i="14"/>
  <c r="Y444" i="14"/>
  <c r="Y448" i="14"/>
  <c r="Y446" i="14"/>
  <c r="Y443" i="14"/>
  <c r="Y445" i="14"/>
  <c r="Y442" i="14"/>
  <c r="Y441" i="14"/>
  <c r="Y439" i="14"/>
  <c r="Y436" i="14"/>
  <c r="Y435" i="14"/>
  <c r="Y440" i="14"/>
  <c r="Y438" i="14"/>
  <c r="Y437" i="14"/>
  <c r="T429" i="14"/>
  <c r="T430" i="14"/>
  <c r="T433" i="14"/>
  <c r="T422" i="14"/>
  <c r="T426" i="14"/>
  <c r="T423" i="14"/>
  <c r="T428" i="14"/>
  <c r="T431" i="14"/>
  <c r="T432" i="14"/>
  <c r="T434" i="14"/>
  <c r="T427" i="14"/>
  <c r="T424" i="14"/>
  <c r="T421" i="14"/>
  <c r="T425" i="14"/>
  <c r="Y428" i="14"/>
  <c r="Y431" i="14"/>
  <c r="Y432" i="14"/>
  <c r="Y429" i="14"/>
  <c r="Y430" i="14"/>
  <c r="Y433" i="14"/>
  <c r="Y434" i="14"/>
  <c r="Y427" i="14"/>
  <c r="Y422" i="14"/>
  <c r="Y424" i="14"/>
  <c r="Y426" i="14"/>
  <c r="Y421" i="14"/>
  <c r="Y423" i="14"/>
  <c r="Y425" i="14"/>
  <c r="T416" i="14"/>
  <c r="T419" i="14"/>
  <c r="T420" i="14"/>
  <c r="T415" i="14"/>
  <c r="T411" i="14"/>
  <c r="T407" i="14"/>
  <c r="T401" i="14"/>
  <c r="T405" i="14"/>
  <c r="T402" i="14"/>
  <c r="T406" i="14"/>
  <c r="T414" i="14"/>
  <c r="T417" i="14"/>
  <c r="T418" i="14"/>
  <c r="T408" i="14"/>
  <c r="T413" i="14"/>
  <c r="T409" i="14"/>
  <c r="T410" i="14"/>
  <c r="T412" i="14"/>
  <c r="T403" i="14"/>
  <c r="T400" i="14"/>
  <c r="T404" i="14"/>
  <c r="Y414" i="14"/>
  <c r="Y417" i="14"/>
  <c r="Y418" i="14"/>
  <c r="Y415" i="14"/>
  <c r="Y416" i="14"/>
  <c r="Y419" i="14"/>
  <c r="Y420" i="14"/>
  <c r="Y408" i="14"/>
  <c r="Y411" i="14"/>
  <c r="Y413" i="14"/>
  <c r="Y407" i="14"/>
  <c r="Y409" i="14"/>
  <c r="Y410" i="14"/>
  <c r="Y412" i="14"/>
  <c r="Y401" i="14"/>
  <c r="Y403" i="14"/>
  <c r="Y405" i="14"/>
  <c r="Y406" i="14"/>
  <c r="Y400" i="14"/>
  <c r="Y402" i="14"/>
  <c r="Y404" i="14"/>
  <c r="Y395" i="14"/>
  <c r="Y396" i="14"/>
  <c r="Y399" i="14"/>
  <c r="Y393" i="14"/>
  <c r="Y394" i="14"/>
  <c r="Y397" i="14"/>
  <c r="Y398" i="14"/>
  <c r="Y387" i="14"/>
  <c r="Y388" i="14"/>
  <c r="Y390" i="14"/>
  <c r="Y386" i="14"/>
  <c r="Y389" i="14"/>
  <c r="Y391" i="14"/>
  <c r="Y392" i="14"/>
  <c r="T393" i="14"/>
  <c r="T398" i="14"/>
  <c r="T399" i="14"/>
  <c r="T396" i="14"/>
  <c r="T395" i="14"/>
  <c r="T387" i="14"/>
  <c r="T388" i="14"/>
  <c r="T390" i="14"/>
  <c r="T397" i="14"/>
  <c r="T394" i="14"/>
  <c r="T386" i="14"/>
  <c r="T389" i="14"/>
  <c r="T391" i="14"/>
  <c r="T392" i="14"/>
  <c r="T384" i="14"/>
  <c r="T383" i="14"/>
  <c r="T380" i="14"/>
  <c r="T379" i="14"/>
  <c r="T377" i="14"/>
  <c r="T373" i="14"/>
  <c r="T375" i="14"/>
  <c r="T376" i="14"/>
  <c r="T385" i="14"/>
  <c r="T382" i="14"/>
  <c r="T381" i="14"/>
  <c r="T378" i="14"/>
  <c r="T372" i="14"/>
  <c r="T374" i="14"/>
  <c r="T366" i="14"/>
  <c r="T368" i="14"/>
  <c r="T370" i="14"/>
  <c r="T365" i="14"/>
  <c r="T367" i="14"/>
  <c r="T369" i="14"/>
  <c r="T371" i="14"/>
  <c r="T359" i="14"/>
  <c r="T361" i="14"/>
  <c r="T363" i="14"/>
  <c r="T358" i="14"/>
  <c r="T360" i="14"/>
  <c r="T362" i="14"/>
  <c r="T364" i="14"/>
  <c r="T348" i="14"/>
  <c r="T350" i="14"/>
  <c r="T352" i="14"/>
  <c r="T354" i="14"/>
  <c r="T356" i="14"/>
  <c r="T349" i="14"/>
  <c r="T351" i="14"/>
  <c r="T353" i="14"/>
  <c r="T355" i="14"/>
  <c r="T357" i="14"/>
  <c r="T345" i="14"/>
  <c r="T347" i="14"/>
  <c r="T344" i="14"/>
  <c r="T346" i="14"/>
  <c r="Y381" i="14"/>
  <c r="Y382" i="14"/>
  <c r="Y385" i="14"/>
  <c r="Y379" i="14"/>
  <c r="Y380" i="14"/>
  <c r="Y383" i="14"/>
  <c r="Y384" i="14"/>
  <c r="Y377" i="14"/>
  <c r="Y373" i="14"/>
  <c r="Y375" i="14"/>
  <c r="Y376" i="14"/>
  <c r="Y378" i="14"/>
  <c r="Y372" i="14"/>
  <c r="Y374" i="14"/>
  <c r="Y366" i="14"/>
  <c r="Y368" i="14"/>
  <c r="Y370" i="14"/>
  <c r="Y365" i="14"/>
  <c r="Y367" i="14"/>
  <c r="Y369" i="14"/>
  <c r="Y371" i="14"/>
  <c r="Y359" i="14"/>
  <c r="Y361" i="14"/>
  <c r="Y363" i="14"/>
  <c r="Y358" i="14"/>
  <c r="Y360" i="14"/>
  <c r="Y362" i="14"/>
  <c r="Y364" i="14"/>
  <c r="Y348" i="14"/>
  <c r="Y350" i="14"/>
  <c r="Y352" i="14"/>
  <c r="Y354" i="14"/>
  <c r="Y356" i="14"/>
  <c r="Y349" i="14"/>
  <c r="Y351" i="14"/>
  <c r="Y353" i="14"/>
  <c r="Y355" i="14"/>
  <c r="Y357" i="14"/>
  <c r="Y345" i="14"/>
  <c r="Y347" i="14"/>
  <c r="Y344" i="14"/>
  <c r="Y346" i="14"/>
  <c r="T343" i="14"/>
  <c r="T342" i="14"/>
  <c r="T339" i="14"/>
  <c r="T338" i="14"/>
  <c r="T341" i="14"/>
  <c r="T340" i="14"/>
  <c r="T337" i="14"/>
  <c r="T332" i="14"/>
  <c r="T334" i="14"/>
  <c r="T335" i="14"/>
  <c r="T330" i="14"/>
  <c r="T331" i="14"/>
  <c r="T333" i="14"/>
  <c r="T336" i="14"/>
  <c r="Y337" i="14"/>
  <c r="Y340" i="14"/>
  <c r="Y341" i="14"/>
  <c r="Y338" i="14"/>
  <c r="Y339" i="14"/>
  <c r="Y342" i="14"/>
  <c r="Y343" i="14"/>
  <c r="Y332" i="14"/>
  <c r="Y334" i="14"/>
  <c r="Y335" i="14"/>
  <c r="Y330" i="14"/>
  <c r="Y331" i="14"/>
  <c r="Y333" i="14"/>
  <c r="Y336" i="14"/>
  <c r="T322" i="14"/>
  <c r="T319" i="14"/>
  <c r="T323" i="14"/>
  <c r="T326" i="14"/>
  <c r="T327" i="14"/>
  <c r="T324" i="14"/>
  <c r="T325" i="14"/>
  <c r="T328" i="14"/>
  <c r="T329" i="14"/>
  <c r="T318" i="14"/>
  <c r="T317" i="14"/>
  <c r="T316" i="14"/>
  <c r="T321" i="14"/>
  <c r="T320" i="14"/>
  <c r="Y323" i="14"/>
  <c r="Y326" i="14"/>
  <c r="Y327" i="14"/>
  <c r="Y324" i="14"/>
  <c r="Y325" i="14"/>
  <c r="Y328" i="14"/>
  <c r="Y329" i="14"/>
  <c r="Y317" i="14"/>
  <c r="Y318" i="14"/>
  <c r="Y320" i="14"/>
  <c r="Y316" i="14"/>
  <c r="Y319" i="14"/>
  <c r="Y321" i="14"/>
  <c r="Y322" i="14"/>
  <c r="T314" i="14"/>
  <c r="T313" i="14"/>
  <c r="T310" i="14"/>
  <c r="T309" i="14"/>
  <c r="T312" i="14"/>
  <c r="T311" i="14"/>
  <c r="T315" i="14"/>
  <c r="Y315" i="14"/>
  <c r="Y311" i="14"/>
  <c r="Y312" i="14"/>
  <c r="Y309" i="14"/>
  <c r="Y310" i="14"/>
  <c r="Y313" i="14"/>
  <c r="Y314" i="14"/>
  <c r="T302" i="14"/>
  <c r="T305" i="14"/>
  <c r="T307" i="14"/>
  <c r="T306" i="14"/>
  <c r="T303" i="14"/>
  <c r="T296" i="14"/>
  <c r="T299" i="14"/>
  <c r="T301" i="14"/>
  <c r="T304" i="14"/>
  <c r="T308" i="14"/>
  <c r="T295" i="14"/>
  <c r="T297" i="14"/>
  <c r="T298" i="14"/>
  <c r="T300" i="14"/>
  <c r="T289" i="14"/>
  <c r="T291" i="14"/>
  <c r="T293" i="14"/>
  <c r="T288" i="14"/>
  <c r="T290" i="14"/>
  <c r="T292" i="14"/>
  <c r="T294" i="14"/>
  <c r="T284" i="14"/>
  <c r="T286" i="14"/>
  <c r="T285" i="14"/>
  <c r="T287" i="14"/>
  <c r="T131" i="14"/>
  <c r="T133" i="14"/>
  <c r="T135" i="14"/>
  <c r="T137" i="14"/>
  <c r="T139" i="14"/>
  <c r="T141" i="14"/>
  <c r="T143" i="14"/>
  <c r="T145" i="14"/>
  <c r="T147" i="14"/>
  <c r="T149" i="14"/>
  <c r="T151" i="14"/>
  <c r="T153" i="14"/>
  <c r="T155" i="14"/>
  <c r="T157" i="14"/>
  <c r="T159" i="14"/>
  <c r="T161" i="14"/>
  <c r="T163" i="14"/>
  <c r="T165" i="14"/>
  <c r="T167" i="14"/>
  <c r="T169" i="14"/>
  <c r="T171" i="14"/>
  <c r="T173" i="14"/>
  <c r="T175" i="14"/>
  <c r="T177" i="14"/>
  <c r="T179" i="14"/>
  <c r="T181" i="14"/>
  <c r="T183" i="14"/>
  <c r="T185" i="14"/>
  <c r="T187" i="14"/>
  <c r="T189" i="14"/>
  <c r="T191" i="14"/>
  <c r="T193" i="14"/>
  <c r="T195" i="14"/>
  <c r="T197" i="14"/>
  <c r="T199" i="14"/>
  <c r="T201" i="14"/>
  <c r="T203" i="14"/>
  <c r="T205" i="14"/>
  <c r="T207" i="14"/>
  <c r="T209" i="14"/>
  <c r="T211" i="14"/>
  <c r="T213" i="14"/>
  <c r="T215" i="14"/>
  <c r="T217" i="14"/>
  <c r="T219" i="14"/>
  <c r="T221" i="14"/>
  <c r="T223" i="14"/>
  <c r="T225" i="14"/>
  <c r="T227" i="14"/>
  <c r="T229" i="14"/>
  <c r="T231" i="14"/>
  <c r="T233" i="14"/>
  <c r="T235" i="14"/>
  <c r="T237" i="14"/>
  <c r="T239" i="14"/>
  <c r="T241" i="14"/>
  <c r="T243" i="14"/>
  <c r="T281" i="14"/>
  <c r="T282" i="14"/>
  <c r="T283" i="14"/>
  <c r="T130" i="14"/>
  <c r="T132" i="14"/>
  <c r="T134" i="14"/>
  <c r="T136" i="14"/>
  <c r="T138" i="14"/>
  <c r="T140" i="14"/>
  <c r="T142" i="14"/>
  <c r="T144" i="14"/>
  <c r="T146" i="14"/>
  <c r="T148" i="14"/>
  <c r="T150" i="14"/>
  <c r="T152" i="14"/>
  <c r="T154" i="14"/>
  <c r="T156" i="14"/>
  <c r="T158" i="14"/>
  <c r="T160" i="14"/>
  <c r="T162" i="14"/>
  <c r="T164" i="14"/>
  <c r="T166" i="14"/>
  <c r="T168" i="14"/>
  <c r="T170" i="14"/>
  <c r="T172" i="14"/>
  <c r="T174" i="14"/>
  <c r="T176" i="14"/>
  <c r="T178" i="14"/>
  <c r="T180" i="14"/>
  <c r="T182" i="14"/>
  <c r="T184" i="14"/>
  <c r="T186" i="14"/>
  <c r="T188" i="14"/>
  <c r="T190" i="14"/>
  <c r="T192" i="14"/>
  <c r="T194" i="14"/>
  <c r="T196" i="14"/>
  <c r="T198" i="14"/>
  <c r="T200" i="14"/>
  <c r="T202" i="14"/>
  <c r="T204" i="14"/>
  <c r="T206" i="14"/>
  <c r="T208" i="14"/>
  <c r="T210" i="14"/>
  <c r="T212" i="14"/>
  <c r="T214" i="14"/>
  <c r="T216" i="14"/>
  <c r="T218" i="14"/>
  <c r="T220" i="14"/>
  <c r="T222" i="14"/>
  <c r="T224" i="14"/>
  <c r="T226" i="14"/>
  <c r="T228" i="14"/>
  <c r="T230" i="14"/>
  <c r="T232" i="14"/>
  <c r="T234" i="14"/>
  <c r="T236" i="14"/>
  <c r="T238" i="14"/>
  <c r="T240" i="14"/>
  <c r="T242" i="14"/>
  <c r="T244" i="14"/>
  <c r="T246" i="14"/>
  <c r="T248" i="14"/>
  <c r="T250" i="14"/>
  <c r="T252" i="14"/>
  <c r="T254" i="14"/>
  <c r="T256" i="14"/>
  <c r="T245" i="14"/>
  <c r="T249" i="14"/>
  <c r="T253" i="14"/>
  <c r="T257" i="14"/>
  <c r="T259" i="14"/>
  <c r="T261" i="14"/>
  <c r="T263" i="14"/>
  <c r="T265" i="14"/>
  <c r="T267" i="14"/>
  <c r="T269" i="14"/>
  <c r="T271" i="14"/>
  <c r="T273" i="14"/>
  <c r="T275" i="14"/>
  <c r="T277" i="14"/>
  <c r="T279" i="14"/>
  <c r="T129" i="14"/>
  <c r="T127" i="14"/>
  <c r="T247" i="14"/>
  <c r="T251" i="14"/>
  <c r="T255" i="14"/>
  <c r="T258" i="14"/>
  <c r="T260" i="14"/>
  <c r="T262" i="14"/>
  <c r="T264" i="14"/>
  <c r="T266" i="14"/>
  <c r="T268" i="14"/>
  <c r="T270" i="14"/>
  <c r="T272" i="14"/>
  <c r="T274" i="14"/>
  <c r="T276" i="14"/>
  <c r="T278" i="14"/>
  <c r="T280" i="14"/>
  <c r="T128" i="14"/>
  <c r="Y302" i="14"/>
  <c r="Y303" i="14"/>
  <c r="Y306" i="14"/>
  <c r="Y307" i="14"/>
  <c r="Y304" i="14"/>
  <c r="Y305" i="14"/>
  <c r="Y308" i="14"/>
  <c r="Y296" i="14"/>
  <c r="Y299" i="14"/>
  <c r="Y301" i="14"/>
  <c r="Y295" i="14"/>
  <c r="Y297" i="14"/>
  <c r="Y298" i="14"/>
  <c r="Y300" i="14"/>
  <c r="Y289" i="14"/>
  <c r="Y291" i="14"/>
  <c r="Y293" i="14"/>
  <c r="Y288" i="14"/>
  <c r="Y290" i="14"/>
  <c r="Y292" i="14"/>
  <c r="Y294" i="14"/>
  <c r="Y284" i="14"/>
  <c r="Y286" i="14"/>
  <c r="Y285" i="14"/>
  <c r="Y287" i="14"/>
  <c r="Y281" i="14"/>
  <c r="Y282" i="14"/>
  <c r="Y283" i="14"/>
  <c r="Y129" i="14"/>
  <c r="Y131" i="14"/>
  <c r="Y133" i="14"/>
  <c r="Y135" i="14"/>
  <c r="Y137" i="14"/>
  <c r="Y139" i="14"/>
  <c r="Y141" i="14"/>
  <c r="Y143" i="14"/>
  <c r="Y145" i="14"/>
  <c r="Y147" i="14"/>
  <c r="Y149" i="14"/>
  <c r="Y151" i="14"/>
  <c r="Y153" i="14"/>
  <c r="Y155" i="14"/>
  <c r="Y157" i="14"/>
  <c r="Y159" i="14"/>
  <c r="Y161" i="14"/>
  <c r="Y163" i="14"/>
  <c r="Y165" i="14"/>
  <c r="Y167" i="14"/>
  <c r="Y169" i="14"/>
  <c r="Y171" i="14"/>
  <c r="Y173" i="14"/>
  <c r="Y175" i="14"/>
  <c r="Y177" i="14"/>
  <c r="Y179" i="14"/>
  <c r="Y181" i="14"/>
  <c r="Y183" i="14"/>
  <c r="Y185" i="14"/>
  <c r="Y187" i="14"/>
  <c r="Y189" i="14"/>
  <c r="Y191" i="14"/>
  <c r="Y193" i="14"/>
  <c r="Y195" i="14"/>
  <c r="Y197" i="14"/>
  <c r="Y199" i="14"/>
  <c r="Y201" i="14"/>
  <c r="Y203" i="14"/>
  <c r="Y205" i="14"/>
  <c r="Y207" i="14"/>
  <c r="Y209" i="14"/>
  <c r="Y211" i="14"/>
  <c r="Y213" i="14"/>
  <c r="Y215" i="14"/>
  <c r="Y217" i="14"/>
  <c r="Y219" i="14"/>
  <c r="Y221" i="14"/>
  <c r="Y223" i="14"/>
  <c r="Y225" i="14"/>
  <c r="Y227" i="14"/>
  <c r="Y229" i="14"/>
  <c r="Y231" i="14"/>
  <c r="Y233" i="14"/>
  <c r="Y235" i="14"/>
  <c r="Y237" i="14"/>
  <c r="Y239" i="14"/>
  <c r="Y241" i="14"/>
  <c r="Y243" i="14"/>
  <c r="Y245" i="14"/>
  <c r="Y247" i="14"/>
  <c r="Y249" i="14"/>
  <c r="Y251" i="14"/>
  <c r="Y253" i="14"/>
  <c r="Y255" i="14"/>
  <c r="Y257" i="14"/>
  <c r="Y259" i="14"/>
  <c r="Y261" i="14"/>
  <c r="Y263" i="14"/>
  <c r="Y265" i="14"/>
  <c r="Y267" i="14"/>
  <c r="Y269" i="14"/>
  <c r="Y271" i="14"/>
  <c r="Y273" i="14"/>
  <c r="Y275" i="14"/>
  <c r="Y277" i="14"/>
  <c r="Y279" i="14"/>
  <c r="Y128" i="14"/>
  <c r="Y130" i="14"/>
  <c r="Y132" i="14"/>
  <c r="Y134" i="14"/>
  <c r="Y136" i="14"/>
  <c r="Y138" i="14"/>
  <c r="Y140" i="14"/>
  <c r="Y142" i="14"/>
  <c r="Y144" i="14"/>
  <c r="Y146" i="14"/>
  <c r="Y148" i="14"/>
  <c r="Y150" i="14"/>
  <c r="Y152" i="14"/>
  <c r="Y154" i="14"/>
  <c r="Y156" i="14"/>
  <c r="Y158" i="14"/>
  <c r="Y160" i="14"/>
  <c r="Y162" i="14"/>
  <c r="Y164" i="14"/>
  <c r="Y166" i="14"/>
  <c r="Y168" i="14"/>
  <c r="Y170" i="14"/>
  <c r="Y172" i="14"/>
  <c r="Y174" i="14"/>
  <c r="Y176" i="14"/>
  <c r="Y178" i="14"/>
  <c r="Y180" i="14"/>
  <c r="Y182" i="14"/>
  <c r="Y184" i="14"/>
  <c r="Y186" i="14"/>
  <c r="Y188" i="14"/>
  <c r="Y190" i="14"/>
  <c r="Y192" i="14"/>
  <c r="Y194" i="14"/>
  <c r="Y196" i="14"/>
  <c r="Y198" i="14"/>
  <c r="Y200" i="14"/>
  <c r="Y202" i="14"/>
  <c r="Y204" i="14"/>
  <c r="Y206" i="14"/>
  <c r="Y208" i="14"/>
  <c r="Y210" i="14"/>
  <c r="Y212" i="14"/>
  <c r="Y214" i="14"/>
  <c r="Y216" i="14"/>
  <c r="Y218" i="14"/>
  <c r="Y220" i="14"/>
  <c r="Y222" i="14"/>
  <c r="Y224" i="14"/>
  <c r="Y226" i="14"/>
  <c r="Y228" i="14"/>
  <c r="Y230" i="14"/>
  <c r="Y232" i="14"/>
  <c r="Y234" i="14"/>
  <c r="Y236" i="14"/>
  <c r="Y238" i="14"/>
  <c r="Y240" i="14"/>
  <c r="Y242" i="14"/>
  <c r="Y244" i="14"/>
  <c r="Y246" i="14"/>
  <c r="Y248" i="14"/>
  <c r="Y250" i="14"/>
  <c r="Y252" i="14"/>
  <c r="Y254" i="14"/>
  <c r="Y256" i="14"/>
  <c r="Y258" i="14"/>
  <c r="Y260" i="14"/>
  <c r="Y262" i="14"/>
  <c r="Y264" i="14"/>
  <c r="Y266" i="14"/>
  <c r="Y268" i="14"/>
  <c r="Y270" i="14"/>
  <c r="Y272" i="14"/>
  <c r="Y274" i="14"/>
  <c r="Y276" i="14"/>
  <c r="Y278" i="14"/>
  <c r="Y280" i="14"/>
  <c r="Y127" i="14"/>
  <c r="R137" i="14" l="1"/>
  <c r="U137" i="14"/>
  <c r="U303" i="14"/>
  <c r="R303" i="14"/>
  <c r="R256" i="14"/>
  <c r="U256" i="14"/>
  <c r="R263" i="14"/>
  <c r="U263" i="14"/>
  <c r="U468" i="14"/>
  <c r="R468" i="14"/>
  <c r="U530" i="14"/>
  <c r="R530" i="14"/>
  <c r="U587" i="14"/>
  <c r="R587" i="14"/>
  <c r="U640" i="14"/>
  <c r="R640" i="14"/>
  <c r="U687" i="14"/>
  <c r="R687" i="14"/>
  <c r="U709" i="14"/>
  <c r="R709" i="14"/>
  <c r="U723" i="14"/>
  <c r="R723" i="14"/>
  <c r="R762" i="14"/>
  <c r="U762" i="14"/>
  <c r="U788" i="14"/>
  <c r="R788" i="14"/>
  <c r="U816" i="14"/>
  <c r="R816" i="14"/>
  <c r="U856" i="14"/>
  <c r="R856" i="14"/>
  <c r="U891" i="14"/>
  <c r="R891" i="14"/>
  <c r="R905" i="14"/>
  <c r="U905" i="14"/>
  <c r="R908" i="14"/>
  <c r="U908" i="14"/>
  <c r="R155" i="14"/>
  <c r="U155" i="14"/>
  <c r="R187" i="14"/>
  <c r="U187" i="14"/>
  <c r="R203" i="14"/>
  <c r="U203" i="14"/>
  <c r="R219" i="14"/>
  <c r="U219" i="14"/>
  <c r="R144" i="14"/>
  <c r="U144" i="14"/>
  <c r="U160" i="14"/>
  <c r="R160" i="14"/>
  <c r="U176" i="14"/>
  <c r="R176" i="14"/>
  <c r="R192" i="14"/>
  <c r="U192" i="14"/>
  <c r="R208" i="14"/>
  <c r="U208" i="14"/>
  <c r="R133" i="14"/>
  <c r="U133" i="14"/>
  <c r="R286" i="14"/>
  <c r="U286" i="14"/>
  <c r="U292" i="14"/>
  <c r="R292" i="14"/>
  <c r="R307" i="14"/>
  <c r="U307" i="14"/>
  <c r="R302" i="14"/>
  <c r="U302" i="14"/>
  <c r="R226" i="14"/>
  <c r="U226" i="14"/>
  <c r="U242" i="14"/>
  <c r="R242" i="14"/>
  <c r="R258" i="14"/>
  <c r="U258" i="14"/>
  <c r="U274" i="14"/>
  <c r="R274" i="14"/>
  <c r="R233" i="14"/>
  <c r="U233" i="14"/>
  <c r="U249" i="14"/>
  <c r="R249" i="14"/>
  <c r="R265" i="14"/>
  <c r="U265" i="14"/>
  <c r="R128" i="14"/>
  <c r="U128" i="14"/>
  <c r="R312" i="14"/>
  <c r="U312" i="14"/>
  <c r="U327" i="14"/>
  <c r="R327" i="14"/>
  <c r="R320" i="14"/>
  <c r="U320" i="14"/>
  <c r="U331" i="14"/>
  <c r="R331" i="14"/>
  <c r="R338" i="14"/>
  <c r="U338" i="14"/>
  <c r="U356" i="14"/>
  <c r="R356" i="14"/>
  <c r="R351" i="14"/>
  <c r="U351" i="14"/>
  <c r="R358" i="14"/>
  <c r="U358" i="14"/>
  <c r="R375" i="14"/>
  <c r="U375" i="14"/>
  <c r="U374" i="14"/>
  <c r="R374" i="14"/>
  <c r="R393" i="14"/>
  <c r="U393" i="14"/>
  <c r="R398" i="14"/>
  <c r="U398" i="14"/>
  <c r="R407" i="14"/>
  <c r="U407" i="14"/>
  <c r="U400" i="14"/>
  <c r="R400" i="14"/>
  <c r="R423" i="14"/>
  <c r="U423" i="14"/>
  <c r="U421" i="14"/>
  <c r="R421" i="14"/>
  <c r="U457" i="14"/>
  <c r="R457" i="14"/>
  <c r="R455" i="14"/>
  <c r="U455" i="14"/>
  <c r="U449" i="14"/>
  <c r="R449" i="14"/>
  <c r="U478" i="14"/>
  <c r="R478" i="14"/>
  <c r="R471" i="14"/>
  <c r="U471" i="14"/>
  <c r="U476" i="14"/>
  <c r="R476" i="14"/>
  <c r="U475" i="14"/>
  <c r="R475" i="14"/>
  <c r="U483" i="14"/>
  <c r="R483" i="14"/>
  <c r="R503" i="14"/>
  <c r="U503" i="14"/>
  <c r="R513" i="14"/>
  <c r="U513" i="14"/>
  <c r="U516" i="14"/>
  <c r="R516" i="14"/>
  <c r="U547" i="14"/>
  <c r="R547" i="14"/>
  <c r="U536" i="14"/>
  <c r="R536" i="14"/>
  <c r="R557" i="14"/>
  <c r="U557" i="14"/>
  <c r="U531" i="14"/>
  <c r="R531" i="14"/>
  <c r="U558" i="14"/>
  <c r="R558" i="14"/>
  <c r="U566" i="14"/>
  <c r="R566" i="14"/>
  <c r="R574" i="14"/>
  <c r="U574" i="14"/>
  <c r="U582" i="14"/>
  <c r="R582" i="14"/>
  <c r="R592" i="14"/>
  <c r="U592" i="14"/>
  <c r="U593" i="14"/>
  <c r="R593" i="14"/>
  <c r="R618" i="14"/>
  <c r="U618" i="14"/>
  <c r="U612" i="14"/>
  <c r="R612" i="14"/>
  <c r="U616" i="14"/>
  <c r="R616" i="14"/>
  <c r="U643" i="14"/>
  <c r="R643" i="14"/>
  <c r="R626" i="14"/>
  <c r="U626" i="14"/>
  <c r="U650" i="14"/>
  <c r="R650" i="14"/>
  <c r="R659" i="14"/>
  <c r="U659" i="14"/>
  <c r="U654" i="14"/>
  <c r="R654" i="14"/>
  <c r="R675" i="14"/>
  <c r="U675" i="14"/>
  <c r="U678" i="14"/>
  <c r="R678" i="14"/>
  <c r="U671" i="14"/>
  <c r="R671" i="14"/>
  <c r="U689" i="14"/>
  <c r="R689" i="14"/>
  <c r="U702" i="14"/>
  <c r="R702" i="14"/>
  <c r="U708" i="14"/>
  <c r="R708" i="14"/>
  <c r="U722" i="14"/>
  <c r="R722" i="14"/>
  <c r="U724" i="14"/>
  <c r="R724" i="14"/>
  <c r="U734" i="14"/>
  <c r="R734" i="14"/>
  <c r="U741" i="14"/>
  <c r="R741" i="14"/>
  <c r="U755" i="14"/>
  <c r="R755" i="14"/>
  <c r="U765" i="14"/>
  <c r="R765" i="14"/>
  <c r="U763" i="14"/>
  <c r="R763" i="14"/>
  <c r="U775" i="14"/>
  <c r="R775" i="14"/>
  <c r="U786" i="14"/>
  <c r="R786" i="14"/>
  <c r="U795" i="14"/>
  <c r="R795" i="14"/>
  <c r="U799" i="14"/>
  <c r="R799" i="14"/>
  <c r="U813" i="14"/>
  <c r="R813" i="14"/>
  <c r="R819" i="14"/>
  <c r="U819" i="14"/>
  <c r="U826" i="14"/>
  <c r="R826" i="14"/>
  <c r="U835" i="14"/>
  <c r="R835" i="14"/>
  <c r="U839" i="14"/>
  <c r="R839" i="14"/>
  <c r="U848" i="14"/>
  <c r="R848" i="14"/>
  <c r="U855" i="14"/>
  <c r="R855" i="14"/>
  <c r="U862" i="14"/>
  <c r="R862" i="14"/>
  <c r="U865" i="14"/>
  <c r="R865" i="14"/>
  <c r="U881" i="14"/>
  <c r="R881" i="14"/>
  <c r="R892" i="14"/>
  <c r="U892" i="14"/>
  <c r="R895" i="14"/>
  <c r="U895" i="14"/>
  <c r="R902" i="14"/>
  <c r="U902" i="14"/>
  <c r="R909" i="14"/>
  <c r="U909" i="14"/>
  <c r="R921" i="14"/>
  <c r="U921" i="14"/>
  <c r="R922" i="14"/>
  <c r="U922" i="14"/>
  <c r="R169" i="14"/>
  <c r="U169" i="14"/>
  <c r="R134" i="14"/>
  <c r="U134" i="14"/>
  <c r="U224" i="14"/>
  <c r="R224" i="14"/>
  <c r="U376" i="14"/>
  <c r="R376" i="14"/>
  <c r="U399" i="14"/>
  <c r="R399" i="14"/>
  <c r="R424" i="14"/>
  <c r="U424" i="14"/>
  <c r="U494" i="14"/>
  <c r="R494" i="14"/>
  <c r="U551" i="14"/>
  <c r="R551" i="14"/>
  <c r="U660" i="14"/>
  <c r="R660" i="14"/>
  <c r="R686" i="14"/>
  <c r="U686" i="14"/>
  <c r="R718" i="14"/>
  <c r="U718" i="14"/>
  <c r="U778" i="14"/>
  <c r="R778" i="14"/>
  <c r="U885" i="14"/>
  <c r="R885" i="14"/>
  <c r="U871" i="14"/>
  <c r="R871" i="14"/>
  <c r="R916" i="14"/>
  <c r="U916" i="14"/>
  <c r="R923" i="14"/>
  <c r="U923" i="14"/>
  <c r="R139" i="14"/>
  <c r="U139" i="14"/>
  <c r="R171" i="14"/>
  <c r="U171" i="14"/>
  <c r="R141" i="14"/>
  <c r="U141" i="14"/>
  <c r="R157" i="14"/>
  <c r="U157" i="14"/>
  <c r="U173" i="14"/>
  <c r="R173" i="14"/>
  <c r="R189" i="14"/>
  <c r="U189" i="14"/>
  <c r="R205" i="14"/>
  <c r="U205" i="14"/>
  <c r="R220" i="14"/>
  <c r="U220" i="14"/>
  <c r="R146" i="14"/>
  <c r="U146" i="14"/>
  <c r="R162" i="14"/>
  <c r="U162" i="14"/>
  <c r="R178" i="14"/>
  <c r="U178" i="14"/>
  <c r="U194" i="14"/>
  <c r="R194" i="14"/>
  <c r="R210" i="14"/>
  <c r="U210" i="14"/>
  <c r="R132" i="14"/>
  <c r="U132" i="14"/>
  <c r="R284" i="14"/>
  <c r="U284" i="14"/>
  <c r="U290" i="14"/>
  <c r="R290" i="14"/>
  <c r="R300" i="14"/>
  <c r="U300" i="14"/>
  <c r="R228" i="14"/>
  <c r="U228" i="14"/>
  <c r="R244" i="14"/>
  <c r="U244" i="14"/>
  <c r="U260" i="14"/>
  <c r="R260" i="14"/>
  <c r="R276" i="14"/>
  <c r="U276" i="14"/>
  <c r="U235" i="14"/>
  <c r="R235" i="14"/>
  <c r="R251" i="14"/>
  <c r="U251" i="14"/>
  <c r="R267" i="14"/>
  <c r="U267" i="14"/>
  <c r="U310" i="14"/>
  <c r="R310" i="14"/>
  <c r="R323" i="14"/>
  <c r="U323" i="14"/>
  <c r="R317" i="14"/>
  <c r="U317" i="14"/>
  <c r="R341" i="14"/>
  <c r="U341" i="14"/>
  <c r="R342" i="14"/>
  <c r="U342" i="14"/>
  <c r="R354" i="14"/>
  <c r="U354" i="14"/>
  <c r="R349" i="14"/>
  <c r="U349" i="14"/>
  <c r="R370" i="14"/>
  <c r="U370" i="14"/>
  <c r="U373" i="14"/>
  <c r="R373" i="14"/>
  <c r="R378" i="14"/>
  <c r="U378" i="14"/>
  <c r="R395" i="14"/>
  <c r="U395" i="14"/>
  <c r="R394" i="14"/>
  <c r="U394" i="14"/>
  <c r="R420" i="14"/>
  <c r="U420" i="14"/>
  <c r="R413" i="14"/>
  <c r="U413" i="14"/>
  <c r="R434" i="14"/>
  <c r="U434" i="14"/>
  <c r="R427" i="14"/>
  <c r="U427" i="14"/>
  <c r="U452" i="14"/>
  <c r="R452" i="14"/>
  <c r="U440" i="14"/>
  <c r="R440" i="14"/>
  <c r="U485" i="14"/>
  <c r="R485" i="14"/>
  <c r="U474" i="14"/>
  <c r="R474" i="14"/>
  <c r="R482" i="14"/>
  <c r="U482" i="14"/>
  <c r="U479" i="14"/>
  <c r="R479" i="14"/>
  <c r="R480" i="14"/>
  <c r="U480" i="14"/>
  <c r="U501" i="14"/>
  <c r="R501" i="14"/>
  <c r="R509" i="14"/>
  <c r="U509" i="14"/>
  <c r="U519" i="14"/>
  <c r="R519" i="14"/>
  <c r="U552" i="14"/>
  <c r="R552" i="14"/>
  <c r="U542" i="14"/>
  <c r="R542" i="14"/>
  <c r="R521" i="14"/>
  <c r="U521" i="14"/>
  <c r="U537" i="14"/>
  <c r="R537" i="14"/>
  <c r="U538" i="14"/>
  <c r="R538" i="14"/>
  <c r="U565" i="14"/>
  <c r="R565" i="14"/>
  <c r="R576" i="14"/>
  <c r="U576" i="14"/>
  <c r="U589" i="14"/>
  <c r="R589" i="14"/>
  <c r="U590" i="14"/>
  <c r="R590" i="14"/>
  <c r="U599" i="14"/>
  <c r="R599" i="14"/>
  <c r="U600" i="14"/>
  <c r="R600" i="14"/>
  <c r="U602" i="14"/>
  <c r="R602" i="14"/>
  <c r="U621" i="14"/>
  <c r="R621" i="14"/>
  <c r="U638" i="14"/>
  <c r="R638" i="14"/>
  <c r="R647" i="14"/>
  <c r="U647" i="14"/>
  <c r="U656" i="14"/>
  <c r="R656" i="14"/>
  <c r="U627" i="14"/>
  <c r="R627" i="14"/>
  <c r="U664" i="14"/>
  <c r="R664" i="14"/>
  <c r="U673" i="14"/>
  <c r="R673" i="14"/>
  <c r="U698" i="14"/>
  <c r="R698" i="14"/>
  <c r="U674" i="14"/>
  <c r="R674" i="14"/>
  <c r="U694" i="14"/>
  <c r="R694" i="14"/>
  <c r="U703" i="14"/>
  <c r="R703" i="14"/>
  <c r="U710" i="14"/>
  <c r="R710" i="14"/>
  <c r="U716" i="14"/>
  <c r="R716" i="14"/>
  <c r="U721" i="14"/>
  <c r="R721" i="14"/>
  <c r="R731" i="14"/>
  <c r="U731" i="14"/>
  <c r="R743" i="14"/>
  <c r="U743" i="14"/>
  <c r="U753" i="14"/>
  <c r="R753" i="14"/>
  <c r="U749" i="14"/>
  <c r="R749" i="14"/>
  <c r="U772" i="14"/>
  <c r="R772" i="14"/>
  <c r="R759" i="14"/>
  <c r="U759" i="14"/>
  <c r="U776" i="14"/>
  <c r="R776" i="14"/>
  <c r="U782" i="14"/>
  <c r="R782" i="14"/>
  <c r="R790" i="14"/>
  <c r="U790" i="14"/>
  <c r="R803" i="14"/>
  <c r="U803" i="14"/>
  <c r="U810" i="14"/>
  <c r="R810" i="14"/>
  <c r="U821" i="14"/>
  <c r="R821" i="14"/>
  <c r="U822" i="14"/>
  <c r="R822" i="14"/>
  <c r="R831" i="14"/>
  <c r="U831" i="14"/>
  <c r="U841" i="14"/>
  <c r="R841" i="14"/>
  <c r="U851" i="14"/>
  <c r="R851" i="14"/>
  <c r="U852" i="14"/>
  <c r="R852" i="14"/>
  <c r="U859" i="14"/>
  <c r="R859" i="14"/>
  <c r="U866" i="14"/>
  <c r="R866" i="14"/>
  <c r="R889" i="14"/>
  <c r="U889" i="14"/>
  <c r="U878" i="14"/>
  <c r="R878" i="14"/>
  <c r="R896" i="14"/>
  <c r="U896" i="14"/>
  <c r="R899" i="14"/>
  <c r="U899" i="14"/>
  <c r="R910" i="14"/>
  <c r="U910" i="14"/>
  <c r="R920" i="14"/>
  <c r="U920" i="14"/>
  <c r="R201" i="14"/>
  <c r="U201" i="14"/>
  <c r="R158" i="14"/>
  <c r="U158" i="14"/>
  <c r="R247" i="14"/>
  <c r="U247" i="14"/>
  <c r="R396" i="14"/>
  <c r="U396" i="14"/>
  <c r="U425" i="14"/>
  <c r="R425" i="14"/>
  <c r="U437" i="14"/>
  <c r="R437" i="14"/>
  <c r="R462" i="14"/>
  <c r="U462" i="14"/>
  <c r="U541" i="14"/>
  <c r="R541" i="14"/>
  <c r="R564" i="14"/>
  <c r="U564" i="14"/>
  <c r="U623" i="14"/>
  <c r="R623" i="14"/>
  <c r="R666" i="14"/>
  <c r="U666" i="14"/>
  <c r="R697" i="14"/>
  <c r="U697" i="14"/>
  <c r="U801" i="14"/>
  <c r="R801" i="14"/>
  <c r="R143" i="14"/>
  <c r="U143" i="14"/>
  <c r="U175" i="14"/>
  <c r="R175" i="14"/>
  <c r="R207" i="14"/>
  <c r="U207" i="14"/>
  <c r="R148" i="14"/>
  <c r="U148" i="14"/>
  <c r="R180" i="14"/>
  <c r="U180" i="14"/>
  <c r="R212" i="14"/>
  <c r="U212" i="14"/>
  <c r="U131" i="14"/>
  <c r="R131" i="14"/>
  <c r="R287" i="14"/>
  <c r="U287" i="14"/>
  <c r="R288" i="14"/>
  <c r="U288" i="14"/>
  <c r="R297" i="14"/>
  <c r="U297" i="14"/>
  <c r="U230" i="14"/>
  <c r="R230" i="14"/>
  <c r="R246" i="14"/>
  <c r="U246" i="14"/>
  <c r="R262" i="14"/>
  <c r="U262" i="14"/>
  <c r="R278" i="14"/>
  <c r="U278" i="14"/>
  <c r="R237" i="14"/>
  <c r="U237" i="14"/>
  <c r="U253" i="14"/>
  <c r="R253" i="14"/>
  <c r="R269" i="14"/>
  <c r="U269" i="14"/>
  <c r="R314" i="14"/>
  <c r="U314" i="14"/>
  <c r="R316" i="14"/>
  <c r="U316" i="14"/>
  <c r="U339" i="14"/>
  <c r="R339" i="14"/>
  <c r="R340" i="14"/>
  <c r="U340" i="14"/>
  <c r="R352" i="14"/>
  <c r="U352" i="14"/>
  <c r="U363" i="14"/>
  <c r="R363" i="14"/>
  <c r="R368" i="14"/>
  <c r="U368" i="14"/>
  <c r="R372" i="14"/>
  <c r="U372" i="14"/>
  <c r="R382" i="14"/>
  <c r="U382" i="14"/>
  <c r="U391" i="14"/>
  <c r="R391" i="14"/>
  <c r="R403" i="14"/>
  <c r="U403" i="14"/>
  <c r="U416" i="14"/>
  <c r="R416" i="14"/>
  <c r="R410" i="14"/>
  <c r="U410" i="14"/>
  <c r="U430" i="14"/>
  <c r="R430" i="14"/>
  <c r="R431" i="14"/>
  <c r="U431" i="14"/>
  <c r="R435" i="14"/>
  <c r="U435" i="14"/>
  <c r="R438" i="14"/>
  <c r="U438" i="14"/>
  <c r="U444" i="14"/>
  <c r="R444" i="14"/>
  <c r="U458" i="14"/>
  <c r="R458" i="14"/>
  <c r="U461" i="14"/>
  <c r="R461" i="14"/>
  <c r="U492" i="14"/>
  <c r="R492" i="14"/>
  <c r="R463" i="14"/>
  <c r="U463" i="14"/>
  <c r="R498" i="14"/>
  <c r="U498" i="14"/>
  <c r="R505" i="14"/>
  <c r="U505" i="14"/>
  <c r="U507" i="14"/>
  <c r="R507" i="14"/>
  <c r="R515" i="14"/>
  <c r="U515" i="14"/>
  <c r="U555" i="14"/>
  <c r="R555" i="14"/>
  <c r="U562" i="14"/>
  <c r="R562" i="14"/>
  <c r="U528" i="14"/>
  <c r="R528" i="14"/>
  <c r="R543" i="14"/>
  <c r="U543" i="14"/>
  <c r="U522" i="14"/>
  <c r="R522" i="14"/>
  <c r="R568" i="14"/>
  <c r="U568" i="14"/>
  <c r="R569" i="14"/>
  <c r="U569" i="14"/>
  <c r="R594" i="14"/>
  <c r="U594" i="14"/>
  <c r="U595" i="14"/>
  <c r="R595" i="14"/>
  <c r="R605" i="14"/>
  <c r="U605" i="14"/>
  <c r="R601" i="14"/>
  <c r="U601" i="14"/>
  <c r="R607" i="14"/>
  <c r="U607" i="14"/>
  <c r="U624" i="14"/>
  <c r="R624" i="14"/>
  <c r="R655" i="14"/>
  <c r="U655" i="14"/>
  <c r="R629" i="14"/>
  <c r="U629" i="14"/>
  <c r="R631" i="14"/>
  <c r="U631" i="14"/>
  <c r="U641" i="14"/>
  <c r="R641" i="14"/>
  <c r="R637" i="14"/>
  <c r="U637" i="14"/>
  <c r="R684" i="14"/>
  <c r="U684" i="14"/>
  <c r="R693" i="14"/>
  <c r="U693" i="14"/>
  <c r="U683" i="14"/>
  <c r="R683" i="14"/>
  <c r="R672" i="14"/>
  <c r="U672" i="14"/>
  <c r="R681" i="14"/>
  <c r="U681" i="14"/>
  <c r="R711" i="14"/>
  <c r="U711" i="14"/>
  <c r="U717" i="14"/>
  <c r="R717" i="14"/>
  <c r="R727" i="14"/>
  <c r="U727" i="14"/>
  <c r="R740" i="14"/>
  <c r="U740" i="14"/>
  <c r="R747" i="14"/>
  <c r="U747" i="14"/>
  <c r="U757" i="14"/>
  <c r="R757" i="14"/>
  <c r="R760" i="14"/>
  <c r="U760" i="14"/>
  <c r="R767" i="14"/>
  <c r="U767" i="14"/>
  <c r="R777" i="14"/>
  <c r="U777" i="14"/>
  <c r="U783" i="14"/>
  <c r="R783" i="14"/>
  <c r="R787" i="14"/>
  <c r="U787" i="14"/>
  <c r="R802" i="14"/>
  <c r="U802" i="14"/>
  <c r="R814" i="14"/>
  <c r="U814" i="14"/>
  <c r="U817" i="14"/>
  <c r="R817" i="14"/>
  <c r="R830" i="14"/>
  <c r="U830" i="14"/>
  <c r="U836" i="14"/>
  <c r="R836" i="14"/>
  <c r="U845" i="14"/>
  <c r="R845" i="14"/>
  <c r="U863" i="14"/>
  <c r="R863" i="14"/>
  <c r="U870" i="14"/>
  <c r="R870" i="14"/>
  <c r="R890" i="14"/>
  <c r="U890" i="14"/>
  <c r="U882" i="14"/>
  <c r="R882" i="14"/>
  <c r="R897" i="14"/>
  <c r="U897" i="14"/>
  <c r="R903" i="14"/>
  <c r="U903" i="14"/>
  <c r="R912" i="14"/>
  <c r="U912" i="14"/>
  <c r="R914" i="14"/>
  <c r="U914" i="14"/>
  <c r="R153" i="14"/>
  <c r="U153" i="14"/>
  <c r="R306" i="14"/>
  <c r="U306" i="14"/>
  <c r="U365" i="14"/>
  <c r="R365" i="14"/>
  <c r="R486" i="14"/>
  <c r="U486" i="14"/>
  <c r="R550" i="14"/>
  <c r="U550" i="14"/>
  <c r="U588" i="14"/>
  <c r="R588" i="14"/>
  <c r="R648" i="14"/>
  <c r="U648" i="14"/>
  <c r="U692" i="14"/>
  <c r="R692" i="14"/>
  <c r="U705" i="14"/>
  <c r="R705" i="14"/>
  <c r="R745" i="14"/>
  <c r="U745" i="14"/>
  <c r="U766" i="14"/>
  <c r="R766" i="14"/>
  <c r="R789" i="14"/>
  <c r="U789" i="14"/>
  <c r="R159" i="14"/>
  <c r="U159" i="14"/>
  <c r="U191" i="14"/>
  <c r="R191" i="14"/>
  <c r="R221" i="14"/>
  <c r="U221" i="14"/>
  <c r="R164" i="14"/>
  <c r="U164" i="14"/>
  <c r="R196" i="14"/>
  <c r="U196" i="14"/>
  <c r="R145" i="14"/>
  <c r="U145" i="14"/>
  <c r="U161" i="14"/>
  <c r="R161" i="14"/>
  <c r="R177" i="14"/>
  <c r="U177" i="14"/>
  <c r="R193" i="14"/>
  <c r="U193" i="14"/>
  <c r="R209" i="14"/>
  <c r="U209" i="14"/>
  <c r="R222" i="14"/>
  <c r="U222" i="14"/>
  <c r="R150" i="14"/>
  <c r="U150" i="14"/>
  <c r="U166" i="14"/>
  <c r="R166" i="14"/>
  <c r="R182" i="14"/>
  <c r="U182" i="14"/>
  <c r="R198" i="14"/>
  <c r="U198" i="14"/>
  <c r="U214" i="14"/>
  <c r="R214" i="14"/>
  <c r="R130" i="14"/>
  <c r="U130" i="14"/>
  <c r="R285" i="14"/>
  <c r="U285" i="14"/>
  <c r="R301" i="14"/>
  <c r="U301" i="14"/>
  <c r="U295" i="14"/>
  <c r="R295" i="14"/>
  <c r="U232" i="14"/>
  <c r="R232" i="14"/>
  <c r="R248" i="14"/>
  <c r="U248" i="14"/>
  <c r="R264" i="14"/>
  <c r="U264" i="14"/>
  <c r="R280" i="14"/>
  <c r="U280" i="14"/>
  <c r="R239" i="14"/>
  <c r="U239" i="14"/>
  <c r="R255" i="14"/>
  <c r="U255" i="14"/>
  <c r="R271" i="14"/>
  <c r="U271" i="14"/>
  <c r="R309" i="14"/>
  <c r="U309" i="14"/>
  <c r="R321" i="14"/>
  <c r="U321" i="14"/>
  <c r="U343" i="14"/>
  <c r="R343" i="14"/>
  <c r="R337" i="14"/>
  <c r="U337" i="14"/>
  <c r="R350" i="14"/>
  <c r="U350" i="14"/>
  <c r="R361" i="14"/>
  <c r="U361" i="14"/>
  <c r="R366" i="14"/>
  <c r="U366" i="14"/>
  <c r="R377" i="14"/>
  <c r="U377" i="14"/>
  <c r="R381" i="14"/>
  <c r="U381" i="14"/>
  <c r="U389" i="14"/>
  <c r="R389" i="14"/>
  <c r="R406" i="14"/>
  <c r="U406" i="14"/>
  <c r="R419" i="14"/>
  <c r="U419" i="14"/>
  <c r="R409" i="14"/>
  <c r="U409" i="14"/>
  <c r="R433" i="14"/>
  <c r="U433" i="14"/>
  <c r="R432" i="14"/>
  <c r="U432" i="14"/>
  <c r="U445" i="14"/>
  <c r="R445" i="14"/>
  <c r="U447" i="14"/>
  <c r="R447" i="14"/>
  <c r="R446" i="14"/>
  <c r="U446" i="14"/>
  <c r="R460" i="14"/>
  <c r="U460" i="14"/>
  <c r="U465" i="14"/>
  <c r="R465" i="14"/>
  <c r="R488" i="14"/>
  <c r="U488" i="14"/>
  <c r="U467" i="14"/>
  <c r="R467" i="14"/>
  <c r="U493" i="14"/>
  <c r="R493" i="14"/>
  <c r="U497" i="14"/>
  <c r="R497" i="14"/>
  <c r="R512" i="14"/>
  <c r="U512" i="14"/>
  <c r="U517" i="14"/>
  <c r="R517" i="14"/>
  <c r="U559" i="14"/>
  <c r="R559" i="14"/>
  <c r="U526" i="14"/>
  <c r="R526" i="14"/>
  <c r="U548" i="14"/>
  <c r="R548" i="14"/>
  <c r="U549" i="14"/>
  <c r="R549" i="14"/>
  <c r="U529" i="14"/>
  <c r="R529" i="14"/>
  <c r="U570" i="14"/>
  <c r="R570" i="14"/>
  <c r="R572" i="14"/>
  <c r="U572" i="14"/>
  <c r="U579" i="14"/>
  <c r="R579" i="14"/>
  <c r="U578" i="14"/>
  <c r="R578" i="14"/>
  <c r="U610" i="14"/>
  <c r="R610" i="14"/>
  <c r="U598" i="14"/>
  <c r="R598" i="14"/>
  <c r="U597" i="14"/>
  <c r="R597" i="14"/>
  <c r="U619" i="14"/>
  <c r="R619" i="14"/>
  <c r="U652" i="14"/>
  <c r="R652" i="14"/>
  <c r="U657" i="14"/>
  <c r="R657" i="14"/>
  <c r="R634" i="14"/>
  <c r="U634" i="14"/>
  <c r="R630" i="14"/>
  <c r="U630" i="14"/>
  <c r="R662" i="14"/>
  <c r="U662" i="14"/>
  <c r="U700" i="14"/>
  <c r="R700" i="14"/>
  <c r="U691" i="14"/>
  <c r="R691" i="14"/>
  <c r="U701" i="14"/>
  <c r="R701" i="14"/>
  <c r="U676" i="14"/>
  <c r="R676" i="14"/>
  <c r="U706" i="14"/>
  <c r="R706" i="14"/>
  <c r="U715" i="14"/>
  <c r="R715" i="14"/>
  <c r="U720" i="14"/>
  <c r="R720" i="14"/>
  <c r="U732" i="14"/>
  <c r="R732" i="14"/>
  <c r="U742" i="14"/>
  <c r="R742" i="14"/>
  <c r="U750" i="14"/>
  <c r="R750" i="14"/>
  <c r="U756" i="14"/>
  <c r="R756" i="14"/>
  <c r="U768" i="14"/>
  <c r="R768" i="14"/>
  <c r="U771" i="14"/>
  <c r="R771" i="14"/>
  <c r="R773" i="14"/>
  <c r="U773" i="14"/>
  <c r="U780" i="14"/>
  <c r="R780" i="14"/>
  <c r="U794" i="14"/>
  <c r="R794" i="14"/>
  <c r="U798" i="14"/>
  <c r="R798" i="14"/>
  <c r="R804" i="14"/>
  <c r="U804" i="14"/>
  <c r="R811" i="14"/>
  <c r="U811" i="14"/>
  <c r="U820" i="14"/>
  <c r="R820" i="14"/>
  <c r="R828" i="14"/>
  <c r="U828" i="14"/>
  <c r="U832" i="14"/>
  <c r="R832" i="14"/>
  <c r="U849" i="14"/>
  <c r="R849" i="14"/>
  <c r="U861" i="14"/>
  <c r="R861" i="14"/>
  <c r="U867" i="14"/>
  <c r="R867" i="14"/>
  <c r="U875" i="14"/>
  <c r="R875" i="14"/>
  <c r="U873" i="14"/>
  <c r="R873" i="14"/>
  <c r="U879" i="14"/>
  <c r="R879" i="14"/>
  <c r="U883" i="14"/>
  <c r="R883" i="14"/>
  <c r="R901" i="14"/>
  <c r="U901" i="14"/>
  <c r="R911" i="14"/>
  <c r="U911" i="14"/>
  <c r="R915" i="14"/>
  <c r="U915" i="14"/>
  <c r="R917" i="14"/>
  <c r="U917" i="14"/>
  <c r="R217" i="14"/>
  <c r="U217" i="14"/>
  <c r="R190" i="14"/>
  <c r="U190" i="14"/>
  <c r="R281" i="14"/>
  <c r="U281" i="14"/>
  <c r="U272" i="14"/>
  <c r="R272" i="14"/>
  <c r="U279" i="14"/>
  <c r="R279" i="14"/>
  <c r="U325" i="14"/>
  <c r="R325" i="14"/>
  <c r="R360" i="14"/>
  <c r="U360" i="14"/>
  <c r="U459" i="14"/>
  <c r="R459" i="14"/>
  <c r="U520" i="14"/>
  <c r="R520" i="14"/>
  <c r="U524" i="14"/>
  <c r="R524" i="14"/>
  <c r="U614" i="14"/>
  <c r="R614" i="14"/>
  <c r="U838" i="14"/>
  <c r="R838" i="14"/>
  <c r="U854" i="14"/>
  <c r="R854" i="14"/>
  <c r="U163" i="14"/>
  <c r="R163" i="14"/>
  <c r="R211" i="14"/>
  <c r="U211" i="14"/>
  <c r="U184" i="14"/>
  <c r="R184" i="14"/>
  <c r="R129" i="14"/>
  <c r="U129" i="14"/>
  <c r="R293" i="14"/>
  <c r="U293" i="14"/>
  <c r="U299" i="14"/>
  <c r="R299" i="14"/>
  <c r="R304" i="14"/>
  <c r="U304" i="14"/>
  <c r="R234" i="14"/>
  <c r="U234" i="14"/>
  <c r="R250" i="14"/>
  <c r="U250" i="14"/>
  <c r="U266" i="14"/>
  <c r="R266" i="14"/>
  <c r="R225" i="14"/>
  <c r="U225" i="14"/>
  <c r="R241" i="14"/>
  <c r="U241" i="14"/>
  <c r="R257" i="14"/>
  <c r="U257" i="14"/>
  <c r="U273" i="14"/>
  <c r="R273" i="14"/>
  <c r="R313" i="14"/>
  <c r="U313" i="14"/>
  <c r="R318" i="14"/>
  <c r="U318" i="14"/>
  <c r="R326" i="14"/>
  <c r="U326" i="14"/>
  <c r="U336" i="14"/>
  <c r="R336" i="14"/>
  <c r="R347" i="14"/>
  <c r="U347" i="14"/>
  <c r="R348" i="14"/>
  <c r="U348" i="14"/>
  <c r="R359" i="14"/>
  <c r="U359" i="14"/>
  <c r="U371" i="14"/>
  <c r="R371" i="14"/>
  <c r="R383" i="14"/>
  <c r="U383" i="14"/>
  <c r="R385" i="14"/>
  <c r="U385" i="14"/>
  <c r="R392" i="14"/>
  <c r="U392" i="14"/>
  <c r="U388" i="14"/>
  <c r="R388" i="14"/>
  <c r="R402" i="14"/>
  <c r="U402" i="14"/>
  <c r="R415" i="14"/>
  <c r="U415" i="14"/>
  <c r="R417" i="14"/>
  <c r="U417" i="14"/>
  <c r="U429" i="14"/>
  <c r="R429" i="14"/>
  <c r="R428" i="14"/>
  <c r="U428" i="14"/>
  <c r="U443" i="14"/>
  <c r="R443" i="14"/>
  <c r="U456" i="14"/>
  <c r="R456" i="14"/>
  <c r="R442" i="14"/>
  <c r="U442" i="14"/>
  <c r="R469" i="14"/>
  <c r="U469" i="14"/>
  <c r="U470" i="14"/>
  <c r="R470" i="14"/>
  <c r="U477" i="14"/>
  <c r="R477" i="14"/>
  <c r="U473" i="14"/>
  <c r="R473" i="14"/>
  <c r="U496" i="14"/>
  <c r="R496" i="14"/>
  <c r="U500" i="14"/>
  <c r="R500" i="14"/>
  <c r="U510" i="14"/>
  <c r="R510" i="14"/>
  <c r="R518" i="14"/>
  <c r="U518" i="14"/>
  <c r="U544" i="14"/>
  <c r="R544" i="14"/>
  <c r="U533" i="14"/>
  <c r="R533" i="14"/>
  <c r="U553" i="14"/>
  <c r="R553" i="14"/>
  <c r="R534" i="14"/>
  <c r="U534" i="14"/>
  <c r="U535" i="14"/>
  <c r="R535" i="14"/>
  <c r="U567" i="14"/>
  <c r="R567" i="14"/>
  <c r="U563" i="14"/>
  <c r="R563" i="14"/>
  <c r="R580" i="14"/>
  <c r="U580" i="14"/>
  <c r="U581" i="14"/>
  <c r="R581" i="14"/>
  <c r="U603" i="14"/>
  <c r="R603" i="14"/>
  <c r="U604" i="14"/>
  <c r="R604" i="14"/>
  <c r="R606" i="14"/>
  <c r="U606" i="14"/>
  <c r="U622" i="14"/>
  <c r="R622" i="14"/>
  <c r="U632" i="14"/>
  <c r="R632" i="14"/>
  <c r="U635" i="14"/>
  <c r="R635" i="14"/>
  <c r="R658" i="14"/>
  <c r="U658" i="14"/>
  <c r="U649" i="14"/>
  <c r="R649" i="14"/>
  <c r="U665" i="14"/>
  <c r="R665" i="14"/>
  <c r="U696" i="14"/>
  <c r="R696" i="14"/>
  <c r="R685" i="14"/>
  <c r="U685" i="14"/>
  <c r="U669" i="14"/>
  <c r="R669" i="14"/>
  <c r="U679" i="14"/>
  <c r="R679" i="14"/>
  <c r="U695" i="14"/>
  <c r="R695" i="14"/>
  <c r="R712" i="14"/>
  <c r="U712" i="14"/>
  <c r="U719" i="14"/>
  <c r="R719" i="14"/>
  <c r="U729" i="14"/>
  <c r="R729" i="14"/>
  <c r="U736" i="14"/>
  <c r="R736" i="14"/>
  <c r="R738" i="14"/>
  <c r="U738" i="14"/>
  <c r="U751" i="14"/>
  <c r="R751" i="14"/>
  <c r="U746" i="14"/>
  <c r="R746" i="14"/>
  <c r="U761" i="14"/>
  <c r="R761" i="14"/>
  <c r="R770" i="14"/>
  <c r="U770" i="14"/>
  <c r="U800" i="14"/>
  <c r="R800" i="14"/>
  <c r="U793" i="14"/>
  <c r="R793" i="14"/>
  <c r="U805" i="14"/>
  <c r="R805" i="14"/>
  <c r="U808" i="14"/>
  <c r="R808" i="14"/>
  <c r="U815" i="14"/>
  <c r="R815" i="14"/>
  <c r="U823" i="14"/>
  <c r="R823" i="14"/>
  <c r="U833" i="14"/>
  <c r="R833" i="14"/>
  <c r="R837" i="14"/>
  <c r="U837" i="14"/>
  <c r="U846" i="14"/>
  <c r="R846" i="14"/>
  <c r="U858" i="14"/>
  <c r="R858" i="14"/>
  <c r="U869" i="14"/>
  <c r="R869" i="14"/>
  <c r="U884" i="14"/>
  <c r="R884" i="14"/>
  <c r="U876" i="14"/>
  <c r="R876" i="14"/>
  <c r="R894" i="14"/>
  <c r="U894" i="14"/>
  <c r="R888" i="14"/>
  <c r="U888" i="14"/>
  <c r="U904" i="14"/>
  <c r="R904" i="14"/>
  <c r="R906" i="14"/>
  <c r="U906" i="14"/>
  <c r="R918" i="14"/>
  <c r="U918" i="14"/>
  <c r="R924" i="14"/>
  <c r="U924" i="14"/>
  <c r="R142" i="14"/>
  <c r="U142" i="14"/>
  <c r="R206" i="14"/>
  <c r="U206" i="14"/>
  <c r="R294" i="14"/>
  <c r="U294" i="14"/>
  <c r="R240" i="14"/>
  <c r="U240" i="14"/>
  <c r="R332" i="14"/>
  <c r="U332" i="14"/>
  <c r="U344" i="14"/>
  <c r="R344" i="14"/>
  <c r="R412" i="14"/>
  <c r="U412" i="14"/>
  <c r="R441" i="14"/>
  <c r="U441" i="14"/>
  <c r="U464" i="14"/>
  <c r="R464" i="14"/>
  <c r="U506" i="14"/>
  <c r="R506" i="14"/>
  <c r="U596" i="14"/>
  <c r="R596" i="14"/>
  <c r="U646" i="14"/>
  <c r="R646" i="14"/>
  <c r="U785" i="14"/>
  <c r="R785" i="14"/>
  <c r="R179" i="14"/>
  <c r="U179" i="14"/>
  <c r="R223" i="14"/>
  <c r="U223" i="14"/>
  <c r="R168" i="14"/>
  <c r="U168" i="14"/>
  <c r="R216" i="14"/>
  <c r="U216" i="14"/>
  <c r="R149" i="14"/>
  <c r="U149" i="14"/>
  <c r="U181" i="14"/>
  <c r="R181" i="14"/>
  <c r="U213" i="14"/>
  <c r="R213" i="14"/>
  <c r="R138" i="14"/>
  <c r="U138" i="14"/>
  <c r="R154" i="14"/>
  <c r="U154" i="14"/>
  <c r="U170" i="14"/>
  <c r="R170" i="14"/>
  <c r="R186" i="14"/>
  <c r="U186" i="14"/>
  <c r="U202" i="14"/>
  <c r="R202" i="14"/>
  <c r="R218" i="14"/>
  <c r="U218" i="14"/>
  <c r="U136" i="14"/>
  <c r="R136" i="14"/>
  <c r="R283" i="14"/>
  <c r="U283" i="14"/>
  <c r="U291" i="14"/>
  <c r="R291" i="14"/>
  <c r="R298" i="14"/>
  <c r="U298" i="14"/>
  <c r="U308" i="14"/>
  <c r="R308" i="14"/>
  <c r="R236" i="14"/>
  <c r="U236" i="14"/>
  <c r="U252" i="14"/>
  <c r="R252" i="14"/>
  <c r="R268" i="14"/>
  <c r="U268" i="14"/>
  <c r="U227" i="14"/>
  <c r="R227" i="14"/>
  <c r="R243" i="14"/>
  <c r="U243" i="14"/>
  <c r="U259" i="14"/>
  <c r="R259" i="14"/>
  <c r="R275" i="14"/>
  <c r="U275" i="14"/>
  <c r="U311" i="14"/>
  <c r="R311" i="14"/>
  <c r="R319" i="14"/>
  <c r="U319" i="14"/>
  <c r="U328" i="14"/>
  <c r="R328" i="14"/>
  <c r="U335" i="14"/>
  <c r="R335" i="14"/>
  <c r="U345" i="14"/>
  <c r="R345" i="14"/>
  <c r="R357" i="14"/>
  <c r="U357" i="14"/>
  <c r="U364" i="14"/>
  <c r="R364" i="14"/>
  <c r="R369" i="14"/>
  <c r="U369" i="14"/>
  <c r="U380" i="14"/>
  <c r="R380" i="14"/>
  <c r="R379" i="14"/>
  <c r="U379" i="14"/>
  <c r="U390" i="14"/>
  <c r="R390" i="14"/>
  <c r="R386" i="14"/>
  <c r="U386" i="14"/>
  <c r="U411" i="14"/>
  <c r="R411" i="14"/>
  <c r="U405" i="14"/>
  <c r="R405" i="14"/>
  <c r="U418" i="14"/>
  <c r="R418" i="14"/>
  <c r="R426" i="14"/>
  <c r="U426" i="14"/>
  <c r="R453" i="14"/>
  <c r="U453" i="14"/>
  <c r="U454" i="14"/>
  <c r="R454" i="14"/>
  <c r="U448" i="14"/>
  <c r="R448" i="14"/>
  <c r="U484" i="14"/>
  <c r="R484" i="14"/>
  <c r="R466" i="14"/>
  <c r="U466" i="14"/>
  <c r="U487" i="14"/>
  <c r="R487" i="14"/>
  <c r="U472" i="14"/>
  <c r="R472" i="14"/>
  <c r="R502" i="14"/>
  <c r="U502" i="14"/>
  <c r="U504" i="14"/>
  <c r="R504" i="14"/>
  <c r="R508" i="14"/>
  <c r="U508" i="14"/>
  <c r="U514" i="14"/>
  <c r="R514" i="14"/>
  <c r="U525" i="14"/>
  <c r="R525" i="14"/>
  <c r="U556" i="14"/>
  <c r="R556" i="14"/>
  <c r="U539" i="14"/>
  <c r="R539" i="14"/>
  <c r="U560" i="14"/>
  <c r="R560" i="14"/>
  <c r="U540" i="14"/>
  <c r="R540" i="14"/>
  <c r="U554" i="14"/>
  <c r="R554" i="14"/>
  <c r="U575" i="14"/>
  <c r="R575" i="14"/>
  <c r="R586" i="14"/>
  <c r="U586" i="14"/>
  <c r="U584" i="14"/>
  <c r="R584" i="14"/>
  <c r="U585" i="14"/>
  <c r="R585" i="14"/>
  <c r="U615" i="14"/>
  <c r="R615" i="14"/>
  <c r="U617" i="14"/>
  <c r="R617" i="14"/>
  <c r="U608" i="14"/>
  <c r="R608" i="14"/>
  <c r="U620" i="14"/>
  <c r="R620" i="14"/>
  <c r="U639" i="14"/>
  <c r="R639" i="14"/>
  <c r="U642" i="14"/>
  <c r="R642" i="14"/>
  <c r="U645" i="14"/>
  <c r="R645" i="14"/>
  <c r="U633" i="14"/>
  <c r="R633" i="14"/>
  <c r="U667" i="14"/>
  <c r="R667" i="14"/>
  <c r="U690" i="14"/>
  <c r="R690" i="14"/>
  <c r="U680" i="14"/>
  <c r="R680" i="14"/>
  <c r="U682" i="14"/>
  <c r="R682" i="14"/>
  <c r="U677" i="14"/>
  <c r="R677" i="14"/>
  <c r="R707" i="14"/>
  <c r="U707" i="14"/>
  <c r="U713" i="14"/>
  <c r="R713" i="14"/>
  <c r="U728" i="14"/>
  <c r="R728" i="14"/>
  <c r="U726" i="14"/>
  <c r="R726" i="14"/>
  <c r="U733" i="14"/>
  <c r="R733" i="14"/>
  <c r="U754" i="14"/>
  <c r="R754" i="14"/>
  <c r="U758" i="14"/>
  <c r="R758" i="14"/>
  <c r="U769" i="14"/>
  <c r="R769" i="14"/>
  <c r="U779" i="14"/>
  <c r="R779" i="14"/>
  <c r="U784" i="14"/>
  <c r="R784" i="14"/>
  <c r="U797" i="14"/>
  <c r="R797" i="14"/>
  <c r="U796" i="14"/>
  <c r="R796" i="14"/>
  <c r="U806" i="14"/>
  <c r="R806" i="14"/>
  <c r="R812" i="14"/>
  <c r="U812" i="14"/>
  <c r="U818" i="14"/>
  <c r="R818" i="14"/>
  <c r="U827" i="14"/>
  <c r="R827" i="14"/>
  <c r="R834" i="14"/>
  <c r="U834" i="14"/>
  <c r="U840" i="14"/>
  <c r="R840" i="14"/>
  <c r="U850" i="14"/>
  <c r="R850" i="14"/>
  <c r="U843" i="14"/>
  <c r="R843" i="14"/>
  <c r="U857" i="14"/>
  <c r="R857" i="14"/>
  <c r="U868" i="14"/>
  <c r="R868" i="14"/>
  <c r="U880" i="14"/>
  <c r="R880" i="14"/>
  <c r="U874" i="14"/>
  <c r="R874" i="14"/>
  <c r="R887" i="14"/>
  <c r="U887" i="14"/>
  <c r="R893" i="14"/>
  <c r="U893" i="14"/>
  <c r="R900" i="14"/>
  <c r="U900" i="14"/>
  <c r="R919" i="14"/>
  <c r="U919" i="14"/>
  <c r="U925" i="14"/>
  <c r="R925" i="14"/>
  <c r="R185" i="14"/>
  <c r="U185" i="14"/>
  <c r="R174" i="14"/>
  <c r="U174" i="14"/>
  <c r="U231" i="14"/>
  <c r="R231" i="14"/>
  <c r="R322" i="14"/>
  <c r="U322" i="14"/>
  <c r="U330" i="14"/>
  <c r="R330" i="14"/>
  <c r="R353" i="14"/>
  <c r="U353" i="14"/>
  <c r="U404" i="14"/>
  <c r="R404" i="14"/>
  <c r="U451" i="14"/>
  <c r="R451" i="14"/>
  <c r="R571" i="14"/>
  <c r="U571" i="14"/>
  <c r="R609" i="14"/>
  <c r="U609" i="14"/>
  <c r="R661" i="14"/>
  <c r="U661" i="14"/>
  <c r="U737" i="14"/>
  <c r="R737" i="14"/>
  <c r="U744" i="14"/>
  <c r="R744" i="14"/>
  <c r="R825" i="14"/>
  <c r="U825" i="14"/>
  <c r="R844" i="14"/>
  <c r="U844" i="14"/>
  <c r="R147" i="14"/>
  <c r="U147" i="14"/>
  <c r="R195" i="14"/>
  <c r="U195" i="14"/>
  <c r="R152" i="14"/>
  <c r="U152" i="14"/>
  <c r="R200" i="14"/>
  <c r="U200" i="14"/>
  <c r="U165" i="14"/>
  <c r="R165" i="14"/>
  <c r="R197" i="14"/>
  <c r="U197" i="14"/>
  <c r="R151" i="14"/>
  <c r="U151" i="14"/>
  <c r="U167" i="14"/>
  <c r="R167" i="14"/>
  <c r="U183" i="14"/>
  <c r="R183" i="14"/>
  <c r="R199" i="14"/>
  <c r="U199" i="14"/>
  <c r="U215" i="14"/>
  <c r="R215" i="14"/>
  <c r="U140" i="14"/>
  <c r="R140" i="14"/>
  <c r="U156" i="14"/>
  <c r="R156" i="14"/>
  <c r="U172" i="14"/>
  <c r="R172" i="14"/>
  <c r="R188" i="14"/>
  <c r="U188" i="14"/>
  <c r="U204" i="14"/>
  <c r="R204" i="14"/>
  <c r="U127" i="14"/>
  <c r="R127" i="14"/>
  <c r="R135" i="14"/>
  <c r="U135" i="14"/>
  <c r="R282" i="14"/>
  <c r="U282" i="14"/>
  <c r="U289" i="14"/>
  <c r="R289" i="14"/>
  <c r="U296" i="14"/>
  <c r="R296" i="14"/>
  <c r="R305" i="14"/>
  <c r="U305" i="14"/>
  <c r="U238" i="14"/>
  <c r="R238" i="14"/>
  <c r="U254" i="14"/>
  <c r="R254" i="14"/>
  <c r="U270" i="14"/>
  <c r="R270" i="14"/>
  <c r="R229" i="14"/>
  <c r="U229" i="14"/>
  <c r="R245" i="14"/>
  <c r="U245" i="14"/>
  <c r="U261" i="14"/>
  <c r="R261" i="14"/>
  <c r="U277" i="14"/>
  <c r="R277" i="14"/>
  <c r="R315" i="14"/>
  <c r="U315" i="14"/>
  <c r="R329" i="14"/>
  <c r="U329" i="14"/>
  <c r="U324" i="14"/>
  <c r="R324" i="14"/>
  <c r="U334" i="14"/>
  <c r="R334" i="14"/>
  <c r="R333" i="14"/>
  <c r="U333" i="14"/>
  <c r="U346" i="14"/>
  <c r="R346" i="14"/>
  <c r="U355" i="14"/>
  <c r="R355" i="14"/>
  <c r="U362" i="14"/>
  <c r="R362" i="14"/>
  <c r="R367" i="14"/>
  <c r="U367" i="14"/>
  <c r="R384" i="14"/>
  <c r="U384" i="14"/>
  <c r="U387" i="14"/>
  <c r="R387" i="14"/>
  <c r="U397" i="14"/>
  <c r="R397" i="14"/>
  <c r="R408" i="14"/>
  <c r="U408" i="14"/>
  <c r="R401" i="14"/>
  <c r="U401" i="14"/>
  <c r="U414" i="14"/>
  <c r="R414" i="14"/>
  <c r="U422" i="14"/>
  <c r="R422" i="14"/>
  <c r="U450" i="14"/>
  <c r="R450" i="14"/>
  <c r="R436" i="14"/>
  <c r="U436" i="14"/>
  <c r="R439" i="14"/>
  <c r="U439" i="14"/>
  <c r="R490" i="14"/>
  <c r="U490" i="14"/>
  <c r="U481" i="14"/>
  <c r="R481" i="14"/>
  <c r="U491" i="14"/>
  <c r="R491" i="14"/>
  <c r="R489" i="14"/>
  <c r="U489" i="14"/>
  <c r="R499" i="14"/>
  <c r="U499" i="14"/>
  <c r="R495" i="14"/>
  <c r="U495" i="14"/>
  <c r="U511" i="14"/>
  <c r="R511" i="14"/>
  <c r="R527" i="14"/>
  <c r="U527" i="14"/>
  <c r="R523" i="14"/>
  <c r="U523" i="14"/>
  <c r="U545" i="14"/>
  <c r="R545" i="14"/>
  <c r="U532" i="14"/>
  <c r="R532" i="14"/>
  <c r="R546" i="14"/>
  <c r="U546" i="14"/>
  <c r="R561" i="14"/>
  <c r="U561" i="14"/>
  <c r="U573" i="14"/>
  <c r="R573" i="14"/>
  <c r="U591" i="14"/>
  <c r="R591" i="14"/>
  <c r="R583" i="14"/>
  <c r="U583" i="14"/>
  <c r="R577" i="14"/>
  <c r="U577" i="14"/>
  <c r="U611" i="14"/>
  <c r="R611" i="14"/>
  <c r="U613" i="14"/>
  <c r="R613" i="14"/>
  <c r="R625" i="14"/>
  <c r="U625" i="14"/>
  <c r="R628" i="14"/>
  <c r="U628" i="14"/>
  <c r="U653" i="14"/>
  <c r="R653" i="14"/>
  <c r="R644" i="14"/>
  <c r="U644" i="14"/>
  <c r="R636" i="14"/>
  <c r="U636" i="14"/>
  <c r="R651" i="14"/>
  <c r="U651" i="14"/>
  <c r="U663" i="14"/>
  <c r="R663" i="14"/>
  <c r="U668" i="14"/>
  <c r="R668" i="14"/>
  <c r="R670" i="14"/>
  <c r="U670" i="14"/>
  <c r="R688" i="14"/>
  <c r="U688" i="14"/>
  <c r="U699" i="14"/>
  <c r="R699" i="14"/>
  <c r="R704" i="14"/>
  <c r="U704" i="14"/>
  <c r="R714" i="14"/>
  <c r="U714" i="14"/>
  <c r="R725" i="14"/>
  <c r="U725" i="14"/>
  <c r="U730" i="14"/>
  <c r="R730" i="14"/>
  <c r="U735" i="14"/>
  <c r="R735" i="14"/>
  <c r="R739" i="14"/>
  <c r="U739" i="14"/>
  <c r="R748" i="14"/>
  <c r="U748" i="14"/>
  <c r="U752" i="14"/>
  <c r="R752" i="14"/>
  <c r="R764" i="14"/>
  <c r="U764" i="14"/>
  <c r="R774" i="14"/>
  <c r="U774" i="14"/>
  <c r="R781" i="14"/>
  <c r="U781" i="14"/>
  <c r="U792" i="14"/>
  <c r="R792" i="14"/>
  <c r="U791" i="14"/>
  <c r="R791" i="14"/>
  <c r="R807" i="14"/>
  <c r="U807" i="14"/>
  <c r="R809" i="14"/>
  <c r="U809" i="14"/>
  <c r="U824" i="14"/>
  <c r="R824" i="14"/>
  <c r="U829" i="14"/>
  <c r="R829" i="14"/>
  <c r="U842" i="14"/>
  <c r="R842" i="14"/>
  <c r="U847" i="14"/>
  <c r="R847" i="14"/>
  <c r="U853" i="14"/>
  <c r="R853" i="14"/>
  <c r="U860" i="14"/>
  <c r="R860" i="14"/>
  <c r="U864" i="14"/>
  <c r="R864" i="14"/>
  <c r="U872" i="14"/>
  <c r="R872" i="14"/>
  <c r="U877" i="14"/>
  <c r="R877" i="14"/>
  <c r="R886" i="14"/>
  <c r="U886" i="14"/>
  <c r="R898" i="14"/>
  <c r="U898" i="14"/>
  <c r="R907" i="14"/>
  <c r="U907" i="14"/>
  <c r="U913" i="14"/>
  <c r="R913" i="14"/>
  <c r="R926" i="14"/>
  <c r="U926" i="14"/>
  <c r="Z99" i="14"/>
  <c r="Z98" i="14"/>
  <c r="Z97" i="14"/>
  <c r="Z96" i="14"/>
  <c r="Z95" i="14"/>
  <c r="Z94" i="14"/>
  <c r="Z93" i="14"/>
  <c r="Z92" i="14"/>
  <c r="Z91" i="14"/>
  <c r="Z90" i="14"/>
  <c r="Z89" i="14"/>
  <c r="Z88" i="14"/>
  <c r="Z87" i="14"/>
  <c r="Z86" i="14"/>
  <c r="Z85" i="14"/>
  <c r="Z84" i="14"/>
  <c r="Z83" i="14"/>
  <c r="Z82" i="14"/>
  <c r="Z81" i="14"/>
  <c r="Z80" i="14"/>
  <c r="Z79" i="14"/>
  <c r="Z78" i="14"/>
  <c r="Z77" i="14"/>
  <c r="Z76" i="14"/>
  <c r="Z75" i="14"/>
  <c r="Z74" i="14"/>
  <c r="Z73" i="14"/>
  <c r="Z72" i="14"/>
  <c r="Z71" i="14"/>
  <c r="Z70" i="14"/>
  <c r="Z69" i="14"/>
  <c r="W116" i="14" l="1"/>
  <c r="Z116" i="14"/>
  <c r="Z109" i="14"/>
  <c r="W109" i="14"/>
  <c r="Z100" i="14"/>
  <c r="W100" i="14"/>
  <c r="Z101" i="14"/>
  <c r="W101" i="14"/>
  <c r="W102" i="14"/>
  <c r="Z102" i="14"/>
  <c r="W110" i="14"/>
  <c r="Z110" i="14"/>
  <c r="W118" i="14"/>
  <c r="Z118" i="14"/>
  <c r="W126" i="14"/>
  <c r="Z126" i="14"/>
  <c r="R930" i="14"/>
  <c r="U930" i="14"/>
  <c r="U928" i="14"/>
  <c r="R928" i="14"/>
  <c r="W103" i="14"/>
  <c r="Z103" i="14"/>
  <c r="Z111" i="14"/>
  <c r="W111" i="14"/>
  <c r="Z119" i="14"/>
  <c r="W119" i="14"/>
  <c r="U931" i="14"/>
  <c r="R931" i="14"/>
  <c r="R932" i="14"/>
  <c r="U932" i="14"/>
  <c r="Z124" i="14"/>
  <c r="W124" i="14"/>
  <c r="Z117" i="14"/>
  <c r="W117" i="14"/>
  <c r="Z104" i="14"/>
  <c r="W104" i="14"/>
  <c r="W112" i="14"/>
  <c r="Z112" i="14"/>
  <c r="W120" i="14"/>
  <c r="Z120" i="14"/>
  <c r="W105" i="14"/>
  <c r="Z105" i="14"/>
  <c r="Z113" i="14"/>
  <c r="W113" i="14"/>
  <c r="W121" i="14"/>
  <c r="Z121" i="14"/>
  <c r="R933" i="14"/>
  <c r="U933" i="14"/>
  <c r="W108" i="14"/>
  <c r="Z108" i="14"/>
  <c r="Z106" i="14"/>
  <c r="W106" i="14"/>
  <c r="W114" i="14"/>
  <c r="Z114" i="14"/>
  <c r="Z122" i="14"/>
  <c r="W122" i="14"/>
  <c r="W125" i="14"/>
  <c r="Z125" i="14"/>
  <c r="W107" i="14"/>
  <c r="Z107" i="14"/>
  <c r="Z115" i="14"/>
  <c r="W115" i="14"/>
  <c r="Z123" i="14"/>
  <c r="W123" i="14"/>
  <c r="R927" i="14"/>
  <c r="U927" i="14"/>
  <c r="R929" i="14"/>
  <c r="U929" i="14"/>
  <c r="Z278" i="14" l="1"/>
  <c r="W278" i="14"/>
  <c r="Z222" i="14"/>
  <c r="W222" i="14"/>
  <c r="Z167" i="14"/>
  <c r="W167" i="14"/>
  <c r="Z296" i="14"/>
  <c r="W296" i="14"/>
  <c r="Z336" i="14"/>
  <c r="W336" i="14"/>
  <c r="Z392" i="14"/>
  <c r="W392" i="14"/>
  <c r="Z428" i="14"/>
  <c r="W428" i="14"/>
  <c r="Z511" i="14"/>
  <c r="W511" i="14"/>
  <c r="Z536" i="14"/>
  <c r="W536" i="14"/>
  <c r="Z599" i="14"/>
  <c r="W599" i="14"/>
  <c r="Z690" i="14"/>
  <c r="W690" i="14"/>
  <c r="Z721" i="14"/>
  <c r="W721" i="14"/>
  <c r="Z796" i="14"/>
  <c r="W796" i="14"/>
  <c r="Z838" i="14"/>
  <c r="W838" i="14"/>
  <c r="W277" i="14"/>
  <c r="Z277" i="14"/>
  <c r="Z269" i="14"/>
  <c r="W269" i="14"/>
  <c r="W261" i="14"/>
  <c r="Z261" i="14"/>
  <c r="Z253" i="14"/>
  <c r="W253" i="14"/>
  <c r="W245" i="14"/>
  <c r="Z245" i="14"/>
  <c r="Z237" i="14"/>
  <c r="W237" i="14"/>
  <c r="W229" i="14"/>
  <c r="Z229" i="14"/>
  <c r="W221" i="14"/>
  <c r="Z221" i="14"/>
  <c r="Z214" i="14"/>
  <c r="W214" i="14"/>
  <c r="Z206" i="14"/>
  <c r="W206" i="14"/>
  <c r="Z198" i="14"/>
  <c r="W198" i="14"/>
  <c r="W190" i="14"/>
  <c r="Z190" i="14"/>
  <c r="W182" i="14"/>
  <c r="Z182" i="14"/>
  <c r="Z174" i="14"/>
  <c r="W174" i="14"/>
  <c r="Z166" i="14"/>
  <c r="W166" i="14"/>
  <c r="W158" i="14"/>
  <c r="Z158" i="14"/>
  <c r="W150" i="14"/>
  <c r="Z150" i="14"/>
  <c r="Z142" i="14"/>
  <c r="W142" i="14"/>
  <c r="Z134" i="14"/>
  <c r="W134" i="14"/>
  <c r="Z281" i="14"/>
  <c r="W281" i="14"/>
  <c r="Z294" i="14"/>
  <c r="W294" i="14"/>
  <c r="Z300" i="14"/>
  <c r="W300" i="14"/>
  <c r="W304" i="14"/>
  <c r="Z304" i="14"/>
  <c r="W315" i="14"/>
  <c r="Z315" i="14"/>
  <c r="Z329" i="14"/>
  <c r="W329" i="14"/>
  <c r="Z334" i="14"/>
  <c r="W334" i="14"/>
  <c r="Z339" i="14"/>
  <c r="W339" i="14"/>
  <c r="Z344" i="14"/>
  <c r="W344" i="14"/>
  <c r="W353" i="14"/>
  <c r="Z353" i="14"/>
  <c r="W360" i="14"/>
  <c r="Z360" i="14"/>
  <c r="W365" i="14"/>
  <c r="Z365" i="14"/>
  <c r="Z385" i="14"/>
  <c r="W385" i="14"/>
  <c r="Z390" i="14"/>
  <c r="W390" i="14"/>
  <c r="W395" i="14"/>
  <c r="Z395" i="14"/>
  <c r="Z406" i="14"/>
  <c r="W406" i="14"/>
  <c r="Z412" i="14"/>
  <c r="W412" i="14"/>
  <c r="W415" i="14"/>
  <c r="Z415" i="14"/>
  <c r="Z427" i="14"/>
  <c r="W427" i="14"/>
  <c r="W439" i="14"/>
  <c r="Z439" i="14"/>
  <c r="Z448" i="14"/>
  <c r="W448" i="14"/>
  <c r="W454" i="14"/>
  <c r="Z454" i="14"/>
  <c r="Z458" i="14"/>
  <c r="W458" i="14"/>
  <c r="Z468" i="14"/>
  <c r="W468" i="14"/>
  <c r="Z461" i="14"/>
  <c r="W461" i="14"/>
  <c r="W488" i="14"/>
  <c r="Z488" i="14"/>
  <c r="W499" i="14"/>
  <c r="Z499" i="14"/>
  <c r="Z502" i="14"/>
  <c r="W502" i="14"/>
  <c r="Z513" i="14"/>
  <c r="W513" i="14"/>
  <c r="W515" i="14"/>
  <c r="Z515" i="14"/>
  <c r="W557" i="14"/>
  <c r="Z557" i="14"/>
  <c r="Z531" i="14"/>
  <c r="W531" i="14"/>
  <c r="W558" i="14"/>
  <c r="Z558" i="14"/>
  <c r="W525" i="14"/>
  <c r="Z525" i="14"/>
  <c r="W547" i="14"/>
  <c r="Z547" i="14"/>
  <c r="W575" i="14"/>
  <c r="Z575" i="14"/>
  <c r="W570" i="14"/>
  <c r="Z570" i="14"/>
  <c r="W583" i="14"/>
  <c r="Z583" i="14"/>
  <c r="W579" i="14"/>
  <c r="Z579" i="14"/>
  <c r="Z601" i="14"/>
  <c r="W601" i="14"/>
  <c r="Z609" i="14"/>
  <c r="W609" i="14"/>
  <c r="W615" i="14"/>
  <c r="Z615" i="14"/>
  <c r="W622" i="14"/>
  <c r="Z622" i="14"/>
  <c r="Z633" i="14"/>
  <c r="W633" i="14"/>
  <c r="W650" i="14"/>
  <c r="Z650" i="14"/>
  <c r="W646" i="14"/>
  <c r="Z646" i="14"/>
  <c r="Z649" i="14"/>
  <c r="W649" i="14"/>
  <c r="Z667" i="14"/>
  <c r="W667" i="14"/>
  <c r="W694" i="14"/>
  <c r="Z694" i="14"/>
  <c r="W692" i="14"/>
  <c r="Z692" i="14"/>
  <c r="Z675" i="14"/>
  <c r="W675" i="14"/>
  <c r="Z698" i="14"/>
  <c r="W698" i="14"/>
  <c r="W704" i="14"/>
  <c r="Z704" i="14"/>
  <c r="W712" i="14"/>
  <c r="Z712" i="14"/>
  <c r="Z720" i="14"/>
  <c r="W720" i="14"/>
  <c r="Z719" i="14"/>
  <c r="W719" i="14"/>
  <c r="W731" i="14"/>
  <c r="Z731" i="14"/>
  <c r="W739" i="14"/>
  <c r="Z739" i="14"/>
  <c r="Z749" i="14"/>
  <c r="W749" i="14"/>
  <c r="Z771" i="14"/>
  <c r="W771" i="14"/>
  <c r="W762" i="14"/>
  <c r="Z762" i="14"/>
  <c r="W773" i="14"/>
  <c r="Z773" i="14"/>
  <c r="Z785" i="14"/>
  <c r="W785" i="14"/>
  <c r="Z791" i="14"/>
  <c r="W791" i="14"/>
  <c r="W797" i="14"/>
  <c r="Z797" i="14"/>
  <c r="W813" i="14"/>
  <c r="Z813" i="14"/>
  <c r="W820" i="14"/>
  <c r="Z820" i="14"/>
  <c r="Z823" i="14"/>
  <c r="W823" i="14"/>
  <c r="W834" i="14"/>
  <c r="Z834" i="14"/>
  <c r="Z840" i="14"/>
  <c r="W840" i="14"/>
  <c r="Z246" i="14"/>
  <c r="W246" i="14"/>
  <c r="Z183" i="14"/>
  <c r="W183" i="14"/>
  <c r="Z289" i="14"/>
  <c r="W289" i="14"/>
  <c r="Z340" i="14"/>
  <c r="W340" i="14"/>
  <c r="Z401" i="14"/>
  <c r="W401" i="14"/>
  <c r="Z449" i="14"/>
  <c r="W449" i="14"/>
  <c r="Z506" i="14"/>
  <c r="W506" i="14"/>
  <c r="Z568" i="14"/>
  <c r="W568" i="14"/>
  <c r="Z630" i="14"/>
  <c r="W630" i="14"/>
  <c r="Z693" i="14"/>
  <c r="W693" i="14"/>
  <c r="Z738" i="14"/>
  <c r="W738" i="14"/>
  <c r="Z803" i="14"/>
  <c r="W803" i="14"/>
  <c r="Z276" i="14"/>
  <c r="W276" i="14"/>
  <c r="W268" i="14"/>
  <c r="Z268" i="14"/>
  <c r="Z260" i="14"/>
  <c r="W260" i="14"/>
  <c r="Z252" i="14"/>
  <c r="W252" i="14"/>
  <c r="Z244" i="14"/>
  <c r="W244" i="14"/>
  <c r="W236" i="14"/>
  <c r="Z236" i="14"/>
  <c r="Z228" i="14"/>
  <c r="W228" i="14"/>
  <c r="Z220" i="14"/>
  <c r="W220" i="14"/>
  <c r="Z213" i="14"/>
  <c r="W213" i="14"/>
  <c r="W205" i="14"/>
  <c r="Z205" i="14"/>
  <c r="Z197" i="14"/>
  <c r="W197" i="14"/>
  <c r="Z189" i="14"/>
  <c r="W189" i="14"/>
  <c r="Z181" i="14"/>
  <c r="W181" i="14"/>
  <c r="Z173" i="14"/>
  <c r="W173" i="14"/>
  <c r="Z165" i="14"/>
  <c r="W165" i="14"/>
  <c r="Z157" i="14"/>
  <c r="W157" i="14"/>
  <c r="Z149" i="14"/>
  <c r="W149" i="14"/>
  <c r="W141" i="14"/>
  <c r="Z141" i="14"/>
  <c r="Z133" i="14"/>
  <c r="W133" i="14"/>
  <c r="Z286" i="14"/>
  <c r="W286" i="14"/>
  <c r="Z292" i="14"/>
  <c r="W292" i="14"/>
  <c r="W297" i="14"/>
  <c r="Z297" i="14"/>
  <c r="Z303" i="14"/>
  <c r="W303" i="14"/>
  <c r="Z322" i="14"/>
  <c r="W322" i="14"/>
  <c r="Z326" i="14"/>
  <c r="W326" i="14"/>
  <c r="W332" i="14"/>
  <c r="Z332" i="14"/>
  <c r="Z342" i="14"/>
  <c r="W342" i="14"/>
  <c r="Z356" i="14"/>
  <c r="W356" i="14"/>
  <c r="Z351" i="14"/>
  <c r="W351" i="14"/>
  <c r="Z358" i="14"/>
  <c r="W358" i="14"/>
  <c r="Z375" i="14"/>
  <c r="W375" i="14"/>
  <c r="Z384" i="14"/>
  <c r="W384" i="14"/>
  <c r="Z387" i="14"/>
  <c r="W387" i="14"/>
  <c r="W394" i="14"/>
  <c r="Z394" i="14"/>
  <c r="Z404" i="14"/>
  <c r="W404" i="14"/>
  <c r="Z409" i="14"/>
  <c r="W409" i="14"/>
  <c r="Z414" i="14"/>
  <c r="W414" i="14"/>
  <c r="W434" i="14"/>
  <c r="Z434" i="14"/>
  <c r="Z437" i="14"/>
  <c r="W437" i="14"/>
  <c r="Z443" i="14"/>
  <c r="W443" i="14"/>
  <c r="Z453" i="14"/>
  <c r="W453" i="14"/>
  <c r="W469" i="14"/>
  <c r="Z469" i="14"/>
  <c r="Z479" i="14"/>
  <c r="W479" i="14"/>
  <c r="Z473" i="14"/>
  <c r="W473" i="14"/>
  <c r="Z491" i="14"/>
  <c r="W491" i="14"/>
  <c r="W494" i="14"/>
  <c r="Z494" i="14"/>
  <c r="W493" i="14"/>
  <c r="Z493" i="14"/>
  <c r="Z509" i="14"/>
  <c r="W509" i="14"/>
  <c r="Z523" i="14"/>
  <c r="W523" i="14"/>
  <c r="W530" i="14"/>
  <c r="Z530" i="14"/>
  <c r="Z537" i="14"/>
  <c r="W537" i="14"/>
  <c r="Z542" i="14"/>
  <c r="W542" i="14"/>
  <c r="Z532" i="14"/>
  <c r="W532" i="14"/>
  <c r="W552" i="14"/>
  <c r="Z552" i="14"/>
  <c r="Z571" i="14"/>
  <c r="W571" i="14"/>
  <c r="Z573" i="14"/>
  <c r="W573" i="14"/>
  <c r="Z578" i="14"/>
  <c r="W578" i="14"/>
  <c r="W596" i="14"/>
  <c r="Z596" i="14"/>
  <c r="Z608" i="14"/>
  <c r="W608" i="14"/>
  <c r="Z606" i="14"/>
  <c r="W606" i="14"/>
  <c r="Z612" i="14"/>
  <c r="W612" i="14"/>
  <c r="W625" i="14"/>
  <c r="Z625" i="14"/>
  <c r="Z648" i="14"/>
  <c r="W648" i="14"/>
  <c r="Z636" i="14"/>
  <c r="W636" i="14"/>
  <c r="Z643" i="14"/>
  <c r="W643" i="14"/>
  <c r="W641" i="14"/>
  <c r="Z641" i="14"/>
  <c r="Z663" i="14"/>
  <c r="W663" i="14"/>
  <c r="Z677" i="14"/>
  <c r="W677" i="14"/>
  <c r="Z688" i="14"/>
  <c r="W688" i="14"/>
  <c r="W676" i="14"/>
  <c r="Z676" i="14"/>
  <c r="Z683" i="14"/>
  <c r="W683" i="14"/>
  <c r="Z705" i="14"/>
  <c r="W705" i="14"/>
  <c r="Z711" i="14"/>
  <c r="W711" i="14"/>
  <c r="W723" i="14"/>
  <c r="Z723" i="14"/>
  <c r="Z728" i="14"/>
  <c r="W728" i="14"/>
  <c r="Z732" i="14"/>
  <c r="W732" i="14"/>
  <c r="Z751" i="14"/>
  <c r="W751" i="14"/>
  <c r="W757" i="14"/>
  <c r="Z757" i="14"/>
  <c r="Z760" i="14"/>
  <c r="W760" i="14"/>
  <c r="Z770" i="14"/>
  <c r="W770" i="14"/>
  <c r="Z779" i="14"/>
  <c r="W779" i="14"/>
  <c r="W786" i="14"/>
  <c r="Z786" i="14"/>
  <c r="Z788" i="14"/>
  <c r="W788" i="14"/>
  <c r="Z805" i="14"/>
  <c r="W805" i="14"/>
  <c r="Z812" i="14"/>
  <c r="W812" i="14"/>
  <c r="Z819" i="14"/>
  <c r="W819" i="14"/>
  <c r="Z826" i="14"/>
  <c r="W826" i="14"/>
  <c r="Z830" i="14"/>
  <c r="W830" i="14"/>
  <c r="Z841" i="14"/>
  <c r="W841" i="14"/>
  <c r="Z846" i="14"/>
  <c r="W846" i="14"/>
  <c r="Z238" i="14"/>
  <c r="W238" i="14"/>
  <c r="Z175" i="14"/>
  <c r="W175" i="14"/>
  <c r="Z282" i="14"/>
  <c r="W282" i="14"/>
  <c r="Z346" i="14"/>
  <c r="W346" i="14"/>
  <c r="W398" i="14"/>
  <c r="Z398" i="14"/>
  <c r="Z442" i="14"/>
  <c r="W442" i="14"/>
  <c r="W503" i="14"/>
  <c r="Z503" i="14"/>
  <c r="Z592" i="14"/>
  <c r="W592" i="14"/>
  <c r="Z660" i="14"/>
  <c r="W660" i="14"/>
  <c r="Z696" i="14"/>
  <c r="W696" i="14"/>
  <c r="Z747" i="14"/>
  <c r="W747" i="14"/>
  <c r="Z800" i="14"/>
  <c r="W800" i="14"/>
  <c r="W275" i="14"/>
  <c r="Z275" i="14"/>
  <c r="Z267" i="14"/>
  <c r="W267" i="14"/>
  <c r="Z259" i="14"/>
  <c r="W259" i="14"/>
  <c r="W251" i="14"/>
  <c r="Z251" i="14"/>
  <c r="W243" i="14"/>
  <c r="Z243" i="14"/>
  <c r="Z235" i="14"/>
  <c r="W235" i="14"/>
  <c r="Z227" i="14"/>
  <c r="W227" i="14"/>
  <c r="Z219" i="14"/>
  <c r="W219" i="14"/>
  <c r="W212" i="14"/>
  <c r="Z212" i="14"/>
  <c r="Z204" i="14"/>
  <c r="W204" i="14"/>
  <c r="Z196" i="14"/>
  <c r="W196" i="14"/>
  <c r="Z188" i="14"/>
  <c r="W188" i="14"/>
  <c r="W180" i="14"/>
  <c r="Z180" i="14"/>
  <c r="Z172" i="14"/>
  <c r="W172" i="14"/>
  <c r="Z164" i="14"/>
  <c r="W164" i="14"/>
  <c r="Z156" i="14"/>
  <c r="W156" i="14"/>
  <c r="W148" i="14"/>
  <c r="Z148" i="14"/>
  <c r="Z140" i="14"/>
  <c r="W140" i="14"/>
  <c r="Z132" i="14"/>
  <c r="W132" i="14"/>
  <c r="W284" i="14"/>
  <c r="Z284" i="14"/>
  <c r="W290" i="14"/>
  <c r="Z290" i="14"/>
  <c r="Z295" i="14"/>
  <c r="W295" i="14"/>
  <c r="Z314" i="14"/>
  <c r="W314" i="14"/>
  <c r="Z320" i="14"/>
  <c r="W320" i="14"/>
  <c r="W325" i="14"/>
  <c r="Z325" i="14"/>
  <c r="Z331" i="14"/>
  <c r="W331" i="14"/>
  <c r="Z341" i="14"/>
  <c r="W341" i="14"/>
  <c r="Z354" i="14"/>
  <c r="W354" i="14"/>
  <c r="W349" i="14"/>
  <c r="Z349" i="14"/>
  <c r="Z370" i="14"/>
  <c r="W370" i="14"/>
  <c r="Z373" i="14"/>
  <c r="W373" i="14"/>
  <c r="Z381" i="14"/>
  <c r="W381" i="14"/>
  <c r="W391" i="14"/>
  <c r="Z391" i="14"/>
  <c r="Z397" i="14"/>
  <c r="W397" i="14"/>
  <c r="Z402" i="14"/>
  <c r="W402" i="14"/>
  <c r="W407" i="14"/>
  <c r="Z407" i="14"/>
  <c r="W426" i="14"/>
  <c r="Z426" i="14"/>
  <c r="Z431" i="14"/>
  <c r="W431" i="14"/>
  <c r="Z440" i="14"/>
  <c r="W440" i="14"/>
  <c r="Z445" i="14"/>
  <c r="W445" i="14"/>
  <c r="W456" i="14"/>
  <c r="Z456" i="14"/>
  <c r="Z463" i="14"/>
  <c r="W463" i="14"/>
  <c r="W472" i="14"/>
  <c r="Z472" i="14"/>
  <c r="Z481" i="14"/>
  <c r="W481" i="14"/>
  <c r="W475" i="14"/>
  <c r="Z475" i="14"/>
  <c r="Z471" i="14"/>
  <c r="W471" i="14"/>
  <c r="Z504" i="14"/>
  <c r="W504" i="14"/>
  <c r="W505" i="14"/>
  <c r="Z505" i="14"/>
  <c r="W520" i="14"/>
  <c r="Z520" i="14"/>
  <c r="Z562" i="14"/>
  <c r="W562" i="14"/>
  <c r="Z521" i="14"/>
  <c r="W521" i="14"/>
  <c r="Z543" i="14"/>
  <c r="W543" i="14"/>
  <c r="W522" i="14"/>
  <c r="Z522" i="14"/>
  <c r="Z538" i="14"/>
  <c r="W538" i="14"/>
  <c r="Z559" i="14"/>
  <c r="W559" i="14"/>
  <c r="Z569" i="14"/>
  <c r="W569" i="14"/>
  <c r="W589" i="14"/>
  <c r="Z589" i="14"/>
  <c r="Z590" i="14"/>
  <c r="W590" i="14"/>
  <c r="Z582" i="14"/>
  <c r="W582" i="14"/>
  <c r="Z605" i="14"/>
  <c r="W605" i="14"/>
  <c r="W617" i="14"/>
  <c r="Z617" i="14"/>
  <c r="Z603" i="14"/>
  <c r="W603" i="14"/>
  <c r="Z652" i="14"/>
  <c r="W652" i="14"/>
  <c r="Z631" i="14"/>
  <c r="W631" i="14"/>
  <c r="W658" i="14"/>
  <c r="Z658" i="14"/>
  <c r="Z626" i="14"/>
  <c r="W626" i="14"/>
  <c r="Z634" i="14"/>
  <c r="W634" i="14"/>
  <c r="Z661" i="14"/>
  <c r="W661" i="14"/>
  <c r="W697" i="14"/>
  <c r="Z697" i="14"/>
  <c r="Z686" i="14"/>
  <c r="W686" i="14"/>
  <c r="W680" i="14"/>
  <c r="Z680" i="14"/>
  <c r="Z687" i="14"/>
  <c r="W687" i="14"/>
  <c r="W703" i="14"/>
  <c r="Z703" i="14"/>
  <c r="Z714" i="14"/>
  <c r="W714" i="14"/>
  <c r="W730" i="14"/>
  <c r="Z730" i="14"/>
  <c r="W725" i="14"/>
  <c r="Z725" i="14"/>
  <c r="W741" i="14"/>
  <c r="Z741" i="14"/>
  <c r="Z755" i="14"/>
  <c r="W755" i="14"/>
  <c r="W750" i="14"/>
  <c r="Z750" i="14"/>
  <c r="Z763" i="14"/>
  <c r="W763" i="14"/>
  <c r="W765" i="14"/>
  <c r="Z765" i="14"/>
  <c r="Z778" i="14"/>
  <c r="W778" i="14"/>
  <c r="W780" i="14"/>
  <c r="Z780" i="14"/>
  <c r="Z799" i="14"/>
  <c r="W799" i="14"/>
  <c r="W804" i="14"/>
  <c r="Z804" i="14"/>
  <c r="Z811" i="14"/>
  <c r="W811" i="14"/>
  <c r="W815" i="14"/>
  <c r="Z815" i="14"/>
  <c r="Z827" i="14"/>
  <c r="W827" i="14"/>
  <c r="W829" i="14"/>
  <c r="Z829" i="14"/>
  <c r="W836" i="14"/>
  <c r="Z836" i="14"/>
  <c r="Z843" i="14"/>
  <c r="W843" i="14"/>
  <c r="Z270" i="14"/>
  <c r="W270" i="14"/>
  <c r="Z215" i="14"/>
  <c r="W215" i="14"/>
  <c r="W159" i="14"/>
  <c r="Z159" i="14"/>
  <c r="Z307" i="14"/>
  <c r="W307" i="14"/>
  <c r="Z362" i="14"/>
  <c r="W362" i="14"/>
  <c r="Z418" i="14"/>
  <c r="W418" i="14"/>
  <c r="Z489" i="14"/>
  <c r="W489" i="14"/>
  <c r="Z550" i="14"/>
  <c r="W550" i="14"/>
  <c r="Z541" i="14"/>
  <c r="W541" i="14"/>
  <c r="Z607" i="14"/>
  <c r="W607" i="14"/>
  <c r="Z665" i="14"/>
  <c r="W665" i="14"/>
  <c r="Z726" i="14"/>
  <c r="W726" i="14"/>
  <c r="Z761" i="14"/>
  <c r="W761" i="14"/>
  <c r="Z833" i="14"/>
  <c r="W833" i="14"/>
  <c r="Z274" i="14"/>
  <c r="W274" i="14"/>
  <c r="Z266" i="14"/>
  <c r="W266" i="14"/>
  <c r="Z258" i="14"/>
  <c r="W258" i="14"/>
  <c r="Z250" i="14"/>
  <c r="W250" i="14"/>
  <c r="Z242" i="14"/>
  <c r="W242" i="14"/>
  <c r="W234" i="14"/>
  <c r="Z234" i="14"/>
  <c r="Z226" i="14"/>
  <c r="W226" i="14"/>
  <c r="W127" i="14"/>
  <c r="Z127" i="14"/>
  <c r="Z211" i="14"/>
  <c r="W211" i="14"/>
  <c r="Z203" i="14"/>
  <c r="W203" i="14"/>
  <c r="W195" i="14"/>
  <c r="Z195" i="14"/>
  <c r="W187" i="14"/>
  <c r="Z187" i="14"/>
  <c r="Z179" i="14"/>
  <c r="W179" i="14"/>
  <c r="Z171" i="14"/>
  <c r="W171" i="14"/>
  <c r="Z163" i="14"/>
  <c r="W163" i="14"/>
  <c r="W155" i="14"/>
  <c r="Z155" i="14"/>
  <c r="Z147" i="14"/>
  <c r="W147" i="14"/>
  <c r="Z139" i="14"/>
  <c r="W139" i="14"/>
  <c r="Z131" i="14"/>
  <c r="W131" i="14"/>
  <c r="W287" i="14"/>
  <c r="Z287" i="14"/>
  <c r="Z288" i="14"/>
  <c r="W288" i="14"/>
  <c r="Z306" i="14"/>
  <c r="W306" i="14"/>
  <c r="W311" i="14"/>
  <c r="Z311" i="14"/>
  <c r="W317" i="14"/>
  <c r="Z317" i="14"/>
  <c r="Z328" i="14"/>
  <c r="W328" i="14"/>
  <c r="Z335" i="14"/>
  <c r="W335" i="14"/>
  <c r="Z338" i="14"/>
  <c r="W338" i="14"/>
  <c r="Z352" i="14"/>
  <c r="W352" i="14"/>
  <c r="W363" i="14"/>
  <c r="Z363" i="14"/>
  <c r="Z368" i="14"/>
  <c r="W368" i="14"/>
  <c r="Z372" i="14"/>
  <c r="W372" i="14"/>
  <c r="W380" i="14"/>
  <c r="Z380" i="14"/>
  <c r="Z389" i="14"/>
  <c r="W389" i="14"/>
  <c r="Z396" i="14"/>
  <c r="W396" i="14"/>
  <c r="Z400" i="14"/>
  <c r="W400" i="14"/>
  <c r="W420" i="14"/>
  <c r="Z420" i="14"/>
  <c r="Z424" i="14"/>
  <c r="W424" i="14"/>
  <c r="Z430" i="14"/>
  <c r="W430" i="14"/>
  <c r="Z435" i="14"/>
  <c r="W435" i="14"/>
  <c r="W447" i="14"/>
  <c r="Z447" i="14"/>
  <c r="Z455" i="14"/>
  <c r="W455" i="14"/>
  <c r="W467" i="14"/>
  <c r="Z467" i="14"/>
  <c r="Z485" i="14"/>
  <c r="W485" i="14"/>
  <c r="W477" i="14"/>
  <c r="Z477" i="14"/>
  <c r="Z483" i="14"/>
  <c r="W483" i="14"/>
  <c r="W466" i="14"/>
  <c r="Z466" i="14"/>
  <c r="Z497" i="14"/>
  <c r="W497" i="14"/>
  <c r="Z507" i="14"/>
  <c r="W507" i="14"/>
  <c r="Z516" i="14"/>
  <c r="W516" i="14"/>
  <c r="Z526" i="14"/>
  <c r="W526" i="14"/>
  <c r="W528" i="14"/>
  <c r="Z528" i="14"/>
  <c r="Z534" i="14"/>
  <c r="W534" i="14"/>
  <c r="Z529" i="14"/>
  <c r="W529" i="14"/>
  <c r="W544" i="14"/>
  <c r="Z544" i="14"/>
  <c r="W564" i="14"/>
  <c r="Z564" i="14"/>
  <c r="Z576" i="14"/>
  <c r="W576" i="14"/>
  <c r="Z584" i="14"/>
  <c r="W584" i="14"/>
  <c r="Z595" i="14"/>
  <c r="W595" i="14"/>
  <c r="W586" i="14"/>
  <c r="Z586" i="14"/>
  <c r="Z613" i="14"/>
  <c r="W613" i="14"/>
  <c r="Z602" i="14"/>
  <c r="W602" i="14"/>
  <c r="Z623" i="14"/>
  <c r="W623" i="14"/>
  <c r="W637" i="14"/>
  <c r="Z637" i="14"/>
  <c r="Z655" i="14"/>
  <c r="W655" i="14"/>
  <c r="Z656" i="14"/>
  <c r="W656" i="14"/>
  <c r="Z632" i="14"/>
  <c r="W632" i="14"/>
  <c r="W657" i="14"/>
  <c r="Z657" i="14"/>
  <c r="W664" i="14"/>
  <c r="Z664" i="14"/>
  <c r="Z673" i="14"/>
  <c r="W673" i="14"/>
  <c r="W674" i="14"/>
  <c r="Z674" i="14"/>
  <c r="W700" i="14"/>
  <c r="Z700" i="14"/>
  <c r="Z684" i="14"/>
  <c r="W684" i="14"/>
  <c r="Z708" i="14"/>
  <c r="W708" i="14"/>
  <c r="Z709" i="14"/>
  <c r="W709" i="14"/>
  <c r="W718" i="14"/>
  <c r="Z718" i="14"/>
  <c r="Z733" i="14"/>
  <c r="W733" i="14"/>
  <c r="Z740" i="14"/>
  <c r="W740" i="14"/>
  <c r="Z754" i="14"/>
  <c r="W754" i="14"/>
  <c r="Z746" i="14"/>
  <c r="W746" i="14"/>
  <c r="W764" i="14"/>
  <c r="Z764" i="14"/>
  <c r="Z772" i="14"/>
  <c r="W772" i="14"/>
  <c r="Z774" i="14"/>
  <c r="W774" i="14"/>
  <c r="W795" i="14"/>
  <c r="Z795" i="14"/>
  <c r="W794" i="14"/>
  <c r="Z794" i="14"/>
  <c r="Z806" i="14"/>
  <c r="W806" i="14"/>
  <c r="W809" i="14"/>
  <c r="Z809" i="14"/>
  <c r="W818" i="14"/>
  <c r="Z818" i="14"/>
  <c r="W822" i="14"/>
  <c r="Z822" i="14"/>
  <c r="Z831" i="14"/>
  <c r="W831" i="14"/>
  <c r="W847" i="14"/>
  <c r="Z847" i="14"/>
  <c r="Z230" i="14"/>
  <c r="W230" i="14"/>
  <c r="Z191" i="14"/>
  <c r="W191" i="14"/>
  <c r="Z135" i="14"/>
  <c r="W135" i="14"/>
  <c r="Z355" i="14"/>
  <c r="W355" i="14"/>
  <c r="Z408" i="14"/>
  <c r="W408" i="14"/>
  <c r="Z492" i="14"/>
  <c r="W492" i="14"/>
  <c r="Z519" i="14"/>
  <c r="W519" i="14"/>
  <c r="Z555" i="14"/>
  <c r="W555" i="14"/>
  <c r="Z610" i="14"/>
  <c r="W610" i="14"/>
  <c r="Z699" i="14"/>
  <c r="W699" i="14"/>
  <c r="Z736" i="14"/>
  <c r="W736" i="14"/>
  <c r="Z784" i="14"/>
  <c r="W784" i="14"/>
  <c r="W849" i="14"/>
  <c r="Z849" i="14"/>
  <c r="W128" i="14"/>
  <c r="Z128" i="14"/>
  <c r="W273" i="14"/>
  <c r="Z273" i="14"/>
  <c r="Z265" i="14"/>
  <c r="W265" i="14"/>
  <c r="W257" i="14"/>
  <c r="Z257" i="14"/>
  <c r="Z249" i="14"/>
  <c r="W249" i="14"/>
  <c r="W241" i="14"/>
  <c r="Z241" i="14"/>
  <c r="Z233" i="14"/>
  <c r="W233" i="14"/>
  <c r="W225" i="14"/>
  <c r="Z225" i="14"/>
  <c r="Z218" i="14"/>
  <c r="W218" i="14"/>
  <c r="Z210" i="14"/>
  <c r="W210" i="14"/>
  <c r="Z202" i="14"/>
  <c r="W202" i="14"/>
  <c r="W194" i="14"/>
  <c r="Z194" i="14"/>
  <c r="Z186" i="14"/>
  <c r="W186" i="14"/>
  <c r="W178" i="14"/>
  <c r="Z178" i="14"/>
  <c r="Z170" i="14"/>
  <c r="W170" i="14"/>
  <c r="W162" i="14"/>
  <c r="Z162" i="14"/>
  <c r="Z154" i="14"/>
  <c r="W154" i="14"/>
  <c r="W146" i="14"/>
  <c r="Z146" i="14"/>
  <c r="W138" i="14"/>
  <c r="Z138" i="14"/>
  <c r="W130" i="14"/>
  <c r="Z130" i="14"/>
  <c r="Z285" i="14"/>
  <c r="W285" i="14"/>
  <c r="W301" i="14"/>
  <c r="Z301" i="14"/>
  <c r="Z305" i="14"/>
  <c r="W305" i="14"/>
  <c r="W310" i="14"/>
  <c r="Z310" i="14"/>
  <c r="Z321" i="14"/>
  <c r="W321" i="14"/>
  <c r="W327" i="14"/>
  <c r="Z327" i="14"/>
  <c r="Z333" i="14"/>
  <c r="W333" i="14"/>
  <c r="W337" i="14"/>
  <c r="Z337" i="14"/>
  <c r="W350" i="14"/>
  <c r="Z350" i="14"/>
  <c r="W361" i="14"/>
  <c r="Z361" i="14"/>
  <c r="Z366" i="14"/>
  <c r="W366" i="14"/>
  <c r="W377" i="14"/>
  <c r="Z377" i="14"/>
  <c r="Z383" i="14"/>
  <c r="W383" i="14"/>
  <c r="W388" i="14"/>
  <c r="Z388" i="14"/>
  <c r="Z393" i="14"/>
  <c r="W393" i="14"/>
  <c r="W413" i="14"/>
  <c r="Z413" i="14"/>
  <c r="Z417" i="14"/>
  <c r="W417" i="14"/>
  <c r="W422" i="14"/>
  <c r="Z422" i="14"/>
  <c r="Z433" i="14"/>
  <c r="W433" i="14"/>
  <c r="Z438" i="14"/>
  <c r="W438" i="14"/>
  <c r="Z446" i="14"/>
  <c r="W446" i="14"/>
  <c r="W457" i="14"/>
  <c r="Z457" i="14"/>
  <c r="Z482" i="14"/>
  <c r="W482" i="14"/>
  <c r="Z484" i="14"/>
  <c r="W484" i="14"/>
  <c r="Z474" i="14"/>
  <c r="W474" i="14"/>
  <c r="W486" i="14"/>
  <c r="Z486" i="14"/>
  <c r="Z476" i="14"/>
  <c r="W476" i="14"/>
  <c r="W500" i="14"/>
  <c r="Z500" i="14"/>
  <c r="Z510" i="14"/>
  <c r="W510" i="14"/>
  <c r="W517" i="14"/>
  <c r="Z517" i="14"/>
  <c r="Z533" i="14"/>
  <c r="W533" i="14"/>
  <c r="W548" i="14"/>
  <c r="Z548" i="14"/>
  <c r="W540" i="14"/>
  <c r="Z540" i="14"/>
  <c r="W535" i="14"/>
  <c r="Z535" i="14"/>
  <c r="Z549" i="14"/>
  <c r="W549" i="14"/>
  <c r="W567" i="14"/>
  <c r="Z567" i="14"/>
  <c r="Z572" i="14"/>
  <c r="W572" i="14"/>
  <c r="W594" i="14"/>
  <c r="Z594" i="14"/>
  <c r="Z581" i="14"/>
  <c r="W581" i="14"/>
  <c r="W591" i="14"/>
  <c r="Z591" i="14"/>
  <c r="Z604" i="14"/>
  <c r="W604" i="14"/>
  <c r="W614" i="14"/>
  <c r="Z614" i="14"/>
  <c r="W621" i="14"/>
  <c r="Z621" i="14"/>
  <c r="Z654" i="14"/>
  <c r="W654" i="14"/>
  <c r="Z640" i="14"/>
  <c r="W640" i="14"/>
  <c r="W644" i="14"/>
  <c r="Z644" i="14"/>
  <c r="Z651" i="14"/>
  <c r="W651" i="14"/>
  <c r="W627" i="14"/>
  <c r="Z627" i="14"/>
  <c r="Z668" i="14"/>
  <c r="W668" i="14"/>
  <c r="W689" i="14"/>
  <c r="Z689" i="14"/>
  <c r="W669" i="14"/>
  <c r="Z669" i="14"/>
  <c r="Z695" i="14"/>
  <c r="W695" i="14"/>
  <c r="Z691" i="14"/>
  <c r="W691" i="14"/>
  <c r="W706" i="14"/>
  <c r="Z706" i="14"/>
  <c r="Z717" i="14"/>
  <c r="W717" i="14"/>
  <c r="Z727" i="14"/>
  <c r="W727" i="14"/>
  <c r="Z735" i="14"/>
  <c r="W735" i="14"/>
  <c r="W742" i="14"/>
  <c r="Z742" i="14"/>
  <c r="Z748" i="14"/>
  <c r="W748" i="14"/>
  <c r="Z758" i="14"/>
  <c r="W758" i="14"/>
  <c r="Z766" i="14"/>
  <c r="W766" i="14"/>
  <c r="W768" i="14"/>
  <c r="Z768" i="14"/>
  <c r="W781" i="14"/>
  <c r="Z781" i="14"/>
  <c r="Z790" i="14"/>
  <c r="W790" i="14"/>
  <c r="Z792" i="14"/>
  <c r="W792" i="14"/>
  <c r="W807" i="14"/>
  <c r="Z807" i="14"/>
  <c r="W808" i="14"/>
  <c r="Z808" i="14"/>
  <c r="Z821" i="14"/>
  <c r="W821" i="14"/>
  <c r="Z828" i="14"/>
  <c r="W828" i="14"/>
  <c r="Z837" i="14"/>
  <c r="W837" i="14"/>
  <c r="Z848" i="14"/>
  <c r="W848" i="14"/>
  <c r="Z262" i="14"/>
  <c r="W262" i="14"/>
  <c r="Z207" i="14"/>
  <c r="W207" i="14"/>
  <c r="Z151" i="14"/>
  <c r="W151" i="14"/>
  <c r="Z309" i="14"/>
  <c r="W309" i="14"/>
  <c r="Z367" i="14"/>
  <c r="W367" i="14"/>
  <c r="Z421" i="14"/>
  <c r="W421" i="14"/>
  <c r="Z478" i="14"/>
  <c r="W478" i="14"/>
  <c r="Z588" i="14"/>
  <c r="W588" i="14"/>
  <c r="Z635" i="14"/>
  <c r="W635" i="14"/>
  <c r="Z707" i="14"/>
  <c r="W707" i="14"/>
  <c r="Z769" i="14"/>
  <c r="W769" i="14"/>
  <c r="Z817" i="14"/>
  <c r="W817" i="14"/>
  <c r="Z280" i="14"/>
  <c r="W280" i="14"/>
  <c r="Z272" i="14"/>
  <c r="W272" i="14"/>
  <c r="Z264" i="14"/>
  <c r="W264" i="14"/>
  <c r="Z256" i="14"/>
  <c r="W256" i="14"/>
  <c r="Z248" i="14"/>
  <c r="W248" i="14"/>
  <c r="Z240" i="14"/>
  <c r="W240" i="14"/>
  <c r="Z232" i="14"/>
  <c r="W232" i="14"/>
  <c r="Z224" i="14"/>
  <c r="W224" i="14"/>
  <c r="Z217" i="14"/>
  <c r="W217" i="14"/>
  <c r="Z209" i="14"/>
  <c r="W209" i="14"/>
  <c r="Z201" i="14"/>
  <c r="W201" i="14"/>
  <c r="Z193" i="14"/>
  <c r="W193" i="14"/>
  <c r="Z185" i="14"/>
  <c r="W185" i="14"/>
  <c r="Z177" i="14"/>
  <c r="W177" i="14"/>
  <c r="Z169" i="14"/>
  <c r="W169" i="14"/>
  <c r="Z161" i="14"/>
  <c r="W161" i="14"/>
  <c r="Z153" i="14"/>
  <c r="W153" i="14"/>
  <c r="Z145" i="14"/>
  <c r="W145" i="14"/>
  <c r="Z137" i="14"/>
  <c r="W137" i="14"/>
  <c r="Z129" i="14"/>
  <c r="W129" i="14"/>
  <c r="Z293" i="14"/>
  <c r="W293" i="14"/>
  <c r="Z299" i="14"/>
  <c r="W299" i="14"/>
  <c r="Z302" i="14"/>
  <c r="W302" i="14"/>
  <c r="Z313" i="14"/>
  <c r="W313" i="14"/>
  <c r="Z319" i="14"/>
  <c r="W319" i="14"/>
  <c r="Z324" i="14"/>
  <c r="W324" i="14"/>
  <c r="Z330" i="14"/>
  <c r="W330" i="14"/>
  <c r="Z347" i="14"/>
  <c r="W347" i="14"/>
  <c r="Z348" i="14"/>
  <c r="W348" i="14"/>
  <c r="Z359" i="14"/>
  <c r="W359" i="14"/>
  <c r="Z371" i="14"/>
  <c r="W371" i="14"/>
  <c r="Z376" i="14"/>
  <c r="W376" i="14"/>
  <c r="Z382" i="14"/>
  <c r="W382" i="14"/>
  <c r="Z386" i="14"/>
  <c r="W386" i="14"/>
  <c r="W405" i="14"/>
  <c r="Z405" i="14"/>
  <c r="Z411" i="14"/>
  <c r="W411" i="14"/>
  <c r="Z416" i="14"/>
  <c r="W416" i="14"/>
  <c r="Z425" i="14"/>
  <c r="W425" i="14"/>
  <c r="Z432" i="14"/>
  <c r="W432" i="14"/>
  <c r="Z436" i="14"/>
  <c r="W436" i="14"/>
  <c r="Z444" i="14"/>
  <c r="W444" i="14"/>
  <c r="Z452" i="14"/>
  <c r="W452" i="14"/>
  <c r="Z487" i="14"/>
  <c r="W487" i="14"/>
  <c r="Z460" i="14"/>
  <c r="W460" i="14"/>
  <c r="Z480" i="14"/>
  <c r="W480" i="14"/>
  <c r="Z465" i="14"/>
  <c r="W465" i="14"/>
  <c r="Z496" i="14"/>
  <c r="W496" i="14"/>
  <c r="Z495" i="14"/>
  <c r="W495" i="14"/>
  <c r="Z512" i="14"/>
  <c r="W512" i="14"/>
  <c r="Z518" i="14"/>
  <c r="W518" i="14"/>
  <c r="Z539" i="14"/>
  <c r="W539" i="14"/>
  <c r="Z553" i="14"/>
  <c r="W553" i="14"/>
  <c r="Z546" i="14"/>
  <c r="W546" i="14"/>
  <c r="Z554" i="14"/>
  <c r="W554" i="14"/>
  <c r="Z556" i="14"/>
  <c r="W556" i="14"/>
  <c r="Z566" i="14"/>
  <c r="W566" i="14"/>
  <c r="Z577" i="14"/>
  <c r="W577" i="14"/>
  <c r="Z580" i="14"/>
  <c r="W580" i="14"/>
  <c r="Z585" i="14"/>
  <c r="W585" i="14"/>
  <c r="Z597" i="14"/>
  <c r="W597" i="14"/>
  <c r="Z616" i="14"/>
  <c r="W616" i="14"/>
  <c r="Z611" i="14"/>
  <c r="W611" i="14"/>
  <c r="Z624" i="14"/>
  <c r="W624" i="14"/>
  <c r="Z653" i="14"/>
  <c r="W653" i="14"/>
  <c r="Z639" i="14"/>
  <c r="W639" i="14"/>
  <c r="Z628" i="14"/>
  <c r="W628" i="14"/>
  <c r="Z659" i="14"/>
  <c r="W659" i="14"/>
  <c r="Z666" i="14"/>
  <c r="W666" i="14"/>
  <c r="Z701" i="14"/>
  <c r="W701" i="14"/>
  <c r="Z678" i="14"/>
  <c r="W678" i="14"/>
  <c r="Z672" i="14"/>
  <c r="W672" i="14"/>
  <c r="Z670" i="14"/>
  <c r="W670" i="14"/>
  <c r="Z679" i="14"/>
  <c r="W679" i="14"/>
  <c r="Z715" i="14"/>
  <c r="W715" i="14"/>
  <c r="Z722" i="14"/>
  <c r="W722" i="14"/>
  <c r="Z724" i="14"/>
  <c r="W724" i="14"/>
  <c r="Z737" i="14"/>
  <c r="W737" i="14"/>
  <c r="Z743" i="14"/>
  <c r="W743" i="14"/>
  <c r="Z745" i="14"/>
  <c r="W745" i="14"/>
  <c r="Z752" i="14"/>
  <c r="W752" i="14"/>
  <c r="Z759" i="14"/>
  <c r="W759" i="14"/>
  <c r="Z776" i="14"/>
  <c r="W776" i="14"/>
  <c r="Z783" i="14"/>
  <c r="W783" i="14"/>
  <c r="Z787" i="14"/>
  <c r="W787" i="14"/>
  <c r="Z793" i="14"/>
  <c r="W793" i="14"/>
  <c r="Z802" i="14"/>
  <c r="W802" i="14"/>
  <c r="Z810" i="14"/>
  <c r="W810" i="14"/>
  <c r="W816" i="14"/>
  <c r="Z816" i="14"/>
  <c r="Z835" i="14"/>
  <c r="W835" i="14"/>
  <c r="Z842" i="14"/>
  <c r="W842" i="14"/>
  <c r="Z845" i="14"/>
  <c r="W845" i="14"/>
  <c r="Z254" i="14"/>
  <c r="W254" i="14"/>
  <c r="Z199" i="14"/>
  <c r="W199" i="14"/>
  <c r="W143" i="14"/>
  <c r="Z143" i="14"/>
  <c r="Z316" i="14"/>
  <c r="W316" i="14"/>
  <c r="W378" i="14"/>
  <c r="Z378" i="14"/>
  <c r="Z464" i="14"/>
  <c r="W464" i="14"/>
  <c r="Z524" i="14"/>
  <c r="W524" i="14"/>
  <c r="Z574" i="14"/>
  <c r="W574" i="14"/>
  <c r="Z620" i="14"/>
  <c r="W620" i="14"/>
  <c r="Z645" i="14"/>
  <c r="W645" i="14"/>
  <c r="Z710" i="14"/>
  <c r="W710" i="14"/>
  <c r="Z777" i="14"/>
  <c r="W777" i="14"/>
  <c r="W824" i="14"/>
  <c r="Z824" i="14"/>
  <c r="W279" i="14"/>
  <c r="Z279" i="14"/>
  <c r="W271" i="14"/>
  <c r="Z271" i="14"/>
  <c r="Z263" i="14"/>
  <c r="W263" i="14"/>
  <c r="Z255" i="14"/>
  <c r="W255" i="14"/>
  <c r="Z247" i="14"/>
  <c r="W247" i="14"/>
  <c r="W239" i="14"/>
  <c r="Z239" i="14"/>
  <c r="W231" i="14"/>
  <c r="Z231" i="14"/>
  <c r="W223" i="14"/>
  <c r="Z223" i="14"/>
  <c r="Z216" i="14"/>
  <c r="W216" i="14"/>
  <c r="W208" i="14"/>
  <c r="Z208" i="14"/>
  <c r="W200" i="14"/>
  <c r="Z200" i="14"/>
  <c r="W192" i="14"/>
  <c r="Z192" i="14"/>
  <c r="Z184" i="14"/>
  <c r="W184" i="14"/>
  <c r="W176" i="14"/>
  <c r="Z176" i="14"/>
  <c r="W168" i="14"/>
  <c r="Z168" i="14"/>
  <c r="W160" i="14"/>
  <c r="Z160" i="14"/>
  <c r="Z152" i="14"/>
  <c r="W152" i="14"/>
  <c r="W144" i="14"/>
  <c r="Z144" i="14"/>
  <c r="W136" i="14"/>
  <c r="Z136" i="14"/>
  <c r="W283" i="14"/>
  <c r="Z283" i="14"/>
  <c r="Z291" i="14"/>
  <c r="W291" i="14"/>
  <c r="W298" i="14"/>
  <c r="Z298" i="14"/>
  <c r="W308" i="14"/>
  <c r="Z308" i="14"/>
  <c r="W312" i="14"/>
  <c r="Z312" i="14"/>
  <c r="Z318" i="14"/>
  <c r="W318" i="14"/>
  <c r="W323" i="14"/>
  <c r="Z323" i="14"/>
  <c r="W343" i="14"/>
  <c r="Z343" i="14"/>
  <c r="W345" i="14"/>
  <c r="Z345" i="14"/>
  <c r="Z357" i="14"/>
  <c r="W357" i="14"/>
  <c r="W364" i="14"/>
  <c r="Z364" i="14"/>
  <c r="W369" i="14"/>
  <c r="Z369" i="14"/>
  <c r="W374" i="14"/>
  <c r="Z374" i="14"/>
  <c r="Z379" i="14"/>
  <c r="W379" i="14"/>
  <c r="W399" i="14"/>
  <c r="Z399" i="14"/>
  <c r="W403" i="14"/>
  <c r="Z403" i="14"/>
  <c r="W410" i="14"/>
  <c r="Z410" i="14"/>
  <c r="Z419" i="14"/>
  <c r="W419" i="14"/>
  <c r="W423" i="14"/>
  <c r="Z423" i="14"/>
  <c r="W429" i="14"/>
  <c r="Z429" i="14"/>
  <c r="W441" i="14"/>
  <c r="Z441" i="14"/>
  <c r="Z450" i="14"/>
  <c r="W450" i="14"/>
  <c r="W451" i="14"/>
  <c r="Z451" i="14"/>
  <c r="Z490" i="14"/>
  <c r="W490" i="14"/>
  <c r="W462" i="14"/>
  <c r="Z462" i="14"/>
  <c r="Z459" i="14"/>
  <c r="W459" i="14"/>
  <c r="W470" i="14"/>
  <c r="Z470" i="14"/>
  <c r="W501" i="14"/>
  <c r="Z501" i="14"/>
  <c r="W498" i="14"/>
  <c r="Z498" i="14"/>
  <c r="Z508" i="14"/>
  <c r="W508" i="14"/>
  <c r="W514" i="14"/>
  <c r="Z514" i="14"/>
  <c r="W545" i="14"/>
  <c r="Z545" i="14"/>
  <c r="W560" i="14"/>
  <c r="Z560" i="14"/>
  <c r="Z551" i="14"/>
  <c r="W551" i="14"/>
  <c r="W561" i="14"/>
  <c r="Z561" i="14"/>
  <c r="W527" i="14"/>
  <c r="Z527" i="14"/>
  <c r="W563" i="14"/>
  <c r="Z563" i="14"/>
  <c r="Z565" i="14"/>
  <c r="W565" i="14"/>
  <c r="W587" i="14"/>
  <c r="Z587" i="14"/>
  <c r="W593" i="14"/>
  <c r="Z593" i="14"/>
  <c r="W600" i="14"/>
  <c r="Z600" i="14"/>
  <c r="Z598" i="14"/>
  <c r="W598" i="14"/>
  <c r="W618" i="14"/>
  <c r="Z618" i="14"/>
  <c r="W619" i="14"/>
  <c r="Z619" i="14"/>
  <c r="W638" i="14"/>
  <c r="Z638" i="14"/>
  <c r="Z642" i="14"/>
  <c r="W642" i="14"/>
  <c r="W629" i="14"/>
  <c r="Z629" i="14"/>
  <c r="W647" i="14"/>
  <c r="Z647" i="14"/>
  <c r="W662" i="14"/>
  <c r="Z662" i="14"/>
  <c r="Z671" i="14"/>
  <c r="W671" i="14"/>
  <c r="W682" i="14"/>
  <c r="Z682" i="14"/>
  <c r="W681" i="14"/>
  <c r="Z681" i="14"/>
  <c r="W685" i="14"/>
  <c r="Z685" i="14"/>
  <c r="Z702" i="14"/>
  <c r="W702" i="14"/>
  <c r="W713" i="14"/>
  <c r="Z713" i="14"/>
  <c r="W729" i="14"/>
  <c r="Z729" i="14"/>
  <c r="W716" i="14"/>
  <c r="Z716" i="14"/>
  <c r="Z734" i="14"/>
  <c r="W734" i="14"/>
  <c r="W744" i="14"/>
  <c r="Z744" i="14"/>
  <c r="W756" i="14"/>
  <c r="Z756" i="14"/>
  <c r="W753" i="14"/>
  <c r="Z753" i="14"/>
  <c r="Z767" i="14"/>
  <c r="W767" i="14"/>
  <c r="W775" i="14"/>
  <c r="Z775" i="14"/>
  <c r="W782" i="14"/>
  <c r="Z782" i="14"/>
  <c r="W798" i="14"/>
  <c r="Z798" i="14"/>
  <c r="Z789" i="14"/>
  <c r="W789" i="14"/>
  <c r="W801" i="14"/>
  <c r="Z801" i="14"/>
  <c r="Z814" i="14"/>
  <c r="W814" i="14"/>
  <c r="W825" i="14"/>
  <c r="Z825" i="14"/>
  <c r="Z832" i="14"/>
  <c r="W832" i="14"/>
  <c r="Z839" i="14"/>
  <c r="W839" i="14"/>
  <c r="Z844" i="14"/>
  <c r="W844" i="14"/>
  <c r="W932" i="14" l="1"/>
  <c r="Z932" i="14"/>
  <c r="W930" i="14"/>
  <c r="Z930" i="14"/>
  <c r="Z929" i="14"/>
  <c r="W929" i="14"/>
  <c r="W933" i="14"/>
  <c r="Z933" i="14"/>
  <c r="W931" i="14"/>
  <c r="Z931" i="14"/>
  <c r="Z927" i="14"/>
  <c r="W927" i="14"/>
  <c r="W928" i="14"/>
  <c r="Z928" i="14"/>
  <c r="Z875" i="14"/>
  <c r="W875" i="14"/>
  <c r="Z871" i="14"/>
  <c r="W871" i="14"/>
  <c r="W890" i="14"/>
  <c r="Z890" i="14"/>
  <c r="W914" i="14"/>
  <c r="Z914" i="14"/>
  <c r="Z876" i="14"/>
  <c r="W876" i="14"/>
  <c r="Z852" i="14"/>
  <c r="W852" i="14"/>
  <c r="Z880" i="14"/>
  <c r="W880" i="14"/>
  <c r="Z906" i="14"/>
  <c r="W906" i="14"/>
  <c r="Z881" i="14"/>
  <c r="W881" i="14"/>
  <c r="W922" i="14"/>
  <c r="Z922" i="14"/>
  <c r="W895" i="14"/>
  <c r="Z895" i="14"/>
  <c r="Z856" i="14"/>
  <c r="W856" i="14"/>
  <c r="W916" i="14"/>
  <c r="Z916" i="14"/>
  <c r="Z872" i="14"/>
  <c r="W872" i="14"/>
  <c r="W909" i="14"/>
  <c r="Z909" i="14"/>
  <c r="Z878" i="14"/>
  <c r="W878" i="14"/>
  <c r="Z915" i="14"/>
  <c r="W915" i="14"/>
  <c r="W892" i="14"/>
  <c r="Z892" i="14"/>
  <c r="Z863" i="14"/>
  <c r="W863" i="14"/>
  <c r="Z859" i="14"/>
  <c r="W859" i="14"/>
  <c r="W886" i="14"/>
  <c r="Z886" i="14"/>
  <c r="Z867" i="14"/>
  <c r="W867" i="14"/>
  <c r="W921" i="14"/>
  <c r="Z921" i="14"/>
  <c r="Z862" i="14"/>
  <c r="W862" i="14"/>
  <c r="W889" i="14"/>
  <c r="Z889" i="14"/>
  <c r="Z869" i="14"/>
  <c r="W869" i="14"/>
  <c r="W905" i="14"/>
  <c r="Z905" i="14"/>
  <c r="Z873" i="14"/>
  <c r="W873" i="14"/>
  <c r="W917" i="14"/>
  <c r="Z917" i="14"/>
  <c r="Z870" i="14"/>
  <c r="W870" i="14"/>
  <c r="Z861" i="14"/>
  <c r="W861" i="14"/>
  <c r="W907" i="14"/>
  <c r="Z907" i="14"/>
  <c r="W893" i="14"/>
  <c r="Z893" i="14"/>
  <c r="W900" i="14"/>
  <c r="Z900" i="14"/>
  <c r="Z864" i="14"/>
  <c r="W864" i="14"/>
  <c r="Z920" i="14"/>
  <c r="W920" i="14"/>
  <c r="W888" i="14"/>
  <c r="Z888" i="14"/>
  <c r="Z855" i="14"/>
  <c r="W855" i="14"/>
  <c r="W887" i="14"/>
  <c r="Z887" i="14"/>
  <c r="W910" i="14"/>
  <c r="Z910" i="14"/>
  <c r="W896" i="14"/>
  <c r="Z896" i="14"/>
  <c r="Z851" i="14"/>
  <c r="W851" i="14"/>
  <c r="W899" i="14"/>
  <c r="Z899" i="14"/>
  <c r="Z868" i="14"/>
  <c r="W868" i="14"/>
  <c r="W919" i="14"/>
  <c r="Z919" i="14"/>
  <c r="Z879" i="14"/>
  <c r="W879" i="14"/>
  <c r="W918" i="14"/>
  <c r="Z918" i="14"/>
  <c r="Z883" i="14"/>
  <c r="W883" i="14"/>
  <c r="Z857" i="14"/>
  <c r="W857" i="14"/>
  <c r="W924" i="14"/>
  <c r="Z924" i="14"/>
  <c r="W902" i="14"/>
  <c r="Z902" i="14"/>
  <c r="Z853" i="14"/>
  <c r="W853" i="14"/>
  <c r="Z884" i="14"/>
  <c r="W884" i="14"/>
  <c r="W913" i="14"/>
  <c r="Z913" i="14"/>
  <c r="W901" i="14"/>
  <c r="Z901" i="14"/>
  <c r="W904" i="14"/>
  <c r="Z904" i="14"/>
  <c r="Z865" i="14"/>
  <c r="W865" i="14"/>
  <c r="W923" i="14"/>
  <c r="Z923" i="14"/>
  <c r="W897" i="14"/>
  <c r="Z897" i="14"/>
  <c r="Z858" i="14"/>
  <c r="W858" i="14"/>
  <c r="W911" i="14"/>
  <c r="Z911" i="14"/>
  <c r="W891" i="14"/>
  <c r="Z891" i="14"/>
  <c r="W903" i="14"/>
  <c r="Z903" i="14"/>
  <c r="Z866" i="14"/>
  <c r="W866" i="14"/>
  <c r="W925" i="14"/>
  <c r="Z925" i="14"/>
  <c r="Z877" i="14"/>
  <c r="W877" i="14"/>
  <c r="Z860" i="14"/>
  <c r="W860" i="14"/>
  <c r="W912" i="14"/>
  <c r="Z912" i="14"/>
  <c r="W898" i="14"/>
  <c r="Z898" i="14"/>
  <c r="Z874" i="14"/>
  <c r="W874" i="14"/>
  <c r="W908" i="14"/>
  <c r="Z908" i="14"/>
  <c r="W885" i="14"/>
  <c r="Z885" i="14"/>
  <c r="Z850" i="14"/>
  <c r="W850" i="14"/>
  <c r="Z854" i="14"/>
  <c r="W854" i="14"/>
  <c r="Z882" i="14"/>
  <c r="W882" i="14"/>
  <c r="W926" i="14"/>
  <c r="Z926" i="14"/>
  <c r="W894" i="14"/>
  <c r="Z894" i="1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(GEE) Eva Pereira</author>
  </authors>
  <commentList>
    <comment ref="H40" authorId="0" shapeId="0" xr:uid="{7C5837D8-F994-4BEB-A4B5-C560911FE43D}">
      <text>
        <r>
          <rPr>
            <b/>
            <sz val="9"/>
            <color indexed="81"/>
            <rFont val="Tahoma"/>
            <family val="2"/>
          </rPr>
          <t>(GEE) Eva Pereira:</t>
        </r>
        <r>
          <rPr>
            <sz val="9"/>
            <color indexed="81"/>
            <rFont val="Tahoma"/>
            <family val="2"/>
          </rPr>
          <t xml:space="preserve">
Número de minutos de comunicações de voz originadas com resposta / SAÍDA (outgoing)</t>
        </r>
      </text>
    </comment>
    <comment ref="K40" authorId="0" shapeId="0" xr:uid="{F86B1475-5CA5-47BF-BA12-B7A25DC7B553}">
      <text>
        <r>
          <rPr>
            <b/>
            <sz val="9"/>
            <color indexed="81"/>
            <rFont val="Tahoma"/>
            <family val="2"/>
          </rPr>
          <t>(GEE) Eva Pereira:</t>
        </r>
        <r>
          <rPr>
            <sz val="9"/>
            <color indexed="81"/>
            <rFont val="Tahoma"/>
            <family val="2"/>
          </rPr>
          <t xml:space="preserve">
Avaliado em GB
</t>
        </r>
      </text>
    </comment>
  </commentList>
</comments>
</file>

<file path=xl/sharedStrings.xml><?xml version="1.0" encoding="utf-8"?>
<sst xmlns="http://schemas.openxmlformats.org/spreadsheetml/2006/main" count="2490" uniqueCount="364">
  <si>
    <t>Desemprego</t>
  </si>
  <si>
    <t>Layoff Simplificado</t>
  </si>
  <si>
    <t>NrEmpresas</t>
  </si>
  <si>
    <t>Chegadas</t>
  </si>
  <si>
    <t>Tráfego</t>
  </si>
  <si>
    <t>Indicadores de Comunicação</t>
  </si>
  <si>
    <t>Nacional</t>
  </si>
  <si>
    <t>Fonte</t>
  </si>
  <si>
    <t>Taxa de desemprego %</t>
  </si>
  <si>
    <t>Univ. Católica</t>
  </si>
  <si>
    <t>Banco de Portugal</t>
  </si>
  <si>
    <t>ISEG</t>
  </si>
  <si>
    <t>Int. Saída</t>
  </si>
  <si>
    <t>Int. Entrada</t>
  </si>
  <si>
    <t>Internacional</t>
  </si>
  <si>
    <t>Fixo</t>
  </si>
  <si>
    <t>Móvel</t>
  </si>
  <si>
    <t>Acessos, clientes e subscrições</t>
  </si>
  <si>
    <t>número de acessos</t>
  </si>
  <si>
    <t>Transporte Aéreo</t>
  </si>
  <si>
    <t>Transporte Marítimo</t>
  </si>
  <si>
    <t>Transporte Ferroviário</t>
  </si>
  <si>
    <t>Partidas</t>
  </si>
  <si>
    <t>Aéreo</t>
  </si>
  <si>
    <t>Marítimo</t>
  </si>
  <si>
    <t>Fontes:</t>
  </si>
  <si>
    <t>Indicadores do Mercado de Trabalho</t>
  </si>
  <si>
    <t>Indicadores de Transporte</t>
  </si>
  <si>
    <t>Previsões para a Economia Portuguesa</t>
  </si>
  <si>
    <t>Total</t>
  </si>
  <si>
    <t>Passageiros</t>
  </si>
  <si>
    <t>Mercadorias</t>
  </si>
  <si>
    <t>Indicadores de Conjuntura - COVID-19</t>
  </si>
  <si>
    <t>Percentagem de realização superior a 80,0% e inferior a 97,9 %</t>
  </si>
  <si>
    <t>Percentagem de realização inferior a 79,9%</t>
  </si>
  <si>
    <t>Legenda</t>
  </si>
  <si>
    <t>Série Tráfego Aéreo</t>
  </si>
  <si>
    <t>Série Tráfego Ferroviário</t>
  </si>
  <si>
    <t>Período</t>
  </si>
  <si>
    <t>Uni.</t>
  </si>
  <si>
    <t>janeiro</t>
  </si>
  <si>
    <t>fevereiro</t>
  </si>
  <si>
    <t>março</t>
  </si>
  <si>
    <t>1º trimestre</t>
  </si>
  <si>
    <t>tvh</t>
  </si>
  <si>
    <t>INE</t>
  </si>
  <si>
    <t>Índice de Preços no Consumidor (Base 2012)</t>
  </si>
  <si>
    <t>2012=100</t>
  </si>
  <si>
    <t xml:space="preserve">Produtos alimentares e bebidas não alcoólicas    </t>
  </si>
  <si>
    <t xml:space="preserve">Bebidas alcoólicas e tabaco    </t>
  </si>
  <si>
    <t xml:space="preserve">Vestuário e calçado    </t>
  </si>
  <si>
    <t xml:space="preserve">Habitação, água, eletricidade, gás e outros combustíveis    </t>
  </si>
  <si>
    <t xml:space="preserve">Acessórios, equip. doméstico e manut. cor. da habitação   </t>
  </si>
  <si>
    <t xml:space="preserve">Saúde    </t>
  </si>
  <si>
    <t xml:space="preserve">Transportes    </t>
  </si>
  <si>
    <t xml:space="preserve">Comunicações    </t>
  </si>
  <si>
    <t xml:space="preserve">Lazer, recreação e cultura    </t>
  </si>
  <si>
    <t>Educação</t>
  </si>
  <si>
    <t xml:space="preserve">Restaurantes e hotéis    </t>
  </si>
  <si>
    <t>Bens e serviços diversos</t>
  </si>
  <si>
    <t>Vendas de Veículos Automóveis</t>
  </si>
  <si>
    <t>ACAP</t>
  </si>
  <si>
    <t>uni.</t>
  </si>
  <si>
    <t>Produção Automóvel para Exportação</t>
  </si>
  <si>
    <t>Consumo de Combustíveis</t>
  </si>
  <si>
    <t>ENSE</t>
  </si>
  <si>
    <t>Gasolina</t>
  </si>
  <si>
    <t>ton.</t>
  </si>
  <si>
    <t>Gasolinatvh</t>
  </si>
  <si>
    <t>Gasóleo</t>
  </si>
  <si>
    <t>Gasóleotvh</t>
  </si>
  <si>
    <t>Jet</t>
  </si>
  <si>
    <t>Jettvh</t>
  </si>
  <si>
    <t>Lisboa</t>
  </si>
  <si>
    <t>-</t>
  </si>
  <si>
    <t>Porto</t>
  </si>
  <si>
    <t>ACAP - Associação Automóvel de Portugal</t>
  </si>
  <si>
    <t>CE - Comissão Europeia</t>
  </si>
  <si>
    <t>ENSE - Entidade Nacional para o Setor Energético</t>
  </si>
  <si>
    <t>INE - Instituto Nacional de Estatística</t>
  </si>
  <si>
    <t>Indicadores de conjuntura diários - Síntese Covid-19</t>
  </si>
  <si>
    <t>Fonte: ANACOM</t>
  </si>
  <si>
    <t>Síntese de Indicadores económicos mensais</t>
  </si>
  <si>
    <t xml:space="preserve"> </t>
  </si>
  <si>
    <t>Data de Publicação</t>
  </si>
  <si>
    <t>Fundo Monetário Internacional</t>
  </si>
  <si>
    <t>MERCADO DE TRABALHO</t>
  </si>
  <si>
    <t>TRANSPORTES</t>
  </si>
  <si>
    <t>Ferroviário - comboios realizados</t>
  </si>
  <si>
    <t>Período Pré-Covid-19 Benchmark</t>
  </si>
  <si>
    <t>Cores</t>
  </si>
  <si>
    <t>Percentagem de realização superior a 98,0% face ao valor de referência</t>
  </si>
  <si>
    <t>Semana terminada em</t>
  </si>
  <si>
    <t>Locais Fixos</t>
  </si>
  <si>
    <t>Inquérito Empresas - INE</t>
  </si>
  <si>
    <t>Conteúdos</t>
  </si>
  <si>
    <t>Indicadores Diários</t>
  </si>
  <si>
    <t>Indicadores de Mobilidade</t>
  </si>
  <si>
    <t>Retail and Recreation</t>
  </si>
  <si>
    <t>Grocery and Pharmacy</t>
  </si>
  <si>
    <t>Parks</t>
  </si>
  <si>
    <t>Transit Stations</t>
  </si>
  <si>
    <t>Workplaces</t>
  </si>
  <si>
    <t>Residential</t>
  </si>
  <si>
    <t>Portugal</t>
  </si>
  <si>
    <t>Data</t>
  </si>
  <si>
    <t>Fonte: Google Analytcs</t>
  </si>
  <si>
    <t>Indicadores de Mobilidade desenvolvidos pela Google através dos dados agregados e anonimizados de visitas e duração das visitas do Google Maps. Unidade: Variação % de visitas e duração de visitas, face ao valor de baseline. Baseline: definido como o valor mediano de visitas por local e duração das mesmas durante o período de 5 semanas entre 3 de janeiro e 6 de fevereiro, para cada dia respectivo da semana</t>
  </si>
  <si>
    <t>Indicadores Semanais</t>
  </si>
  <si>
    <t>MOBILIDADE</t>
  </si>
  <si>
    <t>residenciais</t>
  </si>
  <si>
    <t>Constituição de pessoas coletivas e entidades equiparadas</t>
  </si>
  <si>
    <t>Dissolução de pessoas coletivas e entidades equiparadas</t>
  </si>
  <si>
    <t>Compras com cartões em terminais de pagamento automático localizadas em Portugal e no Estrangeiro</t>
  </si>
  <si>
    <t>BdP</t>
  </si>
  <si>
    <t>milhões de euros</t>
  </si>
  <si>
    <t>milhares de transações</t>
  </si>
  <si>
    <t>euros por transação</t>
  </si>
  <si>
    <t>Cartões emitidos em Portugal - Total</t>
  </si>
  <si>
    <t>Cartões emitidos em Portugal - TPA localizadas em Portugal</t>
  </si>
  <si>
    <t>Cartões emitidos em Portugal - TPA localizadas no estrangeiro</t>
  </si>
  <si>
    <t>Levantamentos com cartões em caixas automáticas localizadas em Portugal e no Estrangeiro</t>
  </si>
  <si>
    <t>Cartões emitidos em Portugal - Caixas Automáticas localizadas em Portugal</t>
  </si>
  <si>
    <t>Cartões emitidos em Portugal - Caixas Automáticas localizadas no estrangeiro</t>
  </si>
  <si>
    <t>BdP - Banco de Portugal</t>
  </si>
  <si>
    <t>Comércio e Lazer</t>
  </si>
  <si>
    <t>Parques</t>
  </si>
  <si>
    <t>Transportes/Deslocações</t>
  </si>
  <si>
    <t>Local de Trabalho</t>
  </si>
  <si>
    <t>Residência</t>
  </si>
  <si>
    <t>Supermercados e Farmácia</t>
  </si>
  <si>
    <t>Valor Médio</t>
  </si>
  <si>
    <t>Dados de pagamentos através da Rede de Multibancos</t>
  </si>
  <si>
    <t>Fonte: SIBS</t>
  </si>
  <si>
    <t>Ligeiros</t>
  </si>
  <si>
    <t>Pesados</t>
  </si>
  <si>
    <t>1489
(FDS: 908,5)</t>
  </si>
  <si>
    <t>109
(FDS: 45)</t>
  </si>
  <si>
    <t>Série Venda de Veículos</t>
  </si>
  <si>
    <t>1598
(FDS: 953,5)</t>
  </si>
  <si>
    <r>
      <rPr>
        <b/>
        <sz val="11"/>
        <color theme="1"/>
        <rFont val="Calibri"/>
        <family val="2"/>
        <scheme val="minor"/>
      </rPr>
      <t>Transporte Ferroviário:</t>
    </r>
    <r>
      <rPr>
        <sz val="11"/>
        <color theme="1"/>
        <rFont val="Calibri"/>
        <family val="2"/>
        <scheme val="minor"/>
      </rPr>
      <t xml:space="preserve"> Infraestruturas de Portugal</t>
    </r>
  </si>
  <si>
    <r>
      <rPr>
        <b/>
        <sz val="11"/>
        <color theme="1"/>
        <rFont val="Calibri"/>
        <family val="2"/>
        <scheme val="minor"/>
      </rPr>
      <t>Venda de Veículos:</t>
    </r>
    <r>
      <rPr>
        <sz val="11"/>
        <color theme="1"/>
        <rFont val="Calibri"/>
        <family val="2"/>
        <scheme val="minor"/>
      </rPr>
      <t xml:space="preserve"> ACAP</t>
    </r>
  </si>
  <si>
    <r>
      <rPr>
        <b/>
        <sz val="11"/>
        <color theme="1"/>
        <rFont val="Calibri"/>
        <family val="2"/>
        <scheme val="minor"/>
      </rPr>
      <t xml:space="preserve">Indicadores de Mobilidade: </t>
    </r>
    <r>
      <rPr>
        <sz val="11"/>
        <color theme="1"/>
        <rFont val="Calibri"/>
        <family val="2"/>
        <scheme val="minor"/>
      </rPr>
      <t>Google Analytics</t>
    </r>
  </si>
  <si>
    <t>Comissão Europeia</t>
  </si>
  <si>
    <t>abril</t>
  </si>
  <si>
    <t/>
  </si>
  <si>
    <t>Índice de Volume de Negócios da Indústria</t>
  </si>
  <si>
    <t>2015=100</t>
  </si>
  <si>
    <t>Índice de Emprego na Indústria</t>
  </si>
  <si>
    <t>Bens de Consumo</t>
  </si>
  <si>
    <t>Bens Intermédios</t>
  </si>
  <si>
    <t>Bens de Investimento</t>
  </si>
  <si>
    <t>Energia</t>
  </si>
  <si>
    <t>Índice de Volume de Negócios no Comércio a Retalho</t>
  </si>
  <si>
    <t>Produtos alimentares,  bebidas e tabaco</t>
  </si>
  <si>
    <t>Produtos não alimentares</t>
  </si>
  <si>
    <t>Desempregados</t>
  </si>
  <si>
    <t>IEFP</t>
  </si>
  <si>
    <t>Pedidos de emprego</t>
  </si>
  <si>
    <t>Ofertas de emprego</t>
  </si>
  <si>
    <t>Cartões emitidos no estrangeiro em caixas automáticas em Portugal</t>
  </si>
  <si>
    <t>IEFP - Instituto do Emprego e Formação Profissional</t>
  </si>
  <si>
    <t>Índice de Volume de Negócios nos Serviços</t>
  </si>
  <si>
    <t>Turismo</t>
  </si>
  <si>
    <t>Dormidas de Estrangeiros na Hotelaria</t>
  </si>
  <si>
    <t>milhares pessoas</t>
  </si>
  <si>
    <t>Dormidas de Nacionais na Hotelaria</t>
  </si>
  <si>
    <t>Receitas na Hotelaria</t>
  </si>
  <si>
    <t>milhares euros</t>
  </si>
  <si>
    <t>Serviço Telefónico - Voz (min.)</t>
  </si>
  <si>
    <t>Internet (GB)</t>
  </si>
  <si>
    <t>0,7%</t>
  </si>
  <si>
    <t>0,8%</t>
  </si>
  <si>
    <t>maio</t>
  </si>
  <si>
    <t>2º trimestre</t>
  </si>
  <si>
    <t>4º trimestre</t>
  </si>
  <si>
    <t>3º trimestre</t>
  </si>
  <si>
    <t>Contas Nacionais Trimestrais (Base 2016 - Valores Constantes)</t>
  </si>
  <si>
    <t>Formação Bruta de Capital</t>
  </si>
  <si>
    <t>milhões euros</t>
  </si>
  <si>
    <t>Exportações</t>
  </si>
  <si>
    <t>Despesa Consumo Final Administrações Públicas</t>
  </si>
  <si>
    <t>Despesa Consumo Final Famílias</t>
  </si>
  <si>
    <t>Tráfego Aeroportuário</t>
  </si>
  <si>
    <t>VINCI</t>
  </si>
  <si>
    <t>Número de Passageiros</t>
  </si>
  <si>
    <t>Lisboatvh</t>
  </si>
  <si>
    <t>Portotvh</t>
  </si>
  <si>
    <t>Faro</t>
  </si>
  <si>
    <t>Farotvh</t>
  </si>
  <si>
    <t>Madeira</t>
  </si>
  <si>
    <t>Madeiratvh</t>
  </si>
  <si>
    <t>Açores</t>
  </si>
  <si>
    <t>Açorestvh</t>
  </si>
  <si>
    <t>TOTAL</t>
  </si>
  <si>
    <t>TOTALtvh</t>
  </si>
  <si>
    <t>Movimento de Voos Comerciais</t>
  </si>
  <si>
    <t>nº voos</t>
  </si>
  <si>
    <t>VINCI - VINCI Airports</t>
  </si>
  <si>
    <t>Ministério das Finanças</t>
  </si>
  <si>
    <t>cartões emitidos no estrangeiro em TPA em Portugal</t>
  </si>
  <si>
    <t>0.9%</t>
  </si>
  <si>
    <t>Conselho de Finanças Públicas</t>
  </si>
  <si>
    <t>Média</t>
  </si>
  <si>
    <t>OCDE</t>
  </si>
  <si>
    <t>Dívida Pública (%PIB)</t>
  </si>
  <si>
    <t>junho</t>
  </si>
  <si>
    <t>Cenário optimista</t>
  </si>
  <si>
    <t>Cenário pessimista</t>
  </si>
  <si>
    <t>Cenário base / central</t>
  </si>
  <si>
    <t>Layoff Simp.</t>
  </si>
  <si>
    <t>Indicadores Económicos - Síntese Covid-19</t>
  </si>
  <si>
    <t xml:space="preserve">Indicadores de Comunicações - variação face ao período pré-covid </t>
  </si>
  <si>
    <t>julho</t>
  </si>
  <si>
    <t>agosto</t>
  </si>
  <si>
    <t>setembro</t>
  </si>
  <si>
    <t>Est. Emergência</t>
  </si>
  <si>
    <t>FMI</t>
  </si>
  <si>
    <t>outubro</t>
  </si>
  <si>
    <t>novembro</t>
  </si>
  <si>
    <t>dezembro</t>
  </si>
  <si>
    <t>Encomendas (volume semanal)</t>
  </si>
  <si>
    <t>PIB (volume VH %)</t>
  </si>
  <si>
    <t>Cenário base</t>
  </si>
  <si>
    <t>Dados apresentados como variações % face ao valor de baseline (valor mediano de nr. de visitas e duração por local e dia de semana no período de 3-jan a 6-fev de 2020)</t>
  </si>
  <si>
    <t>Indicador de Atividade Económica - DEI</t>
  </si>
  <si>
    <t>DEI</t>
  </si>
  <si>
    <t>DEI (média móvel semanal)</t>
  </si>
  <si>
    <t>PIB (tvh trimestral)</t>
  </si>
  <si>
    <t>Fonte: Banco de Portugal</t>
  </si>
  <si>
    <t>Indicadores de conjuntura semanais - Síntese Covid-19</t>
  </si>
  <si>
    <t>Período pré-COVID-19 considerado: período anterior ao início das medidas excepcionais e temporárias associadas ao COVID-19 - 2 a 8 março de 2020</t>
  </si>
  <si>
    <t>NrTrabalhadores</t>
  </si>
  <si>
    <t>Fluxos</t>
  </si>
  <si>
    <t>1 jan - 17 mar 2020</t>
  </si>
  <si>
    <t>Variação Percentual</t>
  </si>
  <si>
    <t>Comércio Físico</t>
  </si>
  <si>
    <t>18 mar - 3 maio 2020</t>
  </si>
  <si>
    <t>4 maio - 8 nov 2020</t>
  </si>
  <si>
    <t>9 nov 2020 - 14 jan 2021</t>
  </si>
  <si>
    <t>15 jan - 28 fev 2021</t>
  </si>
  <si>
    <t>Comércio Online</t>
  </si>
  <si>
    <t xml:space="preserve">% de Compras Essenciais no total </t>
  </si>
  <si>
    <r>
      <t xml:space="preserve">% de Compras </t>
    </r>
    <r>
      <rPr>
        <b/>
        <i/>
        <sz val="11"/>
        <color theme="0"/>
        <rFont val="Calibri"/>
        <family val="2"/>
        <scheme val="minor"/>
      </rPr>
      <t>Sectores Selecionados</t>
    </r>
    <r>
      <rPr>
        <b/>
        <sz val="11"/>
        <color theme="0"/>
        <rFont val="Calibri"/>
        <family val="2"/>
        <scheme val="minor"/>
      </rPr>
      <t xml:space="preserve"> no total</t>
    </r>
  </si>
  <si>
    <t xml:space="preserve">Notas: Variações avaliadas face ao período homólogo. 
</t>
  </si>
  <si>
    <t>Para Comércio Físico, a categoria Compras Essenciais compreende as compras realizadas em estabelecimentos de distribuição alimentar, farmácias e parafarmácias.</t>
  </si>
  <si>
    <t>No segmento de Comércio Online, a avaliação de sectores selecionados define comércio alimentar e retalho, restauração, Food Delivery e Takeaway e Entretenimento, Cultura e Subscrições.</t>
  </si>
  <si>
    <t>Valor de Referência: média de comboios realizados durante os dias úteis da semana de referência - 12 a 18 de Janeiro de 2020; entre parentêsis consta a média de comboios realizados durante o fim de semana da semana de referência indicada (a avaliação apresentada para cada dia da semana resulta de uma comparação com o dia da semana respectivo da semana de referência)</t>
  </si>
  <si>
    <t>VENDA DE VEÍCULOS AUTOMÓVEIS</t>
  </si>
  <si>
    <t>Indicador de Atividade Económica - Dados</t>
  </si>
  <si>
    <t>Indicador de Sentimento Económico</t>
  </si>
  <si>
    <t>CE</t>
  </si>
  <si>
    <t>Indicador de Expectativa de Emprego</t>
  </si>
  <si>
    <t>Carteira Encomendas Externas (Indústria Transformadora)</t>
  </si>
  <si>
    <t>tvh (sre/mm3m)</t>
  </si>
  <si>
    <t>tvh (vcs)</t>
  </si>
  <si>
    <t>n.d.</t>
  </si>
  <si>
    <t>n.d</t>
  </si>
  <si>
    <t>Valor de Referência: Média diária de Aeronaves aterradas nos aeroportos de Lisboa e Porto no ano de 2019, INE</t>
  </si>
  <si>
    <r>
      <rPr>
        <b/>
        <sz val="11"/>
        <color theme="1"/>
        <rFont val="Calibri"/>
        <family val="2"/>
        <scheme val="minor"/>
      </rPr>
      <t>Transporte Aéreos:</t>
    </r>
    <r>
      <rPr>
        <sz val="11"/>
        <color theme="1"/>
        <rFont val="Calibri"/>
        <family val="2"/>
        <scheme val="minor"/>
      </rPr>
      <t xml:space="preserve"> FlightRadar, aeronaves aterradas nos aeroportos de Lisboa e Porto</t>
    </r>
  </si>
  <si>
    <t>4 out 2021 - 31 out 2021</t>
  </si>
  <si>
    <t>1 nov 2021 - 28 nov 2021</t>
  </si>
  <si>
    <t>29 nov 2021 - 26 dez 2021</t>
  </si>
  <si>
    <t>27 nov 2021 - 30 jan 2022</t>
  </si>
  <si>
    <t>31 jan 2022 - 27 fev 2022</t>
  </si>
  <si>
    <t>Universidade Católica</t>
  </si>
  <si>
    <t>O  Indicador Diário de Atividade Económica para Portugal, divulgado pelo Banco de Portugal, sintetiza informação diária de diversas dimensões da atividade económica, permitindo a identificação de alterações na atividade económica no muito curto-prazo. 
O Gráfico 1. apresenta a evolução do indicador (uma taxa de variação homóloga), em conjunto com a evolução do PIB trimestral.  O Gráfico 2. apresenta uma taxa trienal acumulada (corresponde a acumular as taxas de variação, em dias homólogos, para três anos consecutivos) e permite avaliar os efeitos da pandemia na atividade económica em 2022, mitigando assim os efeitos base decorrentes de 2020 e 2021.</t>
  </si>
  <si>
    <t>DEI acumulado num período de 3 anos</t>
  </si>
  <si>
    <t>DEI acumulado num período de 3 anos (média móvel semanal)</t>
  </si>
  <si>
    <t>28 fev 2022 - 27 mar 2022</t>
  </si>
  <si>
    <t>28 mar 2022 - 24 abr 2022</t>
  </si>
  <si>
    <t>Valor de Referência: Valor mediano de veículos vendidos por dia no período de Janeiro a Dezembro de 2019 (o cálculo da média diária apenas tem em conta dias úteis). A avaliação realizada através do esquema de cores não é aplicada aos dias de fim-de-semana e aos feriados.</t>
  </si>
  <si>
    <t>Inquérito Rápido e Excepcional às Empresas - COVID-19 - Fevereiro 2021</t>
  </si>
  <si>
    <t>Q1. Qual a situação que melhor descreve a sua empresa na 1ª quinzena de fevereiro de 2021?</t>
  </si>
  <si>
    <t>Unidade: percentagem de empresas</t>
  </si>
  <si>
    <t>Período de realização do inquérito</t>
  </si>
  <si>
    <t>Mantém-se, mesmo que parcialmente, em produção ou funcionamento</t>
  </si>
  <si>
    <t>Encerrou temporariamente</t>
  </si>
  <si>
    <t>Encerrou definitivamente</t>
  </si>
  <si>
    <t>1º Quinzena de Fevereiro</t>
  </si>
  <si>
    <t>Q2. Na 1ª quinzena de fevereiro de 2021, a pandemia COVID-19 teve impacto no volume de negócios da sua empresa? (Compare com o valor do volume de negócio registado no mesmo período do ano anterior, antes dos efeitos da pandemia)</t>
  </si>
  <si>
    <t>Sim, uma redução</t>
  </si>
  <si>
    <t>Sim, um aumento</t>
  </si>
  <si>
    <t>Não tem impacto</t>
  </si>
  <si>
    <t>Não sabe / Não responde</t>
  </si>
  <si>
    <t>Q2. Como compara o nível do volume de negócios da sua empresa na 1ª quinzena de fevereiro de 2021, com o nível durante o 1º confinamento? (Compare com o nível do volume de negócio registado na primeira quinzena de abril de 2020)</t>
  </si>
  <si>
    <t>Está acima</t>
  </si>
  <si>
    <t>Está igual</t>
  </si>
  <si>
    <t>Está abaixo</t>
  </si>
  <si>
    <t xml:space="preserve">Q9. Qual a importância das medidas de que beneficia atualmente para a situação de liquidez da sua empresa?  </t>
  </si>
  <si>
    <t>Layoff simplificado</t>
  </si>
  <si>
    <t>Apoio à retoma progressiva/Apoio simplificado para microempresas</t>
  </si>
  <si>
    <t>Moratória ao pagamento de juros e capital de créditos já existentes</t>
  </si>
  <si>
    <t>Programa Apoiar: Apoiar.pt, Apoiar restauração e Apoiar + simples</t>
  </si>
  <si>
    <t>Programa Apoiar: Rendas</t>
  </si>
  <si>
    <t>Acesso a novos créditos com juros bonificados ou garantias do Estado</t>
  </si>
  <si>
    <t>A empresa beneficia atualmente e a medida é muito importante</t>
  </si>
  <si>
    <t>A empresa beneficia atualmente e a medida é pouco importante</t>
  </si>
  <si>
    <t>A empresa não beneficia atualmente desta medida</t>
  </si>
  <si>
    <t>Inquérito Rápido e Excepcional às Empresas - COVID-19 - Novembro</t>
  </si>
  <si>
    <t xml:space="preserve">Q4. Qual a importância das medidas de que beneficia atualmente para a situação de liquidez da sua empresa?  </t>
  </si>
  <si>
    <t>Apoio à retoma progressiva/ Layoff simplificado</t>
  </si>
  <si>
    <t>Incentivo extraordinário à normalização da atividade económica</t>
  </si>
  <si>
    <t>Suspensão do pagamento de obrigações fiscais e contributivas</t>
  </si>
  <si>
    <t>Muito importante</t>
  </si>
  <si>
    <t>Pouco importante</t>
  </si>
  <si>
    <t>NS/NR</t>
  </si>
  <si>
    <t>Semana de 11 a 19 de novembro</t>
  </si>
  <si>
    <t xml:space="preserve">Q5. Qual é a expectativa para o número de postos de trabalho na sua empresa no final de 2020 e de 2021?  (Compare com a situação atual)  </t>
  </si>
  <si>
    <t>A empresa planeia diminuir os postos de trabalho</t>
  </si>
  <si>
    <t>A empresa planeia manter os postos de trabalho</t>
  </si>
  <si>
    <t>A empresa planeia aumentar os postos de trabalho</t>
  </si>
  <si>
    <t>Q5. Num cenário de agravamento das medidas de contenção da pandemia e de ausência de medidas adicionais de apoio, quanto tempo estima que a sua empresa conseguirá subsistir? (Considere um cenário próximo do observado durante o Estado de emergência que vigorou de 18 de março a 2 de maio)
(Considere um cenário próximo do observado durante o Estado de emergência que vigorou de 18 de março a 2 de maio)</t>
  </si>
  <si>
    <t xml:space="preserve">Estima que a empresa conseguirá subsistir </t>
  </si>
  <si>
    <t>Não prevê encerramento</t>
  </si>
  <si>
    <t>Inquérito Rápido e Excepcional às Empresas - COVID-19 - Período Abril - Julho</t>
  </si>
  <si>
    <t>Qual a situação que melhor descreve a sua empresa nesta semana?</t>
  </si>
  <si>
    <t>Nesta semana, a pandemia COVID-19 está a ter um impacto no volume de negócios da sua empresa?</t>
  </si>
  <si>
    <t>Não sabe / não responde</t>
  </si>
  <si>
    <t>Semana de 6 a 10 de abril</t>
  </si>
  <si>
    <t>Semana de 13 a 17 de abril</t>
  </si>
  <si>
    <t>Semana de 20 a 24 de abril</t>
  </si>
  <si>
    <t>Semana de 27 de abril a 1 de maio</t>
  </si>
  <si>
    <t>Semana de 27-abr a 1-maio</t>
  </si>
  <si>
    <t>1º Quinzena de Maio</t>
  </si>
  <si>
    <t>2º Quinzena de Maio</t>
  </si>
  <si>
    <t>1º Quinzena de Junho</t>
  </si>
  <si>
    <t>2º Quinzena de Junho</t>
  </si>
  <si>
    <t>1º Quinzena de Julho</t>
  </si>
  <si>
    <t xml:space="preserve">Q4. Nesta semana, a pandemia COVID-19 está a ter um impacto no número de pessoas ao serviço efetivamente a trabalhar na sua empresa? </t>
  </si>
  <si>
    <t>Q6. A sua empresa beneficiou ou está a planear beneficiar de uma ou mais das seguintes medidas apresentadas pelo Governo devido à pandemia COVID-19?</t>
  </si>
  <si>
    <t>Outras medidas</t>
  </si>
  <si>
    <t>Já beneficiou</t>
  </si>
  <si>
    <t>Está a planear beneficiar</t>
  </si>
  <si>
    <t>Não beneficiou nem planeia beneficiar</t>
  </si>
  <si>
    <t>Não elegível</t>
  </si>
  <si>
    <t>Fonte: INE</t>
  </si>
  <si>
    <t>Inquérito Rápido e Excepcional às Empresas - COVID-19 - Maio 2022</t>
  </si>
  <si>
    <t>Q1. Tendo em conta as várias restrições impostas devido à pandemia COVID-19 e o seu efeito na atividade da empresa, considera que, atualmente, já estão restabelecidas as condições normais de atividade da empresa?</t>
  </si>
  <si>
    <t>Sim, a atividade da empresa já alcançou ou ultrapassou o nível pré-pandemia</t>
  </si>
  <si>
    <t>Sim, mas a atividade da empresa ainda se encontra abaixo do nível pré-pandemia</t>
  </si>
  <si>
    <t>Não</t>
  </si>
  <si>
    <t>Q4. Indique a sua melhor estimativa para a evolução do volume de negócios da empresa em 2022 face a 2021:</t>
  </si>
  <si>
    <t>Redução</t>
  </si>
  <si>
    <t>Aumento</t>
  </si>
  <si>
    <t>Manutenção</t>
  </si>
  <si>
    <t>Não sabe/não responde</t>
  </si>
  <si>
    <t>Q4. Qual o impacto da recente conjuntura internacional – em particular o conflito na Ucrânia, o aumento dos custos energéticos e a dificuldade no acesso a matérias-primas – nesta estimativa?</t>
  </si>
  <si>
    <t>Impacto da conjuntura internacional na evolução do volume de negócios da empresa em 2022 face a 2021</t>
  </si>
  <si>
    <t>Impacto muito positivo</t>
  </si>
  <si>
    <t>Impacto positivo</t>
  </si>
  <si>
    <t>Sem impacto</t>
  </si>
  <si>
    <t>Impacto negativo</t>
  </si>
  <si>
    <t>Impacto muito negativo</t>
  </si>
  <si>
    <t>Q4. Indique como avalia a importância das seguintes medidas de apoio anunciadas pelo Governo para a sua empresa:</t>
  </si>
  <si>
    <t>Linha “Apoio à produção com garantia pública disponibilizada pelo Banco de Fomento”</t>
  </si>
  <si>
    <t>Alterações fiscais (em sede de ISP e IUC)</t>
  </si>
  <si>
    <t>Flexibilização dos pagamentos fiscais e diferimento das contribuições para a Segurança Social</t>
  </si>
  <si>
    <t>Compensação fiscal das subidas da receita do IVA nos combustíveis</t>
  </si>
  <si>
    <t>Muito relevante</t>
  </si>
  <si>
    <t>Relevante</t>
  </si>
  <si>
    <t>Pouco ou nada relevante</t>
  </si>
  <si>
    <t>Não aplicável</t>
  </si>
  <si>
    <t>25 abr 2022 - 29 mai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</si>
</sst>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8" formatCode="#,##0.00\ &quot;€&quot;;[Red]\-#,##0.00\ &quot;€&quot;"/>
    <numFmt numFmtId="164" formatCode="_-* #,##0.00\ _€_-;\-* #,##0.00\ _€_-;_-* &quot;-&quot;??\ _€_-;_-@_-"/>
    <numFmt numFmtId="165" formatCode="0.0"/>
    <numFmt numFmtId="166" formatCode="[$-816]d\ &quot;de&quot;\ mmmm\ &quot;de&quot;\ yyyy;@"/>
    <numFmt numFmtId="167" formatCode="0.000"/>
    <numFmt numFmtId="168" formatCode="0.0%"/>
    <numFmt numFmtId="169" formatCode="#,##0.0"/>
    <numFmt numFmtId="170" formatCode="[$-816]d/mmm/yy;@"/>
    <numFmt numFmtId="171" formatCode="_-* #,##0.0\ &quot;€&quot;_-;\-* #,##0.0\ &quot;€&quot;_-;_-* &quot;-&quot;??\ &quot;€&quot;_-;_-@_-"/>
    <numFmt numFmtId="172" formatCode="[$-816]mmm/yy;@"/>
    <numFmt numFmtId="173" formatCode="dd\-mm\-yyyy;@"/>
    <numFmt numFmtId="174" formatCode="#,##0.0\ &quot;€&quot;;[Red]\-#,##0.0\ &quot;€&quot;"/>
    <numFmt numFmtId="175" formatCode="0_ ;\-0\ "/>
  </numFmts>
  <fonts count="6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Arial"/>
      <family val="2"/>
    </font>
    <font>
      <i/>
      <sz val="18"/>
      <color rgb="FF00599D"/>
      <name val="Arial"/>
      <family val="2"/>
    </font>
    <font>
      <sz val="12"/>
      <name val="Arial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Times New Roman"/>
      <family val="1"/>
    </font>
    <font>
      <sz val="11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u/>
      <sz val="10"/>
      <color indexed="12"/>
      <name val="Arial"/>
      <family val="2"/>
    </font>
    <font>
      <b/>
      <sz val="14"/>
      <color rgb="FF00599D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color indexed="8"/>
      <name val="Calibri"/>
      <family val="2"/>
    </font>
    <font>
      <sz val="8"/>
      <color theme="8" tint="-0.499984740745262"/>
      <name val="Calibri"/>
      <family val="2"/>
      <scheme val="minor"/>
    </font>
    <font>
      <b/>
      <sz val="12.5"/>
      <color theme="0"/>
      <name val="Calibri"/>
      <family val="2"/>
      <scheme val="minor"/>
    </font>
    <font>
      <b/>
      <sz val="14"/>
      <color rgb="FF1F497D"/>
      <name val="Calibri"/>
      <family val="2"/>
      <scheme val="minor"/>
    </font>
    <font>
      <b/>
      <sz val="10"/>
      <color rgb="FF1F497D"/>
      <name val="Calibri"/>
      <family val="2"/>
      <scheme val="minor"/>
    </font>
    <font>
      <sz val="11"/>
      <color rgb="FF1F497D"/>
      <name val="Calibri"/>
      <family val="2"/>
      <scheme val="minor"/>
    </font>
    <font>
      <b/>
      <sz val="11"/>
      <color rgb="FF1F497D"/>
      <name val="Calibri"/>
      <family val="2"/>
      <scheme val="minor"/>
    </font>
    <font>
      <sz val="12"/>
      <name val="Calibri"/>
      <family val="2"/>
      <scheme val="minor"/>
    </font>
    <font>
      <sz val="14"/>
      <color rgb="FF00599D"/>
      <name val="Calibri"/>
      <family val="2"/>
      <scheme val="minor"/>
    </font>
    <font>
      <sz val="18"/>
      <color theme="1"/>
      <name val="Calibri"/>
      <family val="2"/>
      <scheme val="minor"/>
    </font>
    <font>
      <i/>
      <sz val="18"/>
      <color rgb="FF00599D"/>
      <name val="Calibri"/>
      <family val="2"/>
      <scheme val="minor"/>
    </font>
    <font>
      <sz val="18"/>
      <color rgb="FF00599D"/>
      <name val="Calibri"/>
      <family val="2"/>
      <scheme val="minor"/>
    </font>
    <font>
      <b/>
      <sz val="12"/>
      <color rgb="FF1F497D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theme="8" tint="-0.499984740745262"/>
      <name val="Calibri"/>
      <family val="2"/>
      <scheme val="minor"/>
    </font>
    <font>
      <b/>
      <sz val="9"/>
      <color rgb="FF1F497D"/>
      <name val="Calibri"/>
      <family val="2"/>
      <scheme val="minor"/>
    </font>
    <font>
      <sz val="12"/>
      <color theme="8" tint="-0.499984740745262"/>
      <name val="Calibri"/>
      <family val="2"/>
      <scheme val="minor"/>
    </font>
    <font>
      <b/>
      <sz val="11.5"/>
      <color theme="0"/>
      <name val="Calibri"/>
      <family val="2"/>
      <scheme val="minor"/>
    </font>
    <font>
      <sz val="11.5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9"/>
      <name val="Calibri"/>
      <family val="2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b/>
      <sz val="16"/>
      <color rgb="FF00599D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theme="8" tint="-0.499984740745262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EEECE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1F497D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BFB97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8F8F8"/>
        <bgColor indexed="64"/>
      </patternFill>
    </fill>
  </fills>
  <borders count="10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theme="1" tint="0.499984740745262"/>
      </left>
      <right/>
      <top/>
      <bottom/>
      <diagonal/>
    </border>
    <border>
      <left style="thin">
        <color theme="0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/>
      <top/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/>
      <right style="hair">
        <color auto="1"/>
      </right>
      <top style="thin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/>
      <right/>
      <top/>
      <bottom style="thin">
        <color rgb="FF00599D"/>
      </bottom>
      <diagonal/>
    </border>
    <border>
      <left/>
      <right/>
      <top/>
      <bottom style="thin">
        <color theme="3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medium">
        <color theme="0"/>
      </left>
      <right style="medium">
        <color theme="0"/>
      </right>
      <top style="thin">
        <color theme="0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2"/>
      </bottom>
      <diagonal/>
    </border>
    <border>
      <left style="thick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ck">
        <color theme="0"/>
      </left>
      <right/>
      <top style="thin">
        <color theme="0"/>
      </top>
      <bottom style="thin">
        <color theme="0"/>
      </bottom>
      <diagonal/>
    </border>
    <border>
      <left/>
      <right style="thick">
        <color theme="0"/>
      </right>
      <top style="thin">
        <color theme="0"/>
      </top>
      <bottom/>
      <diagonal/>
    </border>
    <border>
      <left/>
      <right style="thick">
        <color theme="0"/>
      </right>
      <top/>
      <bottom/>
      <diagonal/>
    </border>
    <border>
      <left style="thick">
        <color theme="0"/>
      </left>
      <right style="thin">
        <color theme="0"/>
      </right>
      <top style="thin">
        <color theme="0"/>
      </top>
      <bottom/>
      <diagonal/>
    </border>
    <border>
      <left/>
      <right style="thick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theme="0"/>
      </right>
      <top style="thin">
        <color auto="1"/>
      </top>
      <bottom/>
      <diagonal/>
    </border>
    <border>
      <left style="medium">
        <color theme="0"/>
      </left>
      <right style="medium">
        <color theme="0"/>
      </right>
      <top style="thin">
        <color auto="1"/>
      </top>
      <bottom/>
      <diagonal/>
    </border>
    <border>
      <left style="thin">
        <color auto="1"/>
      </left>
      <right style="medium">
        <color theme="0"/>
      </right>
      <top/>
      <bottom/>
      <diagonal/>
    </border>
    <border>
      <left style="thin">
        <color auto="1"/>
      </left>
      <right style="medium">
        <color theme="0"/>
      </right>
      <top/>
      <bottom style="thin">
        <color auto="1"/>
      </bottom>
      <diagonal/>
    </border>
    <border>
      <left style="medium">
        <color theme="0"/>
      </left>
      <right style="medium">
        <color theme="0"/>
      </right>
      <top/>
      <bottom style="thin">
        <color auto="1"/>
      </bottom>
      <diagonal/>
    </border>
    <border>
      <left style="medium">
        <color theme="0"/>
      </left>
      <right/>
      <top style="medium">
        <color theme="0"/>
      </top>
      <bottom style="thin">
        <color auto="1"/>
      </bottom>
      <diagonal/>
    </border>
    <border>
      <left style="medium">
        <color theme="0"/>
      </left>
      <right style="thin">
        <color auto="1"/>
      </right>
      <top style="medium">
        <color theme="0"/>
      </top>
      <bottom style="thin">
        <color auto="1"/>
      </bottom>
      <diagonal/>
    </border>
    <border>
      <left/>
      <right style="thin">
        <color auto="1"/>
      </right>
      <top style="medium">
        <color theme="0"/>
      </top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 style="thick">
        <color theme="0"/>
      </left>
      <right style="thin">
        <color theme="0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medium">
        <color theme="0"/>
      </left>
      <right/>
      <top style="thin">
        <color theme="0"/>
      </top>
      <bottom style="medium">
        <color theme="0"/>
      </bottom>
      <diagonal/>
    </border>
    <border>
      <left/>
      <right/>
      <top style="thin">
        <color theme="0"/>
      </top>
      <bottom style="medium">
        <color theme="0"/>
      </bottom>
      <diagonal/>
    </border>
    <border>
      <left/>
      <right style="thick">
        <color theme="0"/>
      </right>
      <top style="thin">
        <color theme="0"/>
      </top>
      <bottom style="medium">
        <color theme="0"/>
      </bottom>
      <diagonal/>
    </border>
    <border>
      <left style="medium">
        <color theme="0"/>
      </left>
      <right style="thick">
        <color theme="0"/>
      </right>
      <top style="medium">
        <color theme="0"/>
      </top>
      <bottom/>
      <diagonal/>
    </border>
    <border>
      <left style="medium">
        <color theme="0"/>
      </left>
      <right style="thick">
        <color theme="0"/>
      </right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theme="0" tint="-0.14990691854609822"/>
      </bottom>
      <diagonal/>
    </border>
    <border>
      <left style="thin">
        <color theme="0" tint="-0.14990691854609822"/>
      </left>
      <right/>
      <top/>
      <bottom style="thin">
        <color theme="0" tint="-0.14990691854609822"/>
      </bottom>
      <diagonal/>
    </border>
    <border>
      <left style="thick">
        <color theme="0"/>
      </left>
      <right style="thin">
        <color theme="0" tint="-0.14993743705557422"/>
      </right>
      <top style="thin">
        <color theme="0" tint="-0.14993743705557422"/>
      </top>
      <bottom style="thin">
        <color theme="0" tint="-0.14990691854609822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0691854609822"/>
      </bottom>
      <diagonal/>
    </border>
    <border>
      <left/>
      <right/>
      <top style="thin">
        <color theme="0" tint="-0.14993743705557422"/>
      </top>
      <bottom style="thin">
        <color theme="0" tint="-0.14990691854609822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0691854609822"/>
      </left>
      <right/>
      <top style="thin">
        <color theme="0" tint="-0.14990691854609822"/>
      </top>
      <bottom/>
      <diagonal/>
    </border>
    <border>
      <left/>
      <right/>
      <top style="thin">
        <color theme="0" tint="-0.14990691854609822"/>
      </top>
      <bottom/>
      <diagonal/>
    </border>
    <border>
      <left style="thick">
        <color theme="0"/>
      </left>
      <right/>
      <top style="thin">
        <color theme="0" tint="-0.14990691854609822"/>
      </top>
      <bottom style="thin">
        <color theme="0" tint="-0.14993743705557422"/>
      </bottom>
      <diagonal/>
    </border>
    <border>
      <left/>
      <right/>
      <top style="thin">
        <color theme="0" tint="-0.14990691854609822"/>
      </top>
      <bottom style="thin">
        <color theme="0" tint="-0.14993743705557422"/>
      </bottom>
      <diagonal/>
    </border>
    <border>
      <left style="thin">
        <color theme="0" tint="-0.14996795556505021"/>
      </left>
      <right style="medium">
        <color theme="0" tint="-0.14990691854609822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theme="0" tint="-0.14990691854609822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medium">
        <color theme="0" tint="-0.1498764000366222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theme="0" tint="-0.1498764000366222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medium">
        <color theme="0" tint="-0.1498458815271462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0" tint="-0.14993743705557422"/>
      </top>
      <bottom style="thin">
        <color theme="0" tint="-0.14996795556505021"/>
      </bottom>
      <diagonal/>
    </border>
    <border>
      <left/>
      <right/>
      <top style="thin">
        <color theme="2"/>
      </top>
      <bottom/>
      <diagonal/>
    </border>
    <border>
      <left/>
      <right/>
      <top style="thin">
        <color theme="2"/>
      </top>
      <bottom style="thin">
        <color theme="2"/>
      </bottom>
      <diagonal/>
    </border>
    <border>
      <left/>
      <right style="thick">
        <color theme="0"/>
      </right>
      <top style="thin">
        <color theme="0" tint="-0.14990691854609822"/>
      </top>
      <bottom style="thin">
        <color theme="0" tint="-0.14993743705557422"/>
      </bottom>
      <diagonal/>
    </border>
    <border>
      <left style="thick">
        <color theme="0"/>
      </left>
      <right style="thin">
        <color theme="0"/>
      </right>
      <top style="thin">
        <color theme="0" tint="-0.14990691854609822"/>
      </top>
      <bottom style="thin">
        <color theme="0" tint="-0.14993743705557422"/>
      </bottom>
      <diagonal/>
    </border>
    <border>
      <left style="thin">
        <color theme="0"/>
      </left>
      <right style="thin">
        <color theme="0"/>
      </right>
      <top style="thin">
        <color theme="0" tint="-0.14990691854609822"/>
      </top>
      <bottom style="thin">
        <color theme="0" tint="-0.14993743705557422"/>
      </bottom>
      <diagonal/>
    </border>
    <border>
      <left style="thin">
        <color theme="0"/>
      </left>
      <right/>
      <top style="thin">
        <color theme="0" tint="-0.14990691854609822"/>
      </top>
      <bottom style="thin">
        <color theme="0" tint="-0.14993743705557422"/>
      </bottom>
      <diagonal/>
    </border>
    <border>
      <left style="thin">
        <color theme="0"/>
      </left>
      <right style="thick">
        <color theme="0"/>
      </right>
      <top style="thin">
        <color theme="0" tint="-0.14990691854609822"/>
      </top>
      <bottom style="thin">
        <color theme="0" tint="-0.14993743705557422"/>
      </bottom>
      <diagonal/>
    </border>
    <border>
      <left style="thin">
        <color theme="0"/>
      </left>
      <right style="thin">
        <color theme="0" tint="-0.14993743705557422"/>
      </right>
      <top style="thin">
        <color theme="0" tint="-0.14990691854609822"/>
      </top>
      <bottom style="thin">
        <color theme="0" tint="-0.14993743705557422"/>
      </bottom>
      <diagonal/>
    </border>
    <border>
      <left style="thin">
        <color theme="0"/>
      </left>
      <right style="thin">
        <color theme="0"/>
      </right>
      <top style="thin">
        <color theme="0" tint="-0.14993743705557422"/>
      </top>
      <bottom style="thin">
        <color theme="0" tint="-0.14990691854609822"/>
      </bottom>
      <diagonal/>
    </border>
    <border>
      <left style="thin">
        <color theme="0" tint="-0.14993743705557422"/>
      </left>
      <right/>
      <top style="thin">
        <color theme="0" tint="-0.14993743705557422"/>
      </top>
      <bottom style="thin">
        <color theme="0" tint="-0.14990691854609822"/>
      </bottom>
      <diagonal/>
    </border>
    <border>
      <left/>
      <right style="thick">
        <color theme="0"/>
      </right>
      <top style="thin">
        <color theme="0" tint="-0.14993743705557422"/>
      </top>
      <bottom style="thin">
        <color theme="0" tint="-0.14990691854609822"/>
      </bottom>
      <diagonal/>
    </border>
    <border>
      <left/>
      <right style="thick">
        <color theme="0"/>
      </right>
      <top style="thin">
        <color theme="0" tint="-0.14990691854609822"/>
      </top>
      <bottom/>
      <diagonal/>
    </border>
    <border>
      <left style="thick">
        <color theme="0"/>
      </left>
      <right/>
      <top/>
      <bottom style="thin">
        <color theme="0" tint="-0.14993743705557422"/>
      </bottom>
      <diagonal/>
    </border>
    <border>
      <left/>
      <right/>
      <top/>
      <bottom style="thin">
        <color theme="0" tint="-0.14993743705557422"/>
      </bottom>
      <diagonal/>
    </border>
    <border>
      <left/>
      <right style="thick">
        <color theme="0"/>
      </right>
      <top/>
      <bottom style="thin">
        <color theme="0" tint="-0.1499069185460982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0" fontId="8" fillId="0" borderId="0"/>
    <xf numFmtId="0" fontId="1" fillId="0" borderId="0"/>
    <xf numFmtId="0" fontId="12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16" fillId="0" borderId="0"/>
    <xf numFmtId="0" fontId="19" fillId="0" borderId="0" applyNumberFormat="0" applyFill="0" applyBorder="0" applyAlignment="0" applyProtection="0">
      <alignment vertical="top"/>
      <protection locked="0"/>
    </xf>
    <xf numFmtId="0" fontId="22" fillId="0" borderId="0"/>
    <xf numFmtId="164" fontId="1" fillId="0" borderId="0" applyFont="0" applyFill="0" applyBorder="0" applyAlignment="0" applyProtection="0"/>
  </cellStyleXfs>
  <cellXfs count="691">
    <xf numFmtId="0" fontId="0" fillId="0" borderId="0" xfId="0"/>
    <xf numFmtId="0" fontId="0" fillId="0" borderId="0" xfId="0" applyBorder="1"/>
    <xf numFmtId="0" fontId="0" fillId="3" borderId="0" xfId="0" applyFill="1"/>
    <xf numFmtId="16" fontId="3" fillId="0" borderId="0" xfId="0" applyNumberFormat="1" applyFont="1" applyFill="1" applyAlignment="1">
      <alignment horizontal="center"/>
    </xf>
    <xf numFmtId="0" fontId="8" fillId="0" borderId="0" xfId="1" applyAlignment="1">
      <alignment vertical="center"/>
    </xf>
    <xf numFmtId="0" fontId="9" fillId="4" borderId="0" xfId="2" applyFont="1" applyFill="1" applyAlignment="1">
      <alignment vertical="center"/>
    </xf>
    <xf numFmtId="0" fontId="0" fillId="0" borderId="0" xfId="0" applyAlignment="1">
      <alignment vertical="center"/>
    </xf>
    <xf numFmtId="0" fontId="10" fillId="5" borderId="0" xfId="0" applyFont="1" applyFill="1" applyAlignment="1">
      <alignment horizontal="center" vertical="center"/>
    </xf>
    <xf numFmtId="0" fontId="10" fillId="5" borderId="0" xfId="0" applyFont="1" applyFill="1"/>
    <xf numFmtId="49" fontId="10" fillId="4" borderId="0" xfId="0" applyNumberFormat="1" applyFont="1" applyFill="1" applyAlignment="1">
      <alignment horizontal="center"/>
    </xf>
    <xf numFmtId="0" fontId="10" fillId="5" borderId="0" xfId="0" applyFont="1" applyFill="1" applyAlignment="1">
      <alignment wrapText="1"/>
    </xf>
    <xf numFmtId="0" fontId="3" fillId="0" borderId="0" xfId="0" applyFont="1" applyBorder="1"/>
    <xf numFmtId="16" fontId="3" fillId="0" borderId="5" xfId="0" applyNumberFormat="1" applyFont="1" applyFill="1" applyBorder="1" applyAlignment="1">
      <alignment horizontal="center"/>
    </xf>
    <xf numFmtId="16" fontId="3" fillId="0" borderId="0" xfId="0" applyNumberFormat="1" applyFont="1" applyFill="1" applyBorder="1" applyAlignment="1">
      <alignment horizontal="center"/>
    </xf>
    <xf numFmtId="3" fontId="0" fillId="2" borderId="0" xfId="0" applyNumberFormat="1" applyFill="1" applyAlignment="1">
      <alignment horizontal="right" indent="1"/>
    </xf>
    <xf numFmtId="16" fontId="3" fillId="3" borderId="0" xfId="0" applyNumberFormat="1" applyFont="1" applyFill="1" applyBorder="1" applyAlignment="1">
      <alignment horizontal="center"/>
    </xf>
    <xf numFmtId="3" fontId="0" fillId="6" borderId="0" xfId="0" applyNumberFormat="1" applyFill="1" applyAlignment="1">
      <alignment horizontal="right" indent="1"/>
    </xf>
    <xf numFmtId="0" fontId="11" fillId="0" borderId="0" xfId="0" applyFont="1"/>
    <xf numFmtId="0" fontId="0" fillId="0" borderId="0" xfId="0" applyAlignment="1">
      <alignment horizontal="right" indent="2"/>
    </xf>
    <xf numFmtId="3" fontId="0" fillId="0" borderId="2" xfId="0" applyNumberFormat="1" applyBorder="1" applyAlignment="1">
      <alignment horizontal="right" indent="2"/>
    </xf>
    <xf numFmtId="3" fontId="0" fillId="0" borderId="0" xfId="0" applyNumberFormat="1" applyBorder="1" applyAlignment="1">
      <alignment horizontal="right" indent="2"/>
    </xf>
    <xf numFmtId="3" fontId="0" fillId="0" borderId="2" xfId="0" applyNumberFormat="1" applyFill="1" applyBorder="1" applyAlignment="1">
      <alignment horizontal="right" indent="2"/>
    </xf>
    <xf numFmtId="3" fontId="0" fillId="0" borderId="0" xfId="0" applyNumberFormat="1" applyFill="1" applyBorder="1" applyAlignment="1">
      <alignment horizontal="right" indent="2"/>
    </xf>
    <xf numFmtId="3" fontId="0" fillId="2" borderId="0" xfId="0" applyNumberFormat="1" applyFill="1" applyBorder="1" applyAlignment="1">
      <alignment horizontal="right" indent="1"/>
    </xf>
    <xf numFmtId="3" fontId="0" fillId="2" borderId="5" xfId="0" applyNumberFormat="1" applyFill="1" applyBorder="1"/>
    <xf numFmtId="0" fontId="0" fillId="0" borderId="5" xfId="0" applyBorder="1"/>
    <xf numFmtId="3" fontId="0" fillId="2" borderId="5" xfId="0" applyNumberFormat="1" applyFill="1" applyBorder="1" applyAlignment="1">
      <alignment horizontal="right" indent="1"/>
    </xf>
    <xf numFmtId="0" fontId="3" fillId="7" borderId="0" xfId="0" applyFont="1" applyFill="1" applyBorder="1"/>
    <xf numFmtId="16" fontId="14" fillId="0" borderId="0" xfId="0" applyNumberFormat="1" applyFont="1" applyFill="1" applyBorder="1" applyAlignment="1">
      <alignment horizontal="center"/>
    </xf>
    <xf numFmtId="0" fontId="0" fillId="0" borderId="0" xfId="0"/>
    <xf numFmtId="0" fontId="3" fillId="0" borderId="0" xfId="0" applyFont="1"/>
    <xf numFmtId="0" fontId="5" fillId="0" borderId="0" xfId="0" applyFont="1"/>
    <xf numFmtId="0" fontId="0" fillId="0" borderId="0" xfId="0" applyFont="1"/>
    <xf numFmtId="0" fontId="0" fillId="0" borderId="19" xfId="0" applyBorder="1"/>
    <xf numFmtId="0" fontId="24" fillId="3" borderId="20" xfId="0" applyFont="1" applyFill="1" applyBorder="1" applyAlignment="1">
      <alignment horizontal="center" vertical="center" wrapText="1"/>
    </xf>
    <xf numFmtId="0" fontId="24" fillId="3" borderId="3" xfId="0" applyFont="1" applyFill="1" applyBorder="1" applyAlignment="1">
      <alignment horizontal="center" vertical="center" wrapText="1"/>
    </xf>
    <xf numFmtId="0" fontId="24" fillId="3" borderId="0" xfId="0" applyFont="1" applyFill="1" applyBorder="1" applyAlignment="1">
      <alignment horizontal="center" vertical="center" wrapText="1"/>
    </xf>
    <xf numFmtId="0" fontId="0" fillId="8" borderId="5" xfId="0" applyFill="1" applyBorder="1"/>
    <xf numFmtId="0" fontId="0" fillId="8" borderId="5" xfId="0" applyFill="1" applyBorder="1" applyAlignment="1">
      <alignment horizontal="right" indent="2"/>
    </xf>
    <xf numFmtId="3" fontId="0" fillId="8" borderId="5" xfId="0" applyNumberFormat="1" applyFill="1" applyBorder="1" applyAlignment="1">
      <alignment horizontal="right" indent="2"/>
    </xf>
    <xf numFmtId="3" fontId="0" fillId="8" borderId="5" xfId="0" applyNumberFormat="1" applyFill="1" applyBorder="1" applyAlignment="1">
      <alignment horizontal="right" indent="1"/>
    </xf>
    <xf numFmtId="3" fontId="0" fillId="0" borderId="2" xfId="0" applyNumberFormat="1" applyFill="1" applyBorder="1" applyAlignment="1">
      <alignment horizontal="right" indent="1"/>
    </xf>
    <xf numFmtId="0" fontId="27" fillId="0" borderId="0" xfId="0" applyFont="1" applyAlignment="1">
      <alignment horizontal="right" indent="2"/>
    </xf>
    <xf numFmtId="165" fontId="28" fillId="0" borderId="0" xfId="0" applyNumberFormat="1" applyFont="1" applyBorder="1" applyAlignment="1">
      <alignment horizontal="right" vertical="center" indent="2"/>
    </xf>
    <xf numFmtId="1" fontId="28" fillId="0" borderId="0" xfId="0" applyNumberFormat="1" applyFont="1" applyAlignment="1">
      <alignment horizontal="right" vertical="center" indent="2"/>
    </xf>
    <xf numFmtId="3" fontId="28" fillId="0" borderId="0" xfId="0" applyNumberFormat="1" applyFont="1" applyAlignment="1">
      <alignment horizontal="right" vertical="center" indent="1"/>
    </xf>
    <xf numFmtId="0" fontId="15" fillId="0" borderId="0" xfId="0" applyFont="1" applyFill="1" applyAlignment="1">
      <alignment horizontal="left" indent="2"/>
    </xf>
    <xf numFmtId="0" fontId="3" fillId="0" borderId="0" xfId="0" applyFont="1" applyAlignment="1">
      <alignment horizontal="left" indent="2"/>
    </xf>
    <xf numFmtId="3" fontId="3" fillId="0" borderId="0" xfId="0" applyNumberFormat="1" applyFont="1" applyAlignment="1">
      <alignment horizontal="left" indent="3"/>
    </xf>
    <xf numFmtId="0" fontId="28" fillId="0" borderId="0" xfId="0" applyFont="1"/>
    <xf numFmtId="0" fontId="24" fillId="9" borderId="0" xfId="0" applyFont="1" applyFill="1" applyBorder="1" applyAlignment="1">
      <alignment horizontal="center" vertical="center" wrapText="1"/>
    </xf>
    <xf numFmtId="0" fontId="21" fillId="9" borderId="20" xfId="0" applyFont="1" applyFill="1" applyBorder="1" applyAlignment="1">
      <alignment horizontal="center" vertical="center"/>
    </xf>
    <xf numFmtId="168" fontId="0" fillId="0" borderId="0" xfId="0" applyNumberFormat="1"/>
    <xf numFmtId="0" fontId="29" fillId="5" borderId="0" xfId="0" applyFont="1" applyFill="1"/>
    <xf numFmtId="0" fontId="29" fillId="5" borderId="0" xfId="0" applyFont="1" applyFill="1" applyAlignment="1">
      <alignment wrapText="1"/>
    </xf>
    <xf numFmtId="0" fontId="31" fillId="0" borderId="0" xfId="0" applyFont="1"/>
    <xf numFmtId="0" fontId="9" fillId="5" borderId="0" xfId="1" applyFont="1" applyFill="1" applyAlignment="1">
      <alignment vertical="top" wrapText="1"/>
    </xf>
    <xf numFmtId="0" fontId="32" fillId="5" borderId="0" xfId="1" applyFont="1" applyFill="1" applyAlignment="1">
      <alignment vertical="top" wrapText="1"/>
    </xf>
    <xf numFmtId="0" fontId="33" fillId="5" borderId="0" xfId="1" applyFont="1" applyFill="1" applyAlignment="1">
      <alignment vertical="top" wrapText="1"/>
    </xf>
    <xf numFmtId="0" fontId="33" fillId="5" borderId="0" xfId="1" applyFont="1" applyFill="1" applyAlignment="1">
      <alignment horizontal="center"/>
    </xf>
    <xf numFmtId="0" fontId="13" fillId="5" borderId="0" xfId="3" applyFont="1" applyFill="1" applyAlignment="1"/>
    <xf numFmtId="0" fontId="30" fillId="4" borderId="0" xfId="0" applyFont="1" applyFill="1" applyAlignment="1"/>
    <xf numFmtId="0" fontId="2" fillId="9" borderId="20" xfId="0" applyFont="1" applyFill="1" applyBorder="1" applyAlignment="1">
      <alignment horizontal="center" vertical="center"/>
    </xf>
    <xf numFmtId="0" fontId="2" fillId="9" borderId="20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vertical="center" wrapText="1"/>
    </xf>
    <xf numFmtId="0" fontId="11" fillId="3" borderId="0" xfId="0" applyFont="1" applyFill="1" applyBorder="1" applyAlignment="1">
      <alignment vertical="center" wrapText="1"/>
    </xf>
    <xf numFmtId="16" fontId="3" fillId="12" borderId="5" xfId="0" applyNumberFormat="1" applyFont="1" applyFill="1" applyBorder="1" applyAlignment="1">
      <alignment horizontal="center"/>
    </xf>
    <xf numFmtId="0" fontId="3" fillId="0" borderId="0" xfId="0" applyFont="1" applyAlignment="1">
      <alignment vertical="top" wrapText="1"/>
    </xf>
    <xf numFmtId="0" fontId="0" fillId="0" borderId="0" xfId="0" applyAlignment="1">
      <alignment horizontal="left"/>
    </xf>
    <xf numFmtId="0" fontId="15" fillId="0" borderId="0" xfId="0" applyFont="1" applyAlignment="1">
      <alignment vertical="center" wrapText="1"/>
    </xf>
    <xf numFmtId="0" fontId="5" fillId="8" borderId="0" xfId="0" applyFont="1" applyFill="1" applyBorder="1" applyAlignment="1"/>
    <xf numFmtId="0" fontId="13" fillId="5" borderId="0" xfId="3" applyFont="1" applyFill="1" applyAlignment="1">
      <alignment horizontal="left" indent="2"/>
    </xf>
    <xf numFmtId="0" fontId="11" fillId="5" borderId="0" xfId="0" applyFont="1" applyFill="1" applyAlignment="1">
      <alignment horizontal="left" indent="3"/>
    </xf>
    <xf numFmtId="0" fontId="0" fillId="0" borderId="0" xfId="0" applyAlignment="1">
      <alignment horizontal="center"/>
    </xf>
    <xf numFmtId="9" fontId="5" fillId="0" borderId="0" xfId="0" applyNumberFormat="1" applyFont="1" applyAlignment="1">
      <alignment horizontal="left" vertical="center"/>
    </xf>
    <xf numFmtId="9" fontId="0" fillId="0" borderId="0" xfId="0" applyNumberFormat="1"/>
    <xf numFmtId="9" fontId="5" fillId="0" borderId="0" xfId="0" applyNumberFormat="1" applyFont="1" applyAlignment="1">
      <alignment horizontal="right"/>
    </xf>
    <xf numFmtId="0" fontId="21" fillId="9" borderId="24" xfId="0" applyFont="1" applyFill="1" applyBorder="1" applyAlignment="1">
      <alignment horizontal="center" vertical="center"/>
    </xf>
    <xf numFmtId="0" fontId="21" fillId="9" borderId="33" xfId="0" applyFont="1" applyFill="1" applyBorder="1" applyAlignment="1">
      <alignment horizontal="center" vertical="center"/>
    </xf>
    <xf numFmtId="0" fontId="5" fillId="0" borderId="42" xfId="0" applyFont="1" applyBorder="1" applyAlignment="1">
      <alignment horizontal="right" indent="2"/>
    </xf>
    <xf numFmtId="0" fontId="5" fillId="0" borderId="43" xfId="0" applyFont="1" applyBorder="1" applyAlignment="1">
      <alignment horizontal="right" indent="2"/>
    </xf>
    <xf numFmtId="3" fontId="5" fillId="8" borderId="5" xfId="0" applyNumberFormat="1" applyFont="1" applyFill="1" applyBorder="1" applyAlignment="1">
      <alignment horizontal="right" indent="2"/>
    </xf>
    <xf numFmtId="0" fontId="0" fillId="0" borderId="0" xfId="0" applyAlignment="1">
      <alignment horizontal="left" indent="4"/>
    </xf>
    <xf numFmtId="0" fontId="10" fillId="5" borderId="0" xfId="0" applyFont="1" applyFill="1" applyAlignment="1">
      <alignment horizontal="left" indent="4"/>
    </xf>
    <xf numFmtId="168" fontId="0" fillId="0" borderId="41" xfId="4" applyNumberFormat="1" applyFont="1" applyBorder="1" applyAlignment="1">
      <alignment horizontal="right" indent="2"/>
    </xf>
    <xf numFmtId="0" fontId="5" fillId="0" borderId="0" xfId="0" applyFont="1" applyAlignment="1">
      <alignment horizontal="right" indent="2"/>
    </xf>
    <xf numFmtId="0" fontId="13" fillId="0" borderId="0" xfId="3" applyFont="1" applyAlignment="1">
      <alignment horizontal="left" indent="4"/>
    </xf>
    <xf numFmtId="0" fontId="13" fillId="0" borderId="0" xfId="3" applyFont="1" applyAlignment="1">
      <alignment horizontal="left" indent="2"/>
    </xf>
    <xf numFmtId="168" fontId="0" fillId="0" borderId="41" xfId="4" applyNumberFormat="1" applyFont="1" applyFill="1" applyBorder="1" applyAlignment="1">
      <alignment horizontal="right" indent="2"/>
    </xf>
    <xf numFmtId="0" fontId="0" fillId="0" borderId="42" xfId="0" applyFont="1" applyFill="1" applyBorder="1" applyAlignment="1">
      <alignment horizontal="right" indent="2"/>
    </xf>
    <xf numFmtId="0" fontId="0" fillId="0" borderId="43" xfId="0" applyFont="1" applyBorder="1" applyAlignment="1">
      <alignment horizontal="right" indent="2"/>
    </xf>
    <xf numFmtId="1" fontId="28" fillId="0" borderId="0" xfId="0" applyNumberFormat="1" applyFont="1" applyBorder="1" applyAlignment="1">
      <alignment horizontal="right" vertical="center" indent="2"/>
    </xf>
    <xf numFmtId="16" fontId="37" fillId="0" borderId="0" xfId="0" applyNumberFormat="1" applyFont="1" applyFill="1" applyBorder="1" applyAlignment="1">
      <alignment horizontal="center" vertical="center" wrapText="1"/>
    </xf>
    <xf numFmtId="165" fontId="26" fillId="0" borderId="0" xfId="0" applyNumberFormat="1" applyFont="1" applyBorder="1" applyAlignment="1">
      <alignment horizontal="center" vertical="center" wrapText="1"/>
    </xf>
    <xf numFmtId="165" fontId="26" fillId="0" borderId="0" xfId="0" applyNumberFormat="1" applyFont="1" applyBorder="1" applyAlignment="1">
      <alignment horizontal="right" vertical="center" indent="2"/>
    </xf>
    <xf numFmtId="3" fontId="3" fillId="0" borderId="0" xfId="0" applyNumberFormat="1" applyFont="1" applyFill="1" applyAlignment="1">
      <alignment horizontal="right" indent="1"/>
    </xf>
    <xf numFmtId="0" fontId="2" fillId="9" borderId="20" xfId="0" applyFont="1" applyFill="1" applyBorder="1" applyAlignment="1">
      <alignment horizontal="center" vertical="center"/>
    </xf>
    <xf numFmtId="0" fontId="5" fillId="0" borderId="42" xfId="0" applyFont="1" applyFill="1" applyBorder="1" applyAlignment="1">
      <alignment horizontal="right" indent="2"/>
    </xf>
    <xf numFmtId="0" fontId="5" fillId="0" borderId="43" xfId="0" applyFont="1" applyFill="1" applyBorder="1" applyAlignment="1">
      <alignment horizontal="right" indent="2"/>
    </xf>
    <xf numFmtId="0" fontId="5" fillId="0" borderId="0" xfId="0" applyFont="1" applyAlignment="1">
      <alignment vertical="center" wrapText="1"/>
    </xf>
    <xf numFmtId="0" fontId="5" fillId="0" borderId="0" xfId="0" applyFont="1" applyFill="1" applyAlignment="1">
      <alignment horizontal="left"/>
    </xf>
    <xf numFmtId="0" fontId="0" fillId="0" borderId="0" xfId="0" applyFont="1" applyAlignment="1">
      <alignment horizontal="left" indent="2"/>
    </xf>
    <xf numFmtId="0" fontId="0" fillId="0" borderId="0" xfId="0" applyFont="1" applyAlignment="1">
      <alignment horizontal="left"/>
    </xf>
    <xf numFmtId="3" fontId="0" fillId="0" borderId="0" xfId="0" applyNumberFormat="1" applyFont="1"/>
    <xf numFmtId="0" fontId="0" fillId="0" borderId="0" xfId="0" applyFont="1" applyAlignment="1">
      <alignment vertical="center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horizontal="left" vertical="center"/>
    </xf>
    <xf numFmtId="0" fontId="28" fillId="0" borderId="0" xfId="0" applyFont="1" applyAlignment="1">
      <alignment vertical="center"/>
    </xf>
    <xf numFmtId="0" fontId="0" fillId="11" borderId="0" xfId="0" applyFont="1" applyFill="1" applyAlignment="1">
      <alignment horizontal="center" vertical="center"/>
    </xf>
    <xf numFmtId="0" fontId="0" fillId="10" borderId="0" xfId="0" applyFont="1" applyFill="1" applyAlignment="1">
      <alignment horizontal="center" vertical="center"/>
    </xf>
    <xf numFmtId="3" fontId="0" fillId="0" borderId="0" xfId="0" applyNumberFormat="1" applyFont="1" applyAlignment="1">
      <alignment vertical="center"/>
    </xf>
    <xf numFmtId="0" fontId="40" fillId="0" borderId="0" xfId="0" applyFont="1"/>
    <xf numFmtId="168" fontId="0" fillId="3" borderId="41" xfId="4" applyNumberFormat="1" applyFont="1" applyFill="1" applyBorder="1" applyAlignment="1">
      <alignment horizontal="right" indent="2"/>
    </xf>
    <xf numFmtId="0" fontId="5" fillId="3" borderId="42" xfId="0" applyFont="1" applyFill="1" applyBorder="1" applyAlignment="1">
      <alignment horizontal="right" indent="2"/>
    </xf>
    <xf numFmtId="0" fontId="5" fillId="3" borderId="43" xfId="0" applyFont="1" applyFill="1" applyBorder="1" applyAlignment="1">
      <alignment horizontal="right" indent="2"/>
    </xf>
    <xf numFmtId="3" fontId="0" fillId="8" borderId="5" xfId="0" applyNumberFormat="1" applyFont="1" applyFill="1" applyBorder="1" applyAlignment="1">
      <alignment horizontal="right" indent="1"/>
    </xf>
    <xf numFmtId="0" fontId="5" fillId="8" borderId="5" xfId="0" applyFont="1" applyFill="1" applyBorder="1" applyAlignment="1">
      <alignment horizontal="left"/>
    </xf>
    <xf numFmtId="3" fontId="0" fillId="3" borderId="0" xfId="0" applyNumberFormat="1" applyFill="1" applyAlignment="1">
      <alignment horizontal="right" indent="1"/>
    </xf>
    <xf numFmtId="0" fontId="0" fillId="0" borderId="0" xfId="0" applyFont="1" applyAlignment="1">
      <alignment horizontal="right" indent="2"/>
    </xf>
    <xf numFmtId="3" fontId="0" fillId="0" borderId="1" xfId="0" applyNumberFormat="1" applyFont="1" applyBorder="1" applyAlignment="1">
      <alignment horizontal="right" indent="2"/>
    </xf>
    <xf numFmtId="3" fontId="0" fillId="0" borderId="0" xfId="0" applyNumberFormat="1" applyFont="1" applyBorder="1" applyAlignment="1">
      <alignment horizontal="right" indent="2"/>
    </xf>
    <xf numFmtId="3" fontId="0" fillId="2" borderId="0" xfId="0" applyNumberFormat="1" applyFont="1" applyFill="1" applyBorder="1" applyAlignment="1">
      <alignment horizontal="right" indent="1"/>
    </xf>
    <xf numFmtId="0" fontId="0" fillId="0" borderId="6" xfId="0" applyFont="1" applyBorder="1" applyAlignment="1">
      <alignment horizontal="right" indent="2"/>
    </xf>
    <xf numFmtId="3" fontId="0" fillId="2" borderId="6" xfId="0" applyNumberFormat="1" applyFont="1" applyFill="1" applyBorder="1" applyAlignment="1">
      <alignment horizontal="right" indent="2"/>
    </xf>
    <xf numFmtId="168" fontId="0" fillId="2" borderId="6" xfId="4" applyNumberFormat="1" applyFont="1" applyFill="1" applyBorder="1" applyAlignment="1">
      <alignment horizontal="right" indent="2"/>
    </xf>
    <xf numFmtId="3" fontId="0" fillId="0" borderId="2" xfId="0" applyNumberFormat="1" applyFont="1" applyFill="1" applyBorder="1" applyAlignment="1">
      <alignment horizontal="right" indent="2"/>
    </xf>
    <xf numFmtId="168" fontId="0" fillId="2" borderId="0" xfId="4" applyNumberFormat="1" applyFont="1" applyFill="1" applyBorder="1" applyAlignment="1">
      <alignment horizontal="right" indent="2"/>
    </xf>
    <xf numFmtId="3" fontId="0" fillId="0" borderId="6" xfId="0" applyNumberFormat="1" applyFont="1" applyFill="1" applyBorder="1" applyAlignment="1">
      <alignment horizontal="right" indent="2"/>
    </xf>
    <xf numFmtId="3" fontId="0" fillId="0" borderId="0" xfId="0" applyNumberFormat="1" applyFont="1" applyFill="1" applyBorder="1" applyAlignment="1">
      <alignment horizontal="right" indent="2"/>
    </xf>
    <xf numFmtId="0" fontId="5" fillId="0" borderId="0" xfId="0" applyFont="1" applyAlignment="1">
      <alignment horizontal="left" vertical="center" wrapText="1"/>
    </xf>
    <xf numFmtId="0" fontId="0" fillId="0" borderId="0" xfId="0" applyFont="1" applyBorder="1" applyAlignment="1">
      <alignment horizontal="right" indent="2"/>
    </xf>
    <xf numFmtId="0" fontId="0" fillId="0" borderId="0" xfId="0" applyFont="1" applyFill="1"/>
    <xf numFmtId="0" fontId="0" fillId="13" borderId="0" xfId="0" applyFont="1" applyFill="1" applyAlignment="1">
      <alignment horizontal="center" vertical="center"/>
    </xf>
    <xf numFmtId="3" fontId="0" fillId="13" borderId="6" xfId="0" applyNumberFormat="1" applyFont="1" applyFill="1" applyBorder="1" applyAlignment="1">
      <alignment horizontal="right" indent="2"/>
    </xf>
    <xf numFmtId="0" fontId="47" fillId="0" borderId="0" xfId="0" applyFont="1"/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3" fontId="0" fillId="0" borderId="2" xfId="0" applyNumberFormat="1" applyFont="1" applyBorder="1" applyAlignment="1">
      <alignment horizontal="right" indent="2"/>
    </xf>
    <xf numFmtId="167" fontId="49" fillId="14" borderId="51" xfId="0" quotePrefix="1" applyNumberFormat="1" applyFont="1" applyFill="1" applyBorder="1" applyAlignment="1">
      <alignment horizontal="center" vertical="center" wrapText="1"/>
    </xf>
    <xf numFmtId="167" fontId="49" fillId="14" borderId="4" xfId="0" quotePrefix="1" applyNumberFormat="1" applyFont="1" applyFill="1" applyBorder="1" applyAlignment="1">
      <alignment horizontal="center" vertical="center" wrapText="1"/>
    </xf>
    <xf numFmtId="167" fontId="49" fillId="14" borderId="7" xfId="0" quotePrefix="1" applyNumberFormat="1" applyFont="1" applyFill="1" applyBorder="1" applyAlignment="1">
      <alignment horizontal="center" vertical="center" wrapText="1"/>
    </xf>
    <xf numFmtId="1" fontId="0" fillId="0" borderId="0" xfId="0" applyNumberFormat="1"/>
    <xf numFmtId="167" fontId="49" fillId="14" borderId="54" xfId="0" quotePrefix="1" applyNumberFormat="1" applyFont="1" applyFill="1" applyBorder="1" applyAlignment="1">
      <alignment horizontal="center" vertical="center" wrapText="1"/>
    </xf>
    <xf numFmtId="167" fontId="49" fillId="14" borderId="1" xfId="0" quotePrefix="1" applyNumberFormat="1" applyFont="1" applyFill="1" applyBorder="1" applyAlignment="1">
      <alignment horizontal="center" vertical="center" wrapText="1"/>
    </xf>
    <xf numFmtId="167" fontId="50" fillId="14" borderId="55" xfId="5" applyNumberFormat="1" applyFont="1" applyFill="1" applyBorder="1" applyAlignment="1">
      <alignment horizontal="center" vertical="center" wrapText="1"/>
    </xf>
    <xf numFmtId="167" fontId="50" fillId="14" borderId="56" xfId="5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0" fillId="0" borderId="0" xfId="0" applyAlignment="1">
      <alignment horizontal="right" wrapText="1" indent="2"/>
    </xf>
    <xf numFmtId="165" fontId="46" fillId="0" borderId="0" xfId="0" applyNumberFormat="1" applyFont="1" applyAlignment="1">
      <alignment horizontal="right" wrapText="1" indent="2"/>
    </xf>
    <xf numFmtId="165" fontId="47" fillId="0" borderId="18" xfId="0" applyNumberFormat="1" applyFont="1" applyBorder="1" applyAlignment="1">
      <alignment horizontal="right" wrapText="1" indent="2"/>
    </xf>
    <xf numFmtId="165" fontId="47" fillId="0" borderId="0" xfId="0" applyNumberFormat="1" applyFont="1" applyAlignment="1">
      <alignment horizontal="right" wrapText="1" indent="2"/>
    </xf>
    <xf numFmtId="0" fontId="47" fillId="0" borderId="0" xfId="0" applyFont="1" applyAlignment="1">
      <alignment horizontal="right" wrapText="1" indent="2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172" fontId="0" fillId="0" borderId="0" xfId="0" applyNumberFormat="1"/>
    <xf numFmtId="14" fontId="0" fillId="0" borderId="0" xfId="0" applyNumberFormat="1"/>
    <xf numFmtId="22" fontId="0" fillId="0" borderId="0" xfId="0" applyNumberFormat="1"/>
    <xf numFmtId="167" fontId="49" fillId="14" borderId="0" xfId="0" quotePrefix="1" applyNumberFormat="1" applyFont="1" applyFill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168" fontId="1" fillId="0" borderId="41" xfId="4" applyNumberFormat="1" applyFont="1" applyBorder="1" applyAlignment="1">
      <alignment horizontal="right" indent="2"/>
    </xf>
    <xf numFmtId="168" fontId="1" fillId="0" borderId="41" xfId="4" applyNumberFormat="1" applyFont="1" applyFill="1" applyBorder="1" applyAlignment="1">
      <alignment horizontal="right" indent="2"/>
    </xf>
    <xf numFmtId="168" fontId="1" fillId="3" borderId="41" xfId="4" applyNumberFormat="1" applyFont="1" applyFill="1" applyBorder="1" applyAlignment="1">
      <alignment horizontal="right" indent="2"/>
    </xf>
    <xf numFmtId="0" fontId="0" fillId="0" borderId="42" xfId="0" applyFont="1" applyBorder="1" applyAlignment="1">
      <alignment horizontal="right" indent="2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0" fillId="0" borderId="0" xfId="0"/>
    <xf numFmtId="0" fontId="0" fillId="0" borderId="0" xfId="0" applyAlignment="1">
      <alignment vertical="top" wrapText="1"/>
    </xf>
    <xf numFmtId="0" fontId="5" fillId="0" borderId="0" xfId="0" applyFont="1" applyAlignment="1">
      <alignment horizontal="left" vertical="center" wrapText="1"/>
    </xf>
    <xf numFmtId="167" fontId="50" fillId="14" borderId="0" xfId="5" applyNumberFormat="1" applyFont="1" applyFill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15" fontId="3" fillId="8" borderId="5" xfId="0" applyNumberFormat="1" applyFont="1" applyFill="1" applyBorder="1" applyAlignment="1">
      <alignment horizontal="center"/>
    </xf>
    <xf numFmtId="15" fontId="3" fillId="0" borderId="0" xfId="0" applyNumberFormat="1" applyFont="1" applyFill="1" applyBorder="1" applyAlignment="1">
      <alignment horizontal="center"/>
    </xf>
    <xf numFmtId="15" fontId="3" fillId="3" borderId="0" xfId="0" applyNumberFormat="1" applyFont="1" applyFill="1" applyBorder="1" applyAlignment="1">
      <alignment horizontal="center"/>
    </xf>
    <xf numFmtId="15" fontId="14" fillId="0" borderId="0" xfId="0" applyNumberFormat="1" applyFont="1" applyFill="1" applyBorder="1" applyAlignment="1">
      <alignment horizontal="center"/>
    </xf>
    <xf numFmtId="0" fontId="5" fillId="0" borderId="0" xfId="0" applyFont="1" applyAlignment="1">
      <alignment horizontal="left" vertical="center" wrapText="1"/>
    </xf>
    <xf numFmtId="0" fontId="2" fillId="9" borderId="20" xfId="0" applyFont="1" applyFill="1" applyBorder="1" applyAlignment="1">
      <alignment horizontal="center" vertical="center"/>
    </xf>
    <xf numFmtId="3" fontId="0" fillId="0" borderId="0" xfId="0" applyNumberFormat="1" applyFont="1" applyAlignment="1">
      <alignment horizontal="right" vertical="center" wrapText="1"/>
    </xf>
    <xf numFmtId="3" fontId="5" fillId="0" borderId="0" xfId="0" applyNumberFormat="1" applyFont="1" applyAlignment="1">
      <alignment horizontal="right" vertical="center" wrapText="1"/>
    </xf>
    <xf numFmtId="3" fontId="5" fillId="3" borderId="0" xfId="0" applyNumberFormat="1" applyFont="1" applyFill="1" applyAlignment="1">
      <alignment horizontal="right" indent="1"/>
    </xf>
    <xf numFmtId="0" fontId="5" fillId="8" borderId="0" xfId="0" applyFont="1" applyFill="1" applyBorder="1" applyAlignment="1">
      <alignment horizontal="left"/>
    </xf>
    <xf numFmtId="3" fontId="0" fillId="0" borderId="0" xfId="0" applyNumberFormat="1" applyFill="1" applyBorder="1" applyAlignment="1">
      <alignment horizontal="right" inden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8" fontId="28" fillId="0" borderId="0" xfId="0" applyNumberFormat="1" applyFont="1"/>
    <xf numFmtId="0" fontId="0" fillId="0" borderId="0" xfId="0" applyAlignment="1">
      <alignment horizontal="right" indent="3"/>
    </xf>
    <xf numFmtId="174" fontId="28" fillId="0" borderId="0" xfId="0" applyNumberFormat="1" applyFont="1"/>
    <xf numFmtId="174" fontId="0" fillId="0" borderId="0" xfId="0" applyNumberFormat="1"/>
    <xf numFmtId="3" fontId="15" fillId="0" borderId="1" xfId="0" applyNumberFormat="1" applyFont="1" applyBorder="1" applyAlignment="1">
      <alignment vertical="center"/>
    </xf>
    <xf numFmtId="171" fontId="15" fillId="0" borderId="1" xfId="0" applyNumberFormat="1" applyFont="1" applyBorder="1" applyAlignment="1">
      <alignment horizontal="right" vertical="center"/>
    </xf>
    <xf numFmtId="0" fontId="47" fillId="3" borderId="0" xfId="0" applyFont="1" applyFill="1"/>
    <xf numFmtId="0" fontId="47" fillId="0" borderId="0" xfId="0" applyFont="1" applyAlignment="1">
      <alignment vertical="top" wrapText="1"/>
    </xf>
    <xf numFmtId="0" fontId="55" fillId="9" borderId="20" xfId="0" applyFont="1" applyFill="1" applyBorder="1" applyAlignment="1">
      <alignment horizontal="center" vertical="center"/>
    </xf>
    <xf numFmtId="0" fontId="47" fillId="0" borderId="0" xfId="0" applyFont="1" applyAlignment="1">
      <alignment horizontal="right" indent="3"/>
    </xf>
    <xf numFmtId="0" fontId="47" fillId="0" borderId="1" xfId="0" applyFont="1" applyBorder="1"/>
    <xf numFmtId="168" fontId="1" fillId="0" borderId="0" xfId="0" applyNumberFormat="1" applyFont="1" applyAlignment="1">
      <alignment horizontal="center"/>
    </xf>
    <xf numFmtId="0" fontId="0" fillId="0" borderId="19" xfId="0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47" fillId="0" borderId="19" xfId="0" applyFont="1" applyBorder="1" applyAlignment="1">
      <alignment horizontal="center"/>
    </xf>
    <xf numFmtId="0" fontId="5" fillId="0" borderId="0" xfId="0" applyFont="1" applyAlignment="1">
      <alignment horizontal="left" vertical="center" wrapText="1"/>
    </xf>
    <xf numFmtId="0" fontId="24" fillId="3" borderId="0" xfId="0" applyFont="1" applyFill="1" applyAlignment="1">
      <alignment horizontal="center" vertical="center" wrapText="1"/>
    </xf>
    <xf numFmtId="16" fontId="3" fillId="0" borderId="0" xfId="0" applyNumberFormat="1" applyFont="1" applyAlignment="1">
      <alignment horizontal="center"/>
    </xf>
    <xf numFmtId="9" fontId="1" fillId="0" borderId="0" xfId="4" applyAlignment="1">
      <alignment horizontal="center"/>
    </xf>
    <xf numFmtId="9" fontId="5" fillId="0" borderId="0" xfId="4" applyFont="1" applyAlignment="1">
      <alignment horizontal="center"/>
    </xf>
    <xf numFmtId="168" fontId="5" fillId="0" borderId="0" xfId="0" applyNumberFormat="1" applyFont="1" applyAlignment="1">
      <alignment horizontal="center"/>
    </xf>
    <xf numFmtId="168" fontId="0" fillId="0" borderId="0" xfId="0" applyNumberFormat="1" applyAlignment="1">
      <alignment horizontal="center"/>
    </xf>
    <xf numFmtId="9" fontId="0" fillId="0" borderId="0" xfId="4" applyFont="1" applyAlignment="1">
      <alignment horizontal="center"/>
    </xf>
    <xf numFmtId="16" fontId="3" fillId="0" borderId="19" xfId="0" applyNumberFormat="1" applyFont="1" applyBorder="1" applyAlignment="1">
      <alignment horizontal="center"/>
    </xf>
    <xf numFmtId="0" fontId="23" fillId="0" borderId="0" xfId="0" applyFont="1" applyAlignment="1">
      <alignment vertical="center" wrapText="1"/>
    </xf>
    <xf numFmtId="0" fontId="23" fillId="0" borderId="0" xfId="0" applyFont="1" applyAlignment="1">
      <alignment wrapText="1"/>
    </xf>
    <xf numFmtId="169" fontId="46" fillId="0" borderId="0" xfId="0" applyNumberFormat="1" applyFont="1" applyAlignment="1">
      <alignment vertical="center"/>
    </xf>
    <xf numFmtId="0" fontId="36" fillId="0" borderId="0" xfId="0" applyFont="1" applyAlignment="1">
      <alignment vertical="center" wrapText="1"/>
    </xf>
    <xf numFmtId="0" fontId="56" fillId="0" borderId="0" xfId="0" applyFont="1" applyAlignment="1">
      <alignment vertical="center" wrapText="1"/>
    </xf>
    <xf numFmtId="9" fontId="36" fillId="0" borderId="0" xfId="0" applyNumberFormat="1" applyFont="1" applyAlignment="1">
      <alignment wrapText="1"/>
    </xf>
    <xf numFmtId="171" fontId="3" fillId="0" borderId="0" xfId="0" applyNumberFormat="1" applyFont="1"/>
    <xf numFmtId="9" fontId="36" fillId="0" borderId="0" xfId="0" applyNumberFormat="1" applyFont="1" applyAlignment="1">
      <alignment horizontal="right" wrapText="1" indent="3"/>
    </xf>
    <xf numFmtId="9" fontId="56" fillId="0" borderId="0" xfId="0" applyNumberFormat="1" applyFont="1" applyAlignment="1">
      <alignment horizontal="right" wrapText="1" indent="3"/>
    </xf>
    <xf numFmtId="171" fontId="15" fillId="0" borderId="0" xfId="0" applyNumberFormat="1" applyFont="1" applyAlignment="1">
      <alignment vertical="center"/>
    </xf>
    <xf numFmtId="3" fontId="15" fillId="0" borderId="0" xfId="0" applyNumberFormat="1" applyFont="1" applyAlignment="1">
      <alignment vertical="center"/>
    </xf>
    <xf numFmtId="171" fontId="15" fillId="0" borderId="0" xfId="0" applyNumberFormat="1" applyFont="1" applyAlignment="1">
      <alignment horizontal="right" vertical="center"/>
    </xf>
    <xf numFmtId="3" fontId="15" fillId="0" borderId="0" xfId="0" applyNumberFormat="1" applyFont="1" applyAlignment="1">
      <alignment horizontal="right" vertical="center"/>
    </xf>
    <xf numFmtId="3" fontId="15" fillId="0" borderId="1" xfId="0" applyNumberFormat="1" applyFont="1" applyBorder="1" applyAlignment="1">
      <alignment horizontal="right" vertical="center"/>
    </xf>
    <xf numFmtId="9" fontId="46" fillId="0" borderId="1" xfId="4" applyFont="1" applyBorder="1" applyAlignment="1">
      <alignment horizontal="left" vertical="center"/>
    </xf>
    <xf numFmtId="9" fontId="46" fillId="0" borderId="0" xfId="4" applyFont="1" applyAlignment="1">
      <alignment horizontal="left" vertical="center"/>
    </xf>
    <xf numFmtId="0" fontId="3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46" fillId="0" borderId="0" xfId="0" applyFont="1" applyAlignment="1">
      <alignment horizontal="right" indent="2"/>
    </xf>
    <xf numFmtId="0" fontId="5" fillId="0" borderId="0" xfId="0" applyFont="1" applyAlignment="1">
      <alignment horizontal="left" vertical="center" wrapText="1"/>
    </xf>
    <xf numFmtId="0" fontId="0" fillId="0" borderId="0" xfId="0"/>
    <xf numFmtId="0" fontId="5" fillId="0" borderId="0" xfId="0" applyFont="1" applyAlignment="1">
      <alignment horizontal="left" vertical="center" wrapText="1"/>
    </xf>
    <xf numFmtId="15" fontId="3" fillId="0" borderId="0" xfId="0" applyNumberFormat="1" applyFont="1" applyAlignment="1">
      <alignment horizontal="center"/>
    </xf>
    <xf numFmtId="0" fontId="5" fillId="0" borderId="0" xfId="0" applyFont="1" applyAlignment="1">
      <alignment horizontal="left" vertical="center" wrapText="1"/>
    </xf>
    <xf numFmtId="3" fontId="5" fillId="0" borderId="6" xfId="0" applyNumberFormat="1" applyFont="1" applyFill="1" applyBorder="1" applyAlignment="1">
      <alignment horizontal="right" indent="2"/>
    </xf>
    <xf numFmtId="3" fontId="5" fillId="0" borderId="2" xfId="0" applyNumberFormat="1" applyFont="1" applyFill="1" applyBorder="1" applyAlignment="1">
      <alignment horizontal="right" indent="2"/>
    </xf>
    <xf numFmtId="0" fontId="0" fillId="0" borderId="0" xfId="0" applyFont="1" applyBorder="1"/>
    <xf numFmtId="0" fontId="0" fillId="0" borderId="60" xfId="0" applyFont="1" applyBorder="1" applyAlignment="1">
      <alignment horizontal="right" indent="2"/>
    </xf>
    <xf numFmtId="0" fontId="3" fillId="0" borderId="60" xfId="0" applyFont="1" applyBorder="1" applyAlignment="1">
      <alignment horizontal="right" indent="2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3" fontId="5" fillId="0" borderId="2" xfId="0" applyNumberFormat="1" applyFont="1" applyFill="1" applyBorder="1" applyAlignment="1">
      <alignment horizontal="right" indent="1"/>
    </xf>
    <xf numFmtId="0" fontId="5" fillId="0" borderId="0" xfId="0" applyFont="1" applyAlignment="1">
      <alignment horizontal="left" vertical="center" wrapText="1"/>
    </xf>
    <xf numFmtId="3" fontId="0" fillId="2" borderId="0" xfId="0" applyNumberFormat="1" applyFont="1" applyFill="1" applyBorder="1" applyAlignment="1">
      <alignment horizontal="right" indent="2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0" fillId="0" borderId="2" xfId="0" applyFont="1" applyBorder="1" applyAlignment="1">
      <alignment horizontal="right" indent="2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18" fillId="9" borderId="33" xfId="0" applyFont="1" applyFill="1" applyBorder="1" applyAlignment="1">
      <alignment horizontal="center" vertical="center"/>
    </xf>
    <xf numFmtId="0" fontId="18" fillId="9" borderId="20" xfId="0" applyFont="1" applyFill="1" applyBorder="1" applyAlignment="1">
      <alignment horizontal="center" vertical="center"/>
    </xf>
    <xf numFmtId="0" fontId="17" fillId="9" borderId="29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0" fillId="0" borderId="4" xfId="0" applyBorder="1" applyAlignment="1">
      <alignment horizontal="center" vertical="center"/>
    </xf>
    <xf numFmtId="165" fontId="43" fillId="0" borderId="12" xfId="0" applyNumberFormat="1" applyFont="1" applyBorder="1" applyAlignment="1">
      <alignment horizontal="right" indent="1"/>
    </xf>
    <xf numFmtId="165" fontId="43" fillId="0" borderId="4" xfId="0" applyNumberFormat="1" applyFont="1" applyBorder="1" applyAlignment="1">
      <alignment horizontal="right" indent="1"/>
    </xf>
    <xf numFmtId="165" fontId="43" fillId="0" borderId="44" xfId="0" applyNumberFormat="1" applyFont="1" applyBorder="1" applyAlignment="1">
      <alignment horizontal="right" indent="1"/>
    </xf>
    <xf numFmtId="165" fontId="43" fillId="0" borderId="13" xfId="0" applyNumberFormat="1" applyFont="1" applyBorder="1" applyAlignment="1">
      <alignment horizontal="right" indent="1"/>
    </xf>
    <xf numFmtId="165" fontId="43" fillId="0" borderId="47" xfId="0" applyNumberFormat="1" applyFont="1" applyBorder="1" applyAlignment="1">
      <alignment horizontal="right" indent="1"/>
    </xf>
    <xf numFmtId="168" fontId="43" fillId="0" borderId="45" xfId="0" applyNumberFormat="1" applyFont="1" applyBorder="1" applyAlignment="1">
      <alignment horizontal="right" indent="1"/>
    </xf>
    <xf numFmtId="0" fontId="0" fillId="0" borderId="0" xfId="0" applyAlignment="1">
      <alignment horizontal="center" vertical="center"/>
    </xf>
    <xf numFmtId="165" fontId="43" fillId="0" borderId="14" xfId="0" applyNumberFormat="1" applyFont="1" applyBorder="1" applyAlignment="1">
      <alignment horizontal="right" indent="1"/>
    </xf>
    <xf numFmtId="165" fontId="43" fillId="0" borderId="0" xfId="0" applyNumberFormat="1" applyFont="1" applyAlignment="1">
      <alignment horizontal="right" indent="1"/>
    </xf>
    <xf numFmtId="165" fontId="43" fillId="0" borderId="45" xfId="0" applyNumberFormat="1" applyFont="1" applyBorder="1" applyAlignment="1">
      <alignment horizontal="right" indent="1"/>
    </xf>
    <xf numFmtId="165" fontId="43" fillId="0" borderId="15" xfId="0" applyNumberFormat="1" applyFont="1" applyBorder="1" applyAlignment="1">
      <alignment horizontal="right" indent="1"/>
    </xf>
    <xf numFmtId="165" fontId="43" fillId="0" borderId="48" xfId="0" applyNumberFormat="1" applyFont="1" applyBorder="1" applyAlignment="1">
      <alignment horizontal="right" indent="1"/>
    </xf>
    <xf numFmtId="168" fontId="43" fillId="0" borderId="46" xfId="0" applyNumberFormat="1" applyFont="1" applyBorder="1" applyAlignment="1">
      <alignment horizontal="right" indent="1"/>
    </xf>
    <xf numFmtId="169" fontId="41" fillId="0" borderId="4" xfId="0" quotePrefix="1" applyNumberFormat="1" applyFont="1" applyBorder="1" applyAlignment="1">
      <alignment horizontal="center" vertical="center"/>
    </xf>
    <xf numFmtId="168" fontId="43" fillId="0" borderId="44" xfId="0" applyNumberFormat="1" applyFont="1" applyBorder="1" applyAlignment="1">
      <alignment horizontal="right" indent="1"/>
    </xf>
    <xf numFmtId="168" fontId="57" fillId="0" borderId="12" xfId="0" applyNumberFormat="1" applyFont="1" applyBorder="1" applyAlignment="1">
      <alignment horizontal="right" indent="1"/>
    </xf>
    <xf numFmtId="168" fontId="57" fillId="0" borderId="4" xfId="0" applyNumberFormat="1" applyFont="1" applyBorder="1" applyAlignment="1">
      <alignment horizontal="right" indent="1"/>
    </xf>
    <xf numFmtId="168" fontId="57" fillId="0" borderId="47" xfId="0" applyNumberFormat="1" applyFont="1" applyBorder="1" applyAlignment="1">
      <alignment horizontal="right" indent="1"/>
    </xf>
    <xf numFmtId="169" fontId="41" fillId="0" borderId="46" xfId="0" quotePrefix="1" applyNumberFormat="1" applyFont="1" applyBorder="1" applyAlignment="1">
      <alignment horizontal="center" vertical="center"/>
    </xf>
    <xf numFmtId="168" fontId="57" fillId="0" borderId="16" xfId="0" applyNumberFormat="1" applyFont="1" applyBorder="1" applyAlignment="1">
      <alignment horizontal="right" indent="1"/>
    </xf>
    <xf numFmtId="168" fontId="57" fillId="0" borderId="1" xfId="0" applyNumberFormat="1" applyFont="1" applyBorder="1" applyAlignment="1">
      <alignment horizontal="right" indent="1"/>
    </xf>
    <xf numFmtId="168" fontId="57" fillId="0" borderId="49" xfId="0" applyNumberFormat="1" applyFont="1" applyBorder="1" applyAlignment="1">
      <alignment horizontal="right" indent="1"/>
    </xf>
    <xf numFmtId="169" fontId="43" fillId="0" borderId="12" xfId="0" applyNumberFormat="1" applyFont="1" applyBorder="1" applyAlignment="1">
      <alignment horizontal="right" indent="1"/>
    </xf>
    <xf numFmtId="169" fontId="43" fillId="0" borderId="4" xfId="0" applyNumberFormat="1" applyFont="1" applyBorder="1" applyAlignment="1">
      <alignment horizontal="right" indent="1"/>
    </xf>
    <xf numFmtId="169" fontId="43" fillId="0" borderId="44" xfId="0" applyNumberFormat="1" applyFont="1" applyBorder="1" applyAlignment="1">
      <alignment horizontal="right" indent="1"/>
    </xf>
    <xf numFmtId="169" fontId="43" fillId="0" borderId="13" xfId="0" applyNumberFormat="1" applyFont="1" applyBorder="1" applyAlignment="1">
      <alignment horizontal="right" indent="1"/>
    </xf>
    <xf numFmtId="169" fontId="43" fillId="0" borderId="47" xfId="0" applyNumberFormat="1" applyFont="1" applyBorder="1" applyAlignment="1">
      <alignment horizontal="right" indent="1"/>
    </xf>
    <xf numFmtId="169" fontId="43" fillId="0" borderId="45" xfId="0" applyNumberFormat="1" applyFont="1" applyBorder="1" applyAlignment="1">
      <alignment horizontal="right" indent="1"/>
    </xf>
    <xf numFmtId="0" fontId="0" fillId="0" borderId="45" xfId="0" applyBorder="1" applyAlignment="1">
      <alignment horizontal="left" indent="5"/>
    </xf>
    <xf numFmtId="0" fontId="0" fillId="0" borderId="4" xfId="0" applyBorder="1"/>
    <xf numFmtId="169" fontId="42" fillId="0" borderId="45" xfId="0" applyNumberFormat="1" applyFont="1" applyBorder="1" applyAlignment="1">
      <alignment horizontal="left" indent="7"/>
    </xf>
    <xf numFmtId="168" fontId="43" fillId="0" borderId="45" xfId="4" applyNumberFormat="1" applyFont="1" applyBorder="1" applyAlignment="1">
      <alignment horizontal="right" indent="1"/>
    </xf>
    <xf numFmtId="169" fontId="42" fillId="0" borderId="46" xfId="0" applyNumberFormat="1" applyFont="1" applyBorder="1" applyAlignment="1">
      <alignment horizontal="left" indent="7"/>
    </xf>
    <xf numFmtId="168" fontId="43" fillId="0" borderId="16" xfId="4" applyNumberFormat="1" applyFont="1" applyBorder="1" applyAlignment="1">
      <alignment horizontal="right" indent="1"/>
    </xf>
    <xf numFmtId="168" fontId="43" fillId="0" borderId="1" xfId="4" applyNumberFormat="1" applyFont="1" applyBorder="1" applyAlignment="1">
      <alignment horizontal="right" indent="1"/>
    </xf>
    <xf numFmtId="168" fontId="43" fillId="0" borderId="46" xfId="4" applyNumberFormat="1" applyFont="1" applyBorder="1" applyAlignment="1">
      <alignment horizontal="right" indent="1"/>
    </xf>
    <xf numFmtId="3" fontId="43" fillId="0" borderId="12" xfId="4" applyNumberFormat="1" applyFont="1" applyBorder="1" applyAlignment="1">
      <alignment horizontal="right" indent="1"/>
    </xf>
    <xf numFmtId="3" fontId="43" fillId="0" borderId="4" xfId="4" applyNumberFormat="1" applyFont="1" applyBorder="1" applyAlignment="1">
      <alignment horizontal="right" indent="1"/>
    </xf>
    <xf numFmtId="3" fontId="43" fillId="0" borderId="44" xfId="4" applyNumberFormat="1" applyFont="1" applyBorder="1" applyAlignment="1">
      <alignment horizontal="right" indent="1"/>
    </xf>
    <xf numFmtId="3" fontId="43" fillId="0" borderId="13" xfId="4" applyNumberFormat="1" applyFont="1" applyBorder="1" applyAlignment="1">
      <alignment horizontal="right" indent="1"/>
    </xf>
    <xf numFmtId="3" fontId="43" fillId="0" borderId="47" xfId="4" applyNumberFormat="1" applyFont="1" applyBorder="1" applyAlignment="1">
      <alignment horizontal="right" indent="1"/>
    </xf>
    <xf numFmtId="3" fontId="43" fillId="0" borderId="14" xfId="4" applyNumberFormat="1" applyFont="1" applyBorder="1" applyAlignment="1">
      <alignment horizontal="right" indent="1"/>
    </xf>
    <xf numFmtId="3" fontId="43" fillId="0" borderId="0" xfId="4" applyNumberFormat="1" applyFont="1" applyAlignment="1">
      <alignment horizontal="right" indent="1"/>
    </xf>
    <xf numFmtId="3" fontId="43" fillId="0" borderId="45" xfId="4" applyNumberFormat="1" applyFont="1" applyBorder="1" applyAlignment="1">
      <alignment horizontal="right" indent="1"/>
    </xf>
    <xf numFmtId="3" fontId="43" fillId="0" borderId="15" xfId="4" applyNumberFormat="1" applyFont="1" applyBorder="1" applyAlignment="1">
      <alignment horizontal="right" indent="1"/>
    </xf>
    <xf numFmtId="3" fontId="43" fillId="0" borderId="48" xfId="4" applyNumberFormat="1" applyFont="1" applyBorder="1" applyAlignment="1">
      <alignment horizontal="right" indent="1"/>
    </xf>
    <xf numFmtId="168" fontId="43" fillId="0" borderId="17" xfId="4" applyNumberFormat="1" applyFont="1" applyBorder="1" applyAlignment="1">
      <alignment horizontal="right" indent="1"/>
    </xf>
    <xf numFmtId="168" fontId="43" fillId="0" borderId="49" xfId="4" applyNumberFormat="1" applyFont="1" applyBorder="1" applyAlignment="1">
      <alignment horizontal="right" indent="1"/>
    </xf>
    <xf numFmtId="1" fontId="41" fillId="0" borderId="4" xfId="0" applyNumberFormat="1" applyFont="1" applyBorder="1" applyAlignment="1">
      <alignment horizontal="center" vertical="center"/>
    </xf>
    <xf numFmtId="3" fontId="43" fillId="0" borderId="12" xfId="0" applyNumberFormat="1" applyFont="1" applyBorder="1" applyAlignment="1">
      <alignment horizontal="right" indent="1"/>
    </xf>
    <xf numFmtId="3" fontId="43" fillId="0" borderId="4" xfId="0" applyNumberFormat="1" applyFont="1" applyBorder="1" applyAlignment="1">
      <alignment horizontal="right" indent="1"/>
    </xf>
    <xf numFmtId="3" fontId="43" fillId="0" borderId="44" xfId="0" applyNumberFormat="1" applyFont="1" applyBorder="1" applyAlignment="1">
      <alignment horizontal="right" indent="1"/>
    </xf>
    <xf numFmtId="3" fontId="43" fillId="0" borderId="13" xfId="0" applyNumberFormat="1" applyFont="1" applyBorder="1" applyAlignment="1">
      <alignment horizontal="right" indent="1"/>
    </xf>
    <xf numFmtId="3" fontId="43" fillId="0" borderId="47" xfId="0" applyNumberFormat="1" applyFont="1" applyBorder="1" applyAlignment="1">
      <alignment horizontal="right" indent="1"/>
    </xf>
    <xf numFmtId="168" fontId="41" fillId="0" borderId="0" xfId="0" applyNumberFormat="1" applyFont="1" applyAlignment="1">
      <alignment horizontal="center" vertical="center"/>
    </xf>
    <xf numFmtId="1" fontId="41" fillId="0" borderId="0" xfId="0" applyNumberFormat="1" applyFont="1" applyAlignment="1">
      <alignment horizontal="center" vertical="center"/>
    </xf>
    <xf numFmtId="3" fontId="43" fillId="0" borderId="0" xfId="0" applyNumberFormat="1" applyFont="1" applyAlignment="1">
      <alignment horizontal="right" indent="1"/>
    </xf>
    <xf numFmtId="3" fontId="43" fillId="0" borderId="45" xfId="0" applyNumberFormat="1" applyFont="1" applyBorder="1" applyAlignment="1">
      <alignment horizontal="right" indent="1"/>
    </xf>
    <xf numFmtId="3" fontId="43" fillId="0" borderId="15" xfId="0" applyNumberFormat="1" applyFont="1" applyBorder="1" applyAlignment="1">
      <alignment horizontal="right" indent="1"/>
    </xf>
    <xf numFmtId="168" fontId="41" fillId="0" borderId="1" xfId="0" applyNumberFormat="1" applyFont="1" applyBorder="1" applyAlignment="1">
      <alignment horizontal="center" vertical="center"/>
    </xf>
    <xf numFmtId="0" fontId="0" fillId="0" borderId="12" xfId="0" applyBorder="1"/>
    <xf numFmtId="0" fontId="0" fillId="0" borderId="44" xfId="0" applyBorder="1"/>
    <xf numFmtId="0" fontId="0" fillId="0" borderId="13" xfId="0" applyBorder="1"/>
    <xf numFmtId="0" fontId="0" fillId="0" borderId="47" xfId="0" applyBorder="1"/>
    <xf numFmtId="1" fontId="42" fillId="0" borderId="45" xfId="0" applyNumberFormat="1" applyFont="1" applyBorder="1" applyAlignment="1">
      <alignment horizontal="left" indent="2"/>
    </xf>
    <xf numFmtId="168" fontId="42" fillId="0" borderId="45" xfId="0" applyNumberFormat="1" applyFont="1" applyBorder="1" applyAlignment="1">
      <alignment horizontal="left" indent="2"/>
    </xf>
    <xf numFmtId="168" fontId="42" fillId="0" borderId="46" xfId="0" applyNumberFormat="1" applyFont="1" applyBorder="1" applyAlignment="1">
      <alignment horizontal="left" indent="2"/>
    </xf>
    <xf numFmtId="1" fontId="41" fillId="0" borderId="1" xfId="0" applyNumberFormat="1" applyFont="1" applyBorder="1" applyAlignment="1">
      <alignment horizontal="center" vertical="center"/>
    </xf>
    <xf numFmtId="169" fontId="41" fillId="0" borderId="44" xfId="0" applyNumberFormat="1" applyFont="1" applyBorder="1" applyAlignment="1">
      <alignment horizontal="left" wrapText="1" indent="2"/>
    </xf>
    <xf numFmtId="169" fontId="41" fillId="0" borderId="45" xfId="0" applyNumberFormat="1" applyFont="1" applyBorder="1" applyAlignment="1">
      <alignment horizontal="left" wrapText="1" indent="7"/>
    </xf>
    <xf numFmtId="169" fontId="43" fillId="0" borderId="16" xfId="0" applyNumberFormat="1" applyFont="1" applyBorder="1" applyAlignment="1">
      <alignment horizontal="right" indent="1"/>
    </xf>
    <xf numFmtId="169" fontId="43" fillId="0" borderId="1" xfId="0" applyNumberFormat="1" applyFont="1" applyBorder="1" applyAlignment="1">
      <alignment horizontal="right" indent="1"/>
    </xf>
    <xf numFmtId="167" fontId="41" fillId="0" borderId="4" xfId="0" applyNumberFormat="1" applyFont="1" applyBorder="1"/>
    <xf numFmtId="167" fontId="41" fillId="0" borderId="0" xfId="0" applyNumberFormat="1" applyFont="1"/>
    <xf numFmtId="167" fontId="41" fillId="0" borderId="0" xfId="0" applyNumberFormat="1" applyFont="1" applyAlignment="1">
      <alignment wrapText="1"/>
    </xf>
    <xf numFmtId="0" fontId="0" fillId="0" borderId="0" xfId="0"/>
    <xf numFmtId="169" fontId="41" fillId="0" borderId="44" xfId="0" applyNumberFormat="1" applyFont="1" applyBorder="1" applyAlignment="1">
      <alignment horizontal="left" indent="2"/>
    </xf>
    <xf numFmtId="169" fontId="41" fillId="0" borderId="4" xfId="0" applyNumberFormat="1" applyFont="1" applyBorder="1" applyAlignment="1">
      <alignment horizontal="center" vertical="center"/>
    </xf>
    <xf numFmtId="169" fontId="41" fillId="0" borderId="45" xfId="0" applyNumberFormat="1" applyFont="1" applyBorder="1" applyAlignment="1">
      <alignment horizontal="left" indent="2"/>
    </xf>
    <xf numFmtId="169" fontId="41" fillId="0" borderId="0" xfId="0" applyNumberFormat="1" applyFont="1" applyAlignment="1">
      <alignment horizontal="center" vertical="center"/>
    </xf>
    <xf numFmtId="168" fontId="43" fillId="0" borderId="14" xfId="0" applyNumberFormat="1" applyFont="1" applyBorder="1" applyAlignment="1">
      <alignment horizontal="right" indent="1"/>
    </xf>
    <xf numFmtId="168" fontId="43" fillId="0" borderId="0" xfId="0" applyNumberFormat="1" applyFont="1" applyAlignment="1">
      <alignment horizontal="right" indent="1"/>
    </xf>
    <xf numFmtId="168" fontId="43" fillId="0" borderId="15" xfId="0" applyNumberFormat="1" applyFont="1" applyBorder="1" applyAlignment="1">
      <alignment horizontal="right" indent="1"/>
    </xf>
    <xf numFmtId="168" fontId="43" fillId="0" borderId="48" xfId="0" applyNumberFormat="1" applyFont="1" applyBorder="1" applyAlignment="1">
      <alignment horizontal="right" indent="1"/>
    </xf>
    <xf numFmtId="169" fontId="41" fillId="0" borderId="46" xfId="0" applyNumberFormat="1" applyFont="1" applyBorder="1" applyAlignment="1">
      <alignment horizontal="left" indent="2"/>
    </xf>
    <xf numFmtId="169" fontId="41" fillId="0" borderId="1" xfId="0" applyNumberFormat="1" applyFont="1" applyBorder="1" applyAlignment="1">
      <alignment horizontal="center" vertical="center"/>
    </xf>
    <xf numFmtId="168" fontId="43" fillId="0" borderId="16" xfId="0" applyNumberFormat="1" applyFont="1" applyBorder="1" applyAlignment="1">
      <alignment horizontal="right" indent="1"/>
    </xf>
    <xf numFmtId="168" fontId="43" fillId="0" borderId="1" xfId="0" applyNumberFormat="1" applyFont="1" applyBorder="1" applyAlignment="1">
      <alignment horizontal="right" indent="1"/>
    </xf>
    <xf numFmtId="168" fontId="43" fillId="0" borderId="17" xfId="0" applyNumberFormat="1" applyFont="1" applyBorder="1" applyAlignment="1">
      <alignment horizontal="right" indent="1"/>
    </xf>
    <xf numFmtId="168" fontId="43" fillId="0" borderId="49" xfId="0" applyNumberFormat="1" applyFont="1" applyBorder="1" applyAlignment="1">
      <alignment horizontal="right" indent="1"/>
    </xf>
    <xf numFmtId="168" fontId="43" fillId="0" borderId="12" xfId="0" applyNumberFormat="1" applyFont="1" applyBorder="1" applyAlignment="1">
      <alignment horizontal="right" indent="1"/>
    </xf>
    <xf numFmtId="168" fontId="43" fillId="0" borderId="4" xfId="0" applyNumberFormat="1" applyFont="1" applyBorder="1" applyAlignment="1">
      <alignment horizontal="right" indent="1"/>
    </xf>
    <xf numFmtId="168" fontId="43" fillId="0" borderId="13" xfId="0" applyNumberFormat="1" applyFont="1" applyBorder="1" applyAlignment="1">
      <alignment horizontal="right" indent="1"/>
    </xf>
    <xf numFmtId="169" fontId="41" fillId="0" borderId="45" xfId="0" applyNumberFormat="1" applyFont="1" applyBorder="1" applyAlignment="1">
      <alignment horizontal="left" indent="7"/>
    </xf>
    <xf numFmtId="0" fontId="0" fillId="0" borderId="45" xfId="0" applyBorder="1"/>
    <xf numFmtId="168" fontId="43" fillId="0" borderId="47" xfId="0" applyNumberFormat="1" applyFont="1" applyBorder="1" applyAlignment="1">
      <alignment horizontal="right" indent="1"/>
    </xf>
    <xf numFmtId="169" fontId="43" fillId="0" borderId="14" xfId="0" applyNumberFormat="1" applyFont="1" applyBorder="1" applyAlignment="1">
      <alignment horizontal="right" indent="1"/>
    </xf>
    <xf numFmtId="169" fontId="43" fillId="0" borderId="0" xfId="0" applyNumberFormat="1" applyFont="1" applyAlignment="1">
      <alignment horizontal="right" indent="1"/>
    </xf>
    <xf numFmtId="169" fontId="43" fillId="0" borderId="15" xfId="0" applyNumberFormat="1" applyFont="1" applyBorder="1" applyAlignment="1">
      <alignment horizontal="right" indent="1"/>
    </xf>
    <xf numFmtId="169" fontId="43" fillId="0" borderId="48" xfId="0" applyNumberFormat="1" applyFont="1" applyBorder="1" applyAlignment="1">
      <alignment horizontal="right" indent="1"/>
    </xf>
    <xf numFmtId="168" fontId="43" fillId="0" borderId="14" xfId="4" applyNumberFormat="1" applyFont="1" applyBorder="1" applyAlignment="1">
      <alignment horizontal="right" indent="1"/>
    </xf>
    <xf numFmtId="168" fontId="43" fillId="0" borderId="0" xfId="4" applyNumberFormat="1" applyFont="1" applyAlignment="1">
      <alignment horizontal="right" indent="1"/>
    </xf>
    <xf numFmtId="168" fontId="43" fillId="0" borderId="15" xfId="4" applyNumberFormat="1" applyFont="1" applyBorder="1" applyAlignment="1">
      <alignment horizontal="right" indent="1"/>
    </xf>
    <xf numFmtId="168" fontId="43" fillId="0" borderId="48" xfId="4" applyNumberFormat="1" applyFont="1" applyBorder="1" applyAlignment="1">
      <alignment horizontal="right" indent="1"/>
    </xf>
    <xf numFmtId="3" fontId="43" fillId="0" borderId="14" xfId="0" applyNumberFormat="1" applyFont="1" applyBorder="1" applyAlignment="1">
      <alignment horizontal="right" indent="1"/>
    </xf>
    <xf numFmtId="3" fontId="43" fillId="0" borderId="48" xfId="0" applyNumberFormat="1" applyFont="1" applyBorder="1" applyAlignment="1">
      <alignment horizontal="right" indent="1"/>
    </xf>
    <xf numFmtId="167" fontId="41" fillId="0" borderId="0" xfId="0" applyNumberFormat="1" applyFont="1" applyAlignment="1">
      <alignment horizontal="left"/>
    </xf>
    <xf numFmtId="168" fontId="41" fillId="0" borderId="0" xfId="0" applyNumberFormat="1" applyFont="1" applyAlignment="1">
      <alignment horizontal="right" indent="1"/>
    </xf>
    <xf numFmtId="168" fontId="41" fillId="0" borderId="15" xfId="0" applyNumberFormat="1" applyFont="1" applyBorder="1" applyAlignment="1">
      <alignment horizontal="right" indent="1"/>
    </xf>
    <xf numFmtId="168" fontId="41" fillId="0" borderId="14" xfId="0" applyNumberFormat="1" applyFont="1" applyBorder="1" applyAlignment="1">
      <alignment horizontal="right" indent="1"/>
    </xf>
    <xf numFmtId="168" fontId="41" fillId="0" borderId="48" xfId="0" applyNumberFormat="1" applyFont="1" applyBorder="1" applyAlignment="1">
      <alignment horizontal="right" indent="1"/>
    </xf>
    <xf numFmtId="169" fontId="41" fillId="0" borderId="45" xfId="0" applyNumberFormat="1" applyFont="1" applyBorder="1" applyAlignment="1">
      <alignment horizontal="left" indent="5"/>
    </xf>
    <xf numFmtId="169" fontId="41" fillId="0" borderId="45" xfId="0" applyNumberFormat="1" applyFont="1" applyBorder="1" applyAlignment="1">
      <alignment horizontal="left" indent="10"/>
    </xf>
    <xf numFmtId="3" fontId="43" fillId="0" borderId="0" xfId="0" quotePrefix="1" applyNumberFormat="1" applyFont="1" applyAlignment="1">
      <alignment horizontal="right" indent="1"/>
    </xf>
    <xf numFmtId="3" fontId="43" fillId="0" borderId="15" xfId="0" quotePrefix="1" applyNumberFormat="1" applyFont="1" applyBorder="1" applyAlignment="1">
      <alignment horizontal="right" indent="1"/>
    </xf>
    <xf numFmtId="169" fontId="42" fillId="0" borderId="45" xfId="0" applyNumberFormat="1" applyFont="1" applyBorder="1" applyAlignment="1">
      <alignment horizontal="left" indent="10"/>
    </xf>
    <xf numFmtId="168" fontId="43" fillId="0" borderId="0" xfId="0" quotePrefix="1" applyNumberFormat="1" applyFont="1" applyAlignment="1">
      <alignment horizontal="right" indent="1"/>
    </xf>
    <xf numFmtId="168" fontId="43" fillId="0" borderId="15" xfId="0" quotePrefix="1" applyNumberFormat="1" applyFont="1" applyBorder="1" applyAlignment="1">
      <alignment horizontal="right" indent="1"/>
    </xf>
    <xf numFmtId="169" fontId="41" fillId="0" borderId="45" xfId="0" applyNumberFormat="1" applyFont="1" applyBorder="1" applyAlignment="1">
      <alignment horizontal="left" indent="8"/>
    </xf>
    <xf numFmtId="3" fontId="41" fillId="0" borderId="0" xfId="0" quotePrefix="1" applyNumberFormat="1" applyFont="1" applyAlignment="1">
      <alignment horizontal="right" indent="1"/>
    </xf>
    <xf numFmtId="3" fontId="41" fillId="0" borderId="15" xfId="0" quotePrefix="1" applyNumberFormat="1" applyFont="1" applyBorder="1" applyAlignment="1">
      <alignment horizontal="right" indent="1"/>
    </xf>
    <xf numFmtId="3" fontId="41" fillId="0" borderId="14" xfId="0" applyNumberFormat="1" applyFont="1" applyBorder="1" applyAlignment="1">
      <alignment horizontal="right" indent="1"/>
    </xf>
    <xf numFmtId="3" fontId="41" fillId="0" borderId="48" xfId="0" applyNumberFormat="1" applyFont="1" applyBorder="1" applyAlignment="1">
      <alignment horizontal="right" indent="1"/>
    </xf>
    <xf numFmtId="169" fontId="42" fillId="0" borderId="45" xfId="0" applyNumberFormat="1" applyFont="1" applyBorder="1" applyAlignment="1">
      <alignment horizontal="left" indent="8"/>
    </xf>
    <xf numFmtId="168" fontId="41" fillId="0" borderId="0" xfId="0" quotePrefix="1" applyNumberFormat="1" applyFont="1" applyAlignment="1">
      <alignment horizontal="right" indent="1"/>
    </xf>
    <xf numFmtId="168" fontId="41" fillId="0" borderId="15" xfId="0" quotePrefix="1" applyNumberFormat="1" applyFont="1" applyBorder="1" applyAlignment="1">
      <alignment horizontal="right" indent="1"/>
    </xf>
    <xf numFmtId="168" fontId="41" fillId="0" borderId="14" xfId="4" applyNumberFormat="1" applyFont="1" applyBorder="1" applyAlignment="1">
      <alignment horizontal="right" indent="1"/>
    </xf>
    <xf numFmtId="168" fontId="41" fillId="0" borderId="48" xfId="4" applyNumberFormat="1" applyFont="1" applyBorder="1" applyAlignment="1">
      <alignment horizontal="right" indent="1"/>
    </xf>
    <xf numFmtId="169" fontId="42" fillId="0" borderId="46" xfId="0" applyNumberFormat="1" applyFont="1" applyBorder="1" applyAlignment="1">
      <alignment horizontal="left" indent="8"/>
    </xf>
    <xf numFmtId="168" fontId="41" fillId="0" borderId="1" xfId="0" quotePrefix="1" applyNumberFormat="1" applyFont="1" applyBorder="1" applyAlignment="1">
      <alignment horizontal="right" indent="1"/>
    </xf>
    <xf numFmtId="168" fontId="41" fillId="0" borderId="17" xfId="0" quotePrefix="1" applyNumberFormat="1" applyFont="1" applyBorder="1" applyAlignment="1">
      <alignment horizontal="right" indent="1"/>
    </xf>
    <xf numFmtId="168" fontId="41" fillId="0" borderId="16" xfId="4" applyNumberFormat="1" applyFont="1" applyBorder="1" applyAlignment="1">
      <alignment horizontal="right" indent="1"/>
    </xf>
    <xf numFmtId="168" fontId="41" fillId="0" borderId="49" xfId="4" applyNumberFormat="1" applyFont="1" applyBorder="1" applyAlignment="1">
      <alignment horizontal="right" inden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3" fontId="0" fillId="3" borderId="6" xfId="0" applyNumberFormat="1" applyFont="1" applyFill="1" applyBorder="1" applyAlignment="1">
      <alignment horizontal="right" indent="2"/>
    </xf>
    <xf numFmtId="3" fontId="0" fillId="3" borderId="0" xfId="0" applyNumberFormat="1" applyFont="1" applyFill="1" applyBorder="1" applyAlignment="1">
      <alignment horizontal="right" indent="2"/>
    </xf>
    <xf numFmtId="0" fontId="2" fillId="9" borderId="24" xfId="0" applyFont="1" applyFill="1" applyBorder="1" applyAlignment="1">
      <alignment horizontal="center" vertical="center" wrapText="1"/>
    </xf>
    <xf numFmtId="0" fontId="2" fillId="9" borderId="21" xfId="0" applyFont="1" applyFill="1" applyBorder="1" applyAlignment="1">
      <alignment horizontal="center" vertical="center" wrapText="1"/>
    </xf>
    <xf numFmtId="0" fontId="2" fillId="9" borderId="20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20" fillId="0" borderId="0" xfId="1" applyFont="1" applyAlignment="1" applyProtection="1">
      <alignment wrapText="1"/>
      <protection hidden="1"/>
    </xf>
    <xf numFmtId="0" fontId="51" fillId="0" borderId="0" xfId="1" applyFont="1" applyAlignment="1" applyProtection="1">
      <alignment horizontal="center" wrapText="1"/>
      <protection hidden="1"/>
    </xf>
    <xf numFmtId="0" fontId="38" fillId="0" borderId="0" xfId="0" applyFont="1" applyAlignment="1">
      <alignment vertical="center" wrapText="1"/>
    </xf>
    <xf numFmtId="170" fontId="44" fillId="0" borderId="0" xfId="0" applyNumberFormat="1" applyFont="1" applyAlignment="1">
      <alignment horizontal="right" vertical="center"/>
    </xf>
    <xf numFmtId="165" fontId="45" fillId="0" borderId="0" xfId="0" applyNumberFormat="1" applyFont="1" applyAlignment="1">
      <alignment horizontal="right" wrapText="1" indent="2"/>
    </xf>
    <xf numFmtId="0" fontId="4" fillId="0" borderId="0" xfId="0" applyFont="1" applyAlignment="1">
      <alignment horizontal="right" wrapText="1" indent="2"/>
    </xf>
    <xf numFmtId="0" fontId="47" fillId="0" borderId="18" xfId="0" applyFont="1" applyBorder="1" applyAlignment="1">
      <alignment horizontal="left" vertical="center" wrapText="1" indent="2"/>
    </xf>
    <xf numFmtId="0" fontId="47" fillId="0" borderId="18" xfId="0" applyFont="1" applyBorder="1" applyAlignment="1">
      <alignment horizontal="right" vertical="center" wrapText="1" inden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0" fillId="0" borderId="0" xfId="0"/>
    <xf numFmtId="173" fontId="0" fillId="0" borderId="0" xfId="0" applyNumberFormat="1"/>
    <xf numFmtId="165" fontId="0" fillId="0" borderId="0" xfId="0" applyNumberFormat="1" applyAlignment="1">
      <alignment horizontal="center"/>
    </xf>
    <xf numFmtId="0" fontId="2" fillId="9" borderId="24" xfId="0" applyFont="1" applyFill="1" applyBorder="1" applyAlignment="1">
      <alignment horizontal="center" vertical="center" wrapText="1"/>
    </xf>
    <xf numFmtId="0" fontId="2" fillId="9" borderId="21" xfId="0" applyFont="1" applyFill="1" applyBorder="1" applyAlignment="1">
      <alignment horizontal="center" vertical="center" wrapText="1"/>
    </xf>
    <xf numFmtId="0" fontId="2" fillId="9" borderId="20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10" fontId="43" fillId="0" borderId="45" xfId="0" applyNumberFormat="1" applyFont="1" applyBorder="1" applyAlignment="1">
      <alignment horizontal="right" indent="1"/>
    </xf>
    <xf numFmtId="0" fontId="5" fillId="0" borderId="0" xfId="0" applyFont="1" applyAlignment="1">
      <alignment horizontal="left" vertical="center" wrapText="1"/>
    </xf>
    <xf numFmtId="167" fontId="50" fillId="14" borderId="67" xfId="5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0" fillId="0" borderId="68" xfId="0" applyBorder="1"/>
    <xf numFmtId="10" fontId="43" fillId="0" borderId="46" xfId="0" applyNumberFormat="1" applyFont="1" applyBorder="1" applyAlignment="1">
      <alignment horizontal="right" indent="1"/>
    </xf>
    <xf numFmtId="168" fontId="43" fillId="0" borderId="0" xfId="4" applyNumberFormat="1" applyFont="1" applyBorder="1" applyAlignment="1">
      <alignment horizontal="right" indent="1"/>
    </xf>
    <xf numFmtId="3" fontId="41" fillId="0" borderId="0" xfId="0" applyNumberFormat="1" applyFont="1" applyAlignment="1">
      <alignment horizontal="right" indent="1"/>
    </xf>
    <xf numFmtId="168" fontId="41" fillId="0" borderId="0" xfId="4" applyNumberFormat="1" applyFont="1" applyBorder="1" applyAlignment="1">
      <alignment horizontal="right" indent="1"/>
    </xf>
    <xf numFmtId="168" fontId="41" fillId="0" borderId="1" xfId="4" applyNumberFormat="1" applyFont="1" applyBorder="1" applyAlignment="1">
      <alignment horizontal="right" inden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0" fillId="0" borderId="48" xfId="0" applyBorder="1"/>
    <xf numFmtId="0" fontId="5" fillId="0" borderId="0" xfId="0" applyFont="1" applyAlignment="1">
      <alignment horizontal="left" vertical="center" wrapText="1"/>
    </xf>
    <xf numFmtId="0" fontId="28" fillId="9" borderId="20" xfId="0" applyFont="1" applyFill="1" applyBorder="1" applyAlignment="1">
      <alignment horizontal="center" vertical="center"/>
    </xf>
    <xf numFmtId="0" fontId="34" fillId="0" borderId="0" xfId="0" applyFont="1" applyAlignment="1">
      <alignment horizontal="center" vertical="center" wrapText="1"/>
    </xf>
    <xf numFmtId="0" fontId="2" fillId="9" borderId="3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9" borderId="25" xfId="0" applyFont="1" applyFill="1" applyBorder="1" applyAlignment="1">
      <alignment horizontal="center" vertical="center" wrapText="1"/>
    </xf>
    <xf numFmtId="0" fontId="25" fillId="0" borderId="0" xfId="1" applyFont="1" applyAlignment="1" applyProtection="1">
      <alignment horizontal="center" vertical="center" wrapText="1"/>
      <protection hidden="1"/>
    </xf>
    <xf numFmtId="0" fontId="59" fillId="9" borderId="71" xfId="0" applyFont="1" applyFill="1" applyBorder="1" applyAlignment="1">
      <alignment horizontal="center" vertical="center" wrapText="1"/>
    </xf>
    <xf numFmtId="0" fontId="59" fillId="9" borderId="72" xfId="0" applyFont="1" applyFill="1" applyBorder="1" applyAlignment="1">
      <alignment horizontal="center" vertical="center" wrapText="1"/>
    </xf>
    <xf numFmtId="0" fontId="59" fillId="9" borderId="73" xfId="0" applyFont="1" applyFill="1" applyBorder="1" applyAlignment="1">
      <alignment horizontal="center" vertical="center" wrapText="1"/>
    </xf>
    <xf numFmtId="169" fontId="60" fillId="15" borderId="74" xfId="0" applyNumberFormat="1" applyFont="1" applyFill="1" applyBorder="1" applyAlignment="1">
      <alignment vertical="center"/>
    </xf>
    <xf numFmtId="0" fontId="11" fillId="0" borderId="0" xfId="0" applyFont="1" applyAlignment="1">
      <alignment horizontal="left" vertical="center" wrapText="1"/>
    </xf>
    <xf numFmtId="169" fontId="60" fillId="15" borderId="79" xfId="0" applyNumberFormat="1" applyFont="1" applyFill="1" applyBorder="1" applyAlignment="1">
      <alignment vertical="center"/>
    </xf>
    <xf numFmtId="169" fontId="60" fillId="15" borderId="80" xfId="0" applyNumberFormat="1" applyFont="1" applyFill="1" applyBorder="1" applyAlignment="1">
      <alignment vertical="center"/>
    </xf>
    <xf numFmtId="169" fontId="60" fillId="15" borderId="81" xfId="0" applyNumberFormat="1" applyFont="1" applyFill="1" applyBorder="1" applyAlignment="1">
      <alignment vertical="center"/>
    </xf>
    <xf numFmtId="169" fontId="60" fillId="15" borderId="82" xfId="0" applyNumberFormat="1" applyFont="1" applyFill="1" applyBorder="1" applyAlignment="1">
      <alignment vertical="center"/>
    </xf>
    <xf numFmtId="169" fontId="60" fillId="15" borderId="83" xfId="0" applyNumberFormat="1" applyFont="1" applyFill="1" applyBorder="1" applyAlignment="1">
      <alignment vertical="center"/>
    </xf>
    <xf numFmtId="169" fontId="60" fillId="15" borderId="84" xfId="0" applyNumberFormat="1" applyFont="1" applyFill="1" applyBorder="1" applyAlignment="1">
      <alignment vertical="center"/>
    </xf>
    <xf numFmtId="169" fontId="61" fillId="15" borderId="85" xfId="0" applyNumberFormat="1" applyFont="1" applyFill="1" applyBorder="1" applyAlignment="1">
      <alignment vertical="center"/>
    </xf>
    <xf numFmtId="0" fontId="3" fillId="0" borderId="0" xfId="0" applyFont="1" applyAlignment="1">
      <alignment wrapText="1"/>
    </xf>
    <xf numFmtId="0" fontId="34" fillId="0" borderId="0" xfId="0" applyFont="1" applyAlignment="1">
      <alignment vertical="center" wrapText="1"/>
    </xf>
    <xf numFmtId="0" fontId="62" fillId="0" borderId="0" xfId="0" applyFont="1" applyAlignment="1">
      <alignment horizontal="left" vertical="center"/>
    </xf>
    <xf numFmtId="3" fontId="60" fillId="0" borderId="0" xfId="0" applyNumberFormat="1" applyFont="1" applyAlignment="1">
      <alignment vertical="center"/>
    </xf>
    <xf numFmtId="169" fontId="15" fillId="0" borderId="0" xfId="0" applyNumberFormat="1" applyFont="1" applyAlignment="1">
      <alignment horizontal="right" vertical="center" indent="2"/>
    </xf>
    <xf numFmtId="165" fontId="35" fillId="0" borderId="0" xfId="0" applyNumberFormat="1" applyFont="1" applyAlignment="1">
      <alignment horizontal="center" vertical="center"/>
    </xf>
    <xf numFmtId="165" fontId="63" fillId="0" borderId="0" xfId="0" applyNumberFormat="1" applyFont="1" applyAlignment="1">
      <alignment vertical="center"/>
    </xf>
    <xf numFmtId="0" fontId="3" fillId="0" borderId="19" xfId="0" applyFont="1" applyBorder="1"/>
    <xf numFmtId="0" fontId="59" fillId="9" borderId="94" xfId="0" applyFont="1" applyFill="1" applyBorder="1" applyAlignment="1">
      <alignment horizontal="center" vertical="center" wrapText="1"/>
    </xf>
    <xf numFmtId="0" fontId="59" fillId="9" borderId="95" xfId="0" applyFont="1" applyFill="1" applyBorder="1" applyAlignment="1">
      <alignment horizontal="center" vertical="center" wrapText="1"/>
    </xf>
    <xf numFmtId="0" fontId="59" fillId="9" borderId="96" xfId="0" applyFont="1" applyFill="1" applyBorder="1" applyAlignment="1">
      <alignment horizontal="center" vertical="center" wrapText="1"/>
    </xf>
    <xf numFmtId="169" fontId="15" fillId="0" borderId="0" xfId="0" applyNumberFormat="1" applyFont="1" applyAlignment="1">
      <alignment vertical="center"/>
    </xf>
    <xf numFmtId="0" fontId="0" fillId="0" borderId="0" xfId="0" applyAlignment="1">
      <alignment horizontal="right"/>
    </xf>
    <xf numFmtId="0" fontId="0" fillId="0" borderId="0" xfId="0" applyAlignment="1">
      <alignment horizontal="left" vertical="top" wrapText="1"/>
    </xf>
    <xf numFmtId="0" fontId="17" fillId="9" borderId="11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167" fontId="50" fillId="14" borderId="58" xfId="5" applyNumberFormat="1" applyFont="1" applyFill="1" applyBorder="1" applyAlignment="1">
      <alignment horizontal="center" vertical="center"/>
    </xf>
    <xf numFmtId="168" fontId="43" fillId="0" borderId="101" xfId="0" applyNumberFormat="1" applyFont="1" applyBorder="1" applyAlignment="1">
      <alignment horizontal="right" indent="1"/>
    </xf>
    <xf numFmtId="167" fontId="50" fillId="14" borderId="58" xfId="5" applyNumberFormat="1" applyFont="1" applyFill="1" applyBorder="1" applyAlignment="1">
      <alignment horizontal="center" vertical="center"/>
    </xf>
    <xf numFmtId="0" fontId="0" fillId="0" borderId="0" xfId="0"/>
    <xf numFmtId="165" fontId="0" fillId="0" borderId="0" xfId="0" applyNumberFormat="1" applyAlignment="1">
      <alignment horizontal="center"/>
    </xf>
    <xf numFmtId="173" fontId="0" fillId="0" borderId="0" xfId="0" applyNumberFormat="1"/>
    <xf numFmtId="167" fontId="50" fillId="14" borderId="58" xfId="5" applyNumberFormat="1" applyFont="1" applyFill="1" applyBorder="1" applyAlignment="1">
      <alignment horizontal="center" vertical="center"/>
    </xf>
    <xf numFmtId="3" fontId="43" fillId="0" borderId="0" xfId="4" applyNumberFormat="1" applyFont="1" applyBorder="1" applyAlignment="1">
      <alignment horizontal="right" indent="1"/>
    </xf>
    <xf numFmtId="168" fontId="43" fillId="0" borderId="0" xfId="0" applyNumberFormat="1" applyFont="1" applyBorder="1" applyAlignment="1">
      <alignment horizontal="right" indent="1"/>
    </xf>
    <xf numFmtId="165" fontId="43" fillId="0" borderId="0" xfId="0" applyNumberFormat="1" applyFont="1" applyBorder="1" applyAlignment="1">
      <alignment horizontal="right" indent="1"/>
    </xf>
    <xf numFmtId="169" fontId="43" fillId="0" borderId="0" xfId="0" applyNumberFormat="1" applyFont="1" applyBorder="1" applyAlignment="1">
      <alignment horizontal="right" indent="1"/>
    </xf>
    <xf numFmtId="3" fontId="43" fillId="0" borderId="0" xfId="0" applyNumberFormat="1" applyFont="1" applyBorder="1" applyAlignment="1">
      <alignment horizontal="right" indent="1"/>
    </xf>
    <xf numFmtId="10" fontId="43" fillId="0" borderId="0" xfId="0" applyNumberFormat="1" applyFont="1" applyBorder="1" applyAlignment="1">
      <alignment horizontal="right" indent="1"/>
    </xf>
    <xf numFmtId="10" fontId="43" fillId="0" borderId="48" xfId="0" applyNumberFormat="1" applyFont="1" applyBorder="1" applyAlignment="1">
      <alignment horizontal="right" indent="1"/>
    </xf>
    <xf numFmtId="10" fontId="43" fillId="0" borderId="1" xfId="0" applyNumberFormat="1" applyFont="1" applyBorder="1" applyAlignment="1">
      <alignment horizontal="right" indent="1"/>
    </xf>
    <xf numFmtId="10" fontId="43" fillId="0" borderId="49" xfId="0" applyNumberFormat="1" applyFont="1" applyBorder="1" applyAlignment="1">
      <alignment horizontal="right" indent="1"/>
    </xf>
    <xf numFmtId="165" fontId="43" fillId="0" borderId="68" xfId="0" applyNumberFormat="1" applyFont="1" applyBorder="1" applyAlignment="1">
      <alignment horizontal="right" indent="1"/>
    </xf>
    <xf numFmtId="165" fontId="43" fillId="0" borderId="101" xfId="0" applyNumberFormat="1" applyFont="1" applyBorder="1" applyAlignment="1">
      <alignment horizontal="right" indent="1"/>
    </xf>
    <xf numFmtId="168" fontId="43" fillId="0" borderId="102" xfId="0" applyNumberFormat="1" applyFont="1" applyBorder="1" applyAlignment="1">
      <alignment horizontal="right" indent="1"/>
    </xf>
    <xf numFmtId="168" fontId="43" fillId="0" borderId="68" xfId="0" applyNumberFormat="1" applyFont="1" applyBorder="1" applyAlignment="1">
      <alignment horizontal="right" indent="1"/>
    </xf>
    <xf numFmtId="169" fontId="43" fillId="0" borderId="68" xfId="0" applyNumberFormat="1" applyFont="1" applyBorder="1" applyAlignment="1">
      <alignment horizontal="right" indent="1"/>
    </xf>
    <xf numFmtId="169" fontId="43" fillId="0" borderId="101" xfId="0" applyNumberFormat="1" applyFont="1" applyBorder="1" applyAlignment="1">
      <alignment horizontal="right" indent="1"/>
    </xf>
    <xf numFmtId="168" fontId="43" fillId="0" borderId="101" xfId="4" applyNumberFormat="1" applyFont="1" applyBorder="1" applyAlignment="1">
      <alignment horizontal="right" indent="1"/>
    </xf>
    <xf numFmtId="168" fontId="43" fillId="0" borderId="102" xfId="4" applyNumberFormat="1" applyFont="1" applyBorder="1" applyAlignment="1">
      <alignment horizontal="right" indent="1"/>
    </xf>
    <xf numFmtId="3" fontId="43" fillId="0" borderId="68" xfId="4" applyNumberFormat="1" applyFont="1" applyBorder="1" applyAlignment="1">
      <alignment horizontal="right" indent="1"/>
    </xf>
    <xf numFmtId="3" fontId="43" fillId="0" borderId="101" xfId="4" applyNumberFormat="1" applyFont="1" applyBorder="1" applyAlignment="1">
      <alignment horizontal="right" indent="1"/>
    </xf>
    <xf numFmtId="3" fontId="43" fillId="0" borderId="68" xfId="0" applyNumberFormat="1" applyFont="1" applyBorder="1" applyAlignment="1">
      <alignment horizontal="right" indent="1"/>
    </xf>
    <xf numFmtId="3" fontId="43" fillId="0" borderId="101" xfId="0" applyNumberFormat="1" applyFont="1" applyBorder="1" applyAlignment="1">
      <alignment horizontal="right" indent="1"/>
    </xf>
    <xf numFmtId="10" fontId="43" fillId="0" borderId="101" xfId="0" applyNumberFormat="1" applyFont="1" applyBorder="1" applyAlignment="1">
      <alignment horizontal="right" indent="1"/>
    </xf>
    <xf numFmtId="10" fontId="43" fillId="0" borderId="102" xfId="0" applyNumberFormat="1" applyFont="1" applyBorder="1" applyAlignment="1">
      <alignment horizontal="right" indent="1"/>
    </xf>
    <xf numFmtId="0" fontId="0" fillId="0" borderId="101" xfId="0" applyBorder="1"/>
    <xf numFmtId="165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173" fontId="0" fillId="0" borderId="0" xfId="0" applyNumberFormat="1"/>
    <xf numFmtId="166" fontId="8" fillId="4" borderId="0" xfId="0" applyNumberFormat="1" applyFont="1" applyFill="1" applyBorder="1" applyAlignment="1">
      <alignment horizontal="center"/>
    </xf>
    <xf numFmtId="0" fontId="2" fillId="9" borderId="24" xfId="0" applyFont="1" applyFill="1" applyBorder="1" applyAlignment="1">
      <alignment horizontal="center" vertical="center"/>
    </xf>
    <xf numFmtId="0" fontId="2" fillId="9" borderId="31" xfId="0" applyFont="1" applyFill="1" applyBorder="1" applyAlignment="1">
      <alignment horizontal="center" vertical="center"/>
    </xf>
    <xf numFmtId="0" fontId="2" fillId="9" borderId="25" xfId="0" applyFont="1" applyFill="1" applyBorder="1" applyAlignment="1">
      <alignment horizontal="center" vertical="center"/>
    </xf>
    <xf numFmtId="0" fontId="0" fillId="0" borderId="0" xfId="0" applyFont="1" applyAlignment="1">
      <alignment horizontal="left" wrapText="1"/>
    </xf>
    <xf numFmtId="0" fontId="0" fillId="0" borderId="0" xfId="0" applyFont="1" applyAlignment="1">
      <alignment horizontal="left" vertical="center" wrapText="1"/>
    </xf>
    <xf numFmtId="0" fontId="25" fillId="0" borderId="0" xfId="1" applyFont="1" applyBorder="1" applyAlignment="1" applyProtection="1">
      <alignment horizontal="center" wrapText="1"/>
      <protection hidden="1"/>
    </xf>
    <xf numFmtId="0" fontId="39" fillId="9" borderId="24" xfId="0" applyFont="1" applyFill="1" applyBorder="1" applyAlignment="1">
      <alignment horizontal="center" vertical="center" wrapText="1"/>
    </xf>
    <xf numFmtId="0" fontId="39" fillId="9" borderId="31" xfId="0" applyFont="1" applyFill="1" applyBorder="1" applyAlignment="1">
      <alignment horizontal="center" vertical="center" wrapText="1"/>
    </xf>
    <xf numFmtId="0" fontId="2" fillId="9" borderId="21" xfId="0" applyFont="1" applyFill="1" applyBorder="1" applyAlignment="1">
      <alignment horizontal="center" vertical="center"/>
    </xf>
    <xf numFmtId="0" fontId="2" fillId="9" borderId="40" xfId="0" applyFont="1" applyFill="1" applyBorder="1" applyAlignment="1">
      <alignment horizontal="center" vertical="center"/>
    </xf>
    <xf numFmtId="0" fontId="2" fillId="9" borderId="22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top" wrapText="1"/>
    </xf>
    <xf numFmtId="0" fontId="39" fillId="9" borderId="0" xfId="0" applyFont="1" applyFill="1" applyBorder="1" applyAlignment="1">
      <alignment horizontal="center" vertical="center" wrapText="1"/>
    </xf>
    <xf numFmtId="0" fontId="2" fillId="9" borderId="26" xfId="0" applyFont="1" applyFill="1" applyBorder="1" applyAlignment="1">
      <alignment horizontal="center" vertical="center" wrapText="1"/>
    </xf>
    <xf numFmtId="0" fontId="2" fillId="9" borderId="27" xfId="0" applyFont="1" applyFill="1" applyBorder="1" applyAlignment="1">
      <alignment horizontal="center" vertical="center" wrapText="1"/>
    </xf>
    <xf numFmtId="0" fontId="2" fillId="9" borderId="26" xfId="0" applyFont="1" applyFill="1" applyBorder="1" applyAlignment="1">
      <alignment horizontal="center" vertical="center"/>
    </xf>
    <xf numFmtId="0" fontId="2" fillId="9" borderId="27" xfId="0" applyFont="1" applyFill="1" applyBorder="1" applyAlignment="1">
      <alignment horizontal="center" vertical="center"/>
    </xf>
    <xf numFmtId="0" fontId="2" fillId="9" borderId="20" xfId="0" applyFont="1" applyFill="1" applyBorder="1" applyAlignment="1">
      <alignment horizontal="center" vertical="center"/>
    </xf>
    <xf numFmtId="0" fontId="39" fillId="9" borderId="3" xfId="0" applyFont="1" applyFill="1" applyBorder="1" applyAlignment="1">
      <alignment horizontal="center" vertical="center" wrapText="1"/>
    </xf>
    <xf numFmtId="0" fontId="39" fillId="9" borderId="25" xfId="0" applyFont="1" applyFill="1" applyBorder="1" applyAlignment="1">
      <alignment horizontal="center" vertical="center" wrapText="1"/>
    </xf>
    <xf numFmtId="0" fontId="25" fillId="0" borderId="0" xfId="1" applyFont="1" applyAlignment="1" applyProtection="1">
      <alignment horizontal="center" wrapText="1"/>
      <protection hidden="1"/>
    </xf>
    <xf numFmtId="0" fontId="53" fillId="9" borderId="3" xfId="0" applyFont="1" applyFill="1" applyBorder="1" applyAlignment="1">
      <alignment horizontal="center" vertical="center" wrapText="1"/>
    </xf>
    <xf numFmtId="0" fontId="53" fillId="9" borderId="0" xfId="0" applyFont="1" applyFill="1" applyAlignment="1">
      <alignment horizontal="center" vertical="center" wrapText="1"/>
    </xf>
    <xf numFmtId="0" fontId="0" fillId="0" borderId="0" xfId="0" applyAlignment="1">
      <alignment horizontal="left" vertical="top" wrapText="1"/>
    </xf>
    <xf numFmtId="0" fontId="25" fillId="0" borderId="0" xfId="0" applyFont="1" applyAlignment="1">
      <alignment horizontal="center" vertical="center"/>
    </xf>
    <xf numFmtId="0" fontId="35" fillId="0" borderId="0" xfId="0" applyFont="1" applyAlignment="1">
      <alignment horizontal="center" vertical="center" wrapText="1"/>
    </xf>
    <xf numFmtId="0" fontId="2" fillId="9" borderId="65" xfId="0" applyFont="1" applyFill="1" applyBorder="1" applyAlignment="1">
      <alignment horizontal="center" vertical="center"/>
    </xf>
    <xf numFmtId="0" fontId="2" fillId="9" borderId="66" xfId="0" applyFont="1" applyFill="1" applyBorder="1" applyAlignment="1">
      <alignment horizontal="center" vertical="center"/>
    </xf>
    <xf numFmtId="0" fontId="18" fillId="9" borderId="35" xfId="0" applyFont="1" applyFill="1" applyBorder="1" applyAlignment="1">
      <alignment horizontal="center" vertical="center"/>
    </xf>
    <xf numFmtId="0" fontId="18" fillId="9" borderId="31" xfId="0" applyFont="1" applyFill="1" applyBorder="1" applyAlignment="1">
      <alignment horizontal="center" vertical="center"/>
    </xf>
    <xf numFmtId="0" fontId="18" fillId="9" borderId="25" xfId="0" applyFont="1" applyFill="1" applyBorder="1" applyAlignment="1">
      <alignment horizontal="center" vertical="center"/>
    </xf>
    <xf numFmtId="0" fontId="18" fillId="9" borderId="24" xfId="0" applyFont="1" applyFill="1" applyBorder="1" applyAlignment="1">
      <alignment horizontal="center" vertical="center"/>
    </xf>
    <xf numFmtId="0" fontId="18" fillId="9" borderId="39" xfId="0" applyFont="1" applyFill="1" applyBorder="1" applyAlignment="1">
      <alignment horizontal="center" vertical="center"/>
    </xf>
    <xf numFmtId="0" fontId="34" fillId="0" borderId="0" xfId="0" applyFont="1" applyAlignment="1">
      <alignment horizontal="center" vertical="center" wrapText="1"/>
    </xf>
    <xf numFmtId="0" fontId="2" fillId="9" borderId="34" xfId="0" applyFont="1" applyFill="1" applyBorder="1" applyAlignment="1">
      <alignment horizontal="center" vertical="center" wrapText="1"/>
    </xf>
    <xf numFmtId="0" fontId="2" fillId="9" borderId="36" xfId="0" applyFont="1" applyFill="1" applyBorder="1" applyAlignment="1">
      <alignment horizontal="center" vertical="center" wrapText="1"/>
    </xf>
    <xf numFmtId="0" fontId="2" fillId="9" borderId="0" xfId="0" applyFont="1" applyFill="1" applyAlignment="1">
      <alignment horizontal="center" vertical="center" wrapText="1"/>
    </xf>
    <xf numFmtId="0" fontId="2" fillId="9" borderId="37" xfId="0" applyFont="1" applyFill="1" applyBorder="1" applyAlignment="1">
      <alignment horizontal="center" vertical="center" wrapText="1"/>
    </xf>
    <xf numFmtId="0" fontId="2" fillId="9" borderId="35" xfId="0" applyFont="1" applyFill="1" applyBorder="1" applyAlignment="1">
      <alignment horizontal="center" vertical="center" wrapText="1"/>
    </xf>
    <xf numFmtId="0" fontId="2" fillId="9" borderId="31" xfId="0" applyFont="1" applyFill="1" applyBorder="1" applyAlignment="1">
      <alignment horizontal="center" vertical="center" wrapText="1"/>
    </xf>
    <xf numFmtId="0" fontId="2" fillId="9" borderId="39" xfId="0" applyFont="1" applyFill="1" applyBorder="1" applyAlignment="1">
      <alignment horizontal="center" vertical="center" wrapText="1"/>
    </xf>
    <xf numFmtId="0" fontId="2" fillId="9" borderId="38" xfId="0" applyFont="1" applyFill="1" applyBorder="1" applyAlignment="1">
      <alignment horizontal="center" vertical="center" wrapText="1"/>
    </xf>
    <xf numFmtId="0" fontId="2" fillId="9" borderId="59" xfId="0" applyFont="1" applyFill="1" applyBorder="1" applyAlignment="1">
      <alignment horizontal="center" vertical="center" wrapText="1"/>
    </xf>
    <xf numFmtId="0" fontId="2" fillId="9" borderId="61" xfId="0" applyFont="1" applyFill="1" applyBorder="1" applyAlignment="1">
      <alignment horizontal="center" vertical="center" wrapText="1"/>
    </xf>
    <xf numFmtId="167" fontId="17" fillId="9" borderId="28" xfId="0" quotePrefix="1" applyNumberFormat="1" applyFont="1" applyFill="1" applyBorder="1" applyAlignment="1">
      <alignment horizontal="center" vertical="center" wrapText="1"/>
    </xf>
    <xf numFmtId="167" fontId="17" fillId="9" borderId="7" xfId="0" quotePrefix="1" applyNumberFormat="1" applyFont="1" applyFill="1" applyBorder="1" applyAlignment="1">
      <alignment horizontal="center" vertical="center" wrapText="1"/>
    </xf>
    <xf numFmtId="167" fontId="17" fillId="9" borderId="30" xfId="0" quotePrefix="1" applyNumberFormat="1" applyFont="1" applyFill="1" applyBorder="1" applyAlignment="1">
      <alignment horizontal="center" vertical="center" wrapText="1"/>
    </xf>
    <xf numFmtId="0" fontId="2" fillId="9" borderId="62" xfId="0" applyFont="1" applyFill="1" applyBorder="1" applyAlignment="1">
      <alignment horizontal="center" vertical="center"/>
    </xf>
    <xf numFmtId="0" fontId="2" fillId="9" borderId="63" xfId="0" applyFont="1" applyFill="1" applyBorder="1" applyAlignment="1">
      <alignment horizontal="center" vertical="center"/>
    </xf>
    <xf numFmtId="0" fontId="2" fillId="9" borderId="64" xfId="0" applyFont="1" applyFill="1" applyBorder="1" applyAlignment="1">
      <alignment horizontal="center" vertical="center"/>
    </xf>
    <xf numFmtId="0" fontId="2" fillId="9" borderId="35" xfId="0" applyFont="1" applyFill="1" applyBorder="1" applyAlignment="1">
      <alignment horizontal="center" vertical="center"/>
    </xf>
    <xf numFmtId="0" fontId="2" fillId="9" borderId="39" xfId="0" applyFont="1" applyFill="1" applyBorder="1" applyAlignment="1">
      <alignment horizontal="center" vertical="center"/>
    </xf>
    <xf numFmtId="0" fontId="17" fillId="9" borderId="9" xfId="0" applyFont="1" applyFill="1" applyBorder="1" applyAlignment="1">
      <alignment horizontal="center" vertical="center"/>
    </xf>
    <xf numFmtId="0" fontId="17" fillId="9" borderId="11" xfId="0" applyFont="1" applyFill="1" applyBorder="1" applyAlignment="1">
      <alignment horizontal="center" vertical="center"/>
    </xf>
    <xf numFmtId="0" fontId="2" fillId="9" borderId="23" xfId="0" applyFont="1" applyFill="1" applyBorder="1" applyAlignment="1">
      <alignment horizontal="center" vertical="center" wrapText="1"/>
    </xf>
    <xf numFmtId="0" fontId="2" fillId="9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3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1" fontId="50" fillId="14" borderId="8" xfId="5" applyNumberFormat="1" applyFont="1" applyFill="1" applyBorder="1" applyAlignment="1">
      <alignment horizontal="center" vertical="center" wrapText="1"/>
    </xf>
    <xf numFmtId="1" fontId="50" fillId="14" borderId="58" xfId="5" applyNumberFormat="1" applyFont="1" applyFill="1" applyBorder="1" applyAlignment="1">
      <alignment horizontal="center" vertical="center" wrapText="1"/>
    </xf>
    <xf numFmtId="22" fontId="0" fillId="0" borderId="0" xfId="0" applyNumberFormat="1" applyAlignment="1">
      <alignment horizontal="center"/>
    </xf>
    <xf numFmtId="0" fontId="48" fillId="0" borderId="0" xfId="0" applyFont="1" applyAlignment="1">
      <alignment horizontal="center" wrapText="1"/>
    </xf>
    <xf numFmtId="167" fontId="49" fillId="14" borderId="50" xfId="0" quotePrefix="1" applyNumberFormat="1" applyFont="1" applyFill="1" applyBorder="1" applyAlignment="1">
      <alignment horizontal="center" vertical="center" wrapText="1"/>
    </xf>
    <xf numFmtId="167" fontId="49" fillId="14" borderId="52" xfId="0" quotePrefix="1" applyNumberFormat="1" applyFont="1" applyFill="1" applyBorder="1" applyAlignment="1">
      <alignment horizontal="center" vertical="center" wrapText="1"/>
    </xf>
    <xf numFmtId="167" fontId="49" fillId="14" borderId="53" xfId="0" quotePrefix="1" applyNumberFormat="1" applyFont="1" applyFill="1" applyBorder="1" applyAlignment="1">
      <alignment horizontal="center" vertical="center" wrapText="1"/>
    </xf>
    <xf numFmtId="167" fontId="50" fillId="14" borderId="8" xfId="5" applyNumberFormat="1" applyFont="1" applyFill="1" applyBorder="1" applyAlignment="1">
      <alignment horizontal="center" vertical="center"/>
    </xf>
    <xf numFmtId="167" fontId="50" fillId="14" borderId="58" xfId="5" applyNumberFormat="1" applyFont="1" applyFill="1" applyBorder="1" applyAlignment="1">
      <alignment horizontal="center" vertical="center"/>
    </xf>
    <xf numFmtId="1" fontId="50" fillId="14" borderId="9" xfId="5" applyNumberFormat="1" applyFont="1" applyFill="1" applyBorder="1" applyAlignment="1">
      <alignment horizontal="center" vertical="center"/>
    </xf>
    <xf numFmtId="1" fontId="50" fillId="14" borderId="10" xfId="5" applyNumberFormat="1" applyFont="1" applyFill="1" applyBorder="1" applyAlignment="1">
      <alignment horizontal="center" vertical="center"/>
    </xf>
    <xf numFmtId="1" fontId="50" fillId="14" borderId="11" xfId="5" applyNumberFormat="1" applyFont="1" applyFill="1" applyBorder="1" applyAlignment="1">
      <alignment horizontal="center" vertical="center"/>
    </xf>
    <xf numFmtId="167" fontId="41" fillId="0" borderId="4" xfId="0" applyNumberFormat="1" applyFont="1" applyBorder="1" applyAlignment="1">
      <alignment horizontal="left"/>
    </xf>
    <xf numFmtId="1" fontId="50" fillId="14" borderId="57" xfId="5" applyNumberFormat="1" applyFont="1" applyFill="1" applyBorder="1" applyAlignment="1">
      <alignment horizontal="center" vertical="center"/>
    </xf>
    <xf numFmtId="22" fontId="0" fillId="0" borderId="1" xfId="0" applyNumberFormat="1" applyBorder="1" applyAlignment="1">
      <alignment horizontal="center"/>
    </xf>
    <xf numFmtId="0" fontId="58" fillId="9" borderId="24" xfId="0" applyFont="1" applyFill="1" applyBorder="1" applyAlignment="1">
      <alignment horizontal="center" vertical="center" wrapText="1"/>
    </xf>
    <xf numFmtId="0" fontId="58" fillId="9" borderId="31" xfId="0" applyFont="1" applyFill="1" applyBorder="1" applyAlignment="1">
      <alignment horizontal="center" vertical="center" wrapText="1"/>
    </xf>
    <xf numFmtId="0" fontId="2" fillId="9" borderId="21" xfId="0" applyFont="1" applyFill="1" applyBorder="1" applyAlignment="1">
      <alignment horizontal="center" vertical="center" wrapText="1"/>
    </xf>
    <xf numFmtId="0" fontId="2" fillId="9" borderId="40" xfId="0" applyFont="1" applyFill="1" applyBorder="1" applyAlignment="1">
      <alignment horizontal="center" vertical="center" wrapText="1"/>
    </xf>
    <xf numFmtId="0" fontId="2" fillId="9" borderId="22" xfId="0" applyFont="1" applyFill="1" applyBorder="1" applyAlignment="1">
      <alignment horizontal="center" vertical="center" wrapText="1"/>
    </xf>
    <xf numFmtId="0" fontId="2" fillId="9" borderId="24" xfId="0" applyFont="1" applyFill="1" applyBorder="1" applyAlignment="1">
      <alignment horizontal="center" vertical="center" wrapText="1"/>
    </xf>
    <xf numFmtId="0" fontId="2" fillId="9" borderId="25" xfId="0" applyFont="1" applyFill="1" applyBorder="1" applyAlignment="1">
      <alignment horizontal="center" vertical="center" wrapText="1"/>
    </xf>
    <xf numFmtId="0" fontId="51" fillId="0" borderId="0" xfId="1" applyFont="1" applyAlignment="1" applyProtection="1">
      <alignment horizontal="center" wrapText="1"/>
      <protection hidden="1"/>
    </xf>
    <xf numFmtId="0" fontId="11" fillId="0" borderId="0" xfId="0" applyFont="1" applyAlignment="1">
      <alignment horizontal="left" vertical="center" wrapText="1"/>
    </xf>
    <xf numFmtId="0" fontId="11" fillId="0" borderId="69" xfId="0" applyFont="1" applyBorder="1" applyAlignment="1">
      <alignment horizontal="left" vertical="center" wrapText="1"/>
    </xf>
    <xf numFmtId="0" fontId="2" fillId="9" borderId="70" xfId="0" applyFont="1" applyFill="1" applyBorder="1" applyAlignment="1">
      <alignment horizontal="center" vertical="center" wrapText="1"/>
    </xf>
    <xf numFmtId="0" fontId="2" fillId="9" borderId="69" xfId="0" applyFont="1" applyFill="1" applyBorder="1" applyAlignment="1">
      <alignment horizontal="center" vertical="center" wrapText="1"/>
    </xf>
    <xf numFmtId="0" fontId="25" fillId="0" borderId="0" xfId="1" applyFont="1" applyAlignment="1" applyProtection="1">
      <alignment horizontal="center" vertical="center" wrapText="1"/>
      <protection hidden="1"/>
    </xf>
    <xf numFmtId="17" fontId="3" fillId="0" borderId="0" xfId="0" applyNumberFormat="1" applyFont="1" applyAlignment="1">
      <alignment horizontal="left" vertical="center" wrapText="1"/>
    </xf>
    <xf numFmtId="0" fontId="2" fillId="9" borderId="75" xfId="0" applyFont="1" applyFill="1" applyBorder="1" applyAlignment="1">
      <alignment horizontal="center" vertical="center" wrapText="1"/>
    </xf>
    <xf numFmtId="0" fontId="2" fillId="9" borderId="97" xfId="0" applyFont="1" applyFill="1" applyBorder="1" applyAlignment="1">
      <alignment horizontal="center" vertical="center" wrapText="1"/>
    </xf>
    <xf numFmtId="0" fontId="2" fillId="9" borderId="100" xfId="0" applyFont="1" applyFill="1" applyBorder="1" applyAlignment="1">
      <alignment horizontal="center" vertical="center" wrapText="1"/>
    </xf>
    <xf numFmtId="0" fontId="65" fillId="9" borderId="98" xfId="0" applyFont="1" applyFill="1" applyBorder="1" applyAlignment="1">
      <alignment horizontal="center" vertical="center" wrapText="1"/>
    </xf>
    <xf numFmtId="0" fontId="65" fillId="9" borderId="99" xfId="0" applyFont="1" applyFill="1" applyBorder="1" applyAlignment="1">
      <alignment horizontal="center" vertical="center" wrapText="1"/>
    </xf>
    <xf numFmtId="0" fontId="2" fillId="9" borderId="77" xfId="0" applyFont="1" applyFill="1" applyBorder="1" applyAlignment="1">
      <alignment horizontal="center" vertical="center" wrapText="1"/>
    </xf>
    <xf numFmtId="0" fontId="2" fillId="9" borderId="78" xfId="0" applyFont="1" applyFill="1" applyBorder="1" applyAlignment="1">
      <alignment horizontal="center" vertical="center" wrapText="1"/>
    </xf>
    <xf numFmtId="0" fontId="2" fillId="9" borderId="76" xfId="0" applyFont="1" applyFill="1" applyBorder="1" applyAlignment="1">
      <alignment horizontal="center" vertical="center" wrapText="1"/>
    </xf>
    <xf numFmtId="3" fontId="21" fillId="9" borderId="77" xfId="0" applyNumberFormat="1" applyFont="1" applyFill="1" applyBorder="1" applyAlignment="1">
      <alignment horizontal="center" vertical="center" wrapText="1"/>
    </xf>
    <xf numFmtId="3" fontId="21" fillId="9" borderId="78" xfId="0" applyNumberFormat="1" applyFont="1" applyFill="1" applyBorder="1" applyAlignment="1">
      <alignment horizontal="center" vertical="center" wrapText="1"/>
    </xf>
    <xf numFmtId="0" fontId="2" fillId="9" borderId="77" xfId="0" applyFont="1" applyFill="1" applyBorder="1" applyAlignment="1">
      <alignment horizontal="center" wrapText="1"/>
    </xf>
    <xf numFmtId="0" fontId="2" fillId="9" borderId="78" xfId="0" applyFont="1" applyFill="1" applyBorder="1" applyAlignment="1">
      <alignment horizontal="center" wrapText="1"/>
    </xf>
    <xf numFmtId="175" fontId="21" fillId="9" borderId="77" xfId="8" applyNumberFormat="1" applyFont="1" applyFill="1" applyBorder="1" applyAlignment="1">
      <alignment horizontal="center" vertical="center" wrapText="1"/>
    </xf>
    <xf numFmtId="175" fontId="21" fillId="9" borderId="78" xfId="8" applyNumberFormat="1" applyFont="1" applyFill="1" applyBorder="1" applyAlignment="1">
      <alignment horizontal="center" vertical="center" wrapText="1"/>
    </xf>
    <xf numFmtId="0" fontId="3" fillId="0" borderId="86" xfId="0" applyFont="1" applyBorder="1" applyAlignment="1">
      <alignment horizontal="left" vertical="center" wrapText="1"/>
    </xf>
    <xf numFmtId="0" fontId="3" fillId="0" borderId="32" xfId="0" applyFont="1" applyBorder="1" applyAlignment="1">
      <alignment horizontal="left" vertical="center" wrapText="1"/>
    </xf>
    <xf numFmtId="169" fontId="15" fillId="0" borderId="0" xfId="0" applyNumberFormat="1" applyFont="1" applyAlignment="1">
      <alignment horizontal="right" vertical="center" indent="2"/>
    </xf>
    <xf numFmtId="0" fontId="3" fillId="0" borderId="32" xfId="0" applyFont="1" applyBorder="1" applyAlignment="1">
      <alignment horizontal="left" vertical="center"/>
    </xf>
    <xf numFmtId="0" fontId="2" fillId="9" borderId="20" xfId="0" applyFont="1" applyFill="1" applyBorder="1" applyAlignment="1">
      <alignment horizontal="center" vertical="center" wrapText="1"/>
    </xf>
    <xf numFmtId="0" fontId="64" fillId="9" borderId="89" xfId="0" applyFont="1" applyFill="1" applyBorder="1" applyAlignment="1">
      <alignment horizontal="center" vertical="center" wrapText="1"/>
    </xf>
    <xf numFmtId="0" fontId="64" fillId="9" borderId="90" xfId="0" applyFont="1" applyFill="1" applyBorder="1" applyAlignment="1">
      <alignment horizontal="center" vertical="center" wrapText="1"/>
    </xf>
    <xf numFmtId="0" fontId="64" fillId="9" borderId="91" xfId="0" applyFont="1" applyFill="1" applyBorder="1" applyAlignment="1">
      <alignment horizontal="center" vertical="center" wrapText="1"/>
    </xf>
    <xf numFmtId="0" fontId="64" fillId="9" borderId="92" xfId="0" applyFont="1" applyFill="1" applyBorder="1" applyAlignment="1">
      <alignment horizontal="center" vertical="center" wrapText="1"/>
    </xf>
    <xf numFmtId="0" fontId="64" fillId="9" borderId="93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 wrapText="1"/>
    </xf>
    <xf numFmtId="3" fontId="21" fillId="9" borderId="88" xfId="0" applyNumberFormat="1" applyFont="1" applyFill="1" applyBorder="1" applyAlignment="1">
      <alignment horizontal="center" vertical="center" wrapText="1"/>
    </xf>
    <xf numFmtId="0" fontId="2" fillId="9" borderId="89" xfId="0" applyFont="1" applyFill="1" applyBorder="1" applyAlignment="1">
      <alignment horizontal="center" wrapText="1"/>
    </xf>
    <xf numFmtId="0" fontId="2" fillId="9" borderId="90" xfId="0" applyFont="1" applyFill="1" applyBorder="1" applyAlignment="1">
      <alignment horizontal="center" wrapText="1"/>
    </xf>
    <xf numFmtId="0" fontId="2" fillId="9" borderId="91" xfId="0" applyFont="1" applyFill="1" applyBorder="1" applyAlignment="1">
      <alignment horizontal="center" wrapText="1"/>
    </xf>
    <xf numFmtId="0" fontId="3" fillId="0" borderId="87" xfId="0" applyFont="1" applyBorder="1" applyAlignment="1">
      <alignment horizontal="left" vertical="center"/>
    </xf>
    <xf numFmtId="0" fontId="59" fillId="9" borderId="98" xfId="0" applyFont="1" applyFill="1" applyBorder="1" applyAlignment="1">
      <alignment horizontal="center" vertical="center" wrapText="1"/>
    </xf>
    <xf numFmtId="0" fontId="59" fillId="9" borderId="99" xfId="0" applyFont="1" applyFill="1" applyBorder="1" applyAlignment="1">
      <alignment horizontal="center" vertical="center" wrapText="1"/>
    </xf>
    <xf numFmtId="0" fontId="25" fillId="0" borderId="0" xfId="1" applyFont="1" applyBorder="1" applyAlignment="1" applyProtection="1">
      <alignment horizontal="left" wrapText="1" indent="77"/>
      <protection hidden="1"/>
    </xf>
    <xf numFmtId="0" fontId="24" fillId="9" borderId="0" xfId="0" applyFont="1" applyFill="1" applyBorder="1" applyAlignment="1">
      <alignment horizontal="center" vertical="center" wrapText="1"/>
    </xf>
    <xf numFmtId="0" fontId="11" fillId="3" borderId="0" xfId="0" applyFont="1" applyFill="1" applyBorder="1" applyAlignment="1">
      <alignment horizontal="left" vertical="center" wrapText="1"/>
    </xf>
  </cellXfs>
  <cellStyles count="9">
    <cellStyle name="Hiperligação" xfId="3" builtinId="8"/>
    <cellStyle name="Hiperligação 2" xfId="6" xr:uid="{00000000-0005-0000-0000-000001000000}"/>
    <cellStyle name="Normal" xfId="0" builtinId="0"/>
    <cellStyle name="Normal 2" xfId="1" xr:uid="{00000000-0005-0000-0000-000003000000}"/>
    <cellStyle name="Normal 3" xfId="2" xr:uid="{00000000-0005-0000-0000-000004000000}"/>
    <cellStyle name="Normal 3 2" xfId="7" xr:uid="{00000000-0005-0000-0000-000005000000}"/>
    <cellStyle name="Normal_PRINCIP" xfId="5" xr:uid="{00000000-0005-0000-0000-000006000000}"/>
    <cellStyle name="Percentagem" xfId="4" builtinId="5"/>
    <cellStyle name="Vírgula" xfId="8" builtinId="3"/>
  </cellStyles>
  <dxfs count="66">
    <dxf>
      <fill>
        <patternFill>
          <bgColor rgb="FFE6B8B7"/>
        </patternFill>
      </fill>
    </dxf>
    <dxf>
      <fill>
        <patternFill>
          <bgColor rgb="FFFBFB97"/>
        </patternFill>
      </fill>
    </dxf>
    <dxf>
      <fill>
        <patternFill>
          <bgColor rgb="FFC4D79B"/>
        </patternFill>
      </fill>
    </dxf>
    <dxf>
      <fill>
        <patternFill>
          <bgColor rgb="FFE6B8B7"/>
        </patternFill>
      </fill>
    </dxf>
    <dxf>
      <fill>
        <patternFill>
          <bgColor rgb="FFFBFB97"/>
        </patternFill>
      </fill>
    </dxf>
    <dxf>
      <fill>
        <patternFill>
          <bgColor rgb="FFC4D79B"/>
        </patternFill>
      </fill>
    </dxf>
    <dxf>
      <fill>
        <patternFill>
          <bgColor rgb="FFC4D79B"/>
        </patternFill>
      </fill>
    </dxf>
    <dxf>
      <fill>
        <patternFill>
          <bgColor theme="5" tint="0.59996337778862885"/>
        </patternFill>
      </fill>
    </dxf>
    <dxf>
      <fill>
        <patternFill>
          <bgColor rgb="FFC4D79B"/>
        </patternFill>
      </fill>
    </dxf>
    <dxf>
      <fill>
        <patternFill>
          <bgColor rgb="FFFBFB97"/>
        </patternFill>
      </fill>
    </dxf>
    <dxf>
      <fill>
        <patternFill>
          <bgColor rgb="FFE6B8B7"/>
        </patternFill>
      </fill>
    </dxf>
    <dxf>
      <fill>
        <patternFill>
          <bgColor rgb="FFFBFB97"/>
        </patternFill>
      </fill>
    </dxf>
    <dxf>
      <fill>
        <patternFill>
          <bgColor rgb="FFC4D79B"/>
        </patternFill>
      </fill>
    </dxf>
    <dxf>
      <fill>
        <patternFill>
          <bgColor rgb="FFE6B8B7"/>
        </patternFill>
      </fill>
    </dxf>
    <dxf>
      <fill>
        <patternFill>
          <bgColor rgb="FFFBFB97"/>
        </patternFill>
      </fill>
    </dxf>
    <dxf>
      <fill>
        <patternFill>
          <bgColor rgb="FFC4D79B"/>
        </patternFill>
      </fill>
    </dxf>
    <dxf>
      <fill>
        <patternFill>
          <bgColor rgb="FFE6B8B7"/>
        </patternFill>
      </fill>
    </dxf>
    <dxf>
      <fill>
        <patternFill>
          <bgColor rgb="FFFBFB97"/>
        </patternFill>
      </fill>
    </dxf>
    <dxf>
      <fill>
        <patternFill>
          <bgColor rgb="FFC4D79B"/>
        </patternFill>
      </fill>
    </dxf>
    <dxf>
      <fill>
        <patternFill>
          <bgColor rgb="FFE6B8B7"/>
        </patternFill>
      </fill>
    </dxf>
    <dxf>
      <fill>
        <patternFill>
          <bgColor rgb="FFFBFB97"/>
        </patternFill>
      </fill>
    </dxf>
    <dxf>
      <fill>
        <patternFill>
          <bgColor rgb="FFC4D79B"/>
        </patternFill>
      </fill>
    </dxf>
    <dxf>
      <fill>
        <patternFill>
          <bgColor rgb="FFE6B8B7"/>
        </patternFill>
      </fill>
    </dxf>
    <dxf>
      <fill>
        <patternFill>
          <bgColor rgb="FFFBFB97"/>
        </patternFill>
      </fill>
    </dxf>
    <dxf>
      <fill>
        <patternFill>
          <bgColor rgb="FFC4D79B"/>
        </patternFill>
      </fill>
    </dxf>
    <dxf>
      <fill>
        <patternFill>
          <bgColor rgb="FFE6B8B7"/>
        </patternFill>
      </fill>
    </dxf>
    <dxf>
      <fill>
        <patternFill>
          <bgColor rgb="FFFBFB97"/>
        </patternFill>
      </fill>
    </dxf>
    <dxf>
      <fill>
        <patternFill>
          <bgColor rgb="FFC4D79B"/>
        </patternFill>
      </fill>
    </dxf>
    <dxf>
      <fill>
        <patternFill>
          <bgColor rgb="FFE6B8B7"/>
        </patternFill>
      </fill>
    </dxf>
    <dxf>
      <fill>
        <patternFill>
          <bgColor rgb="FFFBFB97"/>
        </patternFill>
      </fill>
    </dxf>
    <dxf>
      <fill>
        <patternFill>
          <bgColor rgb="FFE6B8B7"/>
        </patternFill>
      </fill>
    </dxf>
    <dxf>
      <fill>
        <patternFill>
          <bgColor rgb="FFFBFB97"/>
        </patternFill>
      </fill>
    </dxf>
    <dxf>
      <fill>
        <patternFill>
          <bgColor rgb="FFC4D79B"/>
        </patternFill>
      </fill>
    </dxf>
    <dxf>
      <fill>
        <patternFill>
          <bgColor rgb="FFE6B8B7"/>
        </patternFill>
      </fill>
    </dxf>
    <dxf>
      <fill>
        <patternFill>
          <bgColor rgb="FFFBFB97"/>
        </patternFill>
      </fill>
    </dxf>
    <dxf>
      <fill>
        <patternFill>
          <bgColor rgb="FFC4D79B"/>
        </patternFill>
      </fill>
    </dxf>
    <dxf>
      <fill>
        <patternFill>
          <bgColor rgb="FFE6B8B7"/>
        </patternFill>
      </fill>
    </dxf>
    <dxf>
      <fill>
        <patternFill>
          <bgColor rgb="FFFBFB97"/>
        </patternFill>
      </fill>
    </dxf>
    <dxf>
      <fill>
        <patternFill>
          <bgColor rgb="FFC4D79B"/>
        </patternFill>
      </fill>
    </dxf>
    <dxf>
      <fill>
        <patternFill>
          <bgColor rgb="FFC4D79B"/>
        </patternFill>
      </fill>
    </dxf>
    <dxf>
      <fill>
        <patternFill>
          <bgColor theme="5" tint="0.59996337778862885"/>
        </patternFill>
      </fill>
    </dxf>
    <dxf>
      <fill>
        <patternFill>
          <bgColor rgb="FFC4D79B"/>
        </patternFill>
      </fill>
    </dxf>
    <dxf>
      <fill>
        <patternFill>
          <bgColor rgb="FFFBFB97"/>
        </patternFill>
      </fill>
    </dxf>
    <dxf>
      <fill>
        <patternFill>
          <bgColor rgb="FFE6B8B7"/>
        </patternFill>
      </fill>
    </dxf>
    <dxf>
      <fill>
        <patternFill>
          <bgColor rgb="FFFBFB97"/>
        </patternFill>
      </fill>
    </dxf>
    <dxf>
      <fill>
        <patternFill>
          <bgColor rgb="FFC4D79B"/>
        </patternFill>
      </fill>
    </dxf>
    <dxf>
      <fill>
        <patternFill>
          <bgColor rgb="FFE6B8B7"/>
        </patternFill>
      </fill>
    </dxf>
    <dxf>
      <fill>
        <patternFill>
          <bgColor rgb="FFFBFB97"/>
        </patternFill>
      </fill>
    </dxf>
    <dxf>
      <fill>
        <patternFill>
          <bgColor rgb="FFC4D79B"/>
        </patternFill>
      </fill>
    </dxf>
    <dxf>
      <fill>
        <patternFill>
          <bgColor rgb="FFE6B8B7"/>
        </patternFill>
      </fill>
    </dxf>
    <dxf>
      <fill>
        <patternFill>
          <bgColor rgb="FFFBFB97"/>
        </patternFill>
      </fill>
    </dxf>
    <dxf>
      <fill>
        <patternFill>
          <bgColor rgb="FFC4D79B"/>
        </patternFill>
      </fill>
    </dxf>
    <dxf>
      <fill>
        <patternFill>
          <bgColor rgb="FFE6B8B7"/>
        </patternFill>
      </fill>
    </dxf>
    <dxf>
      <fill>
        <patternFill>
          <bgColor rgb="FFFBFB97"/>
        </patternFill>
      </fill>
    </dxf>
    <dxf>
      <fill>
        <patternFill>
          <bgColor rgb="FFC4D79B"/>
        </patternFill>
      </fill>
    </dxf>
    <dxf>
      <fill>
        <patternFill>
          <bgColor rgb="FFE6B8B7"/>
        </patternFill>
      </fill>
    </dxf>
    <dxf>
      <fill>
        <patternFill>
          <bgColor rgb="FFFBFB97"/>
        </patternFill>
      </fill>
    </dxf>
    <dxf>
      <fill>
        <patternFill>
          <bgColor rgb="FFC4D79B"/>
        </patternFill>
      </fill>
    </dxf>
    <dxf>
      <fill>
        <patternFill>
          <bgColor rgb="FFE6B8B7"/>
        </patternFill>
      </fill>
    </dxf>
    <dxf>
      <fill>
        <patternFill>
          <bgColor rgb="FFFBFB97"/>
        </patternFill>
      </fill>
    </dxf>
    <dxf>
      <fill>
        <patternFill>
          <bgColor rgb="FFC4D79B"/>
        </patternFill>
      </fill>
    </dxf>
    <dxf>
      <fill>
        <patternFill>
          <bgColor rgb="FFE6B8B7"/>
        </patternFill>
      </fill>
    </dxf>
    <dxf>
      <fill>
        <patternFill>
          <bgColor rgb="FFFBFB97"/>
        </patternFill>
      </fill>
    </dxf>
    <dxf>
      <fill>
        <patternFill>
          <bgColor rgb="FFE6B8B7"/>
        </patternFill>
      </fill>
    </dxf>
    <dxf>
      <fill>
        <patternFill>
          <bgColor rgb="FFFBFB97"/>
        </patternFill>
      </fill>
    </dxf>
    <dxf>
      <fill>
        <patternFill>
          <bgColor rgb="FFC4D79B"/>
        </patternFill>
      </fill>
    </dxf>
  </dxfs>
  <tableStyles count="0" defaultTableStyle="TableStyleMedium2" defaultPivotStyle="PivotStyleLight16"/>
  <colors>
    <mruColors>
      <color rgb="FF1F497D"/>
      <color rgb="FFFBFB97"/>
      <color rgb="FF3A8640"/>
      <color rgb="FFC4D79B"/>
      <color rgb="FFE6B8B7"/>
      <color rgb="FFFFE285"/>
      <color rgb="FFC0504D"/>
      <color rgb="FFFFDB69"/>
      <color rgb="FFEEECE1"/>
      <color rgb="FF70AD4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PT"/>
              <a:t>Gráfico 1. Indicador de Atividade Económica</a:t>
            </a:r>
          </a:p>
        </c:rich>
      </c:tx>
      <c:layout>
        <c:manualLayout>
          <c:xMode val="edge"/>
          <c:yMode val="edge"/>
          <c:x val="0.27410319444444442"/>
          <c:y val="1.071428872730279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plotArea>
      <c:layout>
        <c:manualLayout>
          <c:layoutTarget val="inner"/>
          <c:xMode val="edge"/>
          <c:yMode val="edge"/>
          <c:x val="6.5500000000000003E-2"/>
          <c:y val="7.6382333065897937E-2"/>
          <c:w val="0.92391666666666683"/>
          <c:h val="0.70762892858597581"/>
        </c:manualLayout>
      </c:layout>
      <c:lineChart>
        <c:grouping val="standard"/>
        <c:varyColors val="0"/>
        <c:ser>
          <c:idx val="0"/>
          <c:order val="0"/>
          <c:tx>
            <c:strRef>
              <c:f>'Indicadores Semanais'!$Z$6</c:f>
              <c:strCache>
                <c:ptCount val="1"/>
                <c:pt idx="0">
                  <c:v>DEI</c:v>
                </c:pt>
              </c:strCache>
            </c:strRef>
          </c:tx>
          <c:spPr>
            <a:ln w="6350" cap="rnd">
              <a:solidFill>
                <a:srgbClr val="1F497D"/>
              </a:solidFill>
              <a:round/>
            </a:ln>
            <a:effectLst/>
          </c:spPr>
          <c:marker>
            <c:symbol val="none"/>
          </c:marker>
          <c:cat>
            <c:strRef>
              <c:f>'Indicadores Semanais'!$Y$9:$Y$971</c:f>
              <c:strCache>
                <c:ptCount val="963"/>
                <c:pt idx="0">
                  <c:v>01-01-2020</c:v>
                </c:pt>
                <c:pt idx="31">
                  <c:v>01-02-2020</c:v>
                </c:pt>
                <c:pt idx="59">
                  <c:v>01-03-2020</c:v>
                </c:pt>
                <c:pt idx="90">
                  <c:v>01-04-2020</c:v>
                </c:pt>
                <c:pt idx="120">
                  <c:v>01-05-2020</c:v>
                </c:pt>
                <c:pt idx="151">
                  <c:v>01-06-2020</c:v>
                </c:pt>
                <c:pt idx="181">
                  <c:v>01-07-2020</c:v>
                </c:pt>
                <c:pt idx="212">
                  <c:v>01-08-2020</c:v>
                </c:pt>
                <c:pt idx="243">
                  <c:v>01-09-2020</c:v>
                </c:pt>
                <c:pt idx="273">
                  <c:v>01-10-2020</c:v>
                </c:pt>
                <c:pt idx="304">
                  <c:v>01-11-2020</c:v>
                </c:pt>
                <c:pt idx="334">
                  <c:v>01-12-2020</c:v>
                </c:pt>
                <c:pt idx="365">
                  <c:v>01-01-2021</c:v>
                </c:pt>
                <c:pt idx="396">
                  <c:v>01-02-2021</c:v>
                </c:pt>
                <c:pt idx="424">
                  <c:v>01-03-2021</c:v>
                </c:pt>
                <c:pt idx="455">
                  <c:v>01-04-2021</c:v>
                </c:pt>
                <c:pt idx="485">
                  <c:v>01-05-2021</c:v>
                </c:pt>
                <c:pt idx="516">
                  <c:v>01-06-2021</c:v>
                </c:pt>
                <c:pt idx="546">
                  <c:v>01-07-2021</c:v>
                </c:pt>
                <c:pt idx="577">
                  <c:v>01-08-2021</c:v>
                </c:pt>
                <c:pt idx="608">
                  <c:v>01-09-2021</c:v>
                </c:pt>
                <c:pt idx="638">
                  <c:v>01-10-2021</c:v>
                </c:pt>
                <c:pt idx="669">
                  <c:v>01-11-2021</c:v>
                </c:pt>
                <c:pt idx="699">
                  <c:v>01-12-2021</c:v>
                </c:pt>
                <c:pt idx="730">
                  <c:v>01-01-2022</c:v>
                </c:pt>
                <c:pt idx="761">
                  <c:v>01-02-2022</c:v>
                </c:pt>
                <c:pt idx="789">
                  <c:v>01-03-2022</c:v>
                </c:pt>
                <c:pt idx="820">
                  <c:v>01-04-2022</c:v>
                </c:pt>
                <c:pt idx="850">
                  <c:v>01-05-2022</c:v>
                </c:pt>
                <c:pt idx="881">
                  <c:v>01-06-2022</c:v>
                </c:pt>
                <c:pt idx="911">
                  <c:v>01-07-2022</c:v>
                </c:pt>
                <c:pt idx="942">
                  <c:v>01-08-2022</c:v>
                </c:pt>
                <c:pt idx="962">
                  <c:v>21-08-2022</c:v>
                </c:pt>
              </c:strCache>
            </c:strRef>
          </c:cat>
          <c:val>
            <c:numRef>
              <c:f>'Indicadores Semanais'!$Z$9:$Z$971</c:f>
              <c:numCache>
                <c:formatCode>0.0</c:formatCode>
                <c:ptCount val="963"/>
                <c:pt idx="0">
                  <c:v>2.5648859699653253</c:v>
                </c:pt>
                <c:pt idx="1">
                  <c:v>1.0786773901970728</c:v>
                </c:pt>
                <c:pt idx="2">
                  <c:v>-1.8669297097242699</c:v>
                </c:pt>
                <c:pt idx="3">
                  <c:v>-2.2137157139392234</c:v>
                </c:pt>
                <c:pt idx="4">
                  <c:v>2.1033078001892851</c:v>
                </c:pt>
                <c:pt idx="5">
                  <c:v>1.2331789192653368</c:v>
                </c:pt>
                <c:pt idx="6">
                  <c:v>-0.65706484063568316</c:v>
                </c:pt>
                <c:pt idx="7">
                  <c:v>1.090475196496143</c:v>
                </c:pt>
                <c:pt idx="8">
                  <c:v>3.8460140473123521</c:v>
                </c:pt>
                <c:pt idx="9">
                  <c:v>1.279022038874412</c:v>
                </c:pt>
                <c:pt idx="10">
                  <c:v>2.5504337065040588</c:v>
                </c:pt>
                <c:pt idx="11">
                  <c:v>2.9896014076879425</c:v>
                </c:pt>
                <c:pt idx="12">
                  <c:v>3.2252242859682796</c:v>
                </c:pt>
                <c:pt idx="13">
                  <c:v>1.0771439110728753</c:v>
                </c:pt>
                <c:pt idx="14">
                  <c:v>1.7575850523915988</c:v>
                </c:pt>
                <c:pt idx="15">
                  <c:v>2.0223662291644344</c:v>
                </c:pt>
                <c:pt idx="16">
                  <c:v>0.16185660766079979</c:v>
                </c:pt>
                <c:pt idx="17">
                  <c:v>-0.29472163493664344</c:v>
                </c:pt>
                <c:pt idx="18">
                  <c:v>1.9353062102960492</c:v>
                </c:pt>
                <c:pt idx="19">
                  <c:v>5.1079444263012945</c:v>
                </c:pt>
                <c:pt idx="20">
                  <c:v>1.9154752727156841</c:v>
                </c:pt>
                <c:pt idx="21">
                  <c:v>1.0249533097542138</c:v>
                </c:pt>
                <c:pt idx="22">
                  <c:v>3.3708535465334051</c:v>
                </c:pt>
                <c:pt idx="23">
                  <c:v>4.0455575945567794</c:v>
                </c:pt>
                <c:pt idx="24">
                  <c:v>4.2868192832859071</c:v>
                </c:pt>
                <c:pt idx="25">
                  <c:v>5.0583575985357232</c:v>
                </c:pt>
                <c:pt idx="26">
                  <c:v>3.2549334721350855</c:v>
                </c:pt>
                <c:pt idx="27">
                  <c:v>0.74410128027277722</c:v>
                </c:pt>
                <c:pt idx="28">
                  <c:v>1.9975300215446632</c:v>
                </c:pt>
                <c:pt idx="29">
                  <c:v>3.2115051004916504</c:v>
                </c:pt>
                <c:pt idx="30">
                  <c:v>1.2703232112191398</c:v>
                </c:pt>
                <c:pt idx="31">
                  <c:v>1.2239237087604047</c:v>
                </c:pt>
                <c:pt idx="32">
                  <c:v>-1.6532736851640188</c:v>
                </c:pt>
                <c:pt idx="33">
                  <c:v>0.10189973162347632</c:v>
                </c:pt>
                <c:pt idx="34">
                  <c:v>-3.0636145262238252</c:v>
                </c:pt>
                <c:pt idx="35">
                  <c:v>-3.9880448925494445</c:v>
                </c:pt>
                <c:pt idx="36">
                  <c:v>-0.97868784330901049</c:v>
                </c:pt>
                <c:pt idx="37">
                  <c:v>-0.76802299265284912</c:v>
                </c:pt>
                <c:pt idx="38">
                  <c:v>-2.4594743709171758</c:v>
                </c:pt>
                <c:pt idx="39">
                  <c:v>-1.3541447464096446</c:v>
                </c:pt>
                <c:pt idx="40">
                  <c:v>1.9326592356460632</c:v>
                </c:pt>
                <c:pt idx="41">
                  <c:v>-1.2002597105016664</c:v>
                </c:pt>
                <c:pt idx="42">
                  <c:v>5.4157881725479839</c:v>
                </c:pt>
                <c:pt idx="43">
                  <c:v>6.191699754774489</c:v>
                </c:pt>
                <c:pt idx="44">
                  <c:v>-0.27850661627954165</c:v>
                </c:pt>
                <c:pt idx="45">
                  <c:v>0.82240575582369491</c:v>
                </c:pt>
                <c:pt idx="46">
                  <c:v>3.284952782578487</c:v>
                </c:pt>
                <c:pt idx="47">
                  <c:v>9.4806291484643541</c:v>
                </c:pt>
                <c:pt idx="48">
                  <c:v>2.2480323554245611</c:v>
                </c:pt>
                <c:pt idx="49">
                  <c:v>1.5406331757674345</c:v>
                </c:pt>
                <c:pt idx="50">
                  <c:v>3.0170478067737934</c:v>
                </c:pt>
                <c:pt idx="51">
                  <c:v>0.30527773025759197</c:v>
                </c:pt>
                <c:pt idx="52">
                  <c:v>-0.47988151956506953</c:v>
                </c:pt>
                <c:pt idx="53">
                  <c:v>-2.8104076748437943</c:v>
                </c:pt>
                <c:pt idx="54">
                  <c:v>0.91526617252069842</c:v>
                </c:pt>
                <c:pt idx="55">
                  <c:v>5.2969404135330507</c:v>
                </c:pt>
                <c:pt idx="56">
                  <c:v>4.2108557761490992</c:v>
                </c:pt>
                <c:pt idx="57">
                  <c:v>0.23362682332649365</c:v>
                </c:pt>
                <c:pt idx="58">
                  <c:v>0.48438427051385669</c:v>
                </c:pt>
                <c:pt idx="59">
                  <c:v>2.9879832431745124</c:v>
                </c:pt>
                <c:pt idx="60">
                  <c:v>8.4474360880828918</c:v>
                </c:pt>
                <c:pt idx="61">
                  <c:v>7.2125083326366539</c:v>
                </c:pt>
                <c:pt idx="62">
                  <c:v>3.6653032601319651</c:v>
                </c:pt>
                <c:pt idx="63">
                  <c:v>2.0234358465191726</c:v>
                </c:pt>
                <c:pt idx="64">
                  <c:v>1.7911085160881397</c:v>
                </c:pt>
                <c:pt idx="65">
                  <c:v>2.6377131069190471</c:v>
                </c:pt>
                <c:pt idx="66">
                  <c:v>2.1308222908629109</c:v>
                </c:pt>
                <c:pt idx="67">
                  <c:v>2.3366340082852242</c:v>
                </c:pt>
                <c:pt idx="68">
                  <c:v>4.0092686226614882</c:v>
                </c:pt>
                <c:pt idx="69">
                  <c:v>6.1309111187031595</c:v>
                </c:pt>
                <c:pt idx="70">
                  <c:v>4.8107438965904921</c:v>
                </c:pt>
                <c:pt idx="71">
                  <c:v>5.8216918813728027</c:v>
                </c:pt>
                <c:pt idx="72">
                  <c:v>-2.1887148513480215</c:v>
                </c:pt>
                <c:pt idx="73">
                  <c:v>2.2747915427498357</c:v>
                </c:pt>
                <c:pt idx="74">
                  <c:v>-1.4041635773226653</c:v>
                </c:pt>
                <c:pt idx="75">
                  <c:v>-2.6625573950558872</c:v>
                </c:pt>
                <c:pt idx="76">
                  <c:v>-5.4783061888423772</c:v>
                </c:pt>
                <c:pt idx="77">
                  <c:v>-15.296825834269521</c:v>
                </c:pt>
                <c:pt idx="78">
                  <c:v>-15.258695241963284</c:v>
                </c:pt>
                <c:pt idx="79">
                  <c:v>-20.785878141766549</c:v>
                </c:pt>
                <c:pt idx="80">
                  <c:v>-25.046241742900289</c:v>
                </c:pt>
                <c:pt idx="81">
                  <c:v>-20.481709316635673</c:v>
                </c:pt>
                <c:pt idx="82">
                  <c:v>-23.241412163811045</c:v>
                </c:pt>
                <c:pt idx="83">
                  <c:v>-20.716767899429062</c:v>
                </c:pt>
                <c:pt idx="84">
                  <c:v>-20.926967661299891</c:v>
                </c:pt>
                <c:pt idx="85">
                  <c:v>-19.284419350676846</c:v>
                </c:pt>
                <c:pt idx="86">
                  <c:v>-26.941334756034077</c:v>
                </c:pt>
                <c:pt idx="87">
                  <c:v>-29.52076096409424</c:v>
                </c:pt>
                <c:pt idx="88">
                  <c:v>-20.500627989955333</c:v>
                </c:pt>
                <c:pt idx="89">
                  <c:v>-15.315126147195647</c:v>
                </c:pt>
                <c:pt idx="90">
                  <c:v>-19.436794179433548</c:v>
                </c:pt>
                <c:pt idx="91">
                  <c:v>-21.613568271837373</c:v>
                </c:pt>
                <c:pt idx="92">
                  <c:v>-23.406835377647784</c:v>
                </c:pt>
                <c:pt idx="93">
                  <c:v>-27.246609044744105</c:v>
                </c:pt>
                <c:pt idx="94">
                  <c:v>-27.998503943874343</c:v>
                </c:pt>
                <c:pt idx="95">
                  <c:v>-25.996426666397475</c:v>
                </c:pt>
                <c:pt idx="96">
                  <c:v>-27.399387264723622</c:v>
                </c:pt>
                <c:pt idx="97">
                  <c:v>-24.696720332598126</c:v>
                </c:pt>
                <c:pt idx="98">
                  <c:v>-28.665300061177113</c:v>
                </c:pt>
                <c:pt idx="99">
                  <c:v>-34.015135137710722</c:v>
                </c:pt>
                <c:pt idx="100">
                  <c:v>-27.833199811948958</c:v>
                </c:pt>
                <c:pt idx="101">
                  <c:v>-29.798029315869616</c:v>
                </c:pt>
                <c:pt idx="102">
                  <c:v>-24.026918505811746</c:v>
                </c:pt>
                <c:pt idx="103">
                  <c:v>-21.737929552454993</c:v>
                </c:pt>
                <c:pt idx="104">
                  <c:v>-23.705066497977167</c:v>
                </c:pt>
                <c:pt idx="105">
                  <c:v>-21.284970091331445</c:v>
                </c:pt>
                <c:pt idx="106">
                  <c:v>-26.944671312933771</c:v>
                </c:pt>
                <c:pt idx="107">
                  <c:v>-25.994791937617958</c:v>
                </c:pt>
                <c:pt idx="108">
                  <c:v>-27.847208516223613</c:v>
                </c:pt>
                <c:pt idx="109">
                  <c:v>-23.037787839139554</c:v>
                </c:pt>
                <c:pt idx="110">
                  <c:v>-22.025397000930074</c:v>
                </c:pt>
                <c:pt idx="111">
                  <c:v>-23.779344157481844</c:v>
                </c:pt>
                <c:pt idx="112">
                  <c:v>-22.826396693058868</c:v>
                </c:pt>
                <c:pt idx="113">
                  <c:v>-25.034961242753141</c:v>
                </c:pt>
                <c:pt idx="114">
                  <c:v>-30.330128575058644</c:v>
                </c:pt>
                <c:pt idx="115">
                  <c:v>-25.420810607152259</c:v>
                </c:pt>
                <c:pt idx="116">
                  <c:v>-21.287398107506686</c:v>
                </c:pt>
                <c:pt idx="117">
                  <c:v>-19.09291605195828</c:v>
                </c:pt>
                <c:pt idx="118">
                  <c:v>-18.439524849862266</c:v>
                </c:pt>
                <c:pt idx="119">
                  <c:v>-21.274184811236406</c:v>
                </c:pt>
                <c:pt idx="120">
                  <c:v>-28.832509026866504</c:v>
                </c:pt>
                <c:pt idx="121">
                  <c:v>-27.863669001836424</c:v>
                </c:pt>
                <c:pt idx="122">
                  <c:v>-31.323297350990337</c:v>
                </c:pt>
                <c:pt idx="123">
                  <c:v>-18.67172308617257</c:v>
                </c:pt>
                <c:pt idx="124">
                  <c:v>-23.522815760338066</c:v>
                </c:pt>
                <c:pt idx="125">
                  <c:v>-20.903641212962288</c:v>
                </c:pt>
                <c:pt idx="126">
                  <c:v>-24.220074710373257</c:v>
                </c:pt>
                <c:pt idx="127">
                  <c:v>-21.892223230217763</c:v>
                </c:pt>
                <c:pt idx="128">
                  <c:v>-26.497077305499339</c:v>
                </c:pt>
                <c:pt idx="129">
                  <c:v>-29.713343634314757</c:v>
                </c:pt>
                <c:pt idx="130">
                  <c:v>-23.64400143405453</c:v>
                </c:pt>
                <c:pt idx="131">
                  <c:v>-22.325789123244778</c:v>
                </c:pt>
                <c:pt idx="132">
                  <c:v>-22.305791386419909</c:v>
                </c:pt>
                <c:pt idx="133">
                  <c:v>-22.23942715287323</c:v>
                </c:pt>
                <c:pt idx="134">
                  <c:v>-16.189410720155262</c:v>
                </c:pt>
                <c:pt idx="135">
                  <c:v>-25.686016702195218</c:v>
                </c:pt>
                <c:pt idx="136">
                  <c:v>-28.179676604722101</c:v>
                </c:pt>
                <c:pt idx="137">
                  <c:v>-23.235740214108247</c:v>
                </c:pt>
                <c:pt idx="138">
                  <c:v>-20.417092334230624</c:v>
                </c:pt>
                <c:pt idx="139">
                  <c:v>-17.715363110698135</c:v>
                </c:pt>
                <c:pt idx="140">
                  <c:v>-18.954348990424034</c:v>
                </c:pt>
                <c:pt idx="141">
                  <c:v>-17.784933703662343</c:v>
                </c:pt>
                <c:pt idx="142">
                  <c:v>-23.492620917020862</c:v>
                </c:pt>
                <c:pt idx="143">
                  <c:v>-24.332719104272641</c:v>
                </c:pt>
                <c:pt idx="144">
                  <c:v>-20.588212376976621</c:v>
                </c:pt>
                <c:pt idx="145">
                  <c:v>-16.547473627395977</c:v>
                </c:pt>
                <c:pt idx="146">
                  <c:v>-18.171646958635648</c:v>
                </c:pt>
                <c:pt idx="147">
                  <c:v>-17.517842841389896</c:v>
                </c:pt>
                <c:pt idx="148">
                  <c:v>-16.244495383686299</c:v>
                </c:pt>
                <c:pt idx="149">
                  <c:v>-20.533641902365293</c:v>
                </c:pt>
                <c:pt idx="150">
                  <c:v>-24.465924995399774</c:v>
                </c:pt>
                <c:pt idx="151">
                  <c:v>-21.363333119151722</c:v>
                </c:pt>
                <c:pt idx="152">
                  <c:v>-20.17896506884485</c:v>
                </c:pt>
                <c:pt idx="153">
                  <c:v>-19.082515905086009</c:v>
                </c:pt>
                <c:pt idx="154">
                  <c:v>-17.86091522996357</c:v>
                </c:pt>
                <c:pt idx="155">
                  <c:v>-14.787021158039463</c:v>
                </c:pt>
                <c:pt idx="156">
                  <c:v>-20.57257793117428</c:v>
                </c:pt>
                <c:pt idx="157">
                  <c:v>-20.841405216185137</c:v>
                </c:pt>
                <c:pt idx="158">
                  <c:v>-16.993033900754991</c:v>
                </c:pt>
                <c:pt idx="159">
                  <c:v>-9.30864247904222</c:v>
                </c:pt>
                <c:pt idx="160">
                  <c:v>-8.5880237470327359</c:v>
                </c:pt>
                <c:pt idx="161">
                  <c:v>-25.086118291907034</c:v>
                </c:pt>
                <c:pt idx="162">
                  <c:v>-18.706319695050809</c:v>
                </c:pt>
                <c:pt idx="163">
                  <c:v>-16.667860549937096</c:v>
                </c:pt>
                <c:pt idx="164">
                  <c:v>-19.474229130351201</c:v>
                </c:pt>
                <c:pt idx="165">
                  <c:v>-12.345128244209464</c:v>
                </c:pt>
                <c:pt idx="166">
                  <c:v>-13.861264243554547</c:v>
                </c:pt>
                <c:pt idx="167">
                  <c:v>-14.26953042534605</c:v>
                </c:pt>
                <c:pt idx="168">
                  <c:v>-16.703355732276123</c:v>
                </c:pt>
                <c:pt idx="169">
                  <c:v>-13.842214016769763</c:v>
                </c:pt>
                <c:pt idx="170">
                  <c:v>-13.750025928313937</c:v>
                </c:pt>
                <c:pt idx="171">
                  <c:v>-17.532803580034322</c:v>
                </c:pt>
                <c:pt idx="172">
                  <c:v>-15.476889944907885</c:v>
                </c:pt>
                <c:pt idx="173">
                  <c:v>-17.480475657725052</c:v>
                </c:pt>
                <c:pt idx="174">
                  <c:v>-11.541151672578071</c:v>
                </c:pt>
                <c:pt idx="175">
                  <c:v>-13.613134068443429</c:v>
                </c:pt>
                <c:pt idx="176">
                  <c:v>-13.116731230355942</c:v>
                </c:pt>
                <c:pt idx="177">
                  <c:v>-19.30994031893135</c:v>
                </c:pt>
                <c:pt idx="178">
                  <c:v>-19.737791725255896</c:v>
                </c:pt>
                <c:pt idx="179">
                  <c:v>-15.577433325475733</c:v>
                </c:pt>
                <c:pt idx="180">
                  <c:v>-15.415693133868603</c:v>
                </c:pt>
                <c:pt idx="181">
                  <c:v>-12.810752812580157</c:v>
                </c:pt>
                <c:pt idx="182">
                  <c:v>-13.794829161752512</c:v>
                </c:pt>
                <c:pt idx="183">
                  <c:v>-10.647222440723278</c:v>
                </c:pt>
                <c:pt idx="184">
                  <c:v>-15.631438275089804</c:v>
                </c:pt>
                <c:pt idx="185">
                  <c:v>-15.9542805412944</c:v>
                </c:pt>
                <c:pt idx="186">
                  <c:v>-9.3934457098507949</c:v>
                </c:pt>
                <c:pt idx="187">
                  <c:v>-9.2264861426553448</c:v>
                </c:pt>
                <c:pt idx="188">
                  <c:v>-8.8772503090375494</c:v>
                </c:pt>
                <c:pt idx="189">
                  <c:v>-10.856863775043443</c:v>
                </c:pt>
                <c:pt idx="190">
                  <c:v>-10.726337071198349</c:v>
                </c:pt>
                <c:pt idx="191">
                  <c:v>-14.44372332315924</c:v>
                </c:pt>
                <c:pt idx="192">
                  <c:v>-16.784164187929115</c:v>
                </c:pt>
                <c:pt idx="193">
                  <c:v>-9.6904109399230229</c:v>
                </c:pt>
                <c:pt idx="194">
                  <c:v>-7.6980701244396501</c:v>
                </c:pt>
                <c:pt idx="195">
                  <c:v>-8.0118245545783289</c:v>
                </c:pt>
                <c:pt idx="196">
                  <c:v>-8.0378344611931194</c:v>
                </c:pt>
                <c:pt idx="197">
                  <c:v>-5.0412849011691012</c:v>
                </c:pt>
                <c:pt idx="198">
                  <c:v>-9.9054156999963805</c:v>
                </c:pt>
                <c:pt idx="199">
                  <c:v>-13.546965464367075</c:v>
                </c:pt>
                <c:pt idx="200">
                  <c:v>-7.8169341321558097</c:v>
                </c:pt>
                <c:pt idx="201">
                  <c:v>-6.4403159782458221</c:v>
                </c:pt>
                <c:pt idx="202">
                  <c:v>-9.34822860836268</c:v>
                </c:pt>
                <c:pt idx="203">
                  <c:v>-8.2895661546336754</c:v>
                </c:pt>
                <c:pt idx="204">
                  <c:v>-9.0734570337391265</c:v>
                </c:pt>
                <c:pt idx="205">
                  <c:v>-11.674725021704216</c:v>
                </c:pt>
                <c:pt idx="206">
                  <c:v>-13.408455973090105</c:v>
                </c:pt>
                <c:pt idx="207">
                  <c:v>-7.7976516613004216</c:v>
                </c:pt>
                <c:pt idx="208">
                  <c:v>-7.8029219266699519</c:v>
                </c:pt>
                <c:pt idx="209">
                  <c:v>-7.1238996173104407</c:v>
                </c:pt>
                <c:pt idx="210">
                  <c:v>-6.0378555208299902</c:v>
                </c:pt>
                <c:pt idx="211">
                  <c:v>-9.0373573033311292</c:v>
                </c:pt>
                <c:pt idx="212">
                  <c:v>-10.050062452941061</c:v>
                </c:pt>
                <c:pt idx="213">
                  <c:v>-12.808514488555589</c:v>
                </c:pt>
                <c:pt idx="214">
                  <c:v>-8.5839857163661186</c:v>
                </c:pt>
                <c:pt idx="215">
                  <c:v>-8.9391847508870548</c:v>
                </c:pt>
                <c:pt idx="216">
                  <c:v>-6.7199620873588959</c:v>
                </c:pt>
                <c:pt idx="217">
                  <c:v>-7.260692279456169</c:v>
                </c:pt>
                <c:pt idx="218">
                  <c:v>-9.4729266469540594</c:v>
                </c:pt>
                <c:pt idx="219">
                  <c:v>-11.284802237892563</c:v>
                </c:pt>
                <c:pt idx="220">
                  <c:v>-11.639562048926576</c:v>
                </c:pt>
                <c:pt idx="221">
                  <c:v>-8.3289964428525991</c:v>
                </c:pt>
                <c:pt idx="222">
                  <c:v>-9.0884894651018389</c:v>
                </c:pt>
                <c:pt idx="223">
                  <c:v>-4.5460991642408173</c:v>
                </c:pt>
                <c:pt idx="224">
                  <c:v>-3.4403779602704705</c:v>
                </c:pt>
                <c:pt idx="225">
                  <c:v>-6.4218324374817009</c:v>
                </c:pt>
                <c:pt idx="226">
                  <c:v>-9.4738662437842098</c:v>
                </c:pt>
                <c:pt idx="227">
                  <c:v>1.7865986084840091</c:v>
                </c:pt>
                <c:pt idx="228">
                  <c:v>-5.1537374088904127</c:v>
                </c:pt>
                <c:pt idx="229">
                  <c:v>-10.376101322315064</c:v>
                </c:pt>
                <c:pt idx="230">
                  <c:v>-5.2292631521743251</c:v>
                </c:pt>
                <c:pt idx="231">
                  <c:v>-3.994082492558523</c:v>
                </c:pt>
                <c:pt idx="232">
                  <c:v>-8.7106496204579997</c:v>
                </c:pt>
                <c:pt idx="233">
                  <c:v>-7.7449899162617379</c:v>
                </c:pt>
                <c:pt idx="234">
                  <c:v>-5.5415213150663956</c:v>
                </c:pt>
                <c:pt idx="235">
                  <c:v>-7.3780644492078471</c:v>
                </c:pt>
                <c:pt idx="236">
                  <c:v>-6.4450341787860204</c:v>
                </c:pt>
                <c:pt idx="237">
                  <c:v>-4.1332890128197315</c:v>
                </c:pt>
                <c:pt idx="238">
                  <c:v>-4.0788472362248438</c:v>
                </c:pt>
                <c:pt idx="239">
                  <c:v>-6.5923438924621172</c:v>
                </c:pt>
                <c:pt idx="240">
                  <c:v>-5.583963733861828</c:v>
                </c:pt>
                <c:pt idx="241">
                  <c:v>-6.5604721743313297</c:v>
                </c:pt>
                <c:pt idx="242">
                  <c:v>-6.3365274158515108</c:v>
                </c:pt>
                <c:pt idx="243">
                  <c:v>-8.5543926360159084</c:v>
                </c:pt>
                <c:pt idx="244">
                  <c:v>-6.1624607080933549</c:v>
                </c:pt>
                <c:pt idx="245">
                  <c:v>-7.045149314603143</c:v>
                </c:pt>
                <c:pt idx="246">
                  <c:v>-3.288099639043828</c:v>
                </c:pt>
                <c:pt idx="247">
                  <c:v>-7.1304771579494632</c:v>
                </c:pt>
                <c:pt idx="248">
                  <c:v>-5.6159998838300522</c:v>
                </c:pt>
                <c:pt idx="249">
                  <c:v>-3.535037960963495</c:v>
                </c:pt>
                <c:pt idx="250">
                  <c:v>-4.0048006973294816</c:v>
                </c:pt>
                <c:pt idx="251">
                  <c:v>-4.4214263891312919</c:v>
                </c:pt>
                <c:pt idx="252">
                  <c:v>-5.271968229016661</c:v>
                </c:pt>
                <c:pt idx="253">
                  <c:v>-5.5276533546577955</c:v>
                </c:pt>
                <c:pt idx="254">
                  <c:v>-5.0209218261372692</c:v>
                </c:pt>
                <c:pt idx="255">
                  <c:v>-5.0202065289779885</c:v>
                </c:pt>
                <c:pt idx="256">
                  <c:v>-4.9827949471144963</c:v>
                </c:pt>
                <c:pt idx="257">
                  <c:v>-5.832954105108068</c:v>
                </c:pt>
                <c:pt idx="258">
                  <c:v>-4.3612008970273433</c:v>
                </c:pt>
                <c:pt idx="259">
                  <c:v>-3.6359167082794186</c:v>
                </c:pt>
                <c:pt idx="260">
                  <c:v>-3.8659027708863816</c:v>
                </c:pt>
                <c:pt idx="261">
                  <c:v>-4.7201920266549022</c:v>
                </c:pt>
                <c:pt idx="262">
                  <c:v>-7.6369609930286249</c:v>
                </c:pt>
                <c:pt idx="263">
                  <c:v>-4.0529636667529152</c:v>
                </c:pt>
                <c:pt idx="264">
                  <c:v>-4.4783103358176568</c:v>
                </c:pt>
                <c:pt idx="265">
                  <c:v>-2.3664610918837483</c:v>
                </c:pt>
                <c:pt idx="266">
                  <c:v>-5.141701800723161</c:v>
                </c:pt>
                <c:pt idx="267">
                  <c:v>-2.5612955729238278</c:v>
                </c:pt>
                <c:pt idx="268">
                  <c:v>-4.8752886678944423</c:v>
                </c:pt>
                <c:pt idx="269">
                  <c:v>-7.9006133402303602</c:v>
                </c:pt>
                <c:pt idx="270">
                  <c:v>-7.3688555572878203</c:v>
                </c:pt>
                <c:pt idx="271">
                  <c:v>-8.7316002818792455</c:v>
                </c:pt>
                <c:pt idx="272">
                  <c:v>-5.57299681693575</c:v>
                </c:pt>
                <c:pt idx="273">
                  <c:v>-8.852074373012373</c:v>
                </c:pt>
                <c:pt idx="274">
                  <c:v>-5.7568726107666768</c:v>
                </c:pt>
                <c:pt idx="275">
                  <c:v>-4.3515766904210702</c:v>
                </c:pt>
                <c:pt idx="276">
                  <c:v>-7.9068270061519526</c:v>
                </c:pt>
                <c:pt idx="277">
                  <c:v>-4.9447193367881841</c:v>
                </c:pt>
                <c:pt idx="278">
                  <c:v>-7.7683180185354948</c:v>
                </c:pt>
                <c:pt idx="279">
                  <c:v>-5.0056813191411758</c:v>
                </c:pt>
                <c:pt idx="280">
                  <c:v>-5.7913736664511797</c:v>
                </c:pt>
                <c:pt idx="281">
                  <c:v>-6.8586480454173815</c:v>
                </c:pt>
                <c:pt idx="282">
                  <c:v>-3.8174475908165655</c:v>
                </c:pt>
                <c:pt idx="283">
                  <c:v>-7.082379599139208</c:v>
                </c:pt>
                <c:pt idx="284">
                  <c:v>-7.7708857195236805</c:v>
                </c:pt>
                <c:pt idx="285">
                  <c:v>-9.5520030613563076</c:v>
                </c:pt>
                <c:pt idx="286">
                  <c:v>-6.1137917650384841</c:v>
                </c:pt>
                <c:pt idx="287">
                  <c:v>-6.3216256285794312</c:v>
                </c:pt>
                <c:pt idx="288">
                  <c:v>-4.3613743400354066</c:v>
                </c:pt>
                <c:pt idx="289">
                  <c:v>-6.5629228812871787</c:v>
                </c:pt>
                <c:pt idx="290">
                  <c:v>-7.388638810544971</c:v>
                </c:pt>
                <c:pt idx="291">
                  <c:v>-8.281058787438246</c:v>
                </c:pt>
                <c:pt idx="292">
                  <c:v>-9.4729648345641113</c:v>
                </c:pt>
                <c:pt idx="293">
                  <c:v>-7.0248390256882081</c:v>
                </c:pt>
                <c:pt idx="294">
                  <c:v>-8.4659122144441774</c:v>
                </c:pt>
                <c:pt idx="295">
                  <c:v>-6.1120980800461489</c:v>
                </c:pt>
                <c:pt idx="296">
                  <c:v>-7.5713016850772377</c:v>
                </c:pt>
                <c:pt idx="297">
                  <c:v>-4.0347109912328305</c:v>
                </c:pt>
                <c:pt idx="298">
                  <c:v>-7.9761289666937696</c:v>
                </c:pt>
                <c:pt idx="299">
                  <c:v>-7.8392128565468182</c:v>
                </c:pt>
                <c:pt idx="300">
                  <c:v>-4.8489585626891003</c:v>
                </c:pt>
                <c:pt idx="301">
                  <c:v>-5.480387393268991</c:v>
                </c:pt>
                <c:pt idx="302">
                  <c:v>-6.8215208749034488</c:v>
                </c:pt>
                <c:pt idx="303">
                  <c:v>-12.043091504310333</c:v>
                </c:pt>
                <c:pt idx="304">
                  <c:v>-11.59347665057946</c:v>
                </c:pt>
                <c:pt idx="305">
                  <c:v>-4.4709484635300694</c:v>
                </c:pt>
                <c:pt idx="306">
                  <c:v>-6.3072784315522945</c:v>
                </c:pt>
                <c:pt idx="307">
                  <c:v>-6.9107860907052574</c:v>
                </c:pt>
                <c:pt idx="308">
                  <c:v>-3.0263297142735053</c:v>
                </c:pt>
                <c:pt idx="309">
                  <c:v>-3.0834560178577575</c:v>
                </c:pt>
                <c:pt idx="310">
                  <c:v>-5.3108742135571729</c:v>
                </c:pt>
                <c:pt idx="311">
                  <c:v>-7.8499979765630155</c:v>
                </c:pt>
                <c:pt idx="312">
                  <c:v>-9.4220429082624069</c:v>
                </c:pt>
                <c:pt idx="313">
                  <c:v>-8.9906873817770805</c:v>
                </c:pt>
                <c:pt idx="314">
                  <c:v>-8.5169652659298194</c:v>
                </c:pt>
                <c:pt idx="315">
                  <c:v>-7.1325913095147682</c:v>
                </c:pt>
                <c:pt idx="316">
                  <c:v>-4.1116012030830369</c:v>
                </c:pt>
                <c:pt idx="317">
                  <c:v>-14.110984660948933</c:v>
                </c:pt>
                <c:pt idx="318">
                  <c:v>-17.617421889421617</c:v>
                </c:pt>
                <c:pt idx="319">
                  <c:v>-9.2040497656148261</c:v>
                </c:pt>
                <c:pt idx="320">
                  <c:v>-11.519469324145929</c:v>
                </c:pt>
                <c:pt idx="321">
                  <c:v>-8.6427086245000506</c:v>
                </c:pt>
                <c:pt idx="322">
                  <c:v>-10.473741322222873</c:v>
                </c:pt>
                <c:pt idx="323">
                  <c:v>-9.2575219084173774</c:v>
                </c:pt>
                <c:pt idx="324">
                  <c:v>-17.98492716695629</c:v>
                </c:pt>
                <c:pt idx="325">
                  <c:v>-17.547900634178465</c:v>
                </c:pt>
                <c:pt idx="326">
                  <c:v>-10.729268725950725</c:v>
                </c:pt>
                <c:pt idx="327">
                  <c:v>-9.9351024185670482</c:v>
                </c:pt>
                <c:pt idx="328">
                  <c:v>-4.3019431749716874</c:v>
                </c:pt>
                <c:pt idx="329">
                  <c:v>-3.126480261786432</c:v>
                </c:pt>
                <c:pt idx="330">
                  <c:v>1.7470328376781605</c:v>
                </c:pt>
                <c:pt idx="331">
                  <c:v>-11.436438233298281</c:v>
                </c:pt>
                <c:pt idx="332">
                  <c:v>-16.812172328849396</c:v>
                </c:pt>
                <c:pt idx="333">
                  <c:v>-15.178287419631387</c:v>
                </c:pt>
                <c:pt idx="334">
                  <c:v>-15.60181708060437</c:v>
                </c:pt>
                <c:pt idx="335">
                  <c:v>-5.9031848557793039</c:v>
                </c:pt>
                <c:pt idx="336">
                  <c:v>-3.6796545875307012</c:v>
                </c:pt>
                <c:pt idx="337">
                  <c:v>-2.4398967869235952</c:v>
                </c:pt>
                <c:pt idx="338">
                  <c:v>-8.2511385285606327</c:v>
                </c:pt>
                <c:pt idx="339">
                  <c:v>-9.9811243473898639</c:v>
                </c:pt>
                <c:pt idx="340">
                  <c:v>-11.618062665244087</c:v>
                </c:pt>
                <c:pt idx="341">
                  <c:v>-13.742536028033282</c:v>
                </c:pt>
                <c:pt idx="342">
                  <c:v>-2.2708703617290009</c:v>
                </c:pt>
                <c:pt idx="343">
                  <c:v>-4.0641662741787812</c:v>
                </c:pt>
                <c:pt idx="344">
                  <c:v>-4.9823985862783209</c:v>
                </c:pt>
                <c:pt idx="345">
                  <c:v>-10.545625314480239</c:v>
                </c:pt>
                <c:pt idx="346">
                  <c:v>-9.7948364551317546</c:v>
                </c:pt>
                <c:pt idx="347">
                  <c:v>-4.0496414575382405</c:v>
                </c:pt>
                <c:pt idx="348">
                  <c:v>-3.2508193006103694</c:v>
                </c:pt>
                <c:pt idx="349">
                  <c:v>-4.8592015752994522</c:v>
                </c:pt>
                <c:pt idx="350">
                  <c:v>-2.6668307989438276</c:v>
                </c:pt>
                <c:pt idx="351">
                  <c:v>-1.1929728845189964</c:v>
                </c:pt>
                <c:pt idx="352">
                  <c:v>-3.660272696225233</c:v>
                </c:pt>
                <c:pt idx="353">
                  <c:v>-5.9827275173215231</c:v>
                </c:pt>
                <c:pt idx="354">
                  <c:v>0.58983469472205907</c:v>
                </c:pt>
                <c:pt idx="355">
                  <c:v>0.23132629590972364</c:v>
                </c:pt>
                <c:pt idx="356">
                  <c:v>1.6192649744036669</c:v>
                </c:pt>
                <c:pt idx="357">
                  <c:v>-0.81848169981459418</c:v>
                </c:pt>
                <c:pt idx="358">
                  <c:v>-8.4269448690754523</c:v>
                </c:pt>
                <c:pt idx="359">
                  <c:v>0.50150336725495548</c:v>
                </c:pt>
                <c:pt idx="360">
                  <c:v>5.2348872165887359</c:v>
                </c:pt>
                <c:pt idx="361">
                  <c:v>-2.4248151176153607</c:v>
                </c:pt>
                <c:pt idx="362">
                  <c:v>2.4986254936680781</c:v>
                </c:pt>
                <c:pt idx="363">
                  <c:v>1.4223243876937373</c:v>
                </c:pt>
                <c:pt idx="364">
                  <c:v>-1.3275504513516418</c:v>
                </c:pt>
                <c:pt idx="365">
                  <c:v>-17.826306500346472</c:v>
                </c:pt>
                <c:pt idx="366">
                  <c:v>-13.807941891067752</c:v>
                </c:pt>
                <c:pt idx="367">
                  <c:v>-10.794242971254906</c:v>
                </c:pt>
                <c:pt idx="368">
                  <c:v>-2.1240584141476635</c:v>
                </c:pt>
                <c:pt idx="369">
                  <c:v>-4.4191821651112546</c:v>
                </c:pt>
                <c:pt idx="370">
                  <c:v>-4.6295407434470857</c:v>
                </c:pt>
                <c:pt idx="371">
                  <c:v>-6.4164041987577916</c:v>
                </c:pt>
                <c:pt idx="372">
                  <c:v>-1.8614999111236084</c:v>
                </c:pt>
                <c:pt idx="373">
                  <c:v>-9.7058161873395576</c:v>
                </c:pt>
                <c:pt idx="374">
                  <c:v>-12.122821004334408</c:v>
                </c:pt>
                <c:pt idx="375">
                  <c:v>-2.2470572859960898</c:v>
                </c:pt>
                <c:pt idx="376">
                  <c:v>-2.5227713452121505</c:v>
                </c:pt>
                <c:pt idx="377">
                  <c:v>-0.90696914429468378</c:v>
                </c:pt>
                <c:pt idx="378">
                  <c:v>6.0806455594298314E-2</c:v>
                </c:pt>
                <c:pt idx="379">
                  <c:v>-8.9838337097169187</c:v>
                </c:pt>
                <c:pt idx="380">
                  <c:v>-13.249478165979577</c:v>
                </c:pt>
                <c:pt idx="381">
                  <c:v>-12.953079256740482</c:v>
                </c:pt>
                <c:pt idx="382">
                  <c:v>-8.0930457253982393</c:v>
                </c:pt>
                <c:pt idx="383">
                  <c:v>-12.964809500852713</c:v>
                </c:pt>
                <c:pt idx="384">
                  <c:v>-12.351930960820486</c:v>
                </c:pt>
                <c:pt idx="385">
                  <c:v>-12.793918587618819</c:v>
                </c:pt>
                <c:pt idx="386">
                  <c:v>-11.036293694670551</c:v>
                </c:pt>
                <c:pt idx="387">
                  <c:v>-15.531665545127197</c:v>
                </c:pt>
                <c:pt idx="388">
                  <c:v>-16.236239960988673</c:v>
                </c:pt>
                <c:pt idx="389">
                  <c:v>-7.254708990468334</c:v>
                </c:pt>
                <c:pt idx="390">
                  <c:v>-13.773917201256056</c:v>
                </c:pt>
                <c:pt idx="391">
                  <c:v>-9.0049061503316672</c:v>
                </c:pt>
                <c:pt idx="392">
                  <c:v>-7.8549382159552978</c:v>
                </c:pt>
                <c:pt idx="393">
                  <c:v>-10.079662490896812</c:v>
                </c:pt>
                <c:pt idx="394">
                  <c:v>-14.746003055972778</c:v>
                </c:pt>
                <c:pt idx="395">
                  <c:v>-19.588003779068941</c:v>
                </c:pt>
                <c:pt idx="396">
                  <c:v>-7.2350310611050057</c:v>
                </c:pt>
                <c:pt idx="397">
                  <c:v>-9.5772861660025903</c:v>
                </c:pt>
                <c:pt idx="398">
                  <c:v>-11.589458412850025</c:v>
                </c:pt>
                <c:pt idx="399">
                  <c:v>-10.011779621085866</c:v>
                </c:pt>
                <c:pt idx="400">
                  <c:v>-7.6081000759302757</c:v>
                </c:pt>
                <c:pt idx="401">
                  <c:v>-13.260462637660329</c:v>
                </c:pt>
                <c:pt idx="402">
                  <c:v>-9.7207942931368976</c:v>
                </c:pt>
                <c:pt idx="403">
                  <c:v>-7.6243111776253292</c:v>
                </c:pt>
                <c:pt idx="404">
                  <c:v>-9.1213216293465766</c:v>
                </c:pt>
                <c:pt idx="405">
                  <c:v>-9.3363708360724686</c:v>
                </c:pt>
                <c:pt idx="406">
                  <c:v>-9.3664879803281256</c:v>
                </c:pt>
                <c:pt idx="407">
                  <c:v>-8.0119699452888771</c:v>
                </c:pt>
                <c:pt idx="408">
                  <c:v>-15.372701036702679</c:v>
                </c:pt>
                <c:pt idx="409">
                  <c:v>-19.193322872217959</c:v>
                </c:pt>
                <c:pt idx="410">
                  <c:v>-6.9916872519103412</c:v>
                </c:pt>
                <c:pt idx="411">
                  <c:v>2.9242238582125957</c:v>
                </c:pt>
                <c:pt idx="412">
                  <c:v>-8.0067282624237119</c:v>
                </c:pt>
                <c:pt idx="413">
                  <c:v>-9.0080913224524135</c:v>
                </c:pt>
                <c:pt idx="414">
                  <c:v>-6.8933039432261207</c:v>
                </c:pt>
                <c:pt idx="415">
                  <c:v>-8.5633459259444784</c:v>
                </c:pt>
                <c:pt idx="416">
                  <c:v>-14.410940805656624</c:v>
                </c:pt>
                <c:pt idx="417">
                  <c:v>-2.3829166981515755</c:v>
                </c:pt>
                <c:pt idx="418">
                  <c:v>-2.710495114585322</c:v>
                </c:pt>
                <c:pt idx="419">
                  <c:v>-6.1137849330959479</c:v>
                </c:pt>
                <c:pt idx="420">
                  <c:v>-9.2441090765074581</c:v>
                </c:pt>
                <c:pt idx="421">
                  <c:v>-6.6114122677869069</c:v>
                </c:pt>
                <c:pt idx="422">
                  <c:v>-7.2045037474546545</c:v>
                </c:pt>
                <c:pt idx="423">
                  <c:v>-18.089299947594029</c:v>
                </c:pt>
                <c:pt idx="424">
                  <c:v>-8.7244563058609739</c:v>
                </c:pt>
                <c:pt idx="425">
                  <c:v>-9.3930412310188931</c:v>
                </c:pt>
                <c:pt idx="426">
                  <c:v>-11.481551226795036</c:v>
                </c:pt>
                <c:pt idx="427">
                  <c:v>-10.225870997246991</c:v>
                </c:pt>
                <c:pt idx="428">
                  <c:v>-9.2424322260490772</c:v>
                </c:pt>
                <c:pt idx="429">
                  <c:v>-14.859024307191003</c:v>
                </c:pt>
                <c:pt idx="430">
                  <c:v>-19.12022768053497</c:v>
                </c:pt>
                <c:pt idx="431">
                  <c:v>-11.257343548252084</c:v>
                </c:pt>
                <c:pt idx="432">
                  <c:v>-9.5181489629036751</c:v>
                </c:pt>
                <c:pt idx="433">
                  <c:v>-10.434541717676238</c:v>
                </c:pt>
                <c:pt idx="434">
                  <c:v>-12.090539615705998</c:v>
                </c:pt>
                <c:pt idx="435">
                  <c:v>-13.250537798133877</c:v>
                </c:pt>
                <c:pt idx="436">
                  <c:v>-11.609945495298025</c:v>
                </c:pt>
                <c:pt idx="437">
                  <c:v>-16.215917695705514</c:v>
                </c:pt>
                <c:pt idx="438">
                  <c:v>-7.5276142930759598</c:v>
                </c:pt>
                <c:pt idx="439">
                  <c:v>-6.4024808019826134</c:v>
                </c:pt>
                <c:pt idx="440">
                  <c:v>-3.4819024374746173</c:v>
                </c:pt>
                <c:pt idx="441">
                  <c:v>-2.4573381528338816</c:v>
                </c:pt>
                <c:pt idx="442">
                  <c:v>11.665998618746276</c:v>
                </c:pt>
                <c:pt idx="443">
                  <c:v>9.475047151574465</c:v>
                </c:pt>
                <c:pt idx="444">
                  <c:v>12.415904363427758</c:v>
                </c:pt>
                <c:pt idx="445">
                  <c:v>16.397038213970895</c:v>
                </c:pt>
                <c:pt idx="446">
                  <c:v>35.81803798222321</c:v>
                </c:pt>
                <c:pt idx="447">
                  <c:v>34.025749853478921</c:v>
                </c:pt>
                <c:pt idx="448">
                  <c:v>27.891335262291655</c:v>
                </c:pt>
                <c:pt idx="449">
                  <c:v>28.288707328197624</c:v>
                </c:pt>
                <c:pt idx="450">
                  <c:v>16.720107373047075</c:v>
                </c:pt>
                <c:pt idx="451">
                  <c:v>25.375762846406786</c:v>
                </c:pt>
                <c:pt idx="452">
                  <c:v>28.168021512708911</c:v>
                </c:pt>
                <c:pt idx="453">
                  <c:v>26.549233623776839</c:v>
                </c:pt>
                <c:pt idx="454">
                  <c:v>16.050445741672277</c:v>
                </c:pt>
                <c:pt idx="455">
                  <c:v>23.004623798936105</c:v>
                </c:pt>
                <c:pt idx="456">
                  <c:v>13.28338123723224</c:v>
                </c:pt>
                <c:pt idx="457">
                  <c:v>23.995913246974766</c:v>
                </c:pt>
                <c:pt idx="458">
                  <c:v>23.550951658132313</c:v>
                </c:pt>
                <c:pt idx="459">
                  <c:v>23.108490400584756</c:v>
                </c:pt>
                <c:pt idx="460">
                  <c:v>34.167546968363325</c:v>
                </c:pt>
                <c:pt idx="461">
                  <c:v>30.418479102333563</c:v>
                </c:pt>
                <c:pt idx="462">
                  <c:v>35.315564380159167</c:v>
                </c:pt>
                <c:pt idx="463">
                  <c:v>37.177072884178571</c:v>
                </c:pt>
                <c:pt idx="464">
                  <c:v>45.154825411734329</c:v>
                </c:pt>
                <c:pt idx="465">
                  <c:v>25.650533111573875</c:v>
                </c:pt>
                <c:pt idx="466">
                  <c:v>35.844507782889607</c:v>
                </c:pt>
                <c:pt idx="467">
                  <c:v>41.649913884349267</c:v>
                </c:pt>
                <c:pt idx="468">
                  <c:v>21.338408747512677</c:v>
                </c:pt>
                <c:pt idx="469">
                  <c:v>31.521506748846939</c:v>
                </c:pt>
                <c:pt idx="470">
                  <c:v>23.422929043707093</c:v>
                </c:pt>
                <c:pt idx="471">
                  <c:v>22.928568979501314</c:v>
                </c:pt>
                <c:pt idx="472">
                  <c:v>24.503842507451886</c:v>
                </c:pt>
                <c:pt idx="473">
                  <c:v>28.992327191996839</c:v>
                </c:pt>
                <c:pt idx="474">
                  <c:v>24.443353596634566</c:v>
                </c:pt>
                <c:pt idx="475">
                  <c:v>20.334466913586073</c:v>
                </c:pt>
                <c:pt idx="476">
                  <c:v>36.325468592135437</c:v>
                </c:pt>
                <c:pt idx="477">
                  <c:v>24.938832238302481</c:v>
                </c:pt>
                <c:pt idx="478">
                  <c:v>27.319344716712788</c:v>
                </c:pt>
                <c:pt idx="479">
                  <c:v>22.76124571628111</c:v>
                </c:pt>
                <c:pt idx="480">
                  <c:v>33.290594855584864</c:v>
                </c:pt>
                <c:pt idx="481">
                  <c:v>30.508268250828895</c:v>
                </c:pt>
                <c:pt idx="482">
                  <c:v>27.699716428852231</c:v>
                </c:pt>
                <c:pt idx="483">
                  <c:v>25.305829287780696</c:v>
                </c:pt>
                <c:pt idx="484">
                  <c:v>26.566740870526036</c:v>
                </c:pt>
                <c:pt idx="485">
                  <c:v>39.525376904335559</c:v>
                </c:pt>
                <c:pt idx="486">
                  <c:v>32.52293782386527</c:v>
                </c:pt>
                <c:pt idx="487">
                  <c:v>38.493162581768509</c:v>
                </c:pt>
                <c:pt idx="488">
                  <c:v>21.422523364309605</c:v>
                </c:pt>
                <c:pt idx="489">
                  <c:v>28.711411903461123</c:v>
                </c:pt>
                <c:pt idx="490">
                  <c:v>23.422142717098655</c:v>
                </c:pt>
                <c:pt idx="491">
                  <c:v>29.037692227923209</c:v>
                </c:pt>
                <c:pt idx="492">
                  <c:v>20.45840520836256</c:v>
                </c:pt>
                <c:pt idx="493">
                  <c:v>35.987265398925523</c:v>
                </c:pt>
                <c:pt idx="494">
                  <c:v>43.521678784871575</c:v>
                </c:pt>
                <c:pt idx="495">
                  <c:v>25.410117516050345</c:v>
                </c:pt>
                <c:pt idx="496">
                  <c:v>25.72891311184992</c:v>
                </c:pt>
                <c:pt idx="497">
                  <c:v>24.120287336415874</c:v>
                </c:pt>
                <c:pt idx="498">
                  <c:v>27.592968806135367</c:v>
                </c:pt>
                <c:pt idx="499">
                  <c:v>31.936256318642975</c:v>
                </c:pt>
                <c:pt idx="500">
                  <c:v>38.390419030732048</c:v>
                </c:pt>
                <c:pt idx="501">
                  <c:v>38.73309443039178</c:v>
                </c:pt>
                <c:pt idx="502">
                  <c:v>29.047196553060111</c:v>
                </c:pt>
                <c:pt idx="503">
                  <c:v>22.140172268959418</c:v>
                </c:pt>
                <c:pt idx="504">
                  <c:v>19.202615012430854</c:v>
                </c:pt>
                <c:pt idx="505">
                  <c:v>20.703833877845931</c:v>
                </c:pt>
                <c:pt idx="506">
                  <c:v>25.279620376232995</c:v>
                </c:pt>
                <c:pt idx="507">
                  <c:v>19.664528230152321</c:v>
                </c:pt>
                <c:pt idx="508">
                  <c:v>30.789656049519596</c:v>
                </c:pt>
                <c:pt idx="509">
                  <c:v>21.94020779606096</c:v>
                </c:pt>
                <c:pt idx="510">
                  <c:v>18.642828866363494</c:v>
                </c:pt>
                <c:pt idx="511">
                  <c:v>19.757744558017063</c:v>
                </c:pt>
                <c:pt idx="512">
                  <c:v>18.125802446137637</c:v>
                </c:pt>
                <c:pt idx="513">
                  <c:v>14.226953163978145</c:v>
                </c:pt>
                <c:pt idx="514">
                  <c:v>21.397073375097428</c:v>
                </c:pt>
                <c:pt idx="515">
                  <c:v>30.024187661366561</c:v>
                </c:pt>
                <c:pt idx="516">
                  <c:v>28.15176722571498</c:v>
                </c:pt>
                <c:pt idx="517">
                  <c:v>24.761206274142818</c:v>
                </c:pt>
                <c:pt idx="518">
                  <c:v>8.5524513857196123</c:v>
                </c:pt>
                <c:pt idx="519">
                  <c:v>12.447525178175956</c:v>
                </c:pt>
                <c:pt idx="520">
                  <c:v>15.443759091318567</c:v>
                </c:pt>
                <c:pt idx="521">
                  <c:v>19.716034529721984</c:v>
                </c:pt>
                <c:pt idx="522">
                  <c:v>23.743397350043359</c:v>
                </c:pt>
                <c:pt idx="523">
                  <c:v>18.288302701770565</c:v>
                </c:pt>
                <c:pt idx="524">
                  <c:v>15.631993742163809</c:v>
                </c:pt>
                <c:pt idx="525">
                  <c:v>15.267279133029742</c:v>
                </c:pt>
                <c:pt idx="526">
                  <c:v>29.518221719546581</c:v>
                </c:pt>
                <c:pt idx="527">
                  <c:v>17.067826909338645</c:v>
                </c:pt>
                <c:pt idx="528">
                  <c:v>19.666265394517389</c:v>
                </c:pt>
                <c:pt idx="529">
                  <c:v>32.83839409701794</c:v>
                </c:pt>
                <c:pt idx="530">
                  <c:v>15.121782734583741</c:v>
                </c:pt>
                <c:pt idx="531">
                  <c:v>17.205199565220752</c:v>
                </c:pt>
                <c:pt idx="532">
                  <c:v>18.697073210446451</c:v>
                </c:pt>
                <c:pt idx="533">
                  <c:v>14.211420432270604</c:v>
                </c:pt>
                <c:pt idx="534">
                  <c:v>9.5287094987493877</c:v>
                </c:pt>
                <c:pt idx="535">
                  <c:v>12.650816730692087</c:v>
                </c:pt>
                <c:pt idx="536">
                  <c:v>21.829837941172467</c:v>
                </c:pt>
                <c:pt idx="537">
                  <c:v>17.462138204788204</c:v>
                </c:pt>
                <c:pt idx="538">
                  <c:v>17.215480913823612</c:v>
                </c:pt>
                <c:pt idx="539">
                  <c:v>13.032982932194962</c:v>
                </c:pt>
                <c:pt idx="540">
                  <c:v>15.811382335200287</c:v>
                </c:pt>
                <c:pt idx="541">
                  <c:v>12.562506262163144</c:v>
                </c:pt>
                <c:pt idx="542">
                  <c:v>15.695658205516635</c:v>
                </c:pt>
                <c:pt idx="543">
                  <c:v>22.43635455192981</c:v>
                </c:pt>
                <c:pt idx="544">
                  <c:v>17.993233013931299</c:v>
                </c:pt>
                <c:pt idx="545">
                  <c:v>15.502188511955309</c:v>
                </c:pt>
                <c:pt idx="546">
                  <c:v>14.393384026073672</c:v>
                </c:pt>
                <c:pt idx="547">
                  <c:v>21.268506396712208</c:v>
                </c:pt>
                <c:pt idx="548">
                  <c:v>10.601614018666895</c:v>
                </c:pt>
                <c:pt idx="549">
                  <c:v>19.490144145055435</c:v>
                </c:pt>
                <c:pt idx="550">
                  <c:v>18.216260643392268</c:v>
                </c:pt>
                <c:pt idx="551">
                  <c:v>15.539710684088769</c:v>
                </c:pt>
                <c:pt idx="552">
                  <c:v>6.601189338340447</c:v>
                </c:pt>
                <c:pt idx="553">
                  <c:v>6.9993191556336987</c:v>
                </c:pt>
                <c:pt idx="554">
                  <c:v>15.38894805646289</c:v>
                </c:pt>
                <c:pt idx="555">
                  <c:v>7.3744209610163116</c:v>
                </c:pt>
                <c:pt idx="556">
                  <c:v>8.0363229021643896</c:v>
                </c:pt>
                <c:pt idx="557">
                  <c:v>12.384463138070771</c:v>
                </c:pt>
                <c:pt idx="558">
                  <c:v>7.5375186828784706</c:v>
                </c:pt>
                <c:pt idx="559">
                  <c:v>2.8065875580514703</c:v>
                </c:pt>
                <c:pt idx="560">
                  <c:v>3.9954217313544018</c:v>
                </c:pt>
                <c:pt idx="561">
                  <c:v>12.932905999103001</c:v>
                </c:pt>
                <c:pt idx="562">
                  <c:v>-1.4916379847881192</c:v>
                </c:pt>
                <c:pt idx="563">
                  <c:v>-4.3573998228468227</c:v>
                </c:pt>
                <c:pt idx="564">
                  <c:v>7.9148083085083503</c:v>
                </c:pt>
                <c:pt idx="565">
                  <c:v>5.587588139045871</c:v>
                </c:pt>
                <c:pt idx="566">
                  <c:v>3.7533537315946659</c:v>
                </c:pt>
                <c:pt idx="567">
                  <c:v>4.7274946535216191</c:v>
                </c:pt>
                <c:pt idx="568">
                  <c:v>5.2454941215733868</c:v>
                </c:pt>
                <c:pt idx="569">
                  <c:v>2.2296227691432562</c:v>
                </c:pt>
                <c:pt idx="570">
                  <c:v>2.973053397779323</c:v>
                </c:pt>
                <c:pt idx="571">
                  <c:v>8.1595055235211795</c:v>
                </c:pt>
                <c:pt idx="572">
                  <c:v>5.3384857264212533</c:v>
                </c:pt>
                <c:pt idx="573">
                  <c:v>7.1823156904709027</c:v>
                </c:pt>
                <c:pt idx="574">
                  <c:v>4.7493797426151962</c:v>
                </c:pt>
                <c:pt idx="575">
                  <c:v>4.8234618853694959</c:v>
                </c:pt>
                <c:pt idx="576">
                  <c:v>6.0660972017681161</c:v>
                </c:pt>
                <c:pt idx="577">
                  <c:v>13.706547862723792</c:v>
                </c:pt>
                <c:pt idx="578">
                  <c:v>8.2232570487213081</c:v>
                </c:pt>
                <c:pt idx="579">
                  <c:v>4.5066485603516897</c:v>
                </c:pt>
                <c:pt idx="580">
                  <c:v>5.8095873940344109</c:v>
                </c:pt>
                <c:pt idx="581">
                  <c:v>7.8638261683354482</c:v>
                </c:pt>
                <c:pt idx="582">
                  <c:v>6.4791817178615556</c:v>
                </c:pt>
                <c:pt idx="583">
                  <c:v>6.7310063223594154</c:v>
                </c:pt>
                <c:pt idx="584">
                  <c:v>7.4299500137304655</c:v>
                </c:pt>
                <c:pt idx="585">
                  <c:v>13.908667725239757</c:v>
                </c:pt>
                <c:pt idx="586">
                  <c:v>6.5569291307309854</c:v>
                </c:pt>
                <c:pt idx="587">
                  <c:v>6.6316805848151681</c:v>
                </c:pt>
                <c:pt idx="588">
                  <c:v>5.5606170623239395</c:v>
                </c:pt>
                <c:pt idx="589">
                  <c:v>5.9999414947727949</c:v>
                </c:pt>
                <c:pt idx="590">
                  <c:v>10.485617738753225</c:v>
                </c:pt>
                <c:pt idx="591">
                  <c:v>14.269889445974425</c:v>
                </c:pt>
                <c:pt idx="592">
                  <c:v>4.6541183567578415</c:v>
                </c:pt>
                <c:pt idx="593">
                  <c:v>5.2300138638011262</c:v>
                </c:pt>
                <c:pt idx="594">
                  <c:v>6.5314264363689265</c:v>
                </c:pt>
                <c:pt idx="595">
                  <c:v>8.7260375401814088</c:v>
                </c:pt>
                <c:pt idx="596">
                  <c:v>4.9984827050570555</c:v>
                </c:pt>
                <c:pt idx="597">
                  <c:v>12.624620546490833</c:v>
                </c:pt>
                <c:pt idx="598">
                  <c:v>10.837856607408291</c:v>
                </c:pt>
                <c:pt idx="599">
                  <c:v>6.5337237004000812</c:v>
                </c:pt>
                <c:pt idx="600">
                  <c:v>5.3234017791008581</c:v>
                </c:pt>
                <c:pt idx="601">
                  <c:v>5.8617689392279759</c:v>
                </c:pt>
                <c:pt idx="602">
                  <c:v>1.1500646433943023</c:v>
                </c:pt>
                <c:pt idx="603">
                  <c:v>2.3963081324264155</c:v>
                </c:pt>
                <c:pt idx="604">
                  <c:v>4.905678595662665</c:v>
                </c:pt>
                <c:pt idx="605">
                  <c:v>6.0344075182601218</c:v>
                </c:pt>
                <c:pt idx="606">
                  <c:v>6.6853590220210197</c:v>
                </c:pt>
                <c:pt idx="607">
                  <c:v>5.9882265503579006</c:v>
                </c:pt>
                <c:pt idx="608">
                  <c:v>5.3482628723928647</c:v>
                </c:pt>
                <c:pt idx="609">
                  <c:v>5.1709660235951</c:v>
                </c:pt>
                <c:pt idx="610">
                  <c:v>4.2292485976220053</c:v>
                </c:pt>
                <c:pt idx="611">
                  <c:v>1.0274147261273003</c:v>
                </c:pt>
                <c:pt idx="612">
                  <c:v>7.7032056885806277</c:v>
                </c:pt>
                <c:pt idx="613">
                  <c:v>7.5182216463755172</c:v>
                </c:pt>
                <c:pt idx="614">
                  <c:v>4.7628083349025063</c:v>
                </c:pt>
                <c:pt idx="615">
                  <c:v>4.6875131465356548</c:v>
                </c:pt>
                <c:pt idx="616">
                  <c:v>5.2555173386171887</c:v>
                </c:pt>
                <c:pt idx="617">
                  <c:v>3.8045619436758176</c:v>
                </c:pt>
                <c:pt idx="618">
                  <c:v>5.6404458198867742</c:v>
                </c:pt>
                <c:pt idx="619">
                  <c:v>6.9668632420653882</c:v>
                </c:pt>
                <c:pt idx="620">
                  <c:v>3.57708338043</c:v>
                </c:pt>
                <c:pt idx="621">
                  <c:v>3.5082336891754973</c:v>
                </c:pt>
                <c:pt idx="622">
                  <c:v>2.428753415713079</c:v>
                </c:pt>
                <c:pt idx="623">
                  <c:v>2.29915734571034</c:v>
                </c:pt>
                <c:pt idx="624">
                  <c:v>4.9012918258484985</c:v>
                </c:pt>
                <c:pt idx="625">
                  <c:v>2.5811455915293249</c:v>
                </c:pt>
                <c:pt idx="626">
                  <c:v>8.288628195951727</c:v>
                </c:pt>
                <c:pt idx="627">
                  <c:v>13.984800434786042</c:v>
                </c:pt>
                <c:pt idx="628">
                  <c:v>7.2474150359467</c:v>
                </c:pt>
                <c:pt idx="629">
                  <c:v>6.2938781615921888</c:v>
                </c:pt>
                <c:pt idx="630">
                  <c:v>3.6500120578713573</c:v>
                </c:pt>
                <c:pt idx="631">
                  <c:v>6.2315135274619324</c:v>
                </c:pt>
                <c:pt idx="632">
                  <c:v>3.7818388546257569</c:v>
                </c:pt>
                <c:pt idx="633">
                  <c:v>4.9028476234230887</c:v>
                </c:pt>
                <c:pt idx="634">
                  <c:v>7.6939970486719691</c:v>
                </c:pt>
                <c:pt idx="635">
                  <c:v>8.0253833674148893</c:v>
                </c:pt>
                <c:pt idx="636">
                  <c:v>6.1399234703930583</c:v>
                </c:pt>
                <c:pt idx="637">
                  <c:v>3.4745603606103868</c:v>
                </c:pt>
                <c:pt idx="638">
                  <c:v>7.6265699239762572</c:v>
                </c:pt>
                <c:pt idx="639">
                  <c:v>6.8572481520587338</c:v>
                </c:pt>
                <c:pt idx="640">
                  <c:v>0.40543286395539113</c:v>
                </c:pt>
                <c:pt idx="641">
                  <c:v>4.8176732628986141</c:v>
                </c:pt>
                <c:pt idx="642">
                  <c:v>9.2599957390048111</c:v>
                </c:pt>
                <c:pt idx="643">
                  <c:v>3.8530002146672317</c:v>
                </c:pt>
                <c:pt idx="644">
                  <c:v>3.4606773468189815</c:v>
                </c:pt>
                <c:pt idx="645">
                  <c:v>4.0849638245564162</c:v>
                </c:pt>
                <c:pt idx="646">
                  <c:v>4.9354762562410643</c:v>
                </c:pt>
                <c:pt idx="647">
                  <c:v>1.9955453726419208</c:v>
                </c:pt>
                <c:pt idx="648">
                  <c:v>7.7172561496076302</c:v>
                </c:pt>
                <c:pt idx="649">
                  <c:v>4.9425301697785944</c:v>
                </c:pt>
                <c:pt idx="650">
                  <c:v>6.5418644220911357</c:v>
                </c:pt>
                <c:pt idx="651">
                  <c:v>4.0513789700885043</c:v>
                </c:pt>
                <c:pt idx="652">
                  <c:v>4.7882360761231713</c:v>
                </c:pt>
                <c:pt idx="653">
                  <c:v>4.6401016986994001</c:v>
                </c:pt>
                <c:pt idx="654">
                  <c:v>8.001159120384651</c:v>
                </c:pt>
                <c:pt idx="655">
                  <c:v>5.6823208395396732</c:v>
                </c:pt>
                <c:pt idx="656">
                  <c:v>5.7460104898405042</c:v>
                </c:pt>
                <c:pt idx="657">
                  <c:v>4.5000776318373941</c:v>
                </c:pt>
                <c:pt idx="658">
                  <c:v>0.81533827402362713</c:v>
                </c:pt>
                <c:pt idx="659">
                  <c:v>7.4983881097414038</c:v>
                </c:pt>
                <c:pt idx="660">
                  <c:v>4.5341395541050291</c:v>
                </c:pt>
                <c:pt idx="661">
                  <c:v>7.1312690779356496</c:v>
                </c:pt>
                <c:pt idx="662">
                  <c:v>2.2153895230297893</c:v>
                </c:pt>
                <c:pt idx="663">
                  <c:v>3.7311054480003105</c:v>
                </c:pt>
                <c:pt idx="664">
                  <c:v>0.9463105561930939</c:v>
                </c:pt>
                <c:pt idx="665">
                  <c:v>2.6454277987331007</c:v>
                </c:pt>
                <c:pt idx="666">
                  <c:v>7.8164381396434468</c:v>
                </c:pt>
                <c:pt idx="667">
                  <c:v>6.5645029183132486</c:v>
                </c:pt>
                <c:pt idx="668">
                  <c:v>9.6856401164603501</c:v>
                </c:pt>
                <c:pt idx="669">
                  <c:v>14.107230865265727</c:v>
                </c:pt>
                <c:pt idx="670">
                  <c:v>3.437669012161972</c:v>
                </c:pt>
                <c:pt idx="671">
                  <c:v>4.867686914355482</c:v>
                </c:pt>
                <c:pt idx="672">
                  <c:v>5.2051691456299984</c:v>
                </c:pt>
                <c:pt idx="673">
                  <c:v>4.8282945335923584</c:v>
                </c:pt>
                <c:pt idx="674">
                  <c:v>7.9333033285284973</c:v>
                </c:pt>
                <c:pt idx="675">
                  <c:v>9.2079478085540245</c:v>
                </c:pt>
                <c:pt idx="676">
                  <c:v>7.6904559364824294</c:v>
                </c:pt>
                <c:pt idx="677">
                  <c:v>6.86973217920991</c:v>
                </c:pt>
                <c:pt idx="678">
                  <c:v>6.6073545769702058</c:v>
                </c:pt>
                <c:pt idx="679">
                  <c:v>7.0366511071911617</c:v>
                </c:pt>
                <c:pt idx="680">
                  <c:v>5.7618937768066187</c:v>
                </c:pt>
                <c:pt idx="681">
                  <c:v>5.0096216981923103</c:v>
                </c:pt>
                <c:pt idx="682">
                  <c:v>21.901839181029334</c:v>
                </c:pt>
                <c:pt idx="683">
                  <c:v>14.216139193067013</c:v>
                </c:pt>
                <c:pt idx="684">
                  <c:v>6.3087834638012996</c:v>
                </c:pt>
                <c:pt idx="685">
                  <c:v>8.3948582258447608</c:v>
                </c:pt>
                <c:pt idx="686">
                  <c:v>6.333857091942205</c:v>
                </c:pt>
                <c:pt idx="687">
                  <c:v>8.6026161008697724</c:v>
                </c:pt>
                <c:pt idx="688">
                  <c:v>4.2830778841975636</c:v>
                </c:pt>
                <c:pt idx="689">
                  <c:v>24.714234748360493</c:v>
                </c:pt>
                <c:pt idx="690">
                  <c:v>14.894597653232026</c:v>
                </c:pt>
                <c:pt idx="691">
                  <c:v>8.9045822401581702</c:v>
                </c:pt>
                <c:pt idx="692">
                  <c:v>7.444896581262185</c:v>
                </c:pt>
                <c:pt idx="693">
                  <c:v>6.7815990031973419</c:v>
                </c:pt>
                <c:pt idx="694">
                  <c:v>10.566926979584213</c:v>
                </c:pt>
                <c:pt idx="695">
                  <c:v>3.9039603340954847</c:v>
                </c:pt>
                <c:pt idx="696">
                  <c:v>21.636996024829774</c:v>
                </c:pt>
                <c:pt idx="697">
                  <c:v>24.942783636120396</c:v>
                </c:pt>
                <c:pt idx="698">
                  <c:v>18.371765140865165</c:v>
                </c:pt>
                <c:pt idx="699">
                  <c:v>22.91849716887149</c:v>
                </c:pt>
                <c:pt idx="700">
                  <c:v>6.01478377397898</c:v>
                </c:pt>
                <c:pt idx="701">
                  <c:v>4.2736680165726222</c:v>
                </c:pt>
                <c:pt idx="702">
                  <c:v>4.5982510614442278</c:v>
                </c:pt>
                <c:pt idx="703">
                  <c:v>15.955098106288309</c:v>
                </c:pt>
                <c:pt idx="704">
                  <c:v>0.70618412101751138</c:v>
                </c:pt>
                <c:pt idx="705">
                  <c:v>13.517189739404396</c:v>
                </c:pt>
                <c:pt idx="706">
                  <c:v>18.808233146253734</c:v>
                </c:pt>
                <c:pt idx="707">
                  <c:v>-0.65184791476737491</c:v>
                </c:pt>
                <c:pt idx="708">
                  <c:v>0.84330383031994594</c:v>
                </c:pt>
                <c:pt idx="709">
                  <c:v>8.0432297950427056E-2</c:v>
                </c:pt>
                <c:pt idx="710">
                  <c:v>9.4598798605255823</c:v>
                </c:pt>
                <c:pt idx="711">
                  <c:v>12.844803927323714</c:v>
                </c:pt>
                <c:pt idx="712">
                  <c:v>4.1974108601940392</c:v>
                </c:pt>
                <c:pt idx="713">
                  <c:v>2.861030498998367</c:v>
                </c:pt>
                <c:pt idx="714">
                  <c:v>1.1327369414998079</c:v>
                </c:pt>
                <c:pt idx="715">
                  <c:v>1.8033923011118098</c:v>
                </c:pt>
                <c:pt idx="716">
                  <c:v>1.8825697071503709</c:v>
                </c:pt>
                <c:pt idx="717">
                  <c:v>7.6855599677489419</c:v>
                </c:pt>
                <c:pt idx="718">
                  <c:v>11.723134978820472</c:v>
                </c:pt>
                <c:pt idx="719">
                  <c:v>2.6120399628078466</c:v>
                </c:pt>
                <c:pt idx="720">
                  <c:v>-1.8226625599581445</c:v>
                </c:pt>
                <c:pt idx="721">
                  <c:v>-1.416961447447405</c:v>
                </c:pt>
                <c:pt idx="722">
                  <c:v>1.291633082499799</c:v>
                </c:pt>
                <c:pt idx="723">
                  <c:v>5.1047288221953009</c:v>
                </c:pt>
                <c:pt idx="724">
                  <c:v>11.226463313685931</c:v>
                </c:pt>
                <c:pt idx="725">
                  <c:v>1.6204495117314388</c:v>
                </c:pt>
                <c:pt idx="726">
                  <c:v>2.1962811216606899</c:v>
                </c:pt>
                <c:pt idx="727">
                  <c:v>-2.6136262909721015</c:v>
                </c:pt>
                <c:pt idx="728">
                  <c:v>-1.8746992381579797</c:v>
                </c:pt>
                <c:pt idx="729">
                  <c:v>-2.386693521617441</c:v>
                </c:pt>
                <c:pt idx="730">
                  <c:v>8.2514063884615982</c:v>
                </c:pt>
                <c:pt idx="731">
                  <c:v>1.4848284222981696</c:v>
                </c:pt>
                <c:pt idx="732">
                  <c:v>7.6436898969895442</c:v>
                </c:pt>
                <c:pt idx="733">
                  <c:v>0.94912319078750074</c:v>
                </c:pt>
                <c:pt idx="734">
                  <c:v>-2.6563504516361012</c:v>
                </c:pt>
                <c:pt idx="735">
                  <c:v>0.48741485997344192</c:v>
                </c:pt>
                <c:pt idx="736">
                  <c:v>-0.52259232155592239</c:v>
                </c:pt>
                <c:pt idx="737">
                  <c:v>-7.3686179756357308</c:v>
                </c:pt>
                <c:pt idx="738">
                  <c:v>5.3983631343324658</c:v>
                </c:pt>
                <c:pt idx="739">
                  <c:v>4.4094351969572818</c:v>
                </c:pt>
                <c:pt idx="740">
                  <c:v>-3.2219731753409269</c:v>
                </c:pt>
                <c:pt idx="741">
                  <c:v>-4.833682033851086</c:v>
                </c:pt>
                <c:pt idx="742">
                  <c:v>-3.088793993389189</c:v>
                </c:pt>
                <c:pt idx="743">
                  <c:v>-2.7695383891492988</c:v>
                </c:pt>
                <c:pt idx="744">
                  <c:v>3.6957457790439707</c:v>
                </c:pt>
                <c:pt idx="745">
                  <c:v>3.8761227975166457</c:v>
                </c:pt>
                <c:pt idx="746">
                  <c:v>3.3376385685127445</c:v>
                </c:pt>
                <c:pt idx="747">
                  <c:v>6.9928865206372786</c:v>
                </c:pt>
                <c:pt idx="748">
                  <c:v>7.7731939731263413</c:v>
                </c:pt>
                <c:pt idx="749">
                  <c:v>10.082497749710315</c:v>
                </c:pt>
                <c:pt idx="750">
                  <c:v>14.069348717173774</c:v>
                </c:pt>
                <c:pt idx="751">
                  <c:v>8.5946182769237396</c:v>
                </c:pt>
                <c:pt idx="752">
                  <c:v>20.052194449717167</c:v>
                </c:pt>
                <c:pt idx="753">
                  <c:v>25.85838808088187</c:v>
                </c:pt>
                <c:pt idx="754">
                  <c:v>7.028415609559894</c:v>
                </c:pt>
                <c:pt idx="755">
                  <c:v>10.182926835494579</c:v>
                </c:pt>
                <c:pt idx="756">
                  <c:v>9.9767545250613203</c:v>
                </c:pt>
                <c:pt idx="757">
                  <c:v>8.3677629167289709</c:v>
                </c:pt>
                <c:pt idx="758">
                  <c:v>8.0126521331207261</c:v>
                </c:pt>
                <c:pt idx="759">
                  <c:v>17.092487001692152</c:v>
                </c:pt>
                <c:pt idx="760">
                  <c:v>24.020721527346637</c:v>
                </c:pt>
                <c:pt idx="761">
                  <c:v>5.1460855079426366</c:v>
                </c:pt>
                <c:pt idx="762">
                  <c:v>6.5704064723962681</c:v>
                </c:pt>
                <c:pt idx="763">
                  <c:v>13.164718535220143</c:v>
                </c:pt>
                <c:pt idx="764">
                  <c:v>10.93504671960442</c:v>
                </c:pt>
                <c:pt idx="765">
                  <c:v>10.930011223546666</c:v>
                </c:pt>
                <c:pt idx="766">
                  <c:v>19.852989045548416</c:v>
                </c:pt>
                <c:pt idx="767">
                  <c:v>18.64001062769896</c:v>
                </c:pt>
                <c:pt idx="768">
                  <c:v>6.7725385103001754</c:v>
                </c:pt>
                <c:pt idx="769">
                  <c:v>7.1949757608679112</c:v>
                </c:pt>
                <c:pt idx="770">
                  <c:v>11.266397905324981</c:v>
                </c:pt>
                <c:pt idx="771">
                  <c:v>9.900499723208755</c:v>
                </c:pt>
                <c:pt idx="772">
                  <c:v>8.411777201348686</c:v>
                </c:pt>
                <c:pt idx="773">
                  <c:v>23.129629073406054</c:v>
                </c:pt>
                <c:pt idx="774">
                  <c:v>29.974052335032425</c:v>
                </c:pt>
                <c:pt idx="775">
                  <c:v>13.179830804770656</c:v>
                </c:pt>
                <c:pt idx="776">
                  <c:v>-5.848233939520231E-2</c:v>
                </c:pt>
                <c:pt idx="777">
                  <c:v>11.408480212523665</c:v>
                </c:pt>
                <c:pt idx="778">
                  <c:v>10.555732490829522</c:v>
                </c:pt>
                <c:pt idx="779">
                  <c:v>9.8867872991124628</c:v>
                </c:pt>
                <c:pt idx="780">
                  <c:v>16.560798900481981</c:v>
                </c:pt>
                <c:pt idx="781">
                  <c:v>22.609472415459454</c:v>
                </c:pt>
                <c:pt idx="782">
                  <c:v>4.5432612457555912</c:v>
                </c:pt>
                <c:pt idx="783">
                  <c:v>9.3583137728423722</c:v>
                </c:pt>
                <c:pt idx="784">
                  <c:v>12.203490205296857</c:v>
                </c:pt>
                <c:pt idx="785">
                  <c:v>12.384148165844818</c:v>
                </c:pt>
                <c:pt idx="786">
                  <c:v>8.1213487621576714</c:v>
                </c:pt>
                <c:pt idx="787">
                  <c:v>12.323945427230822</c:v>
                </c:pt>
                <c:pt idx="788">
                  <c:v>27.110921474459726</c:v>
                </c:pt>
                <c:pt idx="789">
                  <c:v>14.719375460758121</c:v>
                </c:pt>
                <c:pt idx="790">
                  <c:v>8.5259836587324855</c:v>
                </c:pt>
                <c:pt idx="791">
                  <c:v>14.673319028488157</c:v>
                </c:pt>
                <c:pt idx="792">
                  <c:v>13.387076705713003</c:v>
                </c:pt>
                <c:pt idx="793">
                  <c:v>15.134047549000611</c:v>
                </c:pt>
                <c:pt idx="794">
                  <c:v>22.819863132831134</c:v>
                </c:pt>
                <c:pt idx="795">
                  <c:v>33.948370033607496</c:v>
                </c:pt>
                <c:pt idx="796">
                  <c:v>12.414683390040873</c:v>
                </c:pt>
                <c:pt idx="797">
                  <c:v>9.7747268953355277</c:v>
                </c:pt>
                <c:pt idx="798">
                  <c:v>12.753260396048477</c:v>
                </c:pt>
                <c:pt idx="799">
                  <c:v>14.594718987416138</c:v>
                </c:pt>
                <c:pt idx="800">
                  <c:v>17.95834453404246</c:v>
                </c:pt>
                <c:pt idx="801">
                  <c:v>17.845383921600778</c:v>
                </c:pt>
                <c:pt idx="802">
                  <c:v>39.277113595533571</c:v>
                </c:pt>
                <c:pt idx="803">
                  <c:v>8.0997074043716317</c:v>
                </c:pt>
                <c:pt idx="804">
                  <c:v>9.5254412911143493</c:v>
                </c:pt>
                <c:pt idx="805">
                  <c:v>8.3489901930956787</c:v>
                </c:pt>
                <c:pt idx="806">
                  <c:v>8.5432201785818709</c:v>
                </c:pt>
                <c:pt idx="807">
                  <c:v>11.420095321314578</c:v>
                </c:pt>
                <c:pt idx="808">
                  <c:v>14.734786864012325</c:v>
                </c:pt>
                <c:pt idx="809">
                  <c:v>24.460622487370252</c:v>
                </c:pt>
                <c:pt idx="810">
                  <c:v>9.3482218665734251</c:v>
                </c:pt>
                <c:pt idx="811">
                  <c:v>5.1550172491089663</c:v>
                </c:pt>
                <c:pt idx="812">
                  <c:v>8.2014574210076514</c:v>
                </c:pt>
                <c:pt idx="813">
                  <c:v>8.3139112109609634</c:v>
                </c:pt>
                <c:pt idx="814">
                  <c:v>8.5754099166980602</c:v>
                </c:pt>
                <c:pt idx="815">
                  <c:v>13.620997117548679</c:v>
                </c:pt>
                <c:pt idx="816">
                  <c:v>19.327090442574882</c:v>
                </c:pt>
                <c:pt idx="817">
                  <c:v>6.1725695918363126</c:v>
                </c:pt>
                <c:pt idx="818">
                  <c:v>8.4605618954339192</c:v>
                </c:pt>
                <c:pt idx="819">
                  <c:v>12.607983520632573</c:v>
                </c:pt>
                <c:pt idx="820">
                  <c:v>9.7582832703271549</c:v>
                </c:pt>
                <c:pt idx="821">
                  <c:v>27.052048286767558</c:v>
                </c:pt>
                <c:pt idx="822">
                  <c:v>13.946964470176457</c:v>
                </c:pt>
                <c:pt idx="823">
                  <c:v>16.100306348627321</c:v>
                </c:pt>
                <c:pt idx="824">
                  <c:v>6.805896737140448</c:v>
                </c:pt>
                <c:pt idx="825">
                  <c:v>8.5854297380451428</c:v>
                </c:pt>
                <c:pt idx="826">
                  <c:v>13.95613061897566</c:v>
                </c:pt>
                <c:pt idx="827">
                  <c:v>9.5826057976292081</c:v>
                </c:pt>
                <c:pt idx="828">
                  <c:v>10.927579278613168</c:v>
                </c:pt>
                <c:pt idx="829">
                  <c:v>12.318043316612151</c:v>
                </c:pt>
                <c:pt idx="830">
                  <c:v>16.418776954953479</c:v>
                </c:pt>
                <c:pt idx="831">
                  <c:v>7.845205607894453</c:v>
                </c:pt>
                <c:pt idx="832">
                  <c:v>10.798083553927071</c:v>
                </c:pt>
                <c:pt idx="833">
                  <c:v>4.7417393001863024</c:v>
                </c:pt>
                <c:pt idx="834">
                  <c:v>2.0968984975951921</c:v>
                </c:pt>
                <c:pt idx="835">
                  <c:v>15.531290428834476</c:v>
                </c:pt>
                <c:pt idx="836">
                  <c:v>25.058885207599971</c:v>
                </c:pt>
                <c:pt idx="837">
                  <c:v>26.783871993403618</c:v>
                </c:pt>
                <c:pt idx="838">
                  <c:v>5.1623916123428266</c:v>
                </c:pt>
                <c:pt idx="839">
                  <c:v>7.470247323883024</c:v>
                </c:pt>
                <c:pt idx="840">
                  <c:v>7.1503607262550428</c:v>
                </c:pt>
                <c:pt idx="841">
                  <c:v>7.8467745739835806</c:v>
                </c:pt>
                <c:pt idx="842">
                  <c:v>12.127581674852159</c:v>
                </c:pt>
                <c:pt idx="843">
                  <c:v>9.0896014736469564</c:v>
                </c:pt>
                <c:pt idx="844">
                  <c:v>17.07434497792514</c:v>
                </c:pt>
                <c:pt idx="845">
                  <c:v>5.3394237683273023</c:v>
                </c:pt>
                <c:pt idx="846">
                  <c:v>6.7123440519010664</c:v>
                </c:pt>
                <c:pt idx="847">
                  <c:v>4.4035965300963262</c:v>
                </c:pt>
                <c:pt idx="848">
                  <c:v>3.3543858194567453</c:v>
                </c:pt>
                <c:pt idx="849">
                  <c:v>8.2903729429633959</c:v>
                </c:pt>
                <c:pt idx="850">
                  <c:v>6.6334645986991969</c:v>
                </c:pt>
                <c:pt idx="851">
                  <c:v>7.8108839235396328</c:v>
                </c:pt>
                <c:pt idx="852">
                  <c:v>4.488177236891989</c:v>
                </c:pt>
                <c:pt idx="853">
                  <c:v>4.1267549516549815</c:v>
                </c:pt>
                <c:pt idx="854">
                  <c:v>5.0325497662248697</c:v>
                </c:pt>
                <c:pt idx="855">
                  <c:v>3.1142096893809681</c:v>
                </c:pt>
                <c:pt idx="856">
                  <c:v>8.1298573934111626</c:v>
                </c:pt>
                <c:pt idx="857">
                  <c:v>7.6533177018219583</c:v>
                </c:pt>
                <c:pt idx="858">
                  <c:v>5.7374913096421585</c:v>
                </c:pt>
                <c:pt idx="859">
                  <c:v>5.2428100223710485</c:v>
                </c:pt>
                <c:pt idx="860">
                  <c:v>5.2436569023786372</c:v>
                </c:pt>
                <c:pt idx="861">
                  <c:v>2.9854563558679454</c:v>
                </c:pt>
                <c:pt idx="862">
                  <c:v>3.2018693660373416</c:v>
                </c:pt>
                <c:pt idx="863">
                  <c:v>3.956240008997614</c:v>
                </c:pt>
                <c:pt idx="864">
                  <c:v>2.7730085360241699</c:v>
                </c:pt>
                <c:pt idx="865">
                  <c:v>3.7590739375897146</c:v>
                </c:pt>
                <c:pt idx="866">
                  <c:v>2.1621653608792095</c:v>
                </c:pt>
                <c:pt idx="867">
                  <c:v>2.7521492159933221</c:v>
                </c:pt>
                <c:pt idx="868">
                  <c:v>3.4046958964033727</c:v>
                </c:pt>
                <c:pt idx="869">
                  <c:v>2.6605465839508269</c:v>
                </c:pt>
                <c:pt idx="870">
                  <c:v>5.5995698506206022</c:v>
                </c:pt>
                <c:pt idx="871">
                  <c:v>3.7620348127924275</c:v>
                </c:pt>
                <c:pt idx="872">
                  <c:v>2.9639203459629857</c:v>
                </c:pt>
                <c:pt idx="873">
                  <c:v>3.0630789032748509</c:v>
                </c:pt>
                <c:pt idx="874">
                  <c:v>3.5575961433348025</c:v>
                </c:pt>
                <c:pt idx="875">
                  <c:v>1.288212981341891</c:v>
                </c:pt>
                <c:pt idx="876">
                  <c:v>4.4070625693295975</c:v>
                </c:pt>
                <c:pt idx="877">
                  <c:v>5.9710082095139168</c:v>
                </c:pt>
                <c:pt idx="878">
                  <c:v>3.9273492753180306</c:v>
                </c:pt>
                <c:pt idx="879">
                  <c:v>4.7909327472912233</c:v>
                </c:pt>
                <c:pt idx="880">
                  <c:v>6.1216866788932069</c:v>
                </c:pt>
                <c:pt idx="881">
                  <c:v>-1.0279136461459828</c:v>
                </c:pt>
                <c:pt idx="882">
                  <c:v>-2.8559469378802715</c:v>
                </c:pt>
                <c:pt idx="883">
                  <c:v>12.498469628182027</c:v>
                </c:pt>
                <c:pt idx="884">
                  <c:v>11.352971256772367</c:v>
                </c:pt>
                <c:pt idx="885">
                  <c:v>4.1739717794415414</c:v>
                </c:pt>
                <c:pt idx="886">
                  <c:v>-0.82834739775369637</c:v>
                </c:pt>
                <c:pt idx="887">
                  <c:v>3.8432433949154432</c:v>
                </c:pt>
                <c:pt idx="888">
                  <c:v>5.1620056303965782</c:v>
                </c:pt>
                <c:pt idx="889">
                  <c:v>3.2330709332078627</c:v>
                </c:pt>
                <c:pt idx="890">
                  <c:v>3.3614189474576133</c:v>
                </c:pt>
                <c:pt idx="891">
                  <c:v>9.8937322944905191</c:v>
                </c:pt>
                <c:pt idx="892">
                  <c:v>9.4393519203149765</c:v>
                </c:pt>
                <c:pt idx="893">
                  <c:v>7.5307904179099943</c:v>
                </c:pt>
                <c:pt idx="894">
                  <c:v>7.0428395129230692</c:v>
                </c:pt>
                <c:pt idx="895">
                  <c:v>9.4137435118375965</c:v>
                </c:pt>
                <c:pt idx="896">
                  <c:v>-2.8415924958884218</c:v>
                </c:pt>
                <c:pt idx="897">
                  <c:v>0.5378656626788948</c:v>
                </c:pt>
                <c:pt idx="898">
                  <c:v>8.7031817308264916</c:v>
                </c:pt>
                <c:pt idx="899">
                  <c:v>14.30388430685403</c:v>
                </c:pt>
                <c:pt idx="900">
                  <c:v>7.7168583328480338</c:v>
                </c:pt>
                <c:pt idx="901">
                  <c:v>4.0656314542842811</c:v>
                </c:pt>
                <c:pt idx="902">
                  <c:v>2.229666914127415</c:v>
                </c:pt>
                <c:pt idx="903">
                  <c:v>3.6620248693640556</c:v>
                </c:pt>
                <c:pt idx="904">
                  <c:v>2.6709280016804131</c:v>
                </c:pt>
                <c:pt idx="905">
                  <c:v>4.5341491408854564</c:v>
                </c:pt>
                <c:pt idx="906">
                  <c:v>2.9960802934301345</c:v>
                </c:pt>
                <c:pt idx="907">
                  <c:v>4.4627876377627729</c:v>
                </c:pt>
                <c:pt idx="908">
                  <c:v>4.4037077988440823</c:v>
                </c:pt>
                <c:pt idx="909">
                  <c:v>3.5711539894387951</c:v>
                </c:pt>
                <c:pt idx="910">
                  <c:v>5.3891450914722281</c:v>
                </c:pt>
                <c:pt idx="911">
                  <c:v>1.565701220703251</c:v>
                </c:pt>
                <c:pt idx="912">
                  <c:v>3.4925207592295702</c:v>
                </c:pt>
                <c:pt idx="913">
                  <c:v>2.6047095011505785</c:v>
                </c:pt>
                <c:pt idx="914">
                  <c:v>7.3839982257693748</c:v>
                </c:pt>
                <c:pt idx="915">
                  <c:v>4.9939260832469516</c:v>
                </c:pt>
                <c:pt idx="916">
                  <c:v>2.4441394819338367</c:v>
                </c:pt>
                <c:pt idx="917">
                  <c:v>8.7371102667460558</c:v>
                </c:pt>
                <c:pt idx="918">
                  <c:v>12.049039485909809</c:v>
                </c:pt>
                <c:pt idx="919">
                  <c:v>2.824999594196087</c:v>
                </c:pt>
                <c:pt idx="920">
                  <c:v>8.5648110871419956</c:v>
                </c:pt>
                <c:pt idx="921">
                  <c:v>0.62628352926005404</c:v>
                </c:pt>
                <c:pt idx="922">
                  <c:v>2.5622086655516676</c:v>
                </c:pt>
                <c:pt idx="923">
                  <c:v>6.1416744478243688</c:v>
                </c:pt>
                <c:pt idx="924">
                  <c:v>10.600685970205113</c:v>
                </c:pt>
                <c:pt idx="925">
                  <c:v>6.7693896916605336</c:v>
                </c:pt>
                <c:pt idx="926">
                  <c:v>11.689086067946448</c:v>
                </c:pt>
                <c:pt idx="927">
                  <c:v>18.195374222309876</c:v>
                </c:pt>
                <c:pt idx="928">
                  <c:v>11.386524120131783</c:v>
                </c:pt>
                <c:pt idx="929">
                  <c:v>5.0134267941382138</c:v>
                </c:pt>
                <c:pt idx="930">
                  <c:v>7.7284226592643233</c:v>
                </c:pt>
                <c:pt idx="931">
                  <c:v>5.1429816702288171</c:v>
                </c:pt>
                <c:pt idx="932">
                  <c:v>6.3603249413411751</c:v>
                </c:pt>
                <c:pt idx="933">
                  <c:v>2.1577090467118318</c:v>
                </c:pt>
                <c:pt idx="934">
                  <c:v>13.36117804960508</c:v>
                </c:pt>
                <c:pt idx="935">
                  <c:v>15.083986684081621</c:v>
                </c:pt>
                <c:pt idx="936">
                  <c:v>8.3987125708956771</c:v>
                </c:pt>
                <c:pt idx="937">
                  <c:v>7.0656875230829765</c:v>
                </c:pt>
                <c:pt idx="938">
                  <c:v>9.2939524003391405</c:v>
                </c:pt>
                <c:pt idx="939">
                  <c:v>8.6727120617836313</c:v>
                </c:pt>
                <c:pt idx="940">
                  <c:v>12.773048553728987</c:v>
                </c:pt>
                <c:pt idx="941">
                  <c:v>17.122724459289579</c:v>
                </c:pt>
                <c:pt idx="942">
                  <c:v>12.789011614336989</c:v>
                </c:pt>
                <c:pt idx="943">
                  <c:v>11.594488928396807</c:v>
                </c:pt>
                <c:pt idx="944">
                  <c:v>10.198326961859223</c:v>
                </c:pt>
                <c:pt idx="945">
                  <c:v>4.1821647517084415</c:v>
                </c:pt>
                <c:pt idx="946">
                  <c:v>4.0850871500928134</c:v>
                </c:pt>
                <c:pt idx="947">
                  <c:v>4.9195147766270617</c:v>
                </c:pt>
                <c:pt idx="948">
                  <c:v>5.2821689861788386</c:v>
                </c:pt>
                <c:pt idx="949">
                  <c:v>3.631891685897497</c:v>
                </c:pt>
                <c:pt idx="950">
                  <c:v>8.6219225583960579</c:v>
                </c:pt>
                <c:pt idx="951">
                  <c:v>4.9977118568026775</c:v>
                </c:pt>
                <c:pt idx="952">
                  <c:v>3.7695454037435296</c:v>
                </c:pt>
                <c:pt idx="953">
                  <c:v>0.9650503720684297</c:v>
                </c:pt>
                <c:pt idx="954">
                  <c:v>4.2111430542262172</c:v>
                </c:pt>
                <c:pt idx="955">
                  <c:v>1.6066445875331112</c:v>
                </c:pt>
                <c:pt idx="956">
                  <c:v>-1.9861965513547726</c:v>
                </c:pt>
                <c:pt idx="957">
                  <c:v>1.2560253966897812</c:v>
                </c:pt>
                <c:pt idx="958">
                  <c:v>0.512971887535565</c:v>
                </c:pt>
                <c:pt idx="959">
                  <c:v>1.283896553455385</c:v>
                </c:pt>
                <c:pt idx="960">
                  <c:v>-0.39637634311701575</c:v>
                </c:pt>
                <c:pt idx="961">
                  <c:v>0.55774035829264046</c:v>
                </c:pt>
                <c:pt idx="962">
                  <c:v>3.6005643825127307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B6-428C-9C47-90F08489D670}"/>
            </c:ext>
          </c:extLst>
        </c:ser>
        <c:ser>
          <c:idx val="2"/>
          <c:order val="1"/>
          <c:tx>
            <c:strRef>
              <c:f>'Indicadores Semanais'!$AA$6</c:f>
              <c:strCache>
                <c:ptCount val="1"/>
                <c:pt idx="0">
                  <c:v>DEI (média móvel semanal)</c:v>
                </c:pt>
              </c:strCache>
            </c:strRef>
          </c:tx>
          <c:spPr>
            <a:ln w="28575" cap="rnd">
              <a:solidFill>
                <a:srgbClr val="1F497D"/>
              </a:solidFill>
              <a:round/>
            </a:ln>
            <a:effectLst/>
          </c:spPr>
          <c:marker>
            <c:symbol val="none"/>
          </c:marker>
          <c:cat>
            <c:strRef>
              <c:f>'Indicadores Semanais'!$Y$9:$Y$971</c:f>
              <c:strCache>
                <c:ptCount val="963"/>
                <c:pt idx="0">
                  <c:v>01-01-2020</c:v>
                </c:pt>
                <c:pt idx="31">
                  <c:v>01-02-2020</c:v>
                </c:pt>
                <c:pt idx="59">
                  <c:v>01-03-2020</c:v>
                </c:pt>
                <c:pt idx="90">
                  <c:v>01-04-2020</c:v>
                </c:pt>
                <c:pt idx="120">
                  <c:v>01-05-2020</c:v>
                </c:pt>
                <c:pt idx="151">
                  <c:v>01-06-2020</c:v>
                </c:pt>
                <c:pt idx="181">
                  <c:v>01-07-2020</c:v>
                </c:pt>
                <c:pt idx="212">
                  <c:v>01-08-2020</c:v>
                </c:pt>
                <c:pt idx="243">
                  <c:v>01-09-2020</c:v>
                </c:pt>
                <c:pt idx="273">
                  <c:v>01-10-2020</c:v>
                </c:pt>
                <c:pt idx="304">
                  <c:v>01-11-2020</c:v>
                </c:pt>
                <c:pt idx="334">
                  <c:v>01-12-2020</c:v>
                </c:pt>
                <c:pt idx="365">
                  <c:v>01-01-2021</c:v>
                </c:pt>
                <c:pt idx="396">
                  <c:v>01-02-2021</c:v>
                </c:pt>
                <c:pt idx="424">
                  <c:v>01-03-2021</c:v>
                </c:pt>
                <c:pt idx="455">
                  <c:v>01-04-2021</c:v>
                </c:pt>
                <c:pt idx="485">
                  <c:v>01-05-2021</c:v>
                </c:pt>
                <c:pt idx="516">
                  <c:v>01-06-2021</c:v>
                </c:pt>
                <c:pt idx="546">
                  <c:v>01-07-2021</c:v>
                </c:pt>
                <c:pt idx="577">
                  <c:v>01-08-2021</c:v>
                </c:pt>
                <c:pt idx="608">
                  <c:v>01-09-2021</c:v>
                </c:pt>
                <c:pt idx="638">
                  <c:v>01-10-2021</c:v>
                </c:pt>
                <c:pt idx="669">
                  <c:v>01-11-2021</c:v>
                </c:pt>
                <c:pt idx="699">
                  <c:v>01-12-2021</c:v>
                </c:pt>
                <c:pt idx="730">
                  <c:v>01-01-2022</c:v>
                </c:pt>
                <c:pt idx="761">
                  <c:v>01-02-2022</c:v>
                </c:pt>
                <c:pt idx="789">
                  <c:v>01-03-2022</c:v>
                </c:pt>
                <c:pt idx="820">
                  <c:v>01-04-2022</c:v>
                </c:pt>
                <c:pt idx="850">
                  <c:v>01-05-2022</c:v>
                </c:pt>
                <c:pt idx="881">
                  <c:v>01-06-2022</c:v>
                </c:pt>
                <c:pt idx="911">
                  <c:v>01-07-2022</c:v>
                </c:pt>
                <c:pt idx="942">
                  <c:v>01-08-2022</c:v>
                </c:pt>
                <c:pt idx="962">
                  <c:v>21-08-2022</c:v>
                </c:pt>
              </c:strCache>
            </c:strRef>
          </c:cat>
          <c:val>
            <c:numRef>
              <c:f>'Indicadores Semanais'!$AA$9:$AA$971</c:f>
              <c:numCache>
                <c:formatCode>0.0</c:formatCode>
                <c:ptCount val="963"/>
                <c:pt idx="0">
                  <c:v>0.62768141026838642</c:v>
                </c:pt>
                <c:pt idx="1">
                  <c:v>1.3370059123654772</c:v>
                </c:pt>
                <c:pt idx="2">
                  <c:v>0.99436443240410455</c:v>
                </c:pt>
                <c:pt idx="3">
                  <c:v>0.32033425933112053</c:v>
                </c:pt>
                <c:pt idx="4">
                  <c:v>0.10970414883552304</c:v>
                </c:pt>
                <c:pt idx="5">
                  <c:v>0.50503795699484866</c:v>
                </c:pt>
                <c:pt idx="6">
                  <c:v>0.9544596353660888</c:v>
                </c:pt>
                <c:pt idx="7">
                  <c:v>1.6350524097151293</c:v>
                </c:pt>
                <c:pt idx="8">
                  <c:v>1.7616657822149373</c:v>
                </c:pt>
                <c:pt idx="9">
                  <c:v>2.0462436917439293</c:v>
                </c:pt>
                <c:pt idx="10">
                  <c:v>2.2939877991308664</c:v>
                </c:pt>
                <c:pt idx="11">
                  <c:v>2.3892892071159308</c:v>
                </c:pt>
                <c:pt idx="12">
                  <c:v>2.1287680902376573</c:v>
                </c:pt>
                <c:pt idx="13">
                  <c:v>1.9691730286357128</c:v>
                </c:pt>
                <c:pt idx="14">
                  <c:v>1.5627222655727555</c:v>
                </c:pt>
                <c:pt idx="15">
                  <c:v>1.4121086659453419</c:v>
                </c:pt>
                <c:pt idx="16">
                  <c:v>1.6810686859929156</c:v>
                </c:pt>
                <c:pt idx="17">
                  <c:v>1.8008303090847453</c:v>
                </c:pt>
                <c:pt idx="18">
                  <c:v>1.6961686315651188</c:v>
                </c:pt>
                <c:pt idx="19">
                  <c:v>1.8888096769035432</c:v>
                </c:pt>
                <c:pt idx="20">
                  <c:v>2.4436241036029691</c:v>
                </c:pt>
                <c:pt idx="21">
                  <c:v>3.0981299490633338</c:v>
                </c:pt>
                <c:pt idx="22">
                  <c:v>3.544280147383287</c:v>
                </c:pt>
                <c:pt idx="23">
                  <c:v>3.2795642967881142</c:v>
                </c:pt>
                <c:pt idx="24">
                  <c:v>3.1122251550105555</c:v>
                </c:pt>
                <c:pt idx="25">
                  <c:v>3.2511646852663345</c:v>
                </c:pt>
                <c:pt idx="26">
                  <c:v>3.2284006215460832</c:v>
                </c:pt>
                <c:pt idx="27">
                  <c:v>2.8319385667835637</c:v>
                </c:pt>
                <c:pt idx="28">
                  <c:v>2.3943820561370637</c:v>
                </c:pt>
                <c:pt idx="29">
                  <c:v>1.4355775870371004</c:v>
                </c:pt>
                <c:pt idx="30">
                  <c:v>0.98514419553544186</c:v>
                </c:pt>
                <c:pt idx="31">
                  <c:v>0.44118479460735566</c:v>
                </c:pt>
                <c:pt idx="32">
                  <c:v>-0.41389733597751677</c:v>
                </c:pt>
                <c:pt idx="33">
                  <c:v>-1.0124963279490398</c:v>
                </c:pt>
                <c:pt idx="34">
                  <c:v>-1.3036886427878953</c:v>
                </c:pt>
                <c:pt idx="35">
                  <c:v>-1.8298883684561211</c:v>
                </c:pt>
                <c:pt idx="36">
                  <c:v>-1.787155662919782</c:v>
                </c:pt>
                <c:pt idx="37">
                  <c:v>-1.5256185909165552</c:v>
                </c:pt>
                <c:pt idx="38">
                  <c:v>-1.2594250458133895</c:v>
                </c:pt>
                <c:pt idx="39">
                  <c:v>8.3979677771957278E-2</c:v>
                </c:pt>
                <c:pt idx="40">
                  <c:v>1.1083207632124572</c:v>
                </c:pt>
                <c:pt idx="41">
                  <c:v>1.1782516741229296</c:v>
                </c:pt>
                <c:pt idx="42">
                  <c:v>1.6470916922287684</c:v>
                </c:pt>
                <c:pt idx="43">
                  <c:v>2.3098199106556443</c:v>
                </c:pt>
                <c:pt idx="44">
                  <c:v>3.3881013267725431</c:v>
                </c:pt>
                <c:pt idx="45">
                  <c:v>3.880714479047719</c:v>
                </c:pt>
                <c:pt idx="46">
                  <c:v>3.3271209080790682</c:v>
                </c:pt>
                <c:pt idx="47">
                  <c:v>2.8735992012218259</c:v>
                </c:pt>
                <c:pt idx="48">
                  <c:v>2.9569969650128454</c:v>
                </c:pt>
                <c:pt idx="49">
                  <c:v>2.7709559256715934</c:v>
                </c:pt>
                <c:pt idx="50">
                  <c:v>1.9001901460398389</c:v>
                </c:pt>
                <c:pt idx="51">
                  <c:v>0.67656686376217368</c:v>
                </c:pt>
                <c:pt idx="52">
                  <c:v>1.1121251577776721</c:v>
                </c:pt>
                <c:pt idx="53">
                  <c:v>1.4935855292607674</c:v>
                </c:pt>
                <c:pt idx="54">
                  <c:v>1.0959539601968671</c:v>
                </c:pt>
                <c:pt idx="55">
                  <c:v>1.1215406088049051</c:v>
                </c:pt>
                <c:pt idx="56">
                  <c:v>1.6169498606248449</c:v>
                </c:pt>
                <c:pt idx="57">
                  <c:v>3.2252132553286579</c:v>
                </c:pt>
                <c:pt idx="58">
                  <c:v>4.1248192782023656</c:v>
                </c:pt>
                <c:pt idx="59">
                  <c:v>3.8917282562879243</c:v>
                </c:pt>
                <c:pt idx="60">
                  <c:v>3.5792396949122209</c:v>
                </c:pt>
                <c:pt idx="61">
                  <c:v>3.8017370795924563</c:v>
                </c:pt>
                <c:pt idx="62">
                  <c:v>4.1093554847931975</c:v>
                </c:pt>
                <c:pt idx="63">
                  <c:v>3.9869039201772551</c:v>
                </c:pt>
                <c:pt idx="64">
                  <c:v>3.1139321944918734</c:v>
                </c:pt>
                <c:pt idx="65">
                  <c:v>2.6563265216382779</c:v>
                </c:pt>
                <c:pt idx="66">
                  <c:v>3.0085562157198775</c:v>
                </c:pt>
                <c:pt idx="67">
                  <c:v>3.4067430800157799</c:v>
                </c:pt>
                <c:pt idx="68">
                  <c:v>3.9825407036278753</c:v>
                </c:pt>
                <c:pt idx="69">
                  <c:v>3.2930509953040081</c:v>
                </c:pt>
                <c:pt idx="70">
                  <c:v>3.3136180312878545</c:v>
                </c:pt>
                <c:pt idx="71">
                  <c:v>2.7792183762010128</c:v>
                </c:pt>
                <c:pt idx="72">
                  <c:v>1.8261003736699597</c:v>
                </c:pt>
                <c:pt idx="73">
                  <c:v>0.16764075830631139</c:v>
                </c:pt>
                <c:pt idx="74">
                  <c:v>-2.7048692032451194</c:v>
                </c:pt>
                <c:pt idx="75">
                  <c:v>-5.7163530780074172</c:v>
                </c:pt>
                <c:pt idx="76">
                  <c:v>-8.3730906909243483</c:v>
                </c:pt>
                <c:pt idx="77">
                  <c:v>-12.276095446017225</c:v>
                </c:pt>
                <c:pt idx="78">
                  <c:v>-15.00145912306194</c:v>
                </c:pt>
                <c:pt idx="79">
                  <c:v>-17.941295518598391</c:v>
                </c:pt>
                <c:pt idx="80">
                  <c:v>-20.118218620110778</c:v>
                </c:pt>
                <c:pt idx="81">
                  <c:v>-20.922524595400827</c:v>
                </c:pt>
                <c:pt idx="82">
                  <c:v>-21.497628039502764</c:v>
                </c:pt>
                <c:pt idx="83">
                  <c:v>-22.376978984398129</c:v>
                </c:pt>
                <c:pt idx="84">
                  <c:v>-23.016196015997263</c:v>
                </c:pt>
                <c:pt idx="85">
                  <c:v>-23.018898683614356</c:v>
                </c:pt>
                <c:pt idx="86">
                  <c:v>-21.886572109812157</c:v>
                </c:pt>
                <c:pt idx="87">
                  <c:v>-21.703718721241369</c:v>
                </c:pt>
                <c:pt idx="88">
                  <c:v>-21.801804522746725</c:v>
                </c:pt>
                <c:pt idx="89">
                  <c:v>-22.390721098028283</c:v>
                </c:pt>
                <c:pt idx="90">
                  <c:v>-22.434331710701144</c:v>
                </c:pt>
                <c:pt idx="91">
                  <c:v>-22.216866422098303</c:v>
                </c:pt>
                <c:pt idx="92">
                  <c:v>-23.001980518732896</c:v>
                </c:pt>
                <c:pt idx="93">
                  <c:v>-24.728303535522606</c:v>
                </c:pt>
                <c:pt idx="94">
                  <c:v>-25.479721557403259</c:v>
                </c:pt>
                <c:pt idx="95">
                  <c:v>-26.487111813023223</c:v>
                </c:pt>
                <c:pt idx="96">
                  <c:v>-28.002583207317929</c:v>
                </c:pt>
                <c:pt idx="97">
                  <c:v>-28.086381888347194</c:v>
                </c:pt>
                <c:pt idx="98">
                  <c:v>-28.343456941489375</c:v>
                </c:pt>
                <c:pt idx="99">
                  <c:v>-28.062098632834275</c:v>
                </c:pt>
                <c:pt idx="100">
                  <c:v>-27.25331895965304</c:v>
                </c:pt>
                <c:pt idx="101">
                  <c:v>-27.111654126135758</c:v>
                </c:pt>
                <c:pt idx="102">
                  <c:v>-26.057321273300662</c:v>
                </c:pt>
                <c:pt idx="103">
                  <c:v>-25.047255012618244</c:v>
                </c:pt>
                <c:pt idx="104">
                  <c:v>-24.78462531628524</c:v>
                </c:pt>
                <c:pt idx="105">
                  <c:v>-24.505936630621527</c:v>
                </c:pt>
                <c:pt idx="106">
                  <c:v>-24.364632249668354</c:v>
                </c:pt>
                <c:pt idx="107">
                  <c:v>-24.405699028021939</c:v>
                </c:pt>
                <c:pt idx="108">
                  <c:v>-24.416310122236894</c:v>
                </c:pt>
                <c:pt idx="109">
                  <c:v>-24.636513922483669</c:v>
                </c:pt>
                <c:pt idx="110">
                  <c:v>-24.363698198172148</c:v>
                </c:pt>
                <c:pt idx="111">
                  <c:v>-24.983032003520815</c:v>
                </c:pt>
                <c:pt idx="112">
                  <c:v>-24.636403730796339</c:v>
                </c:pt>
                <c:pt idx="113">
                  <c:v>-24.386348054848785</c:v>
                </c:pt>
                <c:pt idx="114">
                  <c:v>-23.967422204995675</c:v>
                </c:pt>
                <c:pt idx="115">
                  <c:v>-23.204590875335732</c:v>
                </c:pt>
                <c:pt idx="116">
                  <c:v>-22.982846320789669</c:v>
                </c:pt>
                <c:pt idx="117">
                  <c:v>-23.525353147091575</c:v>
                </c:pt>
                <c:pt idx="118">
                  <c:v>-23.173001779488406</c:v>
                </c:pt>
                <c:pt idx="119">
                  <c:v>-24.016214171465272</c:v>
                </c:pt>
                <c:pt idx="120">
                  <c:v>-23.642546311274685</c:v>
                </c:pt>
                <c:pt idx="121">
                  <c:v>-24.27538912675751</c:v>
                </c:pt>
                <c:pt idx="122">
                  <c:v>-24.627405750057513</c:v>
                </c:pt>
                <c:pt idx="123">
                  <c:v>-25.048247164219923</c:v>
                </c:pt>
                <c:pt idx="124">
                  <c:v>-24.056777764698669</c:v>
                </c:pt>
                <c:pt idx="125">
                  <c:v>-23.861550379507658</c:v>
                </c:pt>
                <c:pt idx="126">
                  <c:v>-23.631556991411149</c:v>
                </c:pt>
                <c:pt idx="127">
                  <c:v>-24.341882469680002</c:v>
                </c:pt>
                <c:pt idx="128">
                  <c:v>-24.170878664380957</c:v>
                </c:pt>
                <c:pt idx="129">
                  <c:v>-24.371185832017765</c:v>
                </c:pt>
                <c:pt idx="130">
                  <c:v>-24.088236180946325</c:v>
                </c:pt>
                <c:pt idx="131">
                  <c:v>-23.273548679508828</c:v>
                </c:pt>
                <c:pt idx="132">
                  <c:v>-23.157682879036809</c:v>
                </c:pt>
                <c:pt idx="133">
                  <c:v>-22.938587589095</c:v>
                </c:pt>
                <c:pt idx="134">
                  <c:v>-22.880264557674106</c:v>
                </c:pt>
                <c:pt idx="135">
                  <c:v>-22.607593587814943</c:v>
                </c:pt>
                <c:pt idx="136">
                  <c:v>-21.951818119854693</c:v>
                </c:pt>
                <c:pt idx="137">
                  <c:v>-21.482521239504802</c:v>
                </c:pt>
                <c:pt idx="138">
                  <c:v>-21.71045309429153</c:v>
                </c:pt>
                <c:pt idx="139">
                  <c:v>-21.397110839266624</c:v>
                </c:pt>
                <c:pt idx="140">
                  <c:v>-20.847545482059555</c:v>
                </c:pt>
                <c:pt idx="141">
                  <c:v>-20.469327219612179</c:v>
                </c:pt>
                <c:pt idx="142">
                  <c:v>-19.916524547207235</c:v>
                </c:pt>
                <c:pt idx="143">
                  <c:v>-19.981707954055448</c:v>
                </c:pt>
                <c:pt idx="144">
                  <c:v>-19.776492789907714</c:v>
                </c:pt>
                <c:pt idx="145">
                  <c:v>-19.556430172768277</c:v>
                </c:pt>
                <c:pt idx="146">
                  <c:v>-19.133718884960338</c:v>
                </c:pt>
                <c:pt idx="147">
                  <c:v>-19.152748297978501</c:v>
                </c:pt>
                <c:pt idx="148">
                  <c:v>-19.263479832574944</c:v>
                </c:pt>
                <c:pt idx="149">
                  <c:v>-19.782264324210498</c:v>
                </c:pt>
                <c:pt idx="150">
                  <c:v>-19.912388459417688</c:v>
                </c:pt>
                <c:pt idx="151">
                  <c:v>-19.961398800642502</c:v>
                </c:pt>
                <c:pt idx="152">
                  <c:v>-19.753188196978666</c:v>
                </c:pt>
                <c:pt idx="153">
                  <c:v>-19.75875048680852</c:v>
                </c:pt>
                <c:pt idx="154">
                  <c:v>-19.24096194692072</c:v>
                </c:pt>
                <c:pt idx="155">
                  <c:v>-18.616633487149755</c:v>
                </c:pt>
                <c:pt idx="156">
                  <c:v>-17.063730260035097</c:v>
                </c:pt>
                <c:pt idx="157">
                  <c:v>-15.564517094598914</c:v>
                </c:pt>
                <c:pt idx="158">
                  <c:v>-16.596688960590836</c:v>
                </c:pt>
                <c:pt idx="159">
                  <c:v>-17.156588751592459</c:v>
                </c:pt>
                <c:pt idx="160">
                  <c:v>-16.598771982844291</c:v>
                </c:pt>
                <c:pt idx="161">
                  <c:v>-16.403461113439445</c:v>
                </c:pt>
                <c:pt idx="162">
                  <c:v>-15.739474591075794</c:v>
                </c:pt>
                <c:pt idx="163">
                  <c:v>-16.389849128863268</c:v>
                </c:pt>
                <c:pt idx="164">
                  <c:v>-17.201492940050887</c:v>
                </c:pt>
                <c:pt idx="165">
                  <c:v>-16.003955431532184</c:v>
                </c:pt>
                <c:pt idx="166">
                  <c:v>-15.309083191777747</c:v>
                </c:pt>
                <c:pt idx="167">
                  <c:v>-14.89224967440301</c:v>
                </c:pt>
                <c:pt idx="168">
                  <c:v>-14.614903167214887</c:v>
                </c:pt>
                <c:pt idx="169">
                  <c:v>-15.062297695886089</c:v>
                </c:pt>
                <c:pt idx="170">
                  <c:v>-15.579327897910446</c:v>
                </c:pt>
                <c:pt idx="171">
                  <c:v>-15.189559504657877</c:v>
                </c:pt>
                <c:pt idx="172">
                  <c:v>-14.748099266967492</c:v>
                </c:pt>
                <c:pt idx="173">
                  <c:v>-14.644458868908375</c:v>
                </c:pt>
                <c:pt idx="174">
                  <c:v>-15.438732353282292</c:v>
                </c:pt>
                <c:pt idx="175">
                  <c:v>-15.753730659742518</c:v>
                </c:pt>
                <c:pt idx="176">
                  <c:v>-15.768093999823638</c:v>
                </c:pt>
                <c:pt idx="177">
                  <c:v>-15.473125067844148</c:v>
                </c:pt>
                <c:pt idx="178">
                  <c:v>-15.654496659273017</c:v>
                </c:pt>
                <c:pt idx="179">
                  <c:v>-15.680453101174313</c:v>
                </c:pt>
                <c:pt idx="180">
                  <c:v>-15.327666131226792</c:v>
                </c:pt>
                <c:pt idx="181">
                  <c:v>-14.802165839249426</c:v>
                </c:pt>
                <c:pt idx="182">
                  <c:v>-14.261664241540641</c:v>
                </c:pt>
                <c:pt idx="183">
                  <c:v>-13.378237439308506</c:v>
                </c:pt>
                <c:pt idx="184">
                  <c:v>-12.494065011992328</c:v>
                </c:pt>
                <c:pt idx="185">
                  <c:v>-11.932136082914813</c:v>
                </c:pt>
                <c:pt idx="186">
                  <c:v>-11.512426741956375</c:v>
                </c:pt>
                <c:pt idx="187">
                  <c:v>-11.523728832024242</c:v>
                </c:pt>
                <c:pt idx="188">
                  <c:v>-11.354055267462732</c:v>
                </c:pt>
                <c:pt idx="189">
                  <c:v>-11.472610074124834</c:v>
                </c:pt>
                <c:pt idx="190">
                  <c:v>-11.515033678420867</c:v>
                </c:pt>
                <c:pt idx="191">
                  <c:v>-11.296688532961483</c:v>
                </c:pt>
                <c:pt idx="192">
                  <c:v>-11.173056282324451</c:v>
                </c:pt>
                <c:pt idx="193">
                  <c:v>-10.77033780891726</c:v>
                </c:pt>
                <c:pt idx="194">
                  <c:v>-9.9581874989130821</c:v>
                </c:pt>
                <c:pt idx="195">
                  <c:v>-9.3098578384612445</c:v>
                </c:pt>
                <c:pt idx="196">
                  <c:v>-8.8474008779523832</c:v>
                </c:pt>
                <c:pt idx="197">
                  <c:v>-8.5797613339856387</c:v>
                </c:pt>
                <c:pt idx="198">
                  <c:v>-8.4000821702436621</c:v>
                </c:pt>
                <c:pt idx="199">
                  <c:v>-8.5909970350699982</c:v>
                </c:pt>
                <c:pt idx="200">
                  <c:v>-8.6269587055615062</c:v>
                </c:pt>
                <c:pt idx="201">
                  <c:v>-9.2029832959286519</c:v>
                </c:pt>
                <c:pt idx="202">
                  <c:v>-9.455741770458344</c:v>
                </c:pt>
                <c:pt idx="203">
                  <c:v>-9.4359547002759179</c:v>
                </c:pt>
                <c:pt idx="204">
                  <c:v>-9.4332000615822942</c:v>
                </c:pt>
                <c:pt idx="205">
                  <c:v>-9.6278580542143111</c:v>
                </c:pt>
                <c:pt idx="206">
                  <c:v>-9.3100967697782746</c:v>
                </c:pt>
                <c:pt idx="207">
                  <c:v>-8.9884238220920363</c:v>
                </c:pt>
                <c:pt idx="208">
                  <c:v>-8.9832667177480356</c:v>
                </c:pt>
                <c:pt idx="209">
                  <c:v>-8.7511720650675873</c:v>
                </c:pt>
                <c:pt idx="210">
                  <c:v>-8.6654661387055132</c:v>
                </c:pt>
                <c:pt idx="211">
                  <c:v>-8.777799575143467</c:v>
                </c:pt>
                <c:pt idx="212">
                  <c:v>-8.9401228357459122</c:v>
                </c:pt>
                <c:pt idx="213">
                  <c:v>-8.8824174743242619</c:v>
                </c:pt>
                <c:pt idx="214">
                  <c:v>-9.0571084398422865</c:v>
                </c:pt>
                <c:pt idx="215">
                  <c:v>-9.1193326317884207</c:v>
                </c:pt>
                <c:pt idx="216">
                  <c:v>-9.2957240296386363</c:v>
                </c:pt>
                <c:pt idx="217">
                  <c:v>-9.1287308239773477</c:v>
                </c:pt>
                <c:pt idx="218">
                  <c:v>-9.0923037849039883</c:v>
                </c:pt>
                <c:pt idx="219">
                  <c:v>-9.1136330297918153</c:v>
                </c:pt>
                <c:pt idx="220">
                  <c:v>-8.8030811836320897</c:v>
                </c:pt>
                <c:pt idx="221">
                  <c:v>-8.2573219951769889</c:v>
                </c:pt>
                <c:pt idx="222">
                  <c:v>-7.8214513938237946</c:v>
                </c:pt>
                <c:pt idx="223">
                  <c:v>-7.5627462518083153</c:v>
                </c:pt>
                <c:pt idx="224">
                  <c:v>-5.6447233007496616</c:v>
                </c:pt>
                <c:pt idx="225">
                  <c:v>-5.1911148673264913</c:v>
                </c:pt>
                <c:pt idx="226">
                  <c:v>-5.3750594183569529</c:v>
                </c:pt>
                <c:pt idx="227">
                  <c:v>-5.4726542737760244</c:v>
                </c:pt>
                <c:pt idx="228">
                  <c:v>-5.5517549212457471</c:v>
                </c:pt>
                <c:pt idx="229">
                  <c:v>-5.878728804528075</c:v>
                </c:pt>
                <c:pt idx="230">
                  <c:v>-5.6317464720248651</c:v>
                </c:pt>
                <c:pt idx="231">
                  <c:v>-6.6786207468177796</c:v>
                </c:pt>
                <c:pt idx="232">
                  <c:v>-6.9963817525774132</c:v>
                </c:pt>
                <c:pt idx="233">
                  <c:v>-6.4348007320732643</c:v>
                </c:pt>
                <c:pt idx="234">
                  <c:v>-6.2782329978797504</c:v>
                </c:pt>
                <c:pt idx="235">
                  <c:v>-6.2903422469749399</c:v>
                </c:pt>
                <c:pt idx="236">
                  <c:v>-5.9877271429755279</c:v>
                </c:pt>
                <c:pt idx="237">
                  <c:v>-5.6790091169183983</c:v>
                </c:pt>
                <c:pt idx="238">
                  <c:v>-5.8245735253848165</c:v>
                </c:pt>
                <c:pt idx="239">
                  <c:v>-5.6757825206196264</c:v>
                </c:pt>
                <c:pt idx="240">
                  <c:v>-5.9771194430810386</c:v>
                </c:pt>
                <c:pt idx="241">
                  <c:v>-6.2670011138344135</c:v>
                </c:pt>
                <c:pt idx="242">
                  <c:v>-6.6907585536027421</c:v>
                </c:pt>
                <c:pt idx="243">
                  <c:v>-6.2187236602572726</c:v>
                </c:pt>
                <c:pt idx="244">
                  <c:v>-6.4396541494126485</c:v>
                </c:pt>
                <c:pt idx="245">
                  <c:v>-6.3047295364838947</c:v>
                </c:pt>
                <c:pt idx="246">
                  <c:v>-5.9045167572141768</c:v>
                </c:pt>
                <c:pt idx="247">
                  <c:v>-5.2545750516875449</c:v>
                </c:pt>
                <c:pt idx="248">
                  <c:v>-5.0058558632643937</c:v>
                </c:pt>
                <c:pt idx="249">
                  <c:v>-4.7525442796091824</c:v>
                </c:pt>
                <c:pt idx="250">
                  <c:v>-5.0724805246968918</c:v>
                </c:pt>
                <c:pt idx="251">
                  <c:v>-4.7711154772951492</c:v>
                </c:pt>
                <c:pt idx="252">
                  <c:v>-4.6860021408877115</c:v>
                </c:pt>
                <c:pt idx="253">
                  <c:v>-4.8928245674807114</c:v>
                </c:pt>
                <c:pt idx="254">
                  <c:v>-5.1539893400205097</c:v>
                </c:pt>
                <c:pt idx="255">
                  <c:v>-5.145385698291375</c:v>
                </c:pt>
                <c:pt idx="256">
                  <c:v>-4.9116640524717692</c:v>
                </c:pt>
                <c:pt idx="257">
                  <c:v>-4.6742711119329945</c:v>
                </c:pt>
                <c:pt idx="258">
                  <c:v>-4.6313097120069431</c:v>
                </c:pt>
                <c:pt idx="259">
                  <c:v>-5.0051317782998908</c:v>
                </c:pt>
                <c:pt idx="260">
                  <c:v>-4.8722987382482357</c:v>
                </c:pt>
                <c:pt idx="261">
                  <c:v>-4.6787781997781774</c:v>
                </c:pt>
                <c:pt idx="262">
                  <c:v>-4.39381537047195</c:v>
                </c:pt>
                <c:pt idx="263">
                  <c:v>-4.6089275265353411</c:v>
                </c:pt>
                <c:pt idx="264">
                  <c:v>-4.4225550696835487</c:v>
                </c:pt>
                <c:pt idx="265">
                  <c:v>-4.4447117327177681</c:v>
                </c:pt>
                <c:pt idx="266">
                  <c:v>-4.482376353746587</c:v>
                </c:pt>
                <c:pt idx="267">
                  <c:v>-4.9560751952515734</c:v>
                </c:pt>
                <c:pt idx="268">
                  <c:v>-5.5636880446889432</c:v>
                </c:pt>
                <c:pt idx="269">
                  <c:v>-6.0217645768392298</c:v>
                </c:pt>
                <c:pt idx="270">
                  <c:v>-6.5518178014519739</c:v>
                </c:pt>
                <c:pt idx="271">
                  <c:v>-7.0083288068580956</c:v>
                </c:pt>
                <c:pt idx="272">
                  <c:v>-6.9335128100761851</c:v>
                </c:pt>
                <c:pt idx="273">
                  <c:v>-6.9344004766364122</c:v>
                </c:pt>
                <c:pt idx="274">
                  <c:v>-6.5880953022793207</c:v>
                </c:pt>
                <c:pt idx="275">
                  <c:v>-6.4504835503730718</c:v>
                </c:pt>
                <c:pt idx="276">
                  <c:v>-6.3694384792595615</c:v>
                </c:pt>
                <c:pt idx="277">
                  <c:v>-5.9321955211793904</c:v>
                </c:pt>
                <c:pt idx="278">
                  <c:v>-6.0895920118437772</c:v>
                </c:pt>
                <c:pt idx="279">
                  <c:v>-6.0132878547574178</c:v>
                </c:pt>
                <c:pt idx="280">
                  <c:v>-5.8955096537555978</c:v>
                </c:pt>
                <c:pt idx="281">
                  <c:v>-6.2992477084320981</c:v>
                </c:pt>
                <c:pt idx="282">
                  <c:v>-6.5540598574065001</c:v>
                </c:pt>
                <c:pt idx="283">
                  <c:v>-6.7123613496775443</c:v>
                </c:pt>
                <c:pt idx="284">
                  <c:v>-6.7881116299815796</c:v>
                </c:pt>
                <c:pt idx="285">
                  <c:v>-6.4313582434984413</c:v>
                </c:pt>
                <c:pt idx="286">
                  <c:v>-6.8235689992799564</c:v>
                </c:pt>
                <c:pt idx="287">
                  <c:v>-6.867320315195065</c:v>
                </c:pt>
                <c:pt idx="288">
                  <c:v>-6.9402021820400028</c:v>
                </c:pt>
                <c:pt idx="289">
                  <c:v>-6.9289110067839754</c:v>
                </c:pt>
                <c:pt idx="290">
                  <c:v>-7.0590606154482218</c:v>
                </c:pt>
                <c:pt idx="291">
                  <c:v>-7.3653872705717571</c:v>
                </c:pt>
                <c:pt idx="292">
                  <c:v>-7.6154906620018625</c:v>
                </c:pt>
                <c:pt idx="293">
                  <c:v>-7.7595447768290144</c:v>
                </c:pt>
                <c:pt idx="294">
                  <c:v>-7.2804122312129946</c:v>
                </c:pt>
                <c:pt idx="295">
                  <c:v>-7.236850828249497</c:v>
                </c:pt>
                <c:pt idx="296">
                  <c:v>-7.0034576885327411</c:v>
                </c:pt>
                <c:pt idx="297">
                  <c:v>-6.6926176223900109</c:v>
                </c:pt>
                <c:pt idx="298">
                  <c:v>-6.2661140765078418</c:v>
                </c:pt>
                <c:pt idx="299">
                  <c:v>-6.3674601900588854</c:v>
                </c:pt>
                <c:pt idx="300">
                  <c:v>-7.0062873070921849</c:v>
                </c:pt>
                <c:pt idx="301">
                  <c:v>-8.0861109727131311</c:v>
                </c:pt>
                <c:pt idx="302">
                  <c:v>-7.5853709008326033</c:v>
                </c:pt>
                <c:pt idx="303">
                  <c:v>-7.3665231258333863</c:v>
                </c:pt>
                <c:pt idx="304">
                  <c:v>-7.6610699155499793</c:v>
                </c:pt>
                <c:pt idx="305">
                  <c:v>-7.3104902471220541</c:v>
                </c:pt>
                <c:pt idx="306">
                  <c:v>-6.7764809818298115</c:v>
                </c:pt>
                <c:pt idx="307">
                  <c:v>-5.8147356545793594</c:v>
                </c:pt>
                <c:pt idx="308">
                  <c:v>-5.2799529868627246</c:v>
                </c:pt>
                <c:pt idx="309">
                  <c:v>-5.9872521932530578</c:v>
                </c:pt>
                <c:pt idx="310">
                  <c:v>-6.370596328999456</c:v>
                </c:pt>
                <c:pt idx="311">
                  <c:v>-6.6000504968886791</c:v>
                </c:pt>
                <c:pt idx="312">
                  <c:v>-7.1866592962088589</c:v>
                </c:pt>
                <c:pt idx="313">
                  <c:v>-7.3335371798124713</c:v>
                </c:pt>
                <c:pt idx="314">
                  <c:v>-8.5906958151541506</c:v>
                </c:pt>
                <c:pt idx="315">
                  <c:v>-9.9860420884196657</c:v>
                </c:pt>
                <c:pt idx="316">
                  <c:v>-9.9549002108985842</c:v>
                </c:pt>
                <c:pt idx="317">
                  <c:v>-10.316154774094134</c:v>
                </c:pt>
                <c:pt idx="318">
                  <c:v>-10.334118111032737</c:v>
                </c:pt>
                <c:pt idx="319">
                  <c:v>-10.811425255705325</c:v>
                </c:pt>
                <c:pt idx="320">
                  <c:v>-11.546556785038801</c:v>
                </c:pt>
                <c:pt idx="321">
                  <c:v>-12.099977143039853</c:v>
                </c:pt>
                <c:pt idx="322">
                  <c:v>-12.090045535147974</c:v>
                </c:pt>
                <c:pt idx="323">
                  <c:v>-12.307933958053102</c:v>
                </c:pt>
                <c:pt idx="324">
                  <c:v>-12.081595828684689</c:v>
                </c:pt>
                <c:pt idx="325">
                  <c:v>-11.461486478752066</c:v>
                </c:pt>
                <c:pt idx="326">
                  <c:v>-10.411877755832574</c:v>
                </c:pt>
                <c:pt idx="327">
                  <c:v>-8.8397985063903555</c:v>
                </c:pt>
                <c:pt idx="328">
                  <c:v>-7.9043000872963542</c:v>
                </c:pt>
                <c:pt idx="329">
                  <c:v>-7.7991960436779157</c:v>
                </c:pt>
                <c:pt idx="330">
                  <c:v>-8.4347701427751538</c:v>
                </c:pt>
                <c:pt idx="331">
                  <c:v>-9.2443008087804834</c:v>
                </c:pt>
                <c:pt idx="332">
                  <c:v>-9.4730496203244297</c:v>
                </c:pt>
                <c:pt idx="333">
                  <c:v>-9.5520745240021814</c:v>
                </c:pt>
                <c:pt idx="334">
                  <c:v>-10.150207327516721</c:v>
                </c:pt>
                <c:pt idx="335">
                  <c:v>-9.6951645125541983</c:v>
                </c:pt>
                <c:pt idx="336">
                  <c:v>-8.7193005152028356</c:v>
                </c:pt>
                <c:pt idx="337">
                  <c:v>-8.2106969788617938</c:v>
                </c:pt>
                <c:pt idx="338">
                  <c:v>-7.9450853999230668</c:v>
                </c:pt>
                <c:pt idx="339">
                  <c:v>-7.426183329344453</c:v>
                </c:pt>
                <c:pt idx="340">
                  <c:v>-7.4811135702941778</c:v>
                </c:pt>
                <c:pt idx="341">
                  <c:v>-7.8443281130591389</c:v>
                </c:pt>
                <c:pt idx="342">
                  <c:v>-8.1721119396190822</c:v>
                </c:pt>
                <c:pt idx="343">
                  <c:v>-8.1454993835822087</c:v>
                </c:pt>
                <c:pt idx="344">
                  <c:v>-7.0642963539099464</c:v>
                </c:pt>
                <c:pt idx="345">
                  <c:v>-5.5654796785638139</c:v>
                </c:pt>
                <c:pt idx="346">
                  <c:v>-5.935241280502451</c:v>
                </c:pt>
                <c:pt idx="347">
                  <c:v>-5.7356219268974575</c:v>
                </c:pt>
                <c:pt idx="348">
                  <c:v>-5.1942753980746961</c:v>
                </c:pt>
                <c:pt idx="349">
                  <c:v>-4.2106535954668391</c:v>
                </c:pt>
                <c:pt idx="350">
                  <c:v>-3.6660666043510912</c:v>
                </c:pt>
                <c:pt idx="351">
                  <c:v>-3.0032842968853353</c:v>
                </c:pt>
                <c:pt idx="352">
                  <c:v>-2.5058349259538928</c:v>
                </c:pt>
                <c:pt idx="353">
                  <c:v>-1.5803397045677328</c:v>
                </c:pt>
                <c:pt idx="354">
                  <c:v>-1.3162898332635566</c:v>
                </c:pt>
                <c:pt idx="355">
                  <c:v>-2.3497144024859073</c:v>
                </c:pt>
                <c:pt idx="356">
                  <c:v>-1.7551749648458805</c:v>
                </c:pt>
                <c:pt idx="357">
                  <c:v>-0.15265857428727209</c:v>
                </c:pt>
                <c:pt idx="358">
                  <c:v>-0.5833228331926178</c:v>
                </c:pt>
                <c:pt idx="359">
                  <c:v>-0.25942294779856728</c:v>
                </c:pt>
                <c:pt idx="360">
                  <c:v>-0.28755731732855727</c:v>
                </c:pt>
                <c:pt idx="361">
                  <c:v>-0.36028142469099256</c:v>
                </c:pt>
                <c:pt idx="362">
                  <c:v>-1.703047372015424</c:v>
                </c:pt>
                <c:pt idx="363">
                  <c:v>-3.7472538374900966</c:v>
                </c:pt>
                <c:pt idx="364">
                  <c:v>-6.0371295786106174</c:v>
                </c:pt>
                <c:pt idx="365">
                  <c:v>-5.9941643352580884</c:v>
                </c:pt>
                <c:pt idx="366">
                  <c:v>-6.9824225722265636</c:v>
                </c:pt>
                <c:pt idx="367">
                  <c:v>-7.8469747338181106</c:v>
                </c:pt>
                <c:pt idx="368">
                  <c:v>-8.5739538405904181</c:v>
                </c:pt>
                <c:pt idx="369">
                  <c:v>-6.2932671849871511</c:v>
                </c:pt>
                <c:pt idx="370">
                  <c:v>-5.7072492273116966</c:v>
                </c:pt>
                <c:pt idx="371">
                  <c:v>-5.8970460891801952</c:v>
                </c:pt>
                <c:pt idx="372">
                  <c:v>-5.9146173565871143</c:v>
                </c:pt>
                <c:pt idx="373">
                  <c:v>-5.6437015251729559</c:v>
                </c:pt>
                <c:pt idx="374">
                  <c:v>-5.111905582436898</c:v>
                </c:pt>
                <c:pt idx="375">
                  <c:v>-4.1865897746723144</c:v>
                </c:pt>
                <c:pt idx="376">
                  <c:v>-5.2040660316142162</c:v>
                </c:pt>
                <c:pt idx="377">
                  <c:v>-5.7103034571342182</c:v>
                </c:pt>
                <c:pt idx="378">
                  <c:v>-5.828911778906515</c:v>
                </c:pt>
                <c:pt idx="379">
                  <c:v>-6.6640529845353935</c:v>
                </c:pt>
                <c:pt idx="380">
                  <c:v>-8.1557727210554738</c:v>
                </c:pt>
                <c:pt idx="381">
                  <c:v>-9.7907672662734448</c:v>
                </c:pt>
                <c:pt idx="382">
                  <c:v>-11.627156558161033</c:v>
                </c:pt>
                <c:pt idx="383">
                  <c:v>-11.920365127440123</c:v>
                </c:pt>
                <c:pt idx="384">
                  <c:v>-12.246391895889783</c:v>
                </c:pt>
                <c:pt idx="385">
                  <c:v>-12.715414853639524</c:v>
                </c:pt>
                <c:pt idx="386">
                  <c:v>-12.595652462935252</c:v>
                </c:pt>
                <c:pt idx="387">
                  <c:v>-12.711239277278588</c:v>
                </c:pt>
                <c:pt idx="388">
                  <c:v>-12.233092875780184</c:v>
                </c:pt>
                <c:pt idx="389">
                  <c:v>-11.527524251256825</c:v>
                </c:pt>
                <c:pt idx="390">
                  <c:v>-11.39086265071772</c:v>
                </c:pt>
                <c:pt idx="391">
                  <c:v>-11.278625152267088</c:v>
                </c:pt>
                <c:pt idx="392">
                  <c:v>-11.757448554849985</c:v>
                </c:pt>
                <c:pt idx="393">
                  <c:v>-11.754637422083794</c:v>
                </c:pt>
                <c:pt idx="394">
                  <c:v>-11.15511870276187</c:v>
                </c:pt>
                <c:pt idx="395">
                  <c:v>-11.524340454550208</c:v>
                </c:pt>
                <c:pt idx="396">
                  <c:v>-11.832460655283144</c:v>
                </c:pt>
                <c:pt idx="397">
                  <c:v>-11.479380310287926</c:v>
                </c:pt>
                <c:pt idx="398">
                  <c:v>-11.267160250529004</c:v>
                </c:pt>
                <c:pt idx="399">
                  <c:v>-9.8575588953958562</c:v>
                </c:pt>
                <c:pt idx="400">
                  <c:v>-9.9131703406130445</c:v>
                </c:pt>
                <c:pt idx="401">
                  <c:v>-9.8480325496621841</c:v>
                </c:pt>
                <c:pt idx="402">
                  <c:v>-9.5261628958368192</c:v>
                </c:pt>
                <c:pt idx="403">
                  <c:v>-9.4339783757285716</c:v>
                </c:pt>
                <c:pt idx="404">
                  <c:v>-9.4916740713512286</c:v>
                </c:pt>
                <c:pt idx="405">
                  <c:v>-9.793422414071566</c:v>
                </c:pt>
                <c:pt idx="406">
                  <c:v>-11.146640782511716</c:v>
                </c:pt>
                <c:pt idx="407">
                  <c:v>-11.056265935981003</c:v>
                </c:pt>
                <c:pt idx="408">
                  <c:v>-9.335473723472548</c:v>
                </c:pt>
                <c:pt idx="409">
                  <c:v>-9.1455247843798713</c:v>
                </c:pt>
                <c:pt idx="410">
                  <c:v>-9.0943252618261976</c:v>
                </c:pt>
                <c:pt idx="411">
                  <c:v>-8.9345158329600913</c:v>
                </c:pt>
                <c:pt idx="412">
                  <c:v>-7.9617508171374913</c:v>
                </c:pt>
                <c:pt idx="413">
                  <c:v>-7.2785533790572998</c:v>
                </c:pt>
                <c:pt idx="414">
                  <c:v>-6.6201575856631907</c:v>
                </c:pt>
                <c:pt idx="415">
                  <c:v>-7.4251174389200347</c:v>
                </c:pt>
                <c:pt idx="416">
                  <c:v>-7.1546969633017827</c:v>
                </c:pt>
                <c:pt idx="417">
                  <c:v>-7.1884137853096473</c:v>
                </c:pt>
                <c:pt idx="418">
                  <c:v>-7.1481435459611884</c:v>
                </c:pt>
                <c:pt idx="419">
                  <c:v>-6.9540232347483544</c:v>
                </c:pt>
                <c:pt idx="420">
                  <c:v>-7.4795031121679845</c:v>
                </c:pt>
                <c:pt idx="421">
                  <c:v>-8.3854373418407562</c:v>
                </c:pt>
                <c:pt idx="422">
                  <c:v>-9.3400867870455517</c:v>
                </c:pt>
                <c:pt idx="423">
                  <c:v>-10.106910543288279</c:v>
                </c:pt>
                <c:pt idx="424">
                  <c:v>-10.247162246251069</c:v>
                </c:pt>
                <c:pt idx="425">
                  <c:v>-10.62302224028852</c:v>
                </c:pt>
                <c:pt idx="426">
                  <c:v>-11.716525177393716</c:v>
                </c:pt>
                <c:pt idx="427">
                  <c:v>-11.863800567813849</c:v>
                </c:pt>
                <c:pt idx="428">
                  <c:v>-12.225641602441149</c:v>
                </c:pt>
                <c:pt idx="429">
                  <c:v>-12.243514135567548</c:v>
                </c:pt>
                <c:pt idx="430">
                  <c:v>-12.093941348550576</c:v>
                </c:pt>
                <c:pt idx="431">
                  <c:v>-12.360322579759004</c:v>
                </c:pt>
                <c:pt idx="432">
                  <c:v>-12.932909090056834</c:v>
                </c:pt>
                <c:pt idx="433">
                  <c:v>-12.468754974072123</c:v>
                </c:pt>
                <c:pt idx="434">
                  <c:v>-12.053853547667917</c:v>
                </c:pt>
                <c:pt idx="435">
                  <c:v>-11.521035082642754</c:v>
                </c:pt>
                <c:pt idx="436">
                  <c:v>-11.075939631082603</c:v>
                </c:pt>
                <c:pt idx="437">
                  <c:v>-10.082705448196659</c:v>
                </c:pt>
                <c:pt idx="438">
                  <c:v>-8.7065338106434975</c:v>
                </c:pt>
                <c:pt idx="439">
                  <c:v>-5.1470286082320484</c:v>
                </c:pt>
                <c:pt idx="440">
                  <c:v>-2.1348868015359783</c:v>
                </c:pt>
                <c:pt idx="441">
                  <c:v>1.9553734926259185</c:v>
                </c:pt>
                <c:pt idx="442">
                  <c:v>5.3731809936326114</c:v>
                </c:pt>
                <c:pt idx="443">
                  <c:v>11.404683677090587</c:v>
                </c:pt>
                <c:pt idx="444">
                  <c:v>16.762919718655379</c:v>
                </c:pt>
                <c:pt idx="445">
                  <c:v>21.098444492244738</c:v>
                </c:pt>
                <c:pt idx="446">
                  <c:v>23.473117165023503</c:v>
                </c:pt>
                <c:pt idx="447">
                  <c:v>24.50812576809102</c:v>
                </c:pt>
                <c:pt idx="448">
                  <c:v>26.359534122802309</c:v>
                </c:pt>
                <c:pt idx="449">
                  <c:v>28.041103165479171</c:v>
                </c:pt>
                <c:pt idx="450">
                  <c:v>26.716988257129689</c:v>
                </c:pt>
                <c:pt idx="451">
                  <c:v>24.14908766972874</c:v>
                </c:pt>
                <c:pt idx="452">
                  <c:v>23.45098603210652</c:v>
                </c:pt>
                <c:pt idx="453">
                  <c:v>21.307368019111461</c:v>
                </c:pt>
                <c:pt idx="454">
                  <c:v>22.346768858243991</c:v>
                </c:pt>
                <c:pt idx="455">
                  <c:v>22.086081545633345</c:v>
                </c:pt>
                <c:pt idx="456">
                  <c:v>21.363291386758469</c:v>
                </c:pt>
                <c:pt idx="457">
                  <c:v>22.45162186455654</c:v>
                </c:pt>
                <c:pt idx="458">
                  <c:v>24.504198058936726</c:v>
                </c:pt>
                <c:pt idx="459">
                  <c:v>26.262903856254304</c:v>
                </c:pt>
                <c:pt idx="460">
                  <c:v>29.676288377246642</c:v>
                </c:pt>
                <c:pt idx="461">
                  <c:v>32.698990115069435</c:v>
                </c:pt>
                <c:pt idx="462">
                  <c:v>32.998930322703941</c:v>
                </c:pt>
                <c:pt idx="463">
                  <c:v>34.818361377318915</c:v>
                </c:pt>
                <c:pt idx="464">
                  <c:v>35.88727093674548</c:v>
                </c:pt>
                <c:pt idx="465">
                  <c:v>34.590118028913928</c:v>
                </c:pt>
                <c:pt idx="466">
                  <c:v>34.04810979586933</c:v>
                </c:pt>
                <c:pt idx="467">
                  <c:v>32.083232104373401</c:v>
                </c:pt>
                <c:pt idx="468">
                  <c:v>28.908052614054391</c:v>
                </c:pt>
                <c:pt idx="469">
                  <c:v>28.74423967060839</c:v>
                </c:pt>
                <c:pt idx="470">
                  <c:v>27.765356729052286</c:v>
                </c:pt>
                <c:pt idx="471">
                  <c:v>25.307276687950189</c:v>
                </c:pt>
                <c:pt idx="472">
                  <c:v>25.163856425960677</c:v>
                </c:pt>
                <c:pt idx="473">
                  <c:v>25.850136689287606</c:v>
                </c:pt>
                <c:pt idx="474">
                  <c:v>26.066694288515514</c:v>
                </c:pt>
                <c:pt idx="475">
                  <c:v>26.693947965260012</c:v>
                </c:pt>
                <c:pt idx="476">
                  <c:v>26.445005566521328</c:v>
                </c:pt>
                <c:pt idx="477">
                  <c:v>27.059043804176756</c:v>
                </c:pt>
                <c:pt idx="478">
                  <c:v>27.925460183347379</c:v>
                </c:pt>
                <c:pt idx="479">
                  <c:v>28.977638685528262</c:v>
                </c:pt>
                <c:pt idx="480">
                  <c:v>27.403404499191872</c:v>
                </c:pt>
                <c:pt idx="481">
                  <c:v>27.635962875223807</c:v>
                </c:pt>
                <c:pt idx="482">
                  <c:v>29.379681759169916</c:v>
                </c:pt>
                <c:pt idx="483">
                  <c:v>30.774209203110509</c:v>
                </c:pt>
                <c:pt idx="484">
                  <c:v>31.517433163993889</c:v>
                </c:pt>
                <c:pt idx="485">
                  <c:v>30.219469608776841</c:v>
                </c:pt>
                <c:pt idx="486">
                  <c:v>30.363997533720969</c:v>
                </c:pt>
                <c:pt idx="487">
                  <c:v>30.094899452194962</c:v>
                </c:pt>
                <c:pt idx="488">
                  <c:v>30.447892503251701</c:v>
                </c:pt>
                <c:pt idx="489">
                  <c:v>27.724039403826989</c:v>
                </c:pt>
                <c:pt idx="490">
                  <c:v>28.218943343121314</c:v>
                </c:pt>
                <c:pt idx="491">
                  <c:v>28.937302800707464</c:v>
                </c:pt>
                <c:pt idx="492">
                  <c:v>29.506959108099</c:v>
                </c:pt>
                <c:pt idx="493">
                  <c:v>29.080887852154543</c:v>
                </c:pt>
                <c:pt idx="494">
                  <c:v>29.180622797771289</c:v>
                </c:pt>
                <c:pt idx="495">
                  <c:v>28.974233737515881</c:v>
                </c:pt>
                <c:pt idx="496">
                  <c:v>30.613926753270228</c:v>
                </c:pt>
                <c:pt idx="497">
                  <c:v>30.957234414956872</c:v>
                </c:pt>
                <c:pt idx="498">
                  <c:v>30.27315093574548</c:v>
                </c:pt>
                <c:pt idx="499">
                  <c:v>30.792733655318298</c:v>
                </c:pt>
                <c:pt idx="500">
                  <c:v>30.280056392048227</c:v>
                </c:pt>
                <c:pt idx="501">
                  <c:v>29.57753177433608</c:v>
                </c:pt>
                <c:pt idx="502">
                  <c:v>28.593369641723303</c:v>
                </c:pt>
                <c:pt idx="503">
                  <c:v>27.64242164995045</c:v>
                </c:pt>
                <c:pt idx="504">
                  <c:v>24.967294392724771</c:v>
                </c:pt>
                <c:pt idx="505">
                  <c:v>23.832517481171607</c:v>
                </c:pt>
                <c:pt idx="506">
                  <c:v>22.817233373028866</c:v>
                </c:pt>
                <c:pt idx="507">
                  <c:v>22.317612886943731</c:v>
                </c:pt>
                <c:pt idx="508">
                  <c:v>22.396917107741764</c:v>
                </c:pt>
                <c:pt idx="509">
                  <c:v>22.028626903212007</c:v>
                </c:pt>
                <c:pt idx="510">
                  <c:v>20.449674444318465</c:v>
                </c:pt>
                <c:pt idx="511">
                  <c:v>20.697180893596332</c:v>
                </c:pt>
                <c:pt idx="512">
                  <c:v>20.587828266717327</c:v>
                </c:pt>
                <c:pt idx="513">
                  <c:v>21.475193899525046</c:v>
                </c:pt>
                <c:pt idx="514">
                  <c:v>22.349247814922091</c:v>
                </c:pt>
                <c:pt idx="515">
                  <c:v>20.748491647451026</c:v>
                </c:pt>
                <c:pt idx="516">
                  <c:v>19.937309180599357</c:v>
                </c:pt>
                <c:pt idx="517">
                  <c:v>20.111138598790841</c:v>
                </c:pt>
                <c:pt idx="518">
                  <c:v>19.870990192308643</c:v>
                </c:pt>
                <c:pt idx="519">
                  <c:v>18.973734433548181</c:v>
                </c:pt>
                <c:pt idx="520">
                  <c:v>17.564668072984695</c:v>
                </c:pt>
                <c:pt idx="521">
                  <c:v>16.260494854130549</c:v>
                </c:pt>
                <c:pt idx="522">
                  <c:v>17.219755960889142</c:v>
                </c:pt>
                <c:pt idx="523">
                  <c:v>19.65842689537066</c:v>
                </c:pt>
                <c:pt idx="524">
                  <c:v>19.890436583659241</c:v>
                </c:pt>
                <c:pt idx="525">
                  <c:v>19.883326707201441</c:v>
                </c:pt>
                <c:pt idx="526">
                  <c:v>21.182611956769239</c:v>
                </c:pt>
                <c:pt idx="527">
                  <c:v>20.73025196145684</c:v>
                </c:pt>
                <c:pt idx="528">
                  <c:v>20.954995650464973</c:v>
                </c:pt>
                <c:pt idx="529">
                  <c:v>21.444966232953075</c:v>
                </c:pt>
                <c:pt idx="530">
                  <c:v>19.258280334770792</c:v>
                </c:pt>
                <c:pt idx="531">
                  <c:v>18.181263561829464</c:v>
                </c:pt>
                <c:pt idx="532">
                  <c:v>17.179056609854424</c:v>
                </c:pt>
                <c:pt idx="533">
                  <c:v>15.606405730447928</c:v>
                </c:pt>
                <c:pt idx="534">
                  <c:v>15.940742226191421</c:v>
                </c:pt>
                <c:pt idx="535">
                  <c:v>15.942210990277545</c:v>
                </c:pt>
                <c:pt idx="536">
                  <c:v>15.133055236241619</c:v>
                </c:pt>
                <c:pt idx="537">
                  <c:v>15.36162122237443</c:v>
                </c:pt>
                <c:pt idx="538">
                  <c:v>15.795020760004968</c:v>
                </c:pt>
                <c:pt idx="539">
                  <c:v>16.229998113551328</c:v>
                </c:pt>
                <c:pt idx="540">
                  <c:v>16.316643343659521</c:v>
                </c:pt>
                <c:pt idx="541">
                  <c:v>16.392514030679965</c:v>
                </c:pt>
                <c:pt idx="542">
                  <c:v>16.147757973270206</c:v>
                </c:pt>
                <c:pt idx="543">
                  <c:v>16.342100986681452</c:v>
                </c:pt>
                <c:pt idx="544">
                  <c:v>17.121690138326013</c:v>
                </c:pt>
                <c:pt idx="545">
                  <c:v>16.841562674969406</c:v>
                </c:pt>
                <c:pt idx="546">
                  <c:v>17.383632094903522</c:v>
                </c:pt>
                <c:pt idx="547">
                  <c:v>16.780761536541011</c:v>
                </c:pt>
                <c:pt idx="548">
                  <c:v>16.430258346563509</c:v>
                </c:pt>
                <c:pt idx="549">
                  <c:v>15.1586870360471</c:v>
                </c:pt>
                <c:pt idx="550">
                  <c:v>14.102392054555676</c:v>
                </c:pt>
                <c:pt idx="551">
                  <c:v>13.262455148805772</c:v>
                </c:pt>
                <c:pt idx="552">
                  <c:v>12.801427569141401</c:v>
                </c:pt>
                <c:pt idx="553">
                  <c:v>11.165167391585539</c:v>
                </c:pt>
                <c:pt idx="554">
                  <c:v>10.332053462253896</c:v>
                </c:pt>
                <c:pt idx="555">
                  <c:v>9.188883176366712</c:v>
                </c:pt>
                <c:pt idx="556">
                  <c:v>8.6467972077540001</c:v>
                </c:pt>
                <c:pt idx="557">
                  <c:v>8.2176690042855292</c:v>
                </c:pt>
                <c:pt idx="558">
                  <c:v>7.8668058532341165</c:v>
                </c:pt>
                <c:pt idx="559">
                  <c:v>6.6002260038334839</c:v>
                </c:pt>
                <c:pt idx="560">
                  <c:v>4.8296941859747387</c:v>
                </c:pt>
                <c:pt idx="561">
                  <c:v>4.1911720674658213</c:v>
                </c:pt>
                <c:pt idx="562">
                  <c:v>3.9126105612040214</c:v>
                </c:pt>
                <c:pt idx="563">
                  <c:v>4.0478628717101923</c:v>
                </c:pt>
                <c:pt idx="564">
                  <c:v>4.1524447177340802</c:v>
                </c:pt>
                <c:pt idx="565">
                  <c:v>3.0542430209441358</c:v>
                </c:pt>
                <c:pt idx="566">
                  <c:v>3.5858517000771895</c:v>
                </c:pt>
                <c:pt idx="567">
                  <c:v>4.6330593030237823</c:v>
                </c:pt>
                <c:pt idx="568">
                  <c:v>4.6680160480256143</c:v>
                </c:pt>
                <c:pt idx="569">
                  <c:v>4.6324299890792409</c:v>
                </c:pt>
                <c:pt idx="570">
                  <c:v>5.1222816974901315</c:v>
                </c:pt>
                <c:pt idx="571">
                  <c:v>5.1254081387892141</c:v>
                </c:pt>
                <c:pt idx="572">
                  <c:v>5.0651178193315163</c:v>
                </c:pt>
                <c:pt idx="573">
                  <c:v>5.6131855954207808</c:v>
                </c:pt>
                <c:pt idx="574">
                  <c:v>7.1465419475557059</c:v>
                </c:pt>
                <c:pt idx="575">
                  <c:v>7.1556493082985799</c:v>
                </c:pt>
                <c:pt idx="576">
                  <c:v>7.0368154274314998</c:v>
                </c:pt>
                <c:pt idx="577">
                  <c:v>6.8407113850834298</c:v>
                </c:pt>
                <c:pt idx="578">
                  <c:v>7.2856323030434664</c:v>
                </c:pt>
                <c:pt idx="579">
                  <c:v>7.5221637076851886</c:v>
                </c:pt>
                <c:pt idx="580">
                  <c:v>7.6171507249125172</c:v>
                </c:pt>
                <c:pt idx="581">
                  <c:v>6.7204938893420421</c:v>
                </c:pt>
                <c:pt idx="582">
                  <c:v>7.5326954145589644</c:v>
                </c:pt>
                <c:pt idx="583">
                  <c:v>7.825592638898863</c:v>
                </c:pt>
                <c:pt idx="584">
                  <c:v>7.9430345232961139</c:v>
                </c:pt>
                <c:pt idx="585">
                  <c:v>7.6140046510087558</c:v>
                </c:pt>
                <c:pt idx="586">
                  <c:v>7.545541761996077</c:v>
                </c:pt>
                <c:pt idx="587">
                  <c:v>8.0819148214809058</c:v>
                </c:pt>
                <c:pt idx="588">
                  <c:v>9.0590490260871839</c:v>
                </c:pt>
                <c:pt idx="589">
                  <c:v>7.7369705448754829</c:v>
                </c:pt>
                <c:pt idx="590">
                  <c:v>7.5474112210283595</c:v>
                </c:pt>
                <c:pt idx="591">
                  <c:v>7.5330891998217542</c:v>
                </c:pt>
                <c:pt idx="592">
                  <c:v>7.9852921252299627</c:v>
                </c:pt>
                <c:pt idx="593">
                  <c:v>7.8422265838420007</c:v>
                </c:pt>
                <c:pt idx="594">
                  <c:v>8.1477984135188031</c:v>
                </c:pt>
                <c:pt idx="595">
                  <c:v>7.6575080080093541</c:v>
                </c:pt>
                <c:pt idx="596">
                  <c:v>7.9260230571011032</c:v>
                </c:pt>
                <c:pt idx="597">
                  <c:v>7.9393641878582075</c:v>
                </c:pt>
                <c:pt idx="598">
                  <c:v>7.8436988311237865</c:v>
                </c:pt>
                <c:pt idx="599">
                  <c:v>6.7614169887256281</c:v>
                </c:pt>
                <c:pt idx="600">
                  <c:v>6.3896777640641078</c:v>
                </c:pt>
                <c:pt idx="601">
                  <c:v>5.2869717710886546</c:v>
                </c:pt>
                <c:pt idx="602">
                  <c:v>4.6007647583532023</c:v>
                </c:pt>
                <c:pt idx="603">
                  <c:v>4.6224269471561934</c:v>
                </c:pt>
                <c:pt idx="604">
                  <c:v>4.7174019144786286</c:v>
                </c:pt>
                <c:pt idx="605">
                  <c:v>4.6440439049307551</c:v>
                </c:pt>
                <c:pt idx="606">
                  <c:v>5.2184583878165833</c:v>
                </c:pt>
                <c:pt idx="607">
                  <c:v>5.4803070257016682</c:v>
                </c:pt>
                <c:pt idx="608">
                  <c:v>4.9262693300537581</c:v>
                </c:pt>
                <c:pt idx="609">
                  <c:v>5.1646690686709738</c:v>
                </c:pt>
                <c:pt idx="610">
                  <c:v>5.2836494435787591</c:v>
                </c:pt>
                <c:pt idx="611">
                  <c:v>5.1085896985137031</c:v>
                </c:pt>
                <c:pt idx="612">
                  <c:v>5.0141968805341017</c:v>
                </c:pt>
                <c:pt idx="613">
                  <c:v>5.0262756398229715</c:v>
                </c:pt>
                <c:pt idx="614">
                  <c:v>4.9656061178306583</c:v>
                </c:pt>
                <c:pt idx="615">
                  <c:v>5.624610559796297</c:v>
                </c:pt>
                <c:pt idx="616">
                  <c:v>5.5194187817226927</c:v>
                </c:pt>
                <c:pt idx="617">
                  <c:v>4.9563990294447606</c:v>
                </c:pt>
                <c:pt idx="618">
                  <c:v>4.7771740800551887</c:v>
                </c:pt>
                <c:pt idx="619">
                  <c:v>4.454494118509106</c:v>
                </c:pt>
                <c:pt idx="620">
                  <c:v>4.032156976665271</c:v>
                </c:pt>
                <c:pt idx="621">
                  <c:v>4.1888326741185109</c:v>
                </c:pt>
                <c:pt idx="622">
                  <c:v>3.7517897843531616</c:v>
                </c:pt>
                <c:pt idx="623">
                  <c:v>3.9406133491940665</c:v>
                </c:pt>
                <c:pt idx="624">
                  <c:v>5.4274300712449293</c:v>
                </c:pt>
                <c:pt idx="625">
                  <c:v>5.9615988350693874</c:v>
                </c:pt>
                <c:pt idx="626">
                  <c:v>6.5137595130521175</c:v>
                </c:pt>
                <c:pt idx="627">
                  <c:v>6.7067387576465487</c:v>
                </c:pt>
                <c:pt idx="628">
                  <c:v>6.8967704293056107</c:v>
                </c:pt>
                <c:pt idx="629">
                  <c:v>7.0682980383193863</c:v>
                </c:pt>
                <c:pt idx="630">
                  <c:v>6.5846150993867241</c:v>
                </c:pt>
                <c:pt idx="631">
                  <c:v>5.6859289013704268</c:v>
                </c:pt>
                <c:pt idx="632">
                  <c:v>5.7970672344373124</c:v>
                </c:pt>
                <c:pt idx="633">
                  <c:v>5.7750737071231502</c:v>
                </c:pt>
                <c:pt idx="634">
                  <c:v>5.7500091789430119</c:v>
                </c:pt>
                <c:pt idx="635">
                  <c:v>5.949302949873629</c:v>
                </c:pt>
                <c:pt idx="636">
                  <c:v>6.3886471352211975</c:v>
                </c:pt>
                <c:pt idx="637">
                  <c:v>5.7461593124400983</c:v>
                </c:pt>
                <c:pt idx="638">
                  <c:v>5.3352559144724756</c:v>
                </c:pt>
                <c:pt idx="639">
                  <c:v>5.5116291104138924</c:v>
                </c:pt>
                <c:pt idx="640">
                  <c:v>5.1849257881673463</c:v>
                </c:pt>
                <c:pt idx="641">
                  <c:v>5.1829425004828602</c:v>
                </c:pt>
                <c:pt idx="642">
                  <c:v>4.6769987719943122</c:v>
                </c:pt>
                <c:pt idx="643">
                  <c:v>4.4024599297346443</c:v>
                </c:pt>
                <c:pt idx="644">
                  <c:v>4.6296188595470067</c:v>
                </c:pt>
                <c:pt idx="645">
                  <c:v>5.0438449862197228</c:v>
                </c:pt>
                <c:pt idx="646">
                  <c:v>4.4270641906159769</c:v>
                </c:pt>
                <c:pt idx="647">
                  <c:v>4.8111876488193914</c:v>
                </c:pt>
                <c:pt idx="648">
                  <c:v>4.8955735950007533</c:v>
                </c:pt>
                <c:pt idx="649">
                  <c:v>4.9960410595102891</c:v>
                </c:pt>
                <c:pt idx="650">
                  <c:v>4.9538446941471932</c:v>
                </c:pt>
                <c:pt idx="651">
                  <c:v>5.8117895152532979</c:v>
                </c:pt>
                <c:pt idx="652">
                  <c:v>5.5210844709578755</c:v>
                </c:pt>
                <c:pt idx="653">
                  <c:v>5.6358673738238627</c:v>
                </c:pt>
                <c:pt idx="654">
                  <c:v>5.3441835466447571</c:v>
                </c:pt>
                <c:pt idx="655">
                  <c:v>4.8818920186354884</c:v>
                </c:pt>
                <c:pt idx="656">
                  <c:v>5.2690565948666643</c:v>
                </c:pt>
                <c:pt idx="657">
                  <c:v>5.2539191456388972</c:v>
                </c:pt>
                <c:pt idx="658">
                  <c:v>5.1296491395747541</c:v>
                </c:pt>
                <c:pt idx="659">
                  <c:v>4.6343732372161996</c:v>
                </c:pt>
                <c:pt idx="660">
                  <c:v>4.3465296598104572</c:v>
                </c:pt>
                <c:pt idx="661">
                  <c:v>3.8388486490041287</c:v>
                </c:pt>
                <c:pt idx="662">
                  <c:v>4.100290009676911</c:v>
                </c:pt>
                <c:pt idx="663">
                  <c:v>4.1457257282343454</c:v>
                </c:pt>
                <c:pt idx="664">
                  <c:v>4.4357776374069484</c:v>
                </c:pt>
                <c:pt idx="665">
                  <c:v>4.8006877857676207</c:v>
                </c:pt>
                <c:pt idx="666">
                  <c:v>6.4995222632298972</c:v>
                </c:pt>
                <c:pt idx="667">
                  <c:v>6.4576027723958473</c:v>
                </c:pt>
                <c:pt idx="668">
                  <c:v>7.0177993949904751</c:v>
                </c:pt>
                <c:pt idx="669">
                  <c:v>7.3834767302614592</c:v>
                </c:pt>
                <c:pt idx="670">
                  <c:v>6.9565990722541624</c:v>
                </c:pt>
                <c:pt idx="671">
                  <c:v>7.1521419879991965</c:v>
                </c:pt>
                <c:pt idx="672">
                  <c:v>7.0839002297268649</c:v>
                </c:pt>
                <c:pt idx="673">
                  <c:v>6.1672180970435377</c:v>
                </c:pt>
                <c:pt idx="674">
                  <c:v>6.6575128351932431</c:v>
                </c:pt>
                <c:pt idx="675">
                  <c:v>6.9060367869953456</c:v>
                </c:pt>
                <c:pt idx="676">
                  <c:v>7.1676770672183698</c:v>
                </c:pt>
                <c:pt idx="677">
                  <c:v>7.3010483876775494</c:v>
                </c:pt>
                <c:pt idx="678">
                  <c:v>6.8833795833438094</c:v>
                </c:pt>
                <c:pt idx="679">
                  <c:v>8.6967926365545658</c:v>
                </c:pt>
                <c:pt idx="680">
                  <c:v>9.6290331017809354</c:v>
                </c:pt>
                <c:pt idx="681">
                  <c:v>9.5488975710082791</c:v>
                </c:pt>
                <c:pt idx="682">
                  <c:v>9.8042552351332137</c:v>
                </c:pt>
                <c:pt idx="683">
                  <c:v>9.7038560900976485</c:v>
                </c:pt>
                <c:pt idx="684">
                  <c:v>10.109673564963813</c:v>
                </c:pt>
                <c:pt idx="685">
                  <c:v>10.005881591535992</c:v>
                </c:pt>
                <c:pt idx="686">
                  <c:v>10.407652386869016</c:v>
                </c:pt>
                <c:pt idx="687">
                  <c:v>10.504575024035447</c:v>
                </c:pt>
                <c:pt idx="688">
                  <c:v>10.875403420657856</c:v>
                </c:pt>
                <c:pt idx="689">
                  <c:v>10.739694614288917</c:v>
                </c:pt>
                <c:pt idx="690">
                  <c:v>10.803657744468222</c:v>
                </c:pt>
                <c:pt idx="691">
                  <c:v>11.084273584284571</c:v>
                </c:pt>
                <c:pt idx="692">
                  <c:v>11.030113934269989</c:v>
                </c:pt>
                <c:pt idx="693">
                  <c:v>10.590508402337028</c:v>
                </c:pt>
                <c:pt idx="694">
                  <c:v>12.025963542749652</c:v>
                </c:pt>
                <c:pt idx="695">
                  <c:v>13.378418242850652</c:v>
                </c:pt>
                <c:pt idx="696">
                  <c:v>15.588932612509122</c:v>
                </c:pt>
                <c:pt idx="697">
                  <c:v>15.479387579763642</c:v>
                </c:pt>
                <c:pt idx="698">
                  <c:v>14.5803505850477</c:v>
                </c:pt>
                <c:pt idx="699">
                  <c:v>14.679534974668952</c:v>
                </c:pt>
                <c:pt idx="700">
                  <c:v>13.867835272020169</c:v>
                </c:pt>
                <c:pt idx="701">
                  <c:v>10.405463912719759</c:v>
                </c:pt>
                <c:pt idx="702">
                  <c:v>9.7119531410825068</c:v>
                </c:pt>
                <c:pt idx="703">
                  <c:v>9.1247725664228252</c:v>
                </c:pt>
                <c:pt idx="704">
                  <c:v>8.1723966108876329</c:v>
                </c:pt>
                <c:pt idx="705">
                  <c:v>7.6823445842801075</c:v>
                </c:pt>
                <c:pt idx="706">
                  <c:v>7.0369419037809928</c:v>
                </c:pt>
                <c:pt idx="707">
                  <c:v>6.1090535829577473</c:v>
                </c:pt>
                <c:pt idx="708">
                  <c:v>7.8431421267157742</c:v>
                </c:pt>
                <c:pt idx="709">
                  <c:v>6.5117451439714387</c:v>
                </c:pt>
                <c:pt idx="710">
                  <c:v>4.2335733372206716</c:v>
                </c:pt>
                <c:pt idx="711">
                  <c:v>4.4885140309731266</c:v>
                </c:pt>
                <c:pt idx="712">
                  <c:v>4.6256695268005359</c:v>
                </c:pt>
                <c:pt idx="713">
                  <c:v>4.8831177281148133</c:v>
                </c:pt>
                <c:pt idx="714">
                  <c:v>4.6296434577181502</c:v>
                </c:pt>
                <c:pt idx="715">
                  <c:v>4.4694050365034013</c:v>
                </c:pt>
                <c:pt idx="716">
                  <c:v>4.2429234797339443</c:v>
                </c:pt>
                <c:pt idx="717">
                  <c:v>3.5738244713115863</c:v>
                </c:pt>
                <c:pt idx="718">
                  <c:v>3.2095818443191271</c:v>
                </c:pt>
                <c:pt idx="719">
                  <c:v>3.1364733845174118</c:v>
                </c:pt>
                <c:pt idx="720">
                  <c:v>3.5967818295238301</c:v>
                </c:pt>
                <c:pt idx="721">
                  <c:v>4.1026251646576863</c:v>
                </c:pt>
                <c:pt idx="722">
                  <c:v>2.6593843836449667</c:v>
                </c:pt>
                <c:pt idx="723">
                  <c:v>2.5999902634810872</c:v>
                </c:pt>
                <c:pt idx="724">
                  <c:v>2.4869954447648075</c:v>
                </c:pt>
                <c:pt idx="725">
                  <c:v>2.421604331806154</c:v>
                </c:pt>
                <c:pt idx="726">
                  <c:v>1.8961291026465479</c:v>
                </c:pt>
                <c:pt idx="727">
                  <c:v>2.3456544692560195</c:v>
                </c:pt>
                <c:pt idx="728">
                  <c:v>0.95399234191491067</c:v>
                </c:pt>
                <c:pt idx="729">
                  <c:v>1.8144552540946399</c:v>
                </c:pt>
                <c:pt idx="730">
                  <c:v>1.6362898353984701</c:v>
                </c:pt>
                <c:pt idx="731">
                  <c:v>1.6301863838750419</c:v>
                </c:pt>
                <c:pt idx="732">
                  <c:v>1.9676312550366732</c:v>
                </c:pt>
                <c:pt idx="733">
                  <c:v>2.2339314264740326</c:v>
                </c:pt>
                <c:pt idx="734">
                  <c:v>2.4993744601290607E-3</c:v>
                </c:pt>
                <c:pt idx="735">
                  <c:v>0.56157576189359992</c:v>
                </c:pt>
                <c:pt idx="736">
                  <c:v>9.9539376174705138E-2</c:v>
                </c:pt>
                <c:pt idx="737">
                  <c:v>-0.49633153327221297</c:v>
                </c:pt>
                <c:pt idx="738">
                  <c:v>-0.80737890216006813</c:v>
                </c:pt>
                <c:pt idx="739">
                  <c:v>-1.3182658812118724</c:v>
                </c:pt>
                <c:pt idx="740">
                  <c:v>-1.6392581765823546</c:v>
                </c:pt>
                <c:pt idx="741">
                  <c:v>-5.8634783056683189E-2</c:v>
                </c:pt>
                <c:pt idx="742">
                  <c:v>-0.276097688316086</c:v>
                </c:pt>
                <c:pt idx="743">
                  <c:v>-0.42921149237959128</c:v>
                </c:pt>
                <c:pt idx="744">
                  <c:v>1.0300541784744381</c:v>
                </c:pt>
                <c:pt idx="745">
                  <c:v>2.8310364651854991</c:v>
                </c:pt>
                <c:pt idx="746">
                  <c:v>4.7126495713425713</c:v>
                </c:pt>
                <c:pt idx="747">
                  <c:v>7.1182048722458671</c:v>
                </c:pt>
                <c:pt idx="748">
                  <c:v>7.8180438005144053</c:v>
                </c:pt>
                <c:pt idx="749">
                  <c:v>10.128911179400193</c:v>
                </c:pt>
                <c:pt idx="750">
                  <c:v>13.346161109738642</c:v>
                </c:pt>
                <c:pt idx="751">
                  <c:v>13.351236693870444</c:v>
                </c:pt>
                <c:pt idx="752">
                  <c:v>13.695484245637335</c:v>
                </c:pt>
                <c:pt idx="753">
                  <c:v>13.68037807068748</c:v>
                </c:pt>
                <c:pt idx="754">
                  <c:v>12.865865813481077</c:v>
                </c:pt>
                <c:pt idx="755">
                  <c:v>12.78272779293779</c:v>
                </c:pt>
                <c:pt idx="756">
                  <c:v>12.35991244321993</c:v>
                </c:pt>
                <c:pt idx="757">
                  <c:v>12.097388649857754</c:v>
                </c:pt>
                <c:pt idx="758">
                  <c:v>11.828484349626718</c:v>
                </c:pt>
                <c:pt idx="759">
                  <c:v>11.312410012041244</c:v>
                </c:pt>
                <c:pt idx="760">
                  <c:v>11.767833442063933</c:v>
                </c:pt>
                <c:pt idx="761">
                  <c:v>12.134588271046141</c:v>
                </c:pt>
                <c:pt idx="762">
                  <c:v>12.551353855392703</c:v>
                </c:pt>
                <c:pt idx="763">
                  <c:v>12.945711290229312</c:v>
                </c:pt>
                <c:pt idx="764">
                  <c:v>12.177038304565357</c:v>
                </c:pt>
                <c:pt idx="765">
                  <c:v>12.409388733473579</c:v>
                </c:pt>
                <c:pt idx="766">
                  <c:v>12.498612917540955</c:v>
                </c:pt>
                <c:pt idx="767">
                  <c:v>12.22742425612736</c:v>
                </c:pt>
                <c:pt idx="768">
                  <c:v>12.079631828070836</c:v>
                </c:pt>
                <c:pt idx="769">
                  <c:v>11.719884110613984</c:v>
                </c:pt>
                <c:pt idx="770">
                  <c:v>12.187975543165075</c:v>
                </c:pt>
                <c:pt idx="771">
                  <c:v>13.807124358498427</c:v>
                </c:pt>
                <c:pt idx="772">
                  <c:v>14.722451829137068</c:v>
                </c:pt>
                <c:pt idx="773">
                  <c:v>13.686243529099482</c:v>
                </c:pt>
                <c:pt idx="774">
                  <c:v>13.706541001556436</c:v>
                </c:pt>
                <c:pt idx="775">
                  <c:v>13.800145682645118</c:v>
                </c:pt>
                <c:pt idx="776">
                  <c:v>14.010861410897084</c:v>
                </c:pt>
                <c:pt idx="777">
                  <c:v>13.07245710047936</c:v>
                </c:pt>
                <c:pt idx="778">
                  <c:v>12.020374254826077</c:v>
                </c:pt>
                <c:pt idx="779">
                  <c:v>10.786578603538208</c:v>
                </c:pt>
                <c:pt idx="780">
                  <c:v>12.13183519100072</c:v>
                </c:pt>
                <c:pt idx="781">
                  <c:v>12.245408047111175</c:v>
                </c:pt>
                <c:pt idx="782">
                  <c:v>12.506610286399077</c:v>
                </c:pt>
                <c:pt idx="783">
                  <c:v>12.254404781119819</c:v>
                </c:pt>
                <c:pt idx="784">
                  <c:v>11.649139999226799</c:v>
                </c:pt>
                <c:pt idx="785">
                  <c:v>12.292204150512552</c:v>
                </c:pt>
                <c:pt idx="786">
                  <c:v>13.745934752655771</c:v>
                </c:pt>
                <c:pt idx="787">
                  <c:v>13.627030450640072</c:v>
                </c:pt>
                <c:pt idx="788">
                  <c:v>13.979863139667399</c:v>
                </c:pt>
                <c:pt idx="789">
                  <c:v>14.123138645362854</c:v>
                </c:pt>
                <c:pt idx="790">
                  <c:v>15.124952757768989</c:v>
                </c:pt>
                <c:pt idx="791">
                  <c:v>16.624369572854746</c:v>
                </c:pt>
                <c:pt idx="792">
                  <c:v>17.601147938447287</c:v>
                </c:pt>
                <c:pt idx="793">
                  <c:v>17.271906214059111</c:v>
                </c:pt>
                <c:pt idx="794">
                  <c:v>17.450298105002403</c:v>
                </c:pt>
                <c:pt idx="795">
                  <c:v>17.176004014653873</c:v>
                </c:pt>
                <c:pt idx="796">
                  <c:v>17.348524340611469</c:v>
                </c:pt>
                <c:pt idx="797">
                  <c:v>17.75199533847459</c:v>
                </c:pt>
                <c:pt idx="798">
                  <c:v>17.041355451155965</c:v>
                </c:pt>
                <c:pt idx="799">
                  <c:v>17.802604531431118</c:v>
                </c:pt>
                <c:pt idx="800">
                  <c:v>17.186179390621223</c:v>
                </c:pt>
                <c:pt idx="801">
                  <c:v>17.150567161446769</c:v>
                </c:pt>
                <c:pt idx="802">
                  <c:v>16.521385703882085</c:v>
                </c:pt>
                <c:pt idx="803">
                  <c:v>15.656885874048617</c:v>
                </c:pt>
                <c:pt idx="804">
                  <c:v>14.72285027223035</c:v>
                </c:pt>
                <c:pt idx="805">
                  <c:v>14.278479264003428</c:v>
                </c:pt>
                <c:pt idx="806">
                  <c:v>12.161837677122955</c:v>
                </c:pt>
                <c:pt idx="807">
                  <c:v>12.340196886008926</c:v>
                </c:pt>
                <c:pt idx="808">
                  <c:v>11.715850594293869</c:v>
                </c:pt>
                <c:pt idx="809">
                  <c:v>11.694774483995582</c:v>
                </c:pt>
                <c:pt idx="810">
                  <c:v>11.662016060049737</c:v>
                </c:pt>
                <c:pt idx="811">
                  <c:v>11.255632430818807</c:v>
                </c:pt>
                <c:pt idx="812">
                  <c:v>11.096519609895429</c:v>
                </c:pt>
                <c:pt idx="813">
                  <c:v>10.363157889210376</c:v>
                </c:pt>
                <c:pt idx="814">
                  <c:v>9.9094932785336454</c:v>
                </c:pt>
                <c:pt idx="815">
                  <c:v>10.381713942294352</c:v>
                </c:pt>
                <c:pt idx="816">
                  <c:v>11.011217670812199</c:v>
                </c:pt>
                <c:pt idx="817">
                  <c:v>11.217556536435939</c:v>
                </c:pt>
                <c:pt idx="818">
                  <c:v>13.857076303588725</c:v>
                </c:pt>
                <c:pt idx="819">
                  <c:v>13.903643068249835</c:v>
                </c:pt>
                <c:pt idx="820">
                  <c:v>13.442673911971614</c:v>
                </c:pt>
                <c:pt idx="821">
                  <c:v>13.533149218443631</c:v>
                </c:pt>
                <c:pt idx="822">
                  <c:v>13.550987481673806</c:v>
                </c:pt>
                <c:pt idx="823">
                  <c:v>13.74357992429425</c:v>
                </c:pt>
                <c:pt idx="824">
                  <c:v>13.718483142480258</c:v>
                </c:pt>
                <c:pt idx="825">
                  <c:v>11.414987569886772</c:v>
                </c:pt>
                <c:pt idx="826">
                  <c:v>11.182284547949013</c:v>
                </c:pt>
                <c:pt idx="827">
                  <c:v>11.22778034885275</c:v>
                </c:pt>
                <c:pt idx="828">
                  <c:v>11.376253044674753</c:v>
                </c:pt>
                <c:pt idx="829">
                  <c:v>11.692346446943599</c:v>
                </c:pt>
                <c:pt idx="830">
                  <c:v>10.37600482997369</c:v>
                </c:pt>
                <c:pt idx="831">
                  <c:v>9.3066180728259749</c:v>
                </c:pt>
                <c:pt idx="832">
                  <c:v>9.9642910942861622</c:v>
                </c:pt>
                <c:pt idx="833">
                  <c:v>11.784411364427276</c:v>
                </c:pt>
                <c:pt idx="834">
                  <c:v>13.265139227063013</c:v>
                </c:pt>
                <c:pt idx="835">
                  <c:v>12.881880084841352</c:v>
                </c:pt>
                <c:pt idx="836">
                  <c:v>12.406474909120774</c:v>
                </c:pt>
                <c:pt idx="837">
                  <c:v>12.750563684273454</c:v>
                </c:pt>
                <c:pt idx="838">
                  <c:v>13.571974552328935</c:v>
                </c:pt>
                <c:pt idx="839">
                  <c:v>13.085730444617175</c:v>
                </c:pt>
                <c:pt idx="840">
                  <c:v>10.8044041969096</c:v>
                </c:pt>
                <c:pt idx="841">
                  <c:v>9.4173289089841052</c:v>
                </c:pt>
                <c:pt idx="842">
                  <c:v>9.4426192169818872</c:v>
                </c:pt>
                <c:pt idx="843">
                  <c:v>9.3343473209844632</c:v>
                </c:pt>
                <c:pt idx="844">
                  <c:v>8.9419524358189317</c:v>
                </c:pt>
                <c:pt idx="845">
                  <c:v>8.3001826137436687</c:v>
                </c:pt>
                <c:pt idx="846">
                  <c:v>7.7520099377595608</c:v>
                </c:pt>
                <c:pt idx="847">
                  <c:v>7.4011332413384538</c:v>
                </c:pt>
                <c:pt idx="848">
                  <c:v>6.0777816621405236</c:v>
                </c:pt>
                <c:pt idx="849">
                  <c:v>5.9561750147926222</c:v>
                </c:pt>
                <c:pt idx="850">
                  <c:v>5.5868051433288954</c:v>
                </c:pt>
                <c:pt idx="851">
                  <c:v>5.6766556056329733</c:v>
                </c:pt>
                <c:pt idx="852">
                  <c:v>5.6423447299078626</c:v>
                </c:pt>
                <c:pt idx="853">
                  <c:v>5.6194139371146852</c:v>
                </c:pt>
                <c:pt idx="854">
                  <c:v>5.7651072375607937</c:v>
                </c:pt>
                <c:pt idx="855">
                  <c:v>5.4689082927182975</c:v>
                </c:pt>
                <c:pt idx="856">
                  <c:v>5.5767129763581638</c:v>
                </c:pt>
                <c:pt idx="857">
                  <c:v>5.7362703978901157</c:v>
                </c:pt>
                <c:pt idx="858">
                  <c:v>5.4438284821248404</c:v>
                </c:pt>
                <c:pt idx="859">
                  <c:v>5.4563512930757501</c:v>
                </c:pt>
                <c:pt idx="860">
                  <c:v>4.8601202381595296</c:v>
                </c:pt>
                <c:pt idx="861">
                  <c:v>4.1629332144741307</c:v>
                </c:pt>
                <c:pt idx="862">
                  <c:v>3.8803021613237818</c:v>
                </c:pt>
                <c:pt idx="863">
                  <c:v>3.4402100668249482</c:v>
                </c:pt>
                <c:pt idx="864">
                  <c:v>3.0842803973413311</c:v>
                </c:pt>
                <c:pt idx="865">
                  <c:v>3.1441717602749635</c:v>
                </c:pt>
                <c:pt idx="866">
                  <c:v>3.066839934262604</c:v>
                </c:pt>
                <c:pt idx="867">
                  <c:v>3.301601340208745</c:v>
                </c:pt>
                <c:pt idx="868">
                  <c:v>3.4428908083184973</c:v>
                </c:pt>
                <c:pt idx="869">
                  <c:v>3.3292974380861069</c:v>
                </c:pt>
                <c:pt idx="870">
                  <c:v>3.4579993727140557</c:v>
                </c:pt>
                <c:pt idx="871">
                  <c:v>3.5730632194771235</c:v>
                </c:pt>
                <c:pt idx="872">
                  <c:v>3.2707085173254842</c:v>
                </c:pt>
                <c:pt idx="873">
                  <c:v>3.5202108009510229</c:v>
                </c:pt>
                <c:pt idx="874">
                  <c:v>3.5732734236500678</c:v>
                </c:pt>
                <c:pt idx="875">
                  <c:v>3.5968897754394393</c:v>
                </c:pt>
                <c:pt idx="876">
                  <c:v>3.8578915470577582</c:v>
                </c:pt>
                <c:pt idx="877">
                  <c:v>4.2948355150032382</c:v>
                </c:pt>
                <c:pt idx="878">
                  <c:v>3.6397626879345544</c:v>
                </c:pt>
                <c:pt idx="879">
                  <c:v>3.0477398423313891</c:v>
                </c:pt>
                <c:pt idx="880">
                  <c:v>4.2036551364531638</c:v>
                </c:pt>
                <c:pt idx="881">
                  <c:v>4.9725070003472291</c:v>
                </c:pt>
                <c:pt idx="882">
                  <c:v>5.0077387866505871</c:v>
                </c:pt>
                <c:pt idx="883">
                  <c:v>4.2049844802155985</c:v>
                </c:pt>
                <c:pt idx="884">
                  <c:v>3.8794925825044899</c:v>
                </c:pt>
                <c:pt idx="885">
                  <c:v>4.7637667648677127</c:v>
                </c:pt>
                <c:pt idx="886">
                  <c:v>5.633626460737446</c:v>
                </c:pt>
                <c:pt idx="887">
                  <c:v>4.328333506348244</c:v>
                </c:pt>
                <c:pt idx="888">
                  <c:v>4.1198707974508375</c:v>
                </c:pt>
                <c:pt idx="889">
                  <c:v>4.8720679604327568</c:v>
                </c:pt>
                <c:pt idx="890">
                  <c:v>6.0662305055275692</c:v>
                </c:pt>
                <c:pt idx="891">
                  <c:v>6.5233156652429454</c:v>
                </c:pt>
                <c:pt idx="892">
                  <c:v>7.1307067911630906</c:v>
                </c:pt>
                <c:pt idx="893">
                  <c:v>6.2628977298636217</c:v>
                </c:pt>
                <c:pt idx="894">
                  <c:v>5.8595329748952327</c:v>
                </c:pt>
                <c:pt idx="895">
                  <c:v>5.6894543229432282</c:v>
                </c:pt>
                <c:pt idx="896">
                  <c:v>6.3843875210202361</c:v>
                </c:pt>
                <c:pt idx="897">
                  <c:v>6.4109686517256703</c:v>
                </c:pt>
                <c:pt idx="898">
                  <c:v>5.9856532147772716</c:v>
                </c:pt>
                <c:pt idx="899">
                  <c:v>4.9593565579615317</c:v>
                </c:pt>
                <c:pt idx="900">
                  <c:v>5.8884447529976001</c:v>
                </c:pt>
                <c:pt idx="901">
                  <c:v>6.1931679442835312</c:v>
                </c:pt>
                <c:pt idx="902">
                  <c:v>5.59759186000624</c:v>
                </c:pt>
                <c:pt idx="903">
                  <c:v>3.9821912866599698</c:v>
                </c:pt>
                <c:pt idx="904">
                  <c:v>3.5173240445049325</c:v>
                </c:pt>
                <c:pt idx="905">
                  <c:v>3.5656206651563331</c:v>
                </c:pt>
                <c:pt idx="906">
                  <c:v>3.7572616759151019</c:v>
                </c:pt>
                <c:pt idx="907">
                  <c:v>4.0039931362162688</c:v>
                </c:pt>
                <c:pt idx="908">
                  <c:v>3.8461035960766741</c:v>
                </c:pt>
                <c:pt idx="909">
                  <c:v>3.697299541554405</c:v>
                </c:pt>
                <c:pt idx="910">
                  <c:v>3.6413894283716104</c:v>
                </c:pt>
                <c:pt idx="911">
                  <c:v>4.0587052266582688</c:v>
                </c:pt>
                <c:pt idx="912">
                  <c:v>4.1430221244301073</c:v>
                </c:pt>
                <c:pt idx="913">
                  <c:v>3.9820200519293985</c:v>
                </c:pt>
                <c:pt idx="914">
                  <c:v>4.4603007912542321</c:v>
                </c:pt>
                <c:pt idx="915">
                  <c:v>5.9579205434265967</c:v>
                </c:pt>
                <c:pt idx="916">
                  <c:v>5.8625603769932422</c:v>
                </c:pt>
                <c:pt idx="917">
                  <c:v>6.7140034607063015</c:v>
                </c:pt>
                <c:pt idx="918">
                  <c:v>5.748615646919256</c:v>
                </c:pt>
                <c:pt idx="919">
                  <c:v>5.4012274443913579</c:v>
                </c:pt>
                <c:pt idx="920">
                  <c:v>5.9294467252328635</c:v>
                </c:pt>
                <c:pt idx="921">
                  <c:v>6.1956718257270138</c:v>
                </c:pt>
                <c:pt idx="922">
                  <c:v>5.4414361408342602</c:v>
                </c:pt>
                <c:pt idx="923">
                  <c:v>6.7077342085128828</c:v>
                </c:pt>
                <c:pt idx="924">
                  <c:v>8.083528942108293</c:v>
                </c:pt>
                <c:pt idx="925">
                  <c:v>9.6207061693756835</c:v>
                </c:pt>
                <c:pt idx="926">
                  <c:v>9.9708801877451911</c:v>
                </c:pt>
                <c:pt idx="927">
                  <c:v>10.197558503665183</c:v>
                </c:pt>
                <c:pt idx="928">
                  <c:v>9.4178864608114292</c:v>
                </c:pt>
                <c:pt idx="929">
                  <c:v>9.3594486393372343</c:v>
                </c:pt>
                <c:pt idx="930">
                  <c:v>7.9978233505894325</c:v>
                </c:pt>
                <c:pt idx="931">
                  <c:v>7.3072238973458878</c:v>
                </c:pt>
                <c:pt idx="932">
                  <c:v>7.8354328350530098</c:v>
                </c:pt>
                <c:pt idx="933">
                  <c:v>8.3190450888755034</c:v>
                </c:pt>
                <c:pt idx="934">
                  <c:v>8.2243686408495975</c:v>
                </c:pt>
                <c:pt idx="935">
                  <c:v>8.8173644594367868</c:v>
                </c:pt>
                <c:pt idx="936">
                  <c:v>9.1477054766428516</c:v>
                </c:pt>
                <c:pt idx="937">
                  <c:v>10.664182549073873</c:v>
                </c:pt>
                <c:pt idx="938">
                  <c:v>11.201546321885944</c:v>
                </c:pt>
                <c:pt idx="939">
                  <c:v>10.873692740493855</c:v>
                </c:pt>
                <c:pt idx="940">
                  <c:v>11.330232220136875</c:v>
                </c:pt>
                <c:pt idx="941">
                  <c:v>11.777752139962049</c:v>
                </c:pt>
                <c:pt idx="942">
                  <c:v>11.047496761586235</c:v>
                </c:pt>
                <c:pt idx="943">
                  <c:v>10.392121774201836</c:v>
                </c:pt>
                <c:pt idx="944">
                  <c:v>9.2701883774729872</c:v>
                </c:pt>
                <c:pt idx="945">
                  <c:v>7.5786804527428817</c:v>
                </c:pt>
                <c:pt idx="946">
                  <c:v>6.2705204629658127</c:v>
                </c:pt>
                <c:pt idx="947">
                  <c:v>5.8458681243942765</c:v>
                </c:pt>
                <c:pt idx="948">
                  <c:v>5.1029231093861984</c:v>
                </c:pt>
                <c:pt idx="949">
                  <c:v>5.0439774882483537</c:v>
                </c:pt>
                <c:pt idx="950">
                  <c:v>4.598257948530585</c:v>
                </c:pt>
                <c:pt idx="951">
                  <c:v>4.4970619881876059</c:v>
                </c:pt>
                <c:pt idx="952">
                  <c:v>3.9719870740953596</c:v>
                </c:pt>
                <c:pt idx="953">
                  <c:v>3.169403040202178</c:v>
                </c:pt>
                <c:pt idx="954">
                  <c:v>2.117132017101282</c:v>
                </c:pt>
                <c:pt idx="955">
                  <c:v>1.4764548786345517</c:v>
                </c:pt>
                <c:pt idx="956">
                  <c:v>1.1213621857362452</c:v>
                </c:pt>
                <c:pt idx="957">
                  <c:v>0.92687265499546734</c:v>
                </c:pt>
                <c:pt idx="958">
                  <c:v>0.40495798414781348</c:v>
                </c:pt>
                <c:pt idx="959">
                  <c:v>0.68980366914490199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B6-428C-9C47-90F08489D670}"/>
            </c:ext>
          </c:extLst>
        </c:ser>
        <c:ser>
          <c:idx val="1"/>
          <c:order val="2"/>
          <c:tx>
            <c:strRef>
              <c:f>'Indicadores Semanais'!$AB$6</c:f>
              <c:strCache>
                <c:ptCount val="1"/>
                <c:pt idx="0">
                  <c:v>PIB (tvh trimestral)</c:v>
                </c:pt>
              </c:strCache>
            </c:strRef>
          </c:tx>
          <c:spPr>
            <a:ln w="25400" cap="rnd">
              <a:solidFill>
                <a:srgbClr val="ED1A3B"/>
              </a:solidFill>
              <a:round/>
            </a:ln>
            <a:effectLst/>
          </c:spPr>
          <c:marker>
            <c:symbol val="none"/>
          </c:marker>
          <c:dPt>
            <c:idx val="86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2-66B6-428C-9C47-90F08489D670}"/>
              </c:ext>
            </c:extLst>
          </c:dPt>
          <c:dPt>
            <c:idx val="90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66B6-428C-9C47-90F08489D670}"/>
              </c:ext>
            </c:extLst>
          </c:dPt>
          <c:dPt>
            <c:idx val="92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5-66B6-428C-9C47-90F08489D670}"/>
              </c:ext>
            </c:extLst>
          </c:dPt>
          <c:dPt>
            <c:idx val="100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6-66B6-428C-9C47-90F08489D670}"/>
              </c:ext>
            </c:extLst>
          </c:dPt>
          <c:dPt>
            <c:idx val="181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66B6-428C-9C47-90F08489D670}"/>
              </c:ext>
            </c:extLst>
          </c:dPt>
          <c:dPt>
            <c:idx val="182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A-66B6-428C-9C47-90F08489D670}"/>
              </c:ext>
            </c:extLst>
          </c:dPt>
          <c:dPt>
            <c:idx val="273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C-66B6-428C-9C47-90F08489D670}"/>
              </c:ext>
            </c:extLst>
          </c:dPt>
          <c:dPt>
            <c:idx val="365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E-66B6-428C-9C47-90F08489D670}"/>
              </c:ext>
            </c:extLst>
          </c:dPt>
          <c:dPt>
            <c:idx val="366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0-66B6-428C-9C47-90F08489D670}"/>
              </c:ext>
            </c:extLst>
          </c:dPt>
          <c:dPt>
            <c:idx val="455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2-66B6-428C-9C47-90F08489D670}"/>
              </c:ext>
            </c:extLst>
          </c:dPt>
          <c:dPt>
            <c:idx val="456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4-66B6-428C-9C47-90F08489D670}"/>
              </c:ext>
            </c:extLst>
          </c:dPt>
          <c:dPt>
            <c:idx val="546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6-66B6-428C-9C47-90F08489D670}"/>
              </c:ext>
            </c:extLst>
          </c:dPt>
          <c:dPt>
            <c:idx val="547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8-66B6-428C-9C47-90F08489D670}"/>
              </c:ext>
            </c:extLst>
          </c:dPt>
          <c:dPt>
            <c:idx val="638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A-66B6-428C-9C47-90F08489D670}"/>
              </c:ext>
            </c:extLst>
          </c:dPt>
          <c:dPt>
            <c:idx val="639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C-66B6-428C-9C47-90F08489D670}"/>
              </c:ext>
            </c:extLst>
          </c:dPt>
          <c:dPt>
            <c:idx val="729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E-66B6-428C-9C47-90F08489D670}"/>
              </c:ext>
            </c:extLst>
          </c:dPt>
          <c:dPt>
            <c:idx val="730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0-66B6-428C-9C47-90F08489D670}"/>
              </c:ext>
            </c:extLst>
          </c:dPt>
          <c:dPt>
            <c:idx val="731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2-66B6-428C-9C47-90F08489D670}"/>
              </c:ext>
            </c:extLst>
          </c:dPt>
          <c:dPt>
            <c:idx val="820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1-2C9F-40B6-8F0B-A2432ACAE496}"/>
              </c:ext>
            </c:extLst>
          </c:dPt>
          <c:cat>
            <c:strRef>
              <c:f>'Indicadores Semanais'!$Y$9:$Y$971</c:f>
              <c:strCache>
                <c:ptCount val="963"/>
                <c:pt idx="0">
                  <c:v>01-01-2020</c:v>
                </c:pt>
                <c:pt idx="31">
                  <c:v>01-02-2020</c:v>
                </c:pt>
                <c:pt idx="59">
                  <c:v>01-03-2020</c:v>
                </c:pt>
                <c:pt idx="90">
                  <c:v>01-04-2020</c:v>
                </c:pt>
                <c:pt idx="120">
                  <c:v>01-05-2020</c:v>
                </c:pt>
                <c:pt idx="151">
                  <c:v>01-06-2020</c:v>
                </c:pt>
                <c:pt idx="181">
                  <c:v>01-07-2020</c:v>
                </c:pt>
                <c:pt idx="212">
                  <c:v>01-08-2020</c:v>
                </c:pt>
                <c:pt idx="243">
                  <c:v>01-09-2020</c:v>
                </c:pt>
                <c:pt idx="273">
                  <c:v>01-10-2020</c:v>
                </c:pt>
                <c:pt idx="304">
                  <c:v>01-11-2020</c:v>
                </c:pt>
                <c:pt idx="334">
                  <c:v>01-12-2020</c:v>
                </c:pt>
                <c:pt idx="365">
                  <c:v>01-01-2021</c:v>
                </c:pt>
                <c:pt idx="396">
                  <c:v>01-02-2021</c:v>
                </c:pt>
                <c:pt idx="424">
                  <c:v>01-03-2021</c:v>
                </c:pt>
                <c:pt idx="455">
                  <c:v>01-04-2021</c:v>
                </c:pt>
                <c:pt idx="485">
                  <c:v>01-05-2021</c:v>
                </c:pt>
                <c:pt idx="516">
                  <c:v>01-06-2021</c:v>
                </c:pt>
                <c:pt idx="546">
                  <c:v>01-07-2021</c:v>
                </c:pt>
                <c:pt idx="577">
                  <c:v>01-08-2021</c:v>
                </c:pt>
                <c:pt idx="608">
                  <c:v>01-09-2021</c:v>
                </c:pt>
                <c:pt idx="638">
                  <c:v>01-10-2021</c:v>
                </c:pt>
                <c:pt idx="669">
                  <c:v>01-11-2021</c:v>
                </c:pt>
                <c:pt idx="699">
                  <c:v>01-12-2021</c:v>
                </c:pt>
                <c:pt idx="730">
                  <c:v>01-01-2022</c:v>
                </c:pt>
                <c:pt idx="761">
                  <c:v>01-02-2022</c:v>
                </c:pt>
                <c:pt idx="789">
                  <c:v>01-03-2022</c:v>
                </c:pt>
                <c:pt idx="820">
                  <c:v>01-04-2022</c:v>
                </c:pt>
                <c:pt idx="850">
                  <c:v>01-05-2022</c:v>
                </c:pt>
                <c:pt idx="881">
                  <c:v>01-06-2022</c:v>
                </c:pt>
                <c:pt idx="911">
                  <c:v>01-07-2022</c:v>
                </c:pt>
                <c:pt idx="942">
                  <c:v>01-08-2022</c:v>
                </c:pt>
                <c:pt idx="962">
                  <c:v>21-08-2022</c:v>
                </c:pt>
              </c:strCache>
            </c:strRef>
          </c:cat>
          <c:val>
            <c:numRef>
              <c:f>'Indicadores Semanais'!$AB$9:$AB$971</c:f>
              <c:numCache>
                <c:formatCode>0.0</c:formatCode>
                <c:ptCount val="963"/>
                <c:pt idx="0">
                  <c:v>-2.6340061006556681</c:v>
                </c:pt>
                <c:pt idx="1">
                  <c:v>-2.6340061006556681</c:v>
                </c:pt>
                <c:pt idx="2">
                  <c:v>-2.6340061006556681</c:v>
                </c:pt>
                <c:pt idx="3">
                  <c:v>-2.6340061006556681</c:v>
                </c:pt>
                <c:pt idx="4">
                  <c:v>-2.6340061006556681</c:v>
                </c:pt>
                <c:pt idx="5">
                  <c:v>-2.6340061006556681</c:v>
                </c:pt>
                <c:pt idx="6">
                  <c:v>-2.6340061006556681</c:v>
                </c:pt>
                <c:pt idx="7">
                  <c:v>-2.6340061006556681</c:v>
                </c:pt>
                <c:pt idx="8">
                  <c:v>-2.6340061006556681</c:v>
                </c:pt>
                <c:pt idx="9">
                  <c:v>-2.6340061006556681</c:v>
                </c:pt>
                <c:pt idx="10">
                  <c:v>-2.6340061006556681</c:v>
                </c:pt>
                <c:pt idx="11">
                  <c:v>-2.6340061006556681</c:v>
                </c:pt>
                <c:pt idx="12">
                  <c:v>-2.6340061006556681</c:v>
                </c:pt>
                <c:pt idx="13">
                  <c:v>-2.6340061006556681</c:v>
                </c:pt>
                <c:pt idx="14">
                  <c:v>-2.6340061006556681</c:v>
                </c:pt>
                <c:pt idx="15">
                  <c:v>-2.6340061006556681</c:v>
                </c:pt>
                <c:pt idx="16">
                  <c:v>-2.6340061006556681</c:v>
                </c:pt>
                <c:pt idx="17">
                  <c:v>-2.6340061006556681</c:v>
                </c:pt>
                <c:pt idx="18">
                  <c:v>-2.6340061006556681</c:v>
                </c:pt>
                <c:pt idx="19">
                  <c:v>-2.6340061006556681</c:v>
                </c:pt>
                <c:pt idx="20">
                  <c:v>-2.6340061006556681</c:v>
                </c:pt>
                <c:pt idx="21">
                  <c:v>-2.6340061006556681</c:v>
                </c:pt>
                <c:pt idx="22">
                  <c:v>-2.6340061006556681</c:v>
                </c:pt>
                <c:pt idx="23">
                  <c:v>-2.6340061006556681</c:v>
                </c:pt>
                <c:pt idx="24">
                  <c:v>-2.6340061006556681</c:v>
                </c:pt>
                <c:pt idx="25">
                  <c:v>-2.6340061006556681</c:v>
                </c:pt>
                <c:pt idx="26">
                  <c:v>-2.6340061006556681</c:v>
                </c:pt>
                <c:pt idx="27">
                  <c:v>-2.6340061006556681</c:v>
                </c:pt>
                <c:pt idx="28">
                  <c:v>-2.6340061006556681</c:v>
                </c:pt>
                <c:pt idx="29">
                  <c:v>-2.6340061006556681</c:v>
                </c:pt>
                <c:pt idx="30">
                  <c:v>-2.6340061006556681</c:v>
                </c:pt>
                <c:pt idx="31">
                  <c:v>-2.6340061006556681</c:v>
                </c:pt>
                <c:pt idx="32">
                  <c:v>-2.6340061006556681</c:v>
                </c:pt>
                <c:pt idx="33">
                  <c:v>-2.6340061006556681</c:v>
                </c:pt>
                <c:pt idx="34">
                  <c:v>-2.6340061006556681</c:v>
                </c:pt>
                <c:pt idx="35">
                  <c:v>-2.6340061006556681</c:v>
                </c:pt>
                <c:pt idx="36">
                  <c:v>-2.6340061006556681</c:v>
                </c:pt>
                <c:pt idx="37">
                  <c:v>-2.6340061006556681</c:v>
                </c:pt>
                <c:pt idx="38">
                  <c:v>-2.6340061006556681</c:v>
                </c:pt>
                <c:pt idx="39">
                  <c:v>-2.6340061006556681</c:v>
                </c:pt>
                <c:pt idx="40">
                  <c:v>-2.6340061006556681</c:v>
                </c:pt>
                <c:pt idx="41">
                  <c:v>-2.6340061006556681</c:v>
                </c:pt>
                <c:pt idx="42">
                  <c:v>-2.6340061006556681</c:v>
                </c:pt>
                <c:pt idx="43">
                  <c:v>-2.6340061006556681</c:v>
                </c:pt>
                <c:pt idx="44">
                  <c:v>-2.6340061006556681</c:v>
                </c:pt>
                <c:pt idx="45">
                  <c:v>-2.6340061006556681</c:v>
                </c:pt>
                <c:pt idx="46">
                  <c:v>-2.6340061006556681</c:v>
                </c:pt>
                <c:pt idx="47">
                  <c:v>-2.6340061006556681</c:v>
                </c:pt>
                <c:pt idx="48">
                  <c:v>-2.6340061006556681</c:v>
                </c:pt>
                <c:pt idx="49">
                  <c:v>-2.6340061006556681</c:v>
                </c:pt>
                <c:pt idx="50">
                  <c:v>-2.6340061006556681</c:v>
                </c:pt>
                <c:pt idx="51">
                  <c:v>-2.6340061006556681</c:v>
                </c:pt>
                <c:pt idx="52">
                  <c:v>-2.6340061006556681</c:v>
                </c:pt>
                <c:pt idx="53">
                  <c:v>-2.6340061006556681</c:v>
                </c:pt>
                <c:pt idx="54">
                  <c:v>-2.6340061006556681</c:v>
                </c:pt>
                <c:pt idx="55">
                  <c:v>-2.6340061006556681</c:v>
                </c:pt>
                <c:pt idx="56">
                  <c:v>-2.6340061006556681</c:v>
                </c:pt>
                <c:pt idx="57">
                  <c:v>-2.6340061006556681</c:v>
                </c:pt>
                <c:pt idx="58">
                  <c:v>-2.6340061006556681</c:v>
                </c:pt>
                <c:pt idx="59">
                  <c:v>-2.6340061006556681</c:v>
                </c:pt>
                <c:pt idx="60">
                  <c:v>-2.6340061006556681</c:v>
                </c:pt>
                <c:pt idx="61">
                  <c:v>-2.6340061006556681</c:v>
                </c:pt>
                <c:pt idx="62">
                  <c:v>-2.6340061006556681</c:v>
                </c:pt>
                <c:pt idx="63">
                  <c:v>-2.6340061006556681</c:v>
                </c:pt>
                <c:pt idx="64">
                  <c:v>-2.6340061006556681</c:v>
                </c:pt>
                <c:pt idx="65">
                  <c:v>-2.6340061006556681</c:v>
                </c:pt>
                <c:pt idx="66">
                  <c:v>-2.6340061006556681</c:v>
                </c:pt>
                <c:pt idx="67">
                  <c:v>-2.6340061006556681</c:v>
                </c:pt>
                <c:pt idx="68">
                  <c:v>-2.6340061006556681</c:v>
                </c:pt>
                <c:pt idx="69">
                  <c:v>-2.6340061006556681</c:v>
                </c:pt>
                <c:pt idx="70">
                  <c:v>-2.6340061006556681</c:v>
                </c:pt>
                <c:pt idx="71">
                  <c:v>-2.6340061006556681</c:v>
                </c:pt>
                <c:pt idx="72">
                  <c:v>-2.6340061006556681</c:v>
                </c:pt>
                <c:pt idx="73">
                  <c:v>-2.6340061006556681</c:v>
                </c:pt>
                <c:pt idx="74">
                  <c:v>-2.6340061006556681</c:v>
                </c:pt>
                <c:pt idx="75">
                  <c:v>-2.6340061006556681</c:v>
                </c:pt>
                <c:pt idx="76">
                  <c:v>-2.6340061006556681</c:v>
                </c:pt>
                <c:pt idx="77">
                  <c:v>-2.6340061006556681</c:v>
                </c:pt>
                <c:pt idx="78">
                  <c:v>-2.6340061006556681</c:v>
                </c:pt>
                <c:pt idx="79">
                  <c:v>-2.6340061006556681</c:v>
                </c:pt>
                <c:pt idx="80">
                  <c:v>-2.6340061006556681</c:v>
                </c:pt>
                <c:pt idx="81">
                  <c:v>-2.6340061006556681</c:v>
                </c:pt>
                <c:pt idx="82">
                  <c:v>-2.6340061006556681</c:v>
                </c:pt>
                <c:pt idx="83">
                  <c:v>-2.6340061006556681</c:v>
                </c:pt>
                <c:pt idx="84">
                  <c:v>-2.6340061006556681</c:v>
                </c:pt>
                <c:pt idx="85">
                  <c:v>-2.6340061006556681</c:v>
                </c:pt>
                <c:pt idx="86">
                  <c:v>-2.6340061006556681</c:v>
                </c:pt>
                <c:pt idx="87">
                  <c:v>-2.6340061006556681</c:v>
                </c:pt>
                <c:pt idx="88">
                  <c:v>-2.6340061006556681</c:v>
                </c:pt>
                <c:pt idx="89">
                  <c:v>-2.6340061006556681</c:v>
                </c:pt>
                <c:pt idx="90">
                  <c:v>-17.945345508567414</c:v>
                </c:pt>
                <c:pt idx="91">
                  <c:v>-17.945345508567414</c:v>
                </c:pt>
                <c:pt idx="92">
                  <c:v>-17.945345508567414</c:v>
                </c:pt>
                <c:pt idx="93">
                  <c:v>-17.945345508567414</c:v>
                </c:pt>
                <c:pt idx="94">
                  <c:v>-17.945345508567414</c:v>
                </c:pt>
                <c:pt idx="95">
                  <c:v>-17.945345508567414</c:v>
                </c:pt>
                <c:pt idx="96">
                  <c:v>-17.945345508567414</c:v>
                </c:pt>
                <c:pt idx="97">
                  <c:v>-17.945345508567414</c:v>
                </c:pt>
                <c:pt idx="98">
                  <c:v>-17.945345508567414</c:v>
                </c:pt>
                <c:pt idx="99">
                  <c:v>-17.945345508567414</c:v>
                </c:pt>
                <c:pt idx="100">
                  <c:v>-17.945345508567414</c:v>
                </c:pt>
                <c:pt idx="101">
                  <c:v>-17.945345508567414</c:v>
                </c:pt>
                <c:pt idx="102">
                  <c:v>-17.945345508567414</c:v>
                </c:pt>
                <c:pt idx="103">
                  <c:v>-17.945345508567414</c:v>
                </c:pt>
                <c:pt idx="104">
                  <c:v>-17.945345508567414</c:v>
                </c:pt>
                <c:pt idx="105">
                  <c:v>-17.945345508567414</c:v>
                </c:pt>
                <c:pt idx="106">
                  <c:v>-17.945345508567414</c:v>
                </c:pt>
                <c:pt idx="107">
                  <c:v>-17.945345508567414</c:v>
                </c:pt>
                <c:pt idx="108">
                  <c:v>-17.945345508567414</c:v>
                </c:pt>
                <c:pt idx="109">
                  <c:v>-17.945345508567414</c:v>
                </c:pt>
                <c:pt idx="110">
                  <c:v>-17.945345508567414</c:v>
                </c:pt>
                <c:pt idx="111">
                  <c:v>-17.945345508567414</c:v>
                </c:pt>
                <c:pt idx="112">
                  <c:v>-17.945345508567414</c:v>
                </c:pt>
                <c:pt idx="113">
                  <c:v>-17.945345508567414</c:v>
                </c:pt>
                <c:pt idx="114">
                  <c:v>-17.945345508567414</c:v>
                </c:pt>
                <c:pt idx="115">
                  <c:v>-17.945345508567414</c:v>
                </c:pt>
                <c:pt idx="116">
                  <c:v>-17.945345508567414</c:v>
                </c:pt>
                <c:pt idx="117">
                  <c:v>-17.945345508567414</c:v>
                </c:pt>
                <c:pt idx="118">
                  <c:v>-17.945345508567414</c:v>
                </c:pt>
                <c:pt idx="119">
                  <c:v>-17.945345508567414</c:v>
                </c:pt>
                <c:pt idx="120">
                  <c:v>-17.945345508567414</c:v>
                </c:pt>
                <c:pt idx="121">
                  <c:v>-17.945345508567414</c:v>
                </c:pt>
                <c:pt idx="122">
                  <c:v>-17.945345508567414</c:v>
                </c:pt>
                <c:pt idx="123">
                  <c:v>-17.945345508567414</c:v>
                </c:pt>
                <c:pt idx="124">
                  <c:v>-17.945345508567414</c:v>
                </c:pt>
                <c:pt idx="125">
                  <c:v>-17.945345508567414</c:v>
                </c:pt>
                <c:pt idx="126">
                  <c:v>-17.945345508567414</c:v>
                </c:pt>
                <c:pt idx="127">
                  <c:v>-17.945345508567414</c:v>
                </c:pt>
                <c:pt idx="128">
                  <c:v>-17.945345508567414</c:v>
                </c:pt>
                <c:pt idx="129">
                  <c:v>-17.945345508567414</c:v>
                </c:pt>
                <c:pt idx="130">
                  <c:v>-17.945345508567414</c:v>
                </c:pt>
                <c:pt idx="131">
                  <c:v>-17.945345508567414</c:v>
                </c:pt>
                <c:pt idx="132">
                  <c:v>-17.945345508567414</c:v>
                </c:pt>
                <c:pt idx="133">
                  <c:v>-17.945345508567414</c:v>
                </c:pt>
                <c:pt idx="134">
                  <c:v>-17.945345508567414</c:v>
                </c:pt>
                <c:pt idx="135">
                  <c:v>-17.945345508567414</c:v>
                </c:pt>
                <c:pt idx="136">
                  <c:v>-17.945345508567414</c:v>
                </c:pt>
                <c:pt idx="137">
                  <c:v>-17.945345508567414</c:v>
                </c:pt>
                <c:pt idx="138">
                  <c:v>-17.945345508567414</c:v>
                </c:pt>
                <c:pt idx="139">
                  <c:v>-17.945345508567414</c:v>
                </c:pt>
                <c:pt idx="140">
                  <c:v>-17.945345508567414</c:v>
                </c:pt>
                <c:pt idx="141">
                  <c:v>-17.945345508567414</c:v>
                </c:pt>
                <c:pt idx="142">
                  <c:v>-17.945345508567414</c:v>
                </c:pt>
                <c:pt idx="143">
                  <c:v>-17.945345508567414</c:v>
                </c:pt>
                <c:pt idx="144">
                  <c:v>-17.945345508567414</c:v>
                </c:pt>
                <c:pt idx="145">
                  <c:v>-17.945345508567414</c:v>
                </c:pt>
                <c:pt idx="146">
                  <c:v>-17.945345508567414</c:v>
                </c:pt>
                <c:pt idx="147">
                  <c:v>-17.945345508567414</c:v>
                </c:pt>
                <c:pt idx="148">
                  <c:v>-17.945345508567414</c:v>
                </c:pt>
                <c:pt idx="149">
                  <c:v>-17.945345508567414</c:v>
                </c:pt>
                <c:pt idx="150">
                  <c:v>-17.945345508567414</c:v>
                </c:pt>
                <c:pt idx="151">
                  <c:v>-17.945345508567414</c:v>
                </c:pt>
                <c:pt idx="152">
                  <c:v>-17.945345508567414</c:v>
                </c:pt>
                <c:pt idx="153">
                  <c:v>-17.945345508567414</c:v>
                </c:pt>
                <c:pt idx="154">
                  <c:v>-17.945345508567414</c:v>
                </c:pt>
                <c:pt idx="155">
                  <c:v>-17.945345508567414</c:v>
                </c:pt>
                <c:pt idx="156">
                  <c:v>-17.945345508567414</c:v>
                </c:pt>
                <c:pt idx="157">
                  <c:v>-17.945345508567414</c:v>
                </c:pt>
                <c:pt idx="158">
                  <c:v>-17.945345508567414</c:v>
                </c:pt>
                <c:pt idx="159">
                  <c:v>-17.945345508567414</c:v>
                </c:pt>
                <c:pt idx="160">
                  <c:v>-17.945345508567414</c:v>
                </c:pt>
                <c:pt idx="161">
                  <c:v>-17.945345508567414</c:v>
                </c:pt>
                <c:pt idx="162">
                  <c:v>-17.945345508567414</c:v>
                </c:pt>
                <c:pt idx="163">
                  <c:v>-17.945345508567414</c:v>
                </c:pt>
                <c:pt idx="164">
                  <c:v>-17.945345508567414</c:v>
                </c:pt>
                <c:pt idx="165">
                  <c:v>-17.945345508567414</c:v>
                </c:pt>
                <c:pt idx="166">
                  <c:v>-17.945345508567414</c:v>
                </c:pt>
                <c:pt idx="167">
                  <c:v>-17.945345508567414</c:v>
                </c:pt>
                <c:pt idx="168">
                  <c:v>-17.945345508567414</c:v>
                </c:pt>
                <c:pt idx="169">
                  <c:v>-17.945345508567414</c:v>
                </c:pt>
                <c:pt idx="170">
                  <c:v>-17.945345508567414</c:v>
                </c:pt>
                <c:pt idx="171">
                  <c:v>-17.945345508567414</c:v>
                </c:pt>
                <c:pt idx="172">
                  <c:v>-17.945345508567414</c:v>
                </c:pt>
                <c:pt idx="173">
                  <c:v>-17.945345508567414</c:v>
                </c:pt>
                <c:pt idx="174">
                  <c:v>-17.945345508567414</c:v>
                </c:pt>
                <c:pt idx="175">
                  <c:v>-17.945345508567414</c:v>
                </c:pt>
                <c:pt idx="176">
                  <c:v>-17.945345508567414</c:v>
                </c:pt>
                <c:pt idx="177">
                  <c:v>-17.945345508567414</c:v>
                </c:pt>
                <c:pt idx="178">
                  <c:v>-17.945345508567414</c:v>
                </c:pt>
                <c:pt idx="179">
                  <c:v>-17.945345508567414</c:v>
                </c:pt>
                <c:pt idx="180">
                  <c:v>-17.945345508567414</c:v>
                </c:pt>
                <c:pt idx="181">
                  <c:v>-6.3388432515668569</c:v>
                </c:pt>
                <c:pt idx="182">
                  <c:v>-6.3388432515668569</c:v>
                </c:pt>
                <c:pt idx="183">
                  <c:v>-6.3388432515668569</c:v>
                </c:pt>
                <c:pt idx="184">
                  <c:v>-6.3388432515668569</c:v>
                </c:pt>
                <c:pt idx="185">
                  <c:v>-6.3388432515668569</c:v>
                </c:pt>
                <c:pt idx="186">
                  <c:v>-6.3388432515668569</c:v>
                </c:pt>
                <c:pt idx="187">
                  <c:v>-6.3388432515668569</c:v>
                </c:pt>
                <c:pt idx="188">
                  <c:v>-6.3388432515668569</c:v>
                </c:pt>
                <c:pt idx="189">
                  <c:v>-6.3388432515668569</c:v>
                </c:pt>
                <c:pt idx="190">
                  <c:v>-6.3388432515668569</c:v>
                </c:pt>
                <c:pt idx="191">
                  <c:v>-6.3388432515668569</c:v>
                </c:pt>
                <c:pt idx="192">
                  <c:v>-6.3388432515668569</c:v>
                </c:pt>
                <c:pt idx="193">
                  <c:v>-6.3388432515668569</c:v>
                </c:pt>
                <c:pt idx="194">
                  <c:v>-6.3388432515668569</c:v>
                </c:pt>
                <c:pt idx="195">
                  <c:v>-6.3388432515668569</c:v>
                </c:pt>
                <c:pt idx="196">
                  <c:v>-6.3388432515668569</c:v>
                </c:pt>
                <c:pt idx="197">
                  <c:v>-6.3388432515668569</c:v>
                </c:pt>
                <c:pt idx="198">
                  <c:v>-6.3388432515668569</c:v>
                </c:pt>
                <c:pt idx="199">
                  <c:v>-6.3388432515668569</c:v>
                </c:pt>
                <c:pt idx="200">
                  <c:v>-6.3388432515668569</c:v>
                </c:pt>
                <c:pt idx="201">
                  <c:v>-6.3388432515668569</c:v>
                </c:pt>
                <c:pt idx="202">
                  <c:v>-6.3388432515668569</c:v>
                </c:pt>
                <c:pt idx="203">
                  <c:v>-6.3388432515668569</c:v>
                </c:pt>
                <c:pt idx="204">
                  <c:v>-6.3388432515668569</c:v>
                </c:pt>
                <c:pt idx="205">
                  <c:v>-6.3388432515668569</c:v>
                </c:pt>
                <c:pt idx="206">
                  <c:v>-6.3388432515668569</c:v>
                </c:pt>
                <c:pt idx="207">
                  <c:v>-6.3388432515668569</c:v>
                </c:pt>
                <c:pt idx="208">
                  <c:v>-6.3388432515668569</c:v>
                </c:pt>
                <c:pt idx="209">
                  <c:v>-6.3388432515668569</c:v>
                </c:pt>
                <c:pt idx="210">
                  <c:v>-6.3388432515668569</c:v>
                </c:pt>
                <c:pt idx="211">
                  <c:v>-6.3388432515668569</c:v>
                </c:pt>
                <c:pt idx="212">
                  <c:v>-6.3388432515668569</c:v>
                </c:pt>
                <c:pt idx="213">
                  <c:v>-6.3388432515668569</c:v>
                </c:pt>
                <c:pt idx="214">
                  <c:v>-6.3388432515668569</c:v>
                </c:pt>
                <c:pt idx="215">
                  <c:v>-6.3388432515668569</c:v>
                </c:pt>
                <c:pt idx="216">
                  <c:v>-6.3388432515668569</c:v>
                </c:pt>
                <c:pt idx="217">
                  <c:v>-6.3388432515668569</c:v>
                </c:pt>
                <c:pt idx="218">
                  <c:v>-6.3388432515668569</c:v>
                </c:pt>
                <c:pt idx="219">
                  <c:v>-6.3388432515668569</c:v>
                </c:pt>
                <c:pt idx="220">
                  <c:v>-6.3388432515668569</c:v>
                </c:pt>
                <c:pt idx="221">
                  <c:v>-6.3388432515668569</c:v>
                </c:pt>
                <c:pt idx="222">
                  <c:v>-6.3388432515668569</c:v>
                </c:pt>
                <c:pt idx="223">
                  <c:v>-6.3388432515668569</c:v>
                </c:pt>
                <c:pt idx="224">
                  <c:v>-6.3388432515668569</c:v>
                </c:pt>
                <c:pt idx="225">
                  <c:v>-6.3388432515668569</c:v>
                </c:pt>
                <c:pt idx="226">
                  <c:v>-6.3388432515668569</c:v>
                </c:pt>
                <c:pt idx="227">
                  <c:v>-6.3388432515668569</c:v>
                </c:pt>
                <c:pt idx="228">
                  <c:v>-6.3388432515668569</c:v>
                </c:pt>
                <c:pt idx="229">
                  <c:v>-6.3388432515668569</c:v>
                </c:pt>
                <c:pt idx="230">
                  <c:v>-6.3388432515668569</c:v>
                </c:pt>
                <c:pt idx="231">
                  <c:v>-6.3388432515668569</c:v>
                </c:pt>
                <c:pt idx="232">
                  <c:v>-6.3388432515668569</c:v>
                </c:pt>
                <c:pt idx="233">
                  <c:v>-6.3388432515668569</c:v>
                </c:pt>
                <c:pt idx="234">
                  <c:v>-6.3388432515668569</c:v>
                </c:pt>
                <c:pt idx="235">
                  <c:v>-6.3388432515668569</c:v>
                </c:pt>
                <c:pt idx="236">
                  <c:v>-6.3388432515668569</c:v>
                </c:pt>
                <c:pt idx="237">
                  <c:v>-6.3388432515668569</c:v>
                </c:pt>
                <c:pt idx="238">
                  <c:v>-6.3388432515668569</c:v>
                </c:pt>
                <c:pt idx="239">
                  <c:v>-6.3388432515668569</c:v>
                </c:pt>
                <c:pt idx="240">
                  <c:v>-6.3388432515668569</c:v>
                </c:pt>
                <c:pt idx="241">
                  <c:v>-6.3388432515668569</c:v>
                </c:pt>
                <c:pt idx="242">
                  <c:v>-6.3388432515668569</c:v>
                </c:pt>
                <c:pt idx="243">
                  <c:v>-6.3388432515668569</c:v>
                </c:pt>
                <c:pt idx="244">
                  <c:v>-6.3388432515668569</c:v>
                </c:pt>
                <c:pt idx="245">
                  <c:v>-6.3388432515668569</c:v>
                </c:pt>
                <c:pt idx="246">
                  <c:v>-6.3388432515668569</c:v>
                </c:pt>
                <c:pt idx="247">
                  <c:v>-6.3388432515668569</c:v>
                </c:pt>
                <c:pt idx="248">
                  <c:v>-6.3388432515668569</c:v>
                </c:pt>
                <c:pt idx="249">
                  <c:v>-6.3388432515668569</c:v>
                </c:pt>
                <c:pt idx="250">
                  <c:v>-6.3388432515668569</c:v>
                </c:pt>
                <c:pt idx="251">
                  <c:v>-6.3388432515668569</c:v>
                </c:pt>
                <c:pt idx="252">
                  <c:v>-6.3388432515668569</c:v>
                </c:pt>
                <c:pt idx="253">
                  <c:v>-6.3388432515668569</c:v>
                </c:pt>
                <c:pt idx="254">
                  <c:v>-6.3388432515668569</c:v>
                </c:pt>
                <c:pt idx="255">
                  <c:v>-6.3388432515668569</c:v>
                </c:pt>
                <c:pt idx="256">
                  <c:v>-6.3388432515668569</c:v>
                </c:pt>
                <c:pt idx="257">
                  <c:v>-6.3388432515668569</c:v>
                </c:pt>
                <c:pt idx="258">
                  <c:v>-6.3388432515668569</c:v>
                </c:pt>
                <c:pt idx="259">
                  <c:v>-6.3388432515668569</c:v>
                </c:pt>
                <c:pt idx="260">
                  <c:v>-6.3388432515668569</c:v>
                </c:pt>
                <c:pt idx="261">
                  <c:v>-6.3388432515668569</c:v>
                </c:pt>
                <c:pt idx="262">
                  <c:v>-6.3388432515668569</c:v>
                </c:pt>
                <c:pt idx="263">
                  <c:v>-6.3388432515668569</c:v>
                </c:pt>
                <c:pt idx="264">
                  <c:v>-6.3388432515668569</c:v>
                </c:pt>
                <c:pt idx="265">
                  <c:v>-6.3388432515668569</c:v>
                </c:pt>
                <c:pt idx="266">
                  <c:v>-6.3388432515668569</c:v>
                </c:pt>
                <c:pt idx="267">
                  <c:v>-6.3388432515668569</c:v>
                </c:pt>
                <c:pt idx="268">
                  <c:v>-6.3388432515668569</c:v>
                </c:pt>
                <c:pt idx="269">
                  <c:v>-6.3388432515668569</c:v>
                </c:pt>
                <c:pt idx="270">
                  <c:v>-6.3388432515668569</c:v>
                </c:pt>
                <c:pt idx="271">
                  <c:v>-6.3388432515668569</c:v>
                </c:pt>
                <c:pt idx="272">
                  <c:v>-6.3388432515668569</c:v>
                </c:pt>
                <c:pt idx="273">
                  <c:v>-6.8493080419468839</c:v>
                </c:pt>
                <c:pt idx="274">
                  <c:v>-6.8493080419468839</c:v>
                </c:pt>
                <c:pt idx="275">
                  <c:v>-6.8493080419468839</c:v>
                </c:pt>
                <c:pt idx="276">
                  <c:v>-6.8493080419468839</c:v>
                </c:pt>
                <c:pt idx="277">
                  <c:v>-6.8493080419468839</c:v>
                </c:pt>
                <c:pt idx="278">
                  <c:v>-6.8493080419468839</c:v>
                </c:pt>
                <c:pt idx="279">
                  <c:v>-6.8493080419468839</c:v>
                </c:pt>
                <c:pt idx="280">
                  <c:v>-6.8493080419468839</c:v>
                </c:pt>
                <c:pt idx="281">
                  <c:v>-6.8493080419468839</c:v>
                </c:pt>
                <c:pt idx="282">
                  <c:v>-6.8493080419468839</c:v>
                </c:pt>
                <c:pt idx="283">
                  <c:v>-6.8493080419468839</c:v>
                </c:pt>
                <c:pt idx="284">
                  <c:v>-6.8493080419468839</c:v>
                </c:pt>
                <c:pt idx="285">
                  <c:v>-6.8493080419468839</c:v>
                </c:pt>
                <c:pt idx="286">
                  <c:v>-6.8493080419468839</c:v>
                </c:pt>
                <c:pt idx="287">
                  <c:v>-6.8493080419468839</c:v>
                </c:pt>
                <c:pt idx="288">
                  <c:v>-6.8493080419468839</c:v>
                </c:pt>
                <c:pt idx="289">
                  <c:v>-6.8493080419468839</c:v>
                </c:pt>
                <c:pt idx="290">
                  <c:v>-6.8493080419468839</c:v>
                </c:pt>
                <c:pt idx="291">
                  <c:v>-6.8493080419468839</c:v>
                </c:pt>
                <c:pt idx="292">
                  <c:v>-6.8493080419468839</c:v>
                </c:pt>
                <c:pt idx="293">
                  <c:v>-6.8493080419468839</c:v>
                </c:pt>
                <c:pt idx="294">
                  <c:v>-6.8493080419468839</c:v>
                </c:pt>
                <c:pt idx="295">
                  <c:v>-6.8493080419468839</c:v>
                </c:pt>
                <c:pt idx="296">
                  <c:v>-6.8493080419468839</c:v>
                </c:pt>
                <c:pt idx="297">
                  <c:v>-6.8493080419468839</c:v>
                </c:pt>
                <c:pt idx="298">
                  <c:v>-6.8493080419468839</c:v>
                </c:pt>
                <c:pt idx="299">
                  <c:v>-6.8493080419468839</c:v>
                </c:pt>
                <c:pt idx="300">
                  <c:v>-6.8493080419468839</c:v>
                </c:pt>
                <c:pt idx="301">
                  <c:v>-6.8493080419468839</c:v>
                </c:pt>
                <c:pt idx="302">
                  <c:v>-6.8493080419468839</c:v>
                </c:pt>
                <c:pt idx="303">
                  <c:v>-6.8493080419468839</c:v>
                </c:pt>
                <c:pt idx="304">
                  <c:v>-6.8493080419468839</c:v>
                </c:pt>
                <c:pt idx="305">
                  <c:v>-6.8493080419468839</c:v>
                </c:pt>
                <c:pt idx="306">
                  <c:v>-6.8493080419468839</c:v>
                </c:pt>
                <c:pt idx="307">
                  <c:v>-6.8493080419468839</c:v>
                </c:pt>
                <c:pt idx="308">
                  <c:v>-6.8493080419468839</c:v>
                </c:pt>
                <c:pt idx="309">
                  <c:v>-6.8493080419468839</c:v>
                </c:pt>
                <c:pt idx="310">
                  <c:v>-6.8493080419468839</c:v>
                </c:pt>
                <c:pt idx="311">
                  <c:v>-6.8493080419468839</c:v>
                </c:pt>
                <c:pt idx="312">
                  <c:v>-6.8493080419468839</c:v>
                </c:pt>
                <c:pt idx="313">
                  <c:v>-6.8493080419468839</c:v>
                </c:pt>
                <c:pt idx="314">
                  <c:v>-6.8493080419468839</c:v>
                </c:pt>
                <c:pt idx="315">
                  <c:v>-6.8493080419468839</c:v>
                </c:pt>
                <c:pt idx="316">
                  <c:v>-6.8493080419468839</c:v>
                </c:pt>
                <c:pt idx="317">
                  <c:v>-6.8493080419468839</c:v>
                </c:pt>
                <c:pt idx="318">
                  <c:v>-6.8493080419468839</c:v>
                </c:pt>
                <c:pt idx="319">
                  <c:v>-6.8493080419468839</c:v>
                </c:pt>
                <c:pt idx="320">
                  <c:v>-6.8493080419468839</c:v>
                </c:pt>
                <c:pt idx="321">
                  <c:v>-6.8493080419468839</c:v>
                </c:pt>
                <c:pt idx="322">
                  <c:v>-6.8493080419468839</c:v>
                </c:pt>
                <c:pt idx="323">
                  <c:v>-6.8493080419468839</c:v>
                </c:pt>
                <c:pt idx="324">
                  <c:v>-6.8493080419468839</c:v>
                </c:pt>
                <c:pt idx="325">
                  <c:v>-6.8493080419468839</c:v>
                </c:pt>
                <c:pt idx="326">
                  <c:v>-6.8493080419468839</c:v>
                </c:pt>
                <c:pt idx="327">
                  <c:v>-6.8493080419468839</c:v>
                </c:pt>
                <c:pt idx="328">
                  <c:v>-6.8493080419468839</c:v>
                </c:pt>
                <c:pt idx="329">
                  <c:v>-6.8493080419468839</c:v>
                </c:pt>
                <c:pt idx="330">
                  <c:v>-6.8493080419468839</c:v>
                </c:pt>
                <c:pt idx="331">
                  <c:v>-6.8493080419468839</c:v>
                </c:pt>
                <c:pt idx="332">
                  <c:v>-6.8493080419468839</c:v>
                </c:pt>
                <c:pt idx="333">
                  <c:v>-6.8493080419468839</c:v>
                </c:pt>
                <c:pt idx="334">
                  <c:v>-6.8493080419468839</c:v>
                </c:pt>
                <c:pt idx="335">
                  <c:v>-6.8493080419468839</c:v>
                </c:pt>
                <c:pt idx="336">
                  <c:v>-6.8493080419468839</c:v>
                </c:pt>
                <c:pt idx="337">
                  <c:v>-6.8493080419468839</c:v>
                </c:pt>
                <c:pt idx="338">
                  <c:v>-6.8493080419468839</c:v>
                </c:pt>
                <c:pt idx="339">
                  <c:v>-6.8493080419468839</c:v>
                </c:pt>
                <c:pt idx="340">
                  <c:v>-6.8493080419468839</c:v>
                </c:pt>
                <c:pt idx="341">
                  <c:v>-6.8493080419468839</c:v>
                </c:pt>
                <c:pt idx="342">
                  <c:v>-6.8493080419468839</c:v>
                </c:pt>
                <c:pt idx="343">
                  <c:v>-6.8493080419468839</c:v>
                </c:pt>
                <c:pt idx="344">
                  <c:v>-6.8493080419468839</c:v>
                </c:pt>
                <c:pt idx="345">
                  <c:v>-6.8493080419468839</c:v>
                </c:pt>
                <c:pt idx="346">
                  <c:v>-6.8493080419468839</c:v>
                </c:pt>
                <c:pt idx="347">
                  <c:v>-6.8493080419468839</c:v>
                </c:pt>
                <c:pt idx="348">
                  <c:v>-6.8493080419468839</c:v>
                </c:pt>
                <c:pt idx="349">
                  <c:v>-6.8493080419468839</c:v>
                </c:pt>
                <c:pt idx="350">
                  <c:v>-6.8493080419468839</c:v>
                </c:pt>
                <c:pt idx="351">
                  <c:v>-6.8493080419468839</c:v>
                </c:pt>
                <c:pt idx="352">
                  <c:v>-6.8493080419468839</c:v>
                </c:pt>
                <c:pt idx="353">
                  <c:v>-6.8493080419468839</c:v>
                </c:pt>
                <c:pt idx="354">
                  <c:v>-6.8493080419468839</c:v>
                </c:pt>
                <c:pt idx="355">
                  <c:v>-6.8493080419468839</c:v>
                </c:pt>
                <c:pt idx="356">
                  <c:v>-6.8493080419468839</c:v>
                </c:pt>
                <c:pt idx="357">
                  <c:v>-6.8493080419468839</c:v>
                </c:pt>
                <c:pt idx="358">
                  <c:v>-6.8493080419468839</c:v>
                </c:pt>
                <c:pt idx="359">
                  <c:v>-6.8493080419468839</c:v>
                </c:pt>
                <c:pt idx="360">
                  <c:v>-6.8493080419468839</c:v>
                </c:pt>
                <c:pt idx="361">
                  <c:v>-6.8493080419468839</c:v>
                </c:pt>
                <c:pt idx="362">
                  <c:v>-6.8493080419468839</c:v>
                </c:pt>
                <c:pt idx="363">
                  <c:v>-6.8493080419468839</c:v>
                </c:pt>
                <c:pt idx="364">
                  <c:v>-6.8493080419468839</c:v>
                </c:pt>
                <c:pt idx="365">
                  <c:v>-5.398189447493877</c:v>
                </c:pt>
                <c:pt idx="366">
                  <c:v>-5.398189447493877</c:v>
                </c:pt>
                <c:pt idx="367">
                  <c:v>-5.398189447493877</c:v>
                </c:pt>
                <c:pt idx="368">
                  <c:v>-5.398189447493877</c:v>
                </c:pt>
                <c:pt idx="369">
                  <c:v>-5.398189447493877</c:v>
                </c:pt>
                <c:pt idx="370">
                  <c:v>-5.398189447493877</c:v>
                </c:pt>
                <c:pt idx="371">
                  <c:v>-5.398189447493877</c:v>
                </c:pt>
                <c:pt idx="372">
                  <c:v>-5.398189447493877</c:v>
                </c:pt>
                <c:pt idx="373">
                  <c:v>-5.398189447493877</c:v>
                </c:pt>
                <c:pt idx="374">
                  <c:v>-5.398189447493877</c:v>
                </c:pt>
                <c:pt idx="375">
                  <c:v>-5.398189447493877</c:v>
                </c:pt>
                <c:pt idx="376">
                  <c:v>-5.398189447493877</c:v>
                </c:pt>
                <c:pt idx="377">
                  <c:v>-5.398189447493877</c:v>
                </c:pt>
                <c:pt idx="378">
                  <c:v>-5.398189447493877</c:v>
                </c:pt>
                <c:pt idx="379">
                  <c:v>-5.398189447493877</c:v>
                </c:pt>
                <c:pt idx="380">
                  <c:v>-5.398189447493877</c:v>
                </c:pt>
                <c:pt idx="381">
                  <c:v>-5.398189447493877</c:v>
                </c:pt>
                <c:pt idx="382">
                  <c:v>-5.398189447493877</c:v>
                </c:pt>
                <c:pt idx="383">
                  <c:v>-5.398189447493877</c:v>
                </c:pt>
                <c:pt idx="384">
                  <c:v>-5.398189447493877</c:v>
                </c:pt>
                <c:pt idx="385">
                  <c:v>-5.398189447493877</c:v>
                </c:pt>
                <c:pt idx="386">
                  <c:v>-5.398189447493877</c:v>
                </c:pt>
                <c:pt idx="387">
                  <c:v>-5.398189447493877</c:v>
                </c:pt>
                <c:pt idx="388">
                  <c:v>-5.398189447493877</c:v>
                </c:pt>
                <c:pt idx="389">
                  <c:v>-5.398189447493877</c:v>
                </c:pt>
                <c:pt idx="390">
                  <c:v>-5.398189447493877</c:v>
                </c:pt>
                <c:pt idx="391">
                  <c:v>-5.398189447493877</c:v>
                </c:pt>
                <c:pt idx="392">
                  <c:v>-5.398189447493877</c:v>
                </c:pt>
                <c:pt idx="393">
                  <c:v>-5.398189447493877</c:v>
                </c:pt>
                <c:pt idx="394">
                  <c:v>-5.398189447493877</c:v>
                </c:pt>
                <c:pt idx="395">
                  <c:v>-5.398189447493877</c:v>
                </c:pt>
                <c:pt idx="396">
                  <c:v>-5.398189447493877</c:v>
                </c:pt>
                <c:pt idx="397">
                  <c:v>-5.398189447493877</c:v>
                </c:pt>
                <c:pt idx="398">
                  <c:v>-5.398189447493877</c:v>
                </c:pt>
                <c:pt idx="399">
                  <c:v>-5.398189447493877</c:v>
                </c:pt>
                <c:pt idx="400">
                  <c:v>-5.398189447493877</c:v>
                </c:pt>
                <c:pt idx="401">
                  <c:v>-5.398189447493877</c:v>
                </c:pt>
                <c:pt idx="402">
                  <c:v>-5.398189447493877</c:v>
                </c:pt>
                <c:pt idx="403">
                  <c:v>-5.398189447493877</c:v>
                </c:pt>
                <c:pt idx="404">
                  <c:v>-5.398189447493877</c:v>
                </c:pt>
                <c:pt idx="405">
                  <c:v>-5.398189447493877</c:v>
                </c:pt>
                <c:pt idx="406">
                  <c:v>-5.398189447493877</c:v>
                </c:pt>
                <c:pt idx="407">
                  <c:v>-5.398189447493877</c:v>
                </c:pt>
                <c:pt idx="408">
                  <c:v>-5.398189447493877</c:v>
                </c:pt>
                <c:pt idx="409">
                  <c:v>-5.398189447493877</c:v>
                </c:pt>
                <c:pt idx="410">
                  <c:v>-5.398189447493877</c:v>
                </c:pt>
                <c:pt idx="411">
                  <c:v>-5.398189447493877</c:v>
                </c:pt>
                <c:pt idx="412">
                  <c:v>-5.398189447493877</c:v>
                </c:pt>
                <c:pt idx="413">
                  <c:v>-5.398189447493877</c:v>
                </c:pt>
                <c:pt idx="414">
                  <c:v>-5.398189447493877</c:v>
                </c:pt>
                <c:pt idx="415">
                  <c:v>-5.398189447493877</c:v>
                </c:pt>
                <c:pt idx="416">
                  <c:v>-5.398189447493877</c:v>
                </c:pt>
                <c:pt idx="417">
                  <c:v>-5.398189447493877</c:v>
                </c:pt>
                <c:pt idx="418">
                  <c:v>-5.398189447493877</c:v>
                </c:pt>
                <c:pt idx="419">
                  <c:v>-5.398189447493877</c:v>
                </c:pt>
                <c:pt idx="420">
                  <c:v>-5.398189447493877</c:v>
                </c:pt>
                <c:pt idx="421">
                  <c:v>-5.398189447493877</c:v>
                </c:pt>
                <c:pt idx="422">
                  <c:v>-5.398189447493877</c:v>
                </c:pt>
                <c:pt idx="423">
                  <c:v>-5.398189447493877</c:v>
                </c:pt>
                <c:pt idx="424">
                  <c:v>-5.398189447493877</c:v>
                </c:pt>
                <c:pt idx="425">
                  <c:v>-5.398189447493877</c:v>
                </c:pt>
                <c:pt idx="426">
                  <c:v>-5.398189447493877</c:v>
                </c:pt>
                <c:pt idx="427">
                  <c:v>-5.398189447493877</c:v>
                </c:pt>
                <c:pt idx="428">
                  <c:v>-5.398189447493877</c:v>
                </c:pt>
                <c:pt idx="429">
                  <c:v>-5.398189447493877</c:v>
                </c:pt>
                <c:pt idx="430">
                  <c:v>-5.398189447493877</c:v>
                </c:pt>
                <c:pt idx="431">
                  <c:v>-5.398189447493877</c:v>
                </c:pt>
                <c:pt idx="432">
                  <c:v>-5.398189447493877</c:v>
                </c:pt>
                <c:pt idx="433">
                  <c:v>-5.398189447493877</c:v>
                </c:pt>
                <c:pt idx="434">
                  <c:v>-5.398189447493877</c:v>
                </c:pt>
                <c:pt idx="435">
                  <c:v>-5.398189447493877</c:v>
                </c:pt>
                <c:pt idx="436">
                  <c:v>-5.398189447493877</c:v>
                </c:pt>
                <c:pt idx="437">
                  <c:v>-5.398189447493877</c:v>
                </c:pt>
                <c:pt idx="438">
                  <c:v>-5.398189447493877</c:v>
                </c:pt>
                <c:pt idx="439">
                  <c:v>-5.398189447493877</c:v>
                </c:pt>
                <c:pt idx="440">
                  <c:v>-5.398189447493877</c:v>
                </c:pt>
                <c:pt idx="441">
                  <c:v>-5.398189447493877</c:v>
                </c:pt>
                <c:pt idx="442">
                  <c:v>-5.398189447493877</c:v>
                </c:pt>
                <c:pt idx="443">
                  <c:v>-5.398189447493877</c:v>
                </c:pt>
                <c:pt idx="444">
                  <c:v>-5.398189447493877</c:v>
                </c:pt>
                <c:pt idx="445">
                  <c:v>-5.398189447493877</c:v>
                </c:pt>
                <c:pt idx="446">
                  <c:v>-5.398189447493877</c:v>
                </c:pt>
                <c:pt idx="447">
                  <c:v>-5.398189447493877</c:v>
                </c:pt>
                <c:pt idx="448">
                  <c:v>-5.398189447493877</c:v>
                </c:pt>
                <c:pt idx="449">
                  <c:v>-5.398189447493877</c:v>
                </c:pt>
                <c:pt idx="450">
                  <c:v>-5.398189447493877</c:v>
                </c:pt>
                <c:pt idx="451">
                  <c:v>-5.398189447493877</c:v>
                </c:pt>
                <c:pt idx="452">
                  <c:v>-5.398189447493877</c:v>
                </c:pt>
                <c:pt idx="453">
                  <c:v>-5.398189447493877</c:v>
                </c:pt>
                <c:pt idx="454">
                  <c:v>-5.398189447493877</c:v>
                </c:pt>
                <c:pt idx="455">
                  <c:v>16.487143521132026</c:v>
                </c:pt>
                <c:pt idx="456">
                  <c:v>16.487143521132026</c:v>
                </c:pt>
                <c:pt idx="457">
                  <c:v>16.487143521132026</c:v>
                </c:pt>
                <c:pt idx="458">
                  <c:v>16.487143521132026</c:v>
                </c:pt>
                <c:pt idx="459">
                  <c:v>16.487143521132026</c:v>
                </c:pt>
                <c:pt idx="460">
                  <c:v>16.487143521132026</c:v>
                </c:pt>
                <c:pt idx="461">
                  <c:v>16.487143521132026</c:v>
                </c:pt>
                <c:pt idx="462">
                  <c:v>16.487143521132026</c:v>
                </c:pt>
                <c:pt idx="463">
                  <c:v>16.487143521132026</c:v>
                </c:pt>
                <c:pt idx="464">
                  <c:v>16.487143521132026</c:v>
                </c:pt>
                <c:pt idx="465">
                  <c:v>16.487143521132026</c:v>
                </c:pt>
                <c:pt idx="466">
                  <c:v>16.487143521132026</c:v>
                </c:pt>
                <c:pt idx="467">
                  <c:v>16.487143521132026</c:v>
                </c:pt>
                <c:pt idx="468">
                  <c:v>16.487143521132026</c:v>
                </c:pt>
                <c:pt idx="469">
                  <c:v>16.487143521132026</c:v>
                </c:pt>
                <c:pt idx="470">
                  <c:v>16.487143521132026</c:v>
                </c:pt>
                <c:pt idx="471">
                  <c:v>16.487143521132026</c:v>
                </c:pt>
                <c:pt idx="472">
                  <c:v>16.487143521132026</c:v>
                </c:pt>
                <c:pt idx="473">
                  <c:v>16.487143521132026</c:v>
                </c:pt>
                <c:pt idx="474">
                  <c:v>16.487143521132026</c:v>
                </c:pt>
                <c:pt idx="475">
                  <c:v>16.487143521132026</c:v>
                </c:pt>
                <c:pt idx="476">
                  <c:v>16.487143521132026</c:v>
                </c:pt>
                <c:pt idx="477">
                  <c:v>16.487143521132026</c:v>
                </c:pt>
                <c:pt idx="478">
                  <c:v>16.487143521132026</c:v>
                </c:pt>
                <c:pt idx="479">
                  <c:v>16.487143521132026</c:v>
                </c:pt>
                <c:pt idx="480">
                  <c:v>16.487143521132026</c:v>
                </c:pt>
                <c:pt idx="481">
                  <c:v>16.487143521132026</c:v>
                </c:pt>
                <c:pt idx="482">
                  <c:v>16.487143521132026</c:v>
                </c:pt>
                <c:pt idx="483">
                  <c:v>16.487143521132026</c:v>
                </c:pt>
                <c:pt idx="484">
                  <c:v>16.487143521132026</c:v>
                </c:pt>
                <c:pt idx="485">
                  <c:v>16.487143521132026</c:v>
                </c:pt>
                <c:pt idx="486">
                  <c:v>16.487143521132026</c:v>
                </c:pt>
                <c:pt idx="487">
                  <c:v>16.487143521132026</c:v>
                </c:pt>
                <c:pt idx="488">
                  <c:v>16.487143521132026</c:v>
                </c:pt>
                <c:pt idx="489">
                  <c:v>16.487143521132026</c:v>
                </c:pt>
                <c:pt idx="490">
                  <c:v>16.487143521132026</c:v>
                </c:pt>
                <c:pt idx="491">
                  <c:v>16.487143521132026</c:v>
                </c:pt>
                <c:pt idx="492">
                  <c:v>16.487143521132026</c:v>
                </c:pt>
                <c:pt idx="493">
                  <c:v>16.487143521132026</c:v>
                </c:pt>
                <c:pt idx="494">
                  <c:v>16.487143521132026</c:v>
                </c:pt>
                <c:pt idx="495">
                  <c:v>16.487143521132026</c:v>
                </c:pt>
                <c:pt idx="496">
                  <c:v>16.487143521132026</c:v>
                </c:pt>
                <c:pt idx="497">
                  <c:v>16.487143521132026</c:v>
                </c:pt>
                <c:pt idx="498">
                  <c:v>16.487143521132026</c:v>
                </c:pt>
                <c:pt idx="499">
                  <c:v>16.487143521132026</c:v>
                </c:pt>
                <c:pt idx="500">
                  <c:v>16.487143521132026</c:v>
                </c:pt>
                <c:pt idx="501">
                  <c:v>16.487143521132026</c:v>
                </c:pt>
                <c:pt idx="502">
                  <c:v>16.487143521132026</c:v>
                </c:pt>
                <c:pt idx="503">
                  <c:v>16.487143521132026</c:v>
                </c:pt>
                <c:pt idx="504">
                  <c:v>16.487143521132026</c:v>
                </c:pt>
                <c:pt idx="505">
                  <c:v>16.487143521132026</c:v>
                </c:pt>
                <c:pt idx="506">
                  <c:v>16.487143521132026</c:v>
                </c:pt>
                <c:pt idx="507">
                  <c:v>16.487143521132026</c:v>
                </c:pt>
                <c:pt idx="508">
                  <c:v>16.487143521132026</c:v>
                </c:pt>
                <c:pt idx="509">
                  <c:v>16.487143521132026</c:v>
                </c:pt>
                <c:pt idx="510">
                  <c:v>16.487143521132026</c:v>
                </c:pt>
                <c:pt idx="511">
                  <c:v>16.487143521132026</c:v>
                </c:pt>
                <c:pt idx="512">
                  <c:v>16.487143521132026</c:v>
                </c:pt>
                <c:pt idx="513">
                  <c:v>16.487143521132026</c:v>
                </c:pt>
                <c:pt idx="514">
                  <c:v>16.487143521132026</c:v>
                </c:pt>
                <c:pt idx="515">
                  <c:v>16.487143521132026</c:v>
                </c:pt>
                <c:pt idx="516">
                  <c:v>16.487143521132026</c:v>
                </c:pt>
                <c:pt idx="517">
                  <c:v>16.487143521132026</c:v>
                </c:pt>
                <c:pt idx="518">
                  <c:v>16.487143521132026</c:v>
                </c:pt>
                <c:pt idx="519">
                  <c:v>16.487143521132026</c:v>
                </c:pt>
                <c:pt idx="520">
                  <c:v>16.487143521132026</c:v>
                </c:pt>
                <c:pt idx="521">
                  <c:v>16.487143521132026</c:v>
                </c:pt>
                <c:pt idx="522">
                  <c:v>16.487143521132026</c:v>
                </c:pt>
                <c:pt idx="523">
                  <c:v>16.487143521132026</c:v>
                </c:pt>
                <c:pt idx="524">
                  <c:v>16.487143521132026</c:v>
                </c:pt>
                <c:pt idx="525">
                  <c:v>16.487143521132026</c:v>
                </c:pt>
                <c:pt idx="526">
                  <c:v>16.487143521132026</c:v>
                </c:pt>
                <c:pt idx="527">
                  <c:v>16.487143521132026</c:v>
                </c:pt>
                <c:pt idx="528">
                  <c:v>16.487143521132026</c:v>
                </c:pt>
                <c:pt idx="529">
                  <c:v>16.487143521132026</c:v>
                </c:pt>
                <c:pt idx="530">
                  <c:v>16.487143521132026</c:v>
                </c:pt>
                <c:pt idx="531">
                  <c:v>16.487143521132026</c:v>
                </c:pt>
                <c:pt idx="532">
                  <c:v>16.487143521132026</c:v>
                </c:pt>
                <c:pt idx="533">
                  <c:v>16.487143521132026</c:v>
                </c:pt>
                <c:pt idx="534">
                  <c:v>16.487143521132026</c:v>
                </c:pt>
                <c:pt idx="535">
                  <c:v>16.487143521132026</c:v>
                </c:pt>
                <c:pt idx="536">
                  <c:v>16.487143521132026</c:v>
                </c:pt>
                <c:pt idx="537">
                  <c:v>16.487143521132026</c:v>
                </c:pt>
                <c:pt idx="538">
                  <c:v>16.487143521132026</c:v>
                </c:pt>
                <c:pt idx="539">
                  <c:v>16.487143521132026</c:v>
                </c:pt>
                <c:pt idx="540">
                  <c:v>16.487143521132026</c:v>
                </c:pt>
                <c:pt idx="541">
                  <c:v>16.487143521132026</c:v>
                </c:pt>
                <c:pt idx="542">
                  <c:v>16.487143521132026</c:v>
                </c:pt>
                <c:pt idx="543">
                  <c:v>16.487143521132026</c:v>
                </c:pt>
                <c:pt idx="544">
                  <c:v>16.487143521132026</c:v>
                </c:pt>
                <c:pt idx="545">
                  <c:v>16.487143521132026</c:v>
                </c:pt>
                <c:pt idx="546">
                  <c:v>4.3507361580501112</c:v>
                </c:pt>
                <c:pt idx="547">
                  <c:v>4.3507361580501112</c:v>
                </c:pt>
                <c:pt idx="548">
                  <c:v>4.3507361580501112</c:v>
                </c:pt>
                <c:pt idx="549">
                  <c:v>4.3507361580501112</c:v>
                </c:pt>
                <c:pt idx="550">
                  <c:v>4.3507361580501112</c:v>
                </c:pt>
                <c:pt idx="551">
                  <c:v>4.3507361580501112</c:v>
                </c:pt>
                <c:pt idx="552">
                  <c:v>4.3507361580501112</c:v>
                </c:pt>
                <c:pt idx="553">
                  <c:v>4.3507361580501112</c:v>
                </c:pt>
                <c:pt idx="554">
                  <c:v>4.3507361580501112</c:v>
                </c:pt>
                <c:pt idx="555">
                  <c:v>4.3507361580501112</c:v>
                </c:pt>
                <c:pt idx="556">
                  <c:v>4.3507361580501112</c:v>
                </c:pt>
                <c:pt idx="557">
                  <c:v>4.3507361580501112</c:v>
                </c:pt>
                <c:pt idx="558">
                  <c:v>4.3507361580501112</c:v>
                </c:pt>
                <c:pt idx="559">
                  <c:v>4.3507361580501112</c:v>
                </c:pt>
                <c:pt idx="560">
                  <c:v>4.3507361580501112</c:v>
                </c:pt>
                <c:pt idx="561">
                  <c:v>4.3507361580501112</c:v>
                </c:pt>
                <c:pt idx="562">
                  <c:v>4.3507361580501112</c:v>
                </c:pt>
                <c:pt idx="563">
                  <c:v>4.3507361580501112</c:v>
                </c:pt>
                <c:pt idx="564">
                  <c:v>4.3507361580501112</c:v>
                </c:pt>
                <c:pt idx="565">
                  <c:v>4.3507361580501112</c:v>
                </c:pt>
                <c:pt idx="566">
                  <c:v>4.3507361580501112</c:v>
                </c:pt>
                <c:pt idx="567">
                  <c:v>4.3507361580501112</c:v>
                </c:pt>
                <c:pt idx="568">
                  <c:v>4.3507361580501112</c:v>
                </c:pt>
                <c:pt idx="569">
                  <c:v>4.3507361580501112</c:v>
                </c:pt>
                <c:pt idx="570">
                  <c:v>4.3507361580501112</c:v>
                </c:pt>
                <c:pt idx="571">
                  <c:v>4.3507361580501112</c:v>
                </c:pt>
                <c:pt idx="572">
                  <c:v>4.3507361580501112</c:v>
                </c:pt>
                <c:pt idx="573">
                  <c:v>4.3507361580501112</c:v>
                </c:pt>
                <c:pt idx="574">
                  <c:v>4.3507361580501112</c:v>
                </c:pt>
                <c:pt idx="575">
                  <c:v>4.3507361580501112</c:v>
                </c:pt>
                <c:pt idx="576">
                  <c:v>4.3507361580501112</c:v>
                </c:pt>
                <c:pt idx="577">
                  <c:v>4.3507361580501112</c:v>
                </c:pt>
                <c:pt idx="578">
                  <c:v>4.3507361580501112</c:v>
                </c:pt>
                <c:pt idx="579">
                  <c:v>4.3507361580501112</c:v>
                </c:pt>
                <c:pt idx="580">
                  <c:v>4.3507361580501112</c:v>
                </c:pt>
                <c:pt idx="581">
                  <c:v>4.3507361580501112</c:v>
                </c:pt>
                <c:pt idx="582">
                  <c:v>4.3507361580501112</c:v>
                </c:pt>
                <c:pt idx="583">
                  <c:v>4.3507361580501112</c:v>
                </c:pt>
                <c:pt idx="584">
                  <c:v>4.3507361580501112</c:v>
                </c:pt>
                <c:pt idx="585">
                  <c:v>4.3507361580501112</c:v>
                </c:pt>
                <c:pt idx="586">
                  <c:v>4.3507361580501112</c:v>
                </c:pt>
                <c:pt idx="587">
                  <c:v>4.3507361580501112</c:v>
                </c:pt>
                <c:pt idx="588">
                  <c:v>4.3507361580501112</c:v>
                </c:pt>
                <c:pt idx="589">
                  <c:v>4.3507361580501112</c:v>
                </c:pt>
                <c:pt idx="590">
                  <c:v>4.3507361580501112</c:v>
                </c:pt>
                <c:pt idx="591">
                  <c:v>4.3507361580501112</c:v>
                </c:pt>
                <c:pt idx="592">
                  <c:v>4.3507361580501112</c:v>
                </c:pt>
                <c:pt idx="593">
                  <c:v>4.3507361580501112</c:v>
                </c:pt>
                <c:pt idx="594">
                  <c:v>4.3507361580501112</c:v>
                </c:pt>
                <c:pt idx="595">
                  <c:v>4.3507361580501112</c:v>
                </c:pt>
                <c:pt idx="596">
                  <c:v>4.3507361580501112</c:v>
                </c:pt>
                <c:pt idx="597">
                  <c:v>4.3507361580501112</c:v>
                </c:pt>
                <c:pt idx="598">
                  <c:v>4.3507361580501112</c:v>
                </c:pt>
                <c:pt idx="599">
                  <c:v>4.3507361580501112</c:v>
                </c:pt>
                <c:pt idx="600">
                  <c:v>4.3507361580501112</c:v>
                </c:pt>
                <c:pt idx="601">
                  <c:v>4.3507361580501112</c:v>
                </c:pt>
                <c:pt idx="602">
                  <c:v>4.3507361580501112</c:v>
                </c:pt>
                <c:pt idx="603">
                  <c:v>4.3507361580501112</c:v>
                </c:pt>
                <c:pt idx="604">
                  <c:v>4.3507361580501112</c:v>
                </c:pt>
                <c:pt idx="605">
                  <c:v>4.3507361580501112</c:v>
                </c:pt>
                <c:pt idx="606">
                  <c:v>4.3507361580501112</c:v>
                </c:pt>
                <c:pt idx="607">
                  <c:v>4.3507361580501112</c:v>
                </c:pt>
                <c:pt idx="608">
                  <c:v>4.3507361580501112</c:v>
                </c:pt>
                <c:pt idx="609">
                  <c:v>4.3507361580501112</c:v>
                </c:pt>
                <c:pt idx="610">
                  <c:v>4.3507361580501112</c:v>
                </c:pt>
                <c:pt idx="611">
                  <c:v>4.3507361580501112</c:v>
                </c:pt>
                <c:pt idx="612">
                  <c:v>4.3507361580501112</c:v>
                </c:pt>
                <c:pt idx="613">
                  <c:v>4.3507361580501112</c:v>
                </c:pt>
                <c:pt idx="614">
                  <c:v>4.3507361580501112</c:v>
                </c:pt>
                <c:pt idx="615">
                  <c:v>4.3507361580501112</c:v>
                </c:pt>
                <c:pt idx="616">
                  <c:v>4.3507361580501112</c:v>
                </c:pt>
                <c:pt idx="617">
                  <c:v>4.3507361580501112</c:v>
                </c:pt>
                <c:pt idx="618">
                  <c:v>4.3507361580501112</c:v>
                </c:pt>
                <c:pt idx="619">
                  <c:v>4.3507361580501112</c:v>
                </c:pt>
                <c:pt idx="620">
                  <c:v>4.3507361580501112</c:v>
                </c:pt>
                <c:pt idx="621">
                  <c:v>4.3507361580501112</c:v>
                </c:pt>
                <c:pt idx="622">
                  <c:v>4.3507361580501112</c:v>
                </c:pt>
                <c:pt idx="623">
                  <c:v>4.3507361580501112</c:v>
                </c:pt>
                <c:pt idx="624">
                  <c:v>4.3507361580501112</c:v>
                </c:pt>
                <c:pt idx="625">
                  <c:v>4.3507361580501112</c:v>
                </c:pt>
                <c:pt idx="626">
                  <c:v>4.3507361580501112</c:v>
                </c:pt>
                <c:pt idx="627">
                  <c:v>4.3507361580501112</c:v>
                </c:pt>
                <c:pt idx="628">
                  <c:v>4.3507361580501112</c:v>
                </c:pt>
                <c:pt idx="629">
                  <c:v>4.3507361580501112</c:v>
                </c:pt>
                <c:pt idx="630">
                  <c:v>4.3507361580501112</c:v>
                </c:pt>
                <c:pt idx="631">
                  <c:v>4.3507361580501112</c:v>
                </c:pt>
                <c:pt idx="632">
                  <c:v>4.3507361580501112</c:v>
                </c:pt>
                <c:pt idx="633">
                  <c:v>4.3507361580501112</c:v>
                </c:pt>
                <c:pt idx="634">
                  <c:v>4.3507361580501112</c:v>
                </c:pt>
                <c:pt idx="635">
                  <c:v>4.3507361580501112</c:v>
                </c:pt>
                <c:pt idx="636">
                  <c:v>4.3507361580501112</c:v>
                </c:pt>
                <c:pt idx="637">
                  <c:v>4.3507361580501112</c:v>
                </c:pt>
                <c:pt idx="638">
                  <c:v>5.8760669231323135</c:v>
                </c:pt>
                <c:pt idx="639">
                  <c:v>5.8760669231323135</c:v>
                </c:pt>
                <c:pt idx="640">
                  <c:v>5.8760669231323135</c:v>
                </c:pt>
                <c:pt idx="641">
                  <c:v>5.8760669231323135</c:v>
                </c:pt>
                <c:pt idx="642">
                  <c:v>5.8760669231323135</c:v>
                </c:pt>
                <c:pt idx="643">
                  <c:v>5.8760669231323135</c:v>
                </c:pt>
                <c:pt idx="644">
                  <c:v>5.8760669231323135</c:v>
                </c:pt>
                <c:pt idx="645">
                  <c:v>5.8760669231323135</c:v>
                </c:pt>
                <c:pt idx="646">
                  <c:v>5.8760669231323135</c:v>
                </c:pt>
                <c:pt idx="647">
                  <c:v>5.8760669231323135</c:v>
                </c:pt>
                <c:pt idx="648">
                  <c:v>5.8760669231323135</c:v>
                </c:pt>
                <c:pt idx="649">
                  <c:v>5.8760669231323135</c:v>
                </c:pt>
                <c:pt idx="650">
                  <c:v>5.8760669231323135</c:v>
                </c:pt>
                <c:pt idx="651">
                  <c:v>5.8760669231323135</c:v>
                </c:pt>
                <c:pt idx="652">
                  <c:v>5.8760669231323135</c:v>
                </c:pt>
                <c:pt idx="653">
                  <c:v>5.8760669231323135</c:v>
                </c:pt>
                <c:pt idx="654">
                  <c:v>5.8760669231323135</c:v>
                </c:pt>
                <c:pt idx="655">
                  <c:v>5.8760669231323135</c:v>
                </c:pt>
                <c:pt idx="656">
                  <c:v>5.8760669231323135</c:v>
                </c:pt>
                <c:pt idx="657">
                  <c:v>5.8760669231323135</c:v>
                </c:pt>
                <c:pt idx="658">
                  <c:v>5.8760669231323135</c:v>
                </c:pt>
                <c:pt idx="659">
                  <c:v>5.8760669231323135</c:v>
                </c:pt>
                <c:pt idx="660">
                  <c:v>5.8760669231323135</c:v>
                </c:pt>
                <c:pt idx="661">
                  <c:v>5.8760669231323135</c:v>
                </c:pt>
                <c:pt idx="662">
                  <c:v>5.8760669231323135</c:v>
                </c:pt>
                <c:pt idx="663">
                  <c:v>5.8760669231323135</c:v>
                </c:pt>
                <c:pt idx="664">
                  <c:v>5.8760669231323135</c:v>
                </c:pt>
                <c:pt idx="665">
                  <c:v>5.8760669231323135</c:v>
                </c:pt>
                <c:pt idx="666">
                  <c:v>5.8760669231323135</c:v>
                </c:pt>
                <c:pt idx="667">
                  <c:v>5.8760669231323135</c:v>
                </c:pt>
                <c:pt idx="668">
                  <c:v>5.8760669231323135</c:v>
                </c:pt>
                <c:pt idx="669">
                  <c:v>5.8760669231323135</c:v>
                </c:pt>
                <c:pt idx="670">
                  <c:v>5.8760669231323135</c:v>
                </c:pt>
                <c:pt idx="671">
                  <c:v>5.8760669231323135</c:v>
                </c:pt>
                <c:pt idx="672">
                  <c:v>5.8760669231323135</c:v>
                </c:pt>
                <c:pt idx="673">
                  <c:v>5.8760669231323135</c:v>
                </c:pt>
                <c:pt idx="674">
                  <c:v>5.8760669231323135</c:v>
                </c:pt>
                <c:pt idx="675">
                  <c:v>5.8760669231323135</c:v>
                </c:pt>
                <c:pt idx="676">
                  <c:v>5.8760669231323135</c:v>
                </c:pt>
                <c:pt idx="677">
                  <c:v>5.8760669231323135</c:v>
                </c:pt>
                <c:pt idx="678">
                  <c:v>5.8760669231323135</c:v>
                </c:pt>
                <c:pt idx="679">
                  <c:v>5.8760669231323135</c:v>
                </c:pt>
                <c:pt idx="680">
                  <c:v>5.8760669231323135</c:v>
                </c:pt>
                <c:pt idx="681">
                  <c:v>5.8760669231323135</c:v>
                </c:pt>
                <c:pt idx="682">
                  <c:v>5.8760669231323135</c:v>
                </c:pt>
                <c:pt idx="683">
                  <c:v>5.8760669231323135</c:v>
                </c:pt>
                <c:pt idx="684">
                  <c:v>5.8760669231323135</c:v>
                </c:pt>
                <c:pt idx="685">
                  <c:v>5.8760669231323135</c:v>
                </c:pt>
                <c:pt idx="686">
                  <c:v>5.8760669231323135</c:v>
                </c:pt>
                <c:pt idx="687">
                  <c:v>5.8760669231323135</c:v>
                </c:pt>
                <c:pt idx="688">
                  <c:v>5.8760669231323135</c:v>
                </c:pt>
                <c:pt idx="689">
                  <c:v>5.8760669231323135</c:v>
                </c:pt>
                <c:pt idx="690">
                  <c:v>5.8760669231323135</c:v>
                </c:pt>
                <c:pt idx="691">
                  <c:v>5.8760669231323135</c:v>
                </c:pt>
                <c:pt idx="692">
                  <c:v>5.8760669231323135</c:v>
                </c:pt>
                <c:pt idx="693">
                  <c:v>5.8760669231323135</c:v>
                </c:pt>
                <c:pt idx="694">
                  <c:v>5.8760669231323135</c:v>
                </c:pt>
                <c:pt idx="695">
                  <c:v>5.8760669231323135</c:v>
                </c:pt>
                <c:pt idx="696">
                  <c:v>5.8760669231323135</c:v>
                </c:pt>
                <c:pt idx="697">
                  <c:v>5.8760669231323135</c:v>
                </c:pt>
                <c:pt idx="698">
                  <c:v>5.8760669231323135</c:v>
                </c:pt>
                <c:pt idx="699">
                  <c:v>5.8760669231323135</c:v>
                </c:pt>
                <c:pt idx="700">
                  <c:v>5.8760669231323135</c:v>
                </c:pt>
                <c:pt idx="701">
                  <c:v>5.8760669231323135</c:v>
                </c:pt>
                <c:pt idx="702">
                  <c:v>5.8760669231323135</c:v>
                </c:pt>
                <c:pt idx="703">
                  <c:v>5.8760669231323135</c:v>
                </c:pt>
                <c:pt idx="704">
                  <c:v>5.8760669231323135</c:v>
                </c:pt>
                <c:pt idx="705">
                  <c:v>5.8760669231323135</c:v>
                </c:pt>
                <c:pt idx="706">
                  <c:v>5.8760669231323135</c:v>
                </c:pt>
                <c:pt idx="707">
                  <c:v>5.8760669231323135</c:v>
                </c:pt>
                <c:pt idx="708">
                  <c:v>5.8760669231323135</c:v>
                </c:pt>
                <c:pt idx="709">
                  <c:v>5.8760669231323135</c:v>
                </c:pt>
                <c:pt idx="710">
                  <c:v>5.8760669231323135</c:v>
                </c:pt>
                <c:pt idx="711">
                  <c:v>5.8760669231323135</c:v>
                </c:pt>
                <c:pt idx="712">
                  <c:v>5.8760669231323135</c:v>
                </c:pt>
                <c:pt idx="713">
                  <c:v>5.8760669231323135</c:v>
                </c:pt>
                <c:pt idx="714">
                  <c:v>5.8760669231323135</c:v>
                </c:pt>
                <c:pt idx="715">
                  <c:v>5.8760669231323135</c:v>
                </c:pt>
                <c:pt idx="716">
                  <c:v>5.8760669231323135</c:v>
                </c:pt>
                <c:pt idx="717">
                  <c:v>5.8760669231323135</c:v>
                </c:pt>
                <c:pt idx="718">
                  <c:v>5.8760669231323135</c:v>
                </c:pt>
                <c:pt idx="719">
                  <c:v>5.8760669231323135</c:v>
                </c:pt>
                <c:pt idx="720">
                  <c:v>5.8760669231323135</c:v>
                </c:pt>
                <c:pt idx="721">
                  <c:v>5.8760669231323135</c:v>
                </c:pt>
                <c:pt idx="722">
                  <c:v>5.8760669231323135</c:v>
                </c:pt>
                <c:pt idx="723">
                  <c:v>5.8760669231323135</c:v>
                </c:pt>
                <c:pt idx="724">
                  <c:v>5.8760669231323135</c:v>
                </c:pt>
                <c:pt idx="725">
                  <c:v>5.8760669231323135</c:v>
                </c:pt>
                <c:pt idx="726">
                  <c:v>5.8760669231323135</c:v>
                </c:pt>
                <c:pt idx="727">
                  <c:v>5.8760669231323135</c:v>
                </c:pt>
                <c:pt idx="728">
                  <c:v>5.8760669231323135</c:v>
                </c:pt>
                <c:pt idx="729">
                  <c:v>5.8760669231323135</c:v>
                </c:pt>
                <c:pt idx="730">
                  <c:v>11.862899797986429</c:v>
                </c:pt>
                <c:pt idx="731">
                  <c:v>11.862899797986429</c:v>
                </c:pt>
                <c:pt idx="732">
                  <c:v>11.862899797986429</c:v>
                </c:pt>
                <c:pt idx="733">
                  <c:v>11.862899797986429</c:v>
                </c:pt>
                <c:pt idx="734">
                  <c:v>11.862899797986429</c:v>
                </c:pt>
                <c:pt idx="735">
                  <c:v>11.862899797986429</c:v>
                </c:pt>
                <c:pt idx="736">
                  <c:v>11.862899797986429</c:v>
                </c:pt>
                <c:pt idx="737">
                  <c:v>11.862899797986429</c:v>
                </c:pt>
                <c:pt idx="738">
                  <c:v>11.862899797986429</c:v>
                </c:pt>
                <c:pt idx="739">
                  <c:v>11.862899797986429</c:v>
                </c:pt>
                <c:pt idx="740">
                  <c:v>11.862899797986429</c:v>
                </c:pt>
                <c:pt idx="741">
                  <c:v>11.862899797986429</c:v>
                </c:pt>
                <c:pt idx="742">
                  <c:v>11.862899797986429</c:v>
                </c:pt>
                <c:pt idx="743">
                  <c:v>11.862899797986429</c:v>
                </c:pt>
                <c:pt idx="744">
                  <c:v>11.862899797986429</c:v>
                </c:pt>
                <c:pt idx="745">
                  <c:v>11.862899797986429</c:v>
                </c:pt>
                <c:pt idx="746">
                  <c:v>11.862899797986429</c:v>
                </c:pt>
                <c:pt idx="747">
                  <c:v>11.862899797986429</c:v>
                </c:pt>
                <c:pt idx="748">
                  <c:v>11.862899797986429</c:v>
                </c:pt>
                <c:pt idx="749">
                  <c:v>11.862899797986429</c:v>
                </c:pt>
                <c:pt idx="750">
                  <c:v>11.862899797986429</c:v>
                </c:pt>
                <c:pt idx="751">
                  <c:v>11.862899797986429</c:v>
                </c:pt>
                <c:pt idx="752">
                  <c:v>11.862899797986429</c:v>
                </c:pt>
                <c:pt idx="753">
                  <c:v>11.862899797986429</c:v>
                </c:pt>
                <c:pt idx="754">
                  <c:v>11.862899797986429</c:v>
                </c:pt>
                <c:pt idx="755">
                  <c:v>11.862899797986429</c:v>
                </c:pt>
                <c:pt idx="756">
                  <c:v>11.862899797986429</c:v>
                </c:pt>
                <c:pt idx="757">
                  <c:v>11.862899797986429</c:v>
                </c:pt>
                <c:pt idx="758">
                  <c:v>11.862899797986429</c:v>
                </c:pt>
                <c:pt idx="759">
                  <c:v>11.862899797986429</c:v>
                </c:pt>
                <c:pt idx="760">
                  <c:v>11.862899797986429</c:v>
                </c:pt>
                <c:pt idx="761">
                  <c:v>11.862899797986429</c:v>
                </c:pt>
                <c:pt idx="762">
                  <c:v>11.862899797986429</c:v>
                </c:pt>
                <c:pt idx="763">
                  <c:v>11.862899797986429</c:v>
                </c:pt>
                <c:pt idx="764">
                  <c:v>11.862899797986429</c:v>
                </c:pt>
                <c:pt idx="765">
                  <c:v>11.862899797986429</c:v>
                </c:pt>
                <c:pt idx="766">
                  <c:v>11.862899797986429</c:v>
                </c:pt>
                <c:pt idx="767">
                  <c:v>11.862899797986429</c:v>
                </c:pt>
                <c:pt idx="768">
                  <c:v>11.862899797986429</c:v>
                </c:pt>
                <c:pt idx="769">
                  <c:v>11.862899797986429</c:v>
                </c:pt>
                <c:pt idx="770">
                  <c:v>11.862899797986429</c:v>
                </c:pt>
                <c:pt idx="771">
                  <c:v>11.862899797986429</c:v>
                </c:pt>
                <c:pt idx="772">
                  <c:v>11.862899797986429</c:v>
                </c:pt>
                <c:pt idx="773">
                  <c:v>11.862899797986429</c:v>
                </c:pt>
                <c:pt idx="774">
                  <c:v>11.862899797986429</c:v>
                </c:pt>
                <c:pt idx="775">
                  <c:v>11.862899797986429</c:v>
                </c:pt>
                <c:pt idx="776">
                  <c:v>11.862899797986429</c:v>
                </c:pt>
                <c:pt idx="777">
                  <c:v>11.862899797986429</c:v>
                </c:pt>
                <c:pt idx="778">
                  <c:v>11.862899797986429</c:v>
                </c:pt>
                <c:pt idx="779">
                  <c:v>11.862899797986429</c:v>
                </c:pt>
                <c:pt idx="780">
                  <c:v>11.862899797986429</c:v>
                </c:pt>
                <c:pt idx="781">
                  <c:v>11.862899797986429</c:v>
                </c:pt>
                <c:pt idx="782">
                  <c:v>11.862899797986429</c:v>
                </c:pt>
                <c:pt idx="783">
                  <c:v>11.862899797986429</c:v>
                </c:pt>
                <c:pt idx="784">
                  <c:v>11.862899797986429</c:v>
                </c:pt>
                <c:pt idx="785">
                  <c:v>11.862899797986429</c:v>
                </c:pt>
                <c:pt idx="786">
                  <c:v>11.862899797986429</c:v>
                </c:pt>
                <c:pt idx="787">
                  <c:v>11.862899797986429</c:v>
                </c:pt>
                <c:pt idx="788">
                  <c:v>11.862899797986429</c:v>
                </c:pt>
                <c:pt idx="789">
                  <c:v>11.862899797986429</c:v>
                </c:pt>
                <c:pt idx="790">
                  <c:v>11.862899797986429</c:v>
                </c:pt>
                <c:pt idx="791">
                  <c:v>11.862899797986429</c:v>
                </c:pt>
                <c:pt idx="792">
                  <c:v>11.862899797986429</c:v>
                </c:pt>
                <c:pt idx="793">
                  <c:v>11.862899797986429</c:v>
                </c:pt>
                <c:pt idx="794">
                  <c:v>11.862899797986429</c:v>
                </c:pt>
                <c:pt idx="795">
                  <c:v>11.862899797986429</c:v>
                </c:pt>
                <c:pt idx="796">
                  <c:v>11.862899797986429</c:v>
                </c:pt>
                <c:pt idx="797">
                  <c:v>11.862899797986429</c:v>
                </c:pt>
                <c:pt idx="798">
                  <c:v>11.862899797986429</c:v>
                </c:pt>
                <c:pt idx="799">
                  <c:v>11.862899797986429</c:v>
                </c:pt>
                <c:pt idx="800">
                  <c:v>11.862899797986429</c:v>
                </c:pt>
                <c:pt idx="801">
                  <c:v>11.862899797986429</c:v>
                </c:pt>
                <c:pt idx="802">
                  <c:v>11.862899797986429</c:v>
                </c:pt>
                <c:pt idx="803">
                  <c:v>11.862899797986429</c:v>
                </c:pt>
                <c:pt idx="804">
                  <c:v>11.862899797986429</c:v>
                </c:pt>
                <c:pt idx="805">
                  <c:v>11.862899797986429</c:v>
                </c:pt>
                <c:pt idx="806">
                  <c:v>11.862899797986429</c:v>
                </c:pt>
                <c:pt idx="807">
                  <c:v>11.862899797986429</c:v>
                </c:pt>
                <c:pt idx="808">
                  <c:v>11.862899797986429</c:v>
                </c:pt>
                <c:pt idx="809">
                  <c:v>11.862899797986429</c:v>
                </c:pt>
                <c:pt idx="810">
                  <c:v>11.862899797986429</c:v>
                </c:pt>
                <c:pt idx="811">
                  <c:v>11.862899797986429</c:v>
                </c:pt>
                <c:pt idx="812">
                  <c:v>11.862899797986429</c:v>
                </c:pt>
                <c:pt idx="813">
                  <c:v>11.862899797986429</c:v>
                </c:pt>
                <c:pt idx="814">
                  <c:v>11.862899797986429</c:v>
                </c:pt>
                <c:pt idx="815">
                  <c:v>11.862899797986429</c:v>
                </c:pt>
                <c:pt idx="816">
                  <c:v>11.862899797986429</c:v>
                </c:pt>
                <c:pt idx="817">
                  <c:v>11.862899797986429</c:v>
                </c:pt>
                <c:pt idx="818">
                  <c:v>11.862899797986429</c:v>
                </c:pt>
                <c:pt idx="819">
                  <c:v>11.862899797986429</c:v>
                </c:pt>
                <c:pt idx="820">
                  <c:v>6.9</c:v>
                </c:pt>
                <c:pt idx="821">
                  <c:v>6.9</c:v>
                </c:pt>
                <c:pt idx="822">
                  <c:v>6.9</c:v>
                </c:pt>
                <c:pt idx="823">
                  <c:v>6.9</c:v>
                </c:pt>
                <c:pt idx="824">
                  <c:v>6.9</c:v>
                </c:pt>
                <c:pt idx="825">
                  <c:v>6.9</c:v>
                </c:pt>
                <c:pt idx="826">
                  <c:v>6.9</c:v>
                </c:pt>
                <c:pt idx="827">
                  <c:v>6.9</c:v>
                </c:pt>
                <c:pt idx="828">
                  <c:v>6.9</c:v>
                </c:pt>
                <c:pt idx="829">
                  <c:v>6.9</c:v>
                </c:pt>
                <c:pt idx="830">
                  <c:v>6.9</c:v>
                </c:pt>
                <c:pt idx="831">
                  <c:v>6.9</c:v>
                </c:pt>
                <c:pt idx="832">
                  <c:v>6.9</c:v>
                </c:pt>
                <c:pt idx="833">
                  <c:v>6.9</c:v>
                </c:pt>
                <c:pt idx="834">
                  <c:v>6.9</c:v>
                </c:pt>
                <c:pt idx="835">
                  <c:v>6.9</c:v>
                </c:pt>
                <c:pt idx="836">
                  <c:v>6.9</c:v>
                </c:pt>
                <c:pt idx="837">
                  <c:v>6.9</c:v>
                </c:pt>
                <c:pt idx="838">
                  <c:v>6.9</c:v>
                </c:pt>
                <c:pt idx="839">
                  <c:v>6.9</c:v>
                </c:pt>
                <c:pt idx="840">
                  <c:v>6.9</c:v>
                </c:pt>
                <c:pt idx="841">
                  <c:v>6.9</c:v>
                </c:pt>
                <c:pt idx="842">
                  <c:v>6.9</c:v>
                </c:pt>
                <c:pt idx="843">
                  <c:v>6.9</c:v>
                </c:pt>
                <c:pt idx="844">
                  <c:v>6.9</c:v>
                </c:pt>
                <c:pt idx="845">
                  <c:v>6.9</c:v>
                </c:pt>
                <c:pt idx="846">
                  <c:v>6.9</c:v>
                </c:pt>
                <c:pt idx="847">
                  <c:v>6.9</c:v>
                </c:pt>
                <c:pt idx="848">
                  <c:v>6.9</c:v>
                </c:pt>
                <c:pt idx="849">
                  <c:v>6.9</c:v>
                </c:pt>
                <c:pt idx="850">
                  <c:v>6.9</c:v>
                </c:pt>
                <c:pt idx="851">
                  <c:v>6.9</c:v>
                </c:pt>
                <c:pt idx="852">
                  <c:v>6.9</c:v>
                </c:pt>
                <c:pt idx="853">
                  <c:v>6.9</c:v>
                </c:pt>
                <c:pt idx="854">
                  <c:v>6.9</c:v>
                </c:pt>
                <c:pt idx="855">
                  <c:v>6.9</c:v>
                </c:pt>
                <c:pt idx="856">
                  <c:v>6.9</c:v>
                </c:pt>
                <c:pt idx="857">
                  <c:v>6.9</c:v>
                </c:pt>
                <c:pt idx="858">
                  <c:v>6.9</c:v>
                </c:pt>
                <c:pt idx="859">
                  <c:v>6.9</c:v>
                </c:pt>
                <c:pt idx="860">
                  <c:v>6.9</c:v>
                </c:pt>
                <c:pt idx="861">
                  <c:v>6.9</c:v>
                </c:pt>
                <c:pt idx="862">
                  <c:v>6.9</c:v>
                </c:pt>
                <c:pt idx="863">
                  <c:v>6.9</c:v>
                </c:pt>
                <c:pt idx="864">
                  <c:v>6.9</c:v>
                </c:pt>
                <c:pt idx="865">
                  <c:v>6.9</c:v>
                </c:pt>
                <c:pt idx="866">
                  <c:v>6.9</c:v>
                </c:pt>
                <c:pt idx="867">
                  <c:v>6.9</c:v>
                </c:pt>
                <c:pt idx="868">
                  <c:v>6.9</c:v>
                </c:pt>
                <c:pt idx="869">
                  <c:v>6.9</c:v>
                </c:pt>
                <c:pt idx="870">
                  <c:v>6.9</c:v>
                </c:pt>
                <c:pt idx="871">
                  <c:v>6.9</c:v>
                </c:pt>
                <c:pt idx="872">
                  <c:v>6.9</c:v>
                </c:pt>
                <c:pt idx="873">
                  <c:v>6.9</c:v>
                </c:pt>
                <c:pt idx="874">
                  <c:v>6.9</c:v>
                </c:pt>
                <c:pt idx="875">
                  <c:v>6.9</c:v>
                </c:pt>
                <c:pt idx="876">
                  <c:v>6.9</c:v>
                </c:pt>
                <c:pt idx="877">
                  <c:v>6.9</c:v>
                </c:pt>
                <c:pt idx="878">
                  <c:v>6.9</c:v>
                </c:pt>
                <c:pt idx="879">
                  <c:v>6.9</c:v>
                </c:pt>
                <c:pt idx="880">
                  <c:v>6.9</c:v>
                </c:pt>
                <c:pt idx="881">
                  <c:v>6.9</c:v>
                </c:pt>
                <c:pt idx="882">
                  <c:v>6.9</c:v>
                </c:pt>
                <c:pt idx="883">
                  <c:v>6.9</c:v>
                </c:pt>
                <c:pt idx="884">
                  <c:v>6.9</c:v>
                </c:pt>
                <c:pt idx="885">
                  <c:v>6.9</c:v>
                </c:pt>
                <c:pt idx="886">
                  <c:v>6.9</c:v>
                </c:pt>
                <c:pt idx="887">
                  <c:v>6.9</c:v>
                </c:pt>
                <c:pt idx="888">
                  <c:v>6.9</c:v>
                </c:pt>
                <c:pt idx="889">
                  <c:v>6.9</c:v>
                </c:pt>
                <c:pt idx="890">
                  <c:v>6.9</c:v>
                </c:pt>
                <c:pt idx="891">
                  <c:v>6.9</c:v>
                </c:pt>
                <c:pt idx="892">
                  <c:v>6.9</c:v>
                </c:pt>
                <c:pt idx="893">
                  <c:v>6.9</c:v>
                </c:pt>
                <c:pt idx="894">
                  <c:v>6.9</c:v>
                </c:pt>
                <c:pt idx="895">
                  <c:v>6.9</c:v>
                </c:pt>
                <c:pt idx="896">
                  <c:v>6.9</c:v>
                </c:pt>
                <c:pt idx="897">
                  <c:v>6.9</c:v>
                </c:pt>
                <c:pt idx="898">
                  <c:v>6.9</c:v>
                </c:pt>
                <c:pt idx="899">
                  <c:v>6.9</c:v>
                </c:pt>
                <c:pt idx="900">
                  <c:v>6.9</c:v>
                </c:pt>
                <c:pt idx="901">
                  <c:v>6.9</c:v>
                </c:pt>
                <c:pt idx="902">
                  <c:v>6.9</c:v>
                </c:pt>
                <c:pt idx="903">
                  <c:v>6.9</c:v>
                </c:pt>
                <c:pt idx="904">
                  <c:v>6.9</c:v>
                </c:pt>
                <c:pt idx="905">
                  <c:v>6.9</c:v>
                </c:pt>
                <c:pt idx="906">
                  <c:v>6.9</c:v>
                </c:pt>
                <c:pt idx="907">
                  <c:v>6.9</c:v>
                </c:pt>
                <c:pt idx="908">
                  <c:v>6.9</c:v>
                </c:pt>
                <c:pt idx="909">
                  <c:v>6.9</c:v>
                </c:pt>
                <c:pt idx="910">
                  <c:v>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3-66B6-428C-9C47-90F08489D6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82683632"/>
        <c:axId val="982684720"/>
      </c:lineChart>
      <c:catAx>
        <c:axId val="982683632"/>
        <c:scaling>
          <c:orientation val="minMax"/>
        </c:scaling>
        <c:delete val="0"/>
        <c:axPos val="b"/>
        <c:numFmt formatCode="[$-816]mmmmm/yy;@" sourceLinked="0"/>
        <c:majorTickMark val="out"/>
        <c:minorTickMark val="none"/>
        <c:tickLblPos val="low"/>
        <c:spPr>
          <a:noFill/>
          <a:ln w="317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Open Sans Light"/>
                <a:ea typeface="Open Sans Light"/>
                <a:cs typeface="Open Sans Light"/>
              </a:defRPr>
            </a:pPr>
            <a:endParaRPr lang="pt-PT"/>
          </a:p>
        </c:txPr>
        <c:crossAx val="982684720"/>
        <c:crosses val="autoZero"/>
        <c:auto val="1"/>
        <c:lblAlgn val="ctr"/>
        <c:lblOffset val="100"/>
        <c:tickMarkSkip val="30"/>
        <c:noMultiLvlLbl val="1"/>
      </c:catAx>
      <c:valAx>
        <c:axId val="982684720"/>
        <c:scaling>
          <c:orientation val="minMax"/>
          <c:max val="50"/>
          <c:min val="-4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Open Sans Semibold"/>
                    <a:ea typeface="Open Sans Semibold"/>
                    <a:cs typeface="Open Sans Semibold"/>
                  </a:defRPr>
                </a:pPr>
                <a:r>
                  <a:rPr lang="pt-PT"/>
                  <a:t>Taxa de variação homóloga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0000"/>
                  </a:solidFill>
                  <a:latin typeface="Open Sans Semibold"/>
                  <a:ea typeface="Open Sans Semibold"/>
                  <a:cs typeface="Open Sans Semibold"/>
                </a:defRPr>
              </a:pPr>
              <a:endParaRPr lang="pt-PT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Open Sans Light"/>
                <a:ea typeface="Open Sans Light"/>
                <a:cs typeface="Open Sans Light"/>
              </a:defRPr>
            </a:pPr>
            <a:endParaRPr lang="pt-PT"/>
          </a:p>
        </c:txPr>
        <c:crossAx val="982683632"/>
        <c:crosses val="autoZero"/>
        <c:crossBetween val="midCat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Open Sans Condensed Light"/>
                <a:ea typeface="Open Sans Condensed Light"/>
                <a:cs typeface="Open Sans Condensed Light"/>
              </a:defRPr>
            </a:pPr>
            <a:endParaRPr lang="pt-PT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Open Sans Condensed Light"/>
                <a:ea typeface="Open Sans Condensed Light"/>
                <a:cs typeface="Open Sans Condensed Light"/>
              </a:defRPr>
            </a:pPr>
            <a:endParaRPr lang="pt-PT"/>
          </a:p>
        </c:txPr>
      </c:legendEntry>
      <c:legendEntry>
        <c:idx val="2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Open Sans Condensed Light"/>
                <a:ea typeface="Open Sans Condensed Light"/>
                <a:cs typeface="Open Sans Condensed Light"/>
              </a:defRPr>
            </a:pPr>
            <a:endParaRPr lang="pt-PT"/>
          </a:p>
        </c:txPr>
      </c:legendEntry>
      <c:layout>
        <c:manualLayout>
          <c:xMode val="edge"/>
          <c:yMode val="edge"/>
          <c:x val="8.0773194444444446E-2"/>
          <c:y val="0.91305671064586891"/>
          <c:w val="0.86953890297611103"/>
          <c:h val="5.390106131579192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PT"/>
              <a:t>Gráfico 2.  Evolução homóloga do Indicador de Atividade Económica </a:t>
            </a:r>
          </a:p>
        </c:rich>
      </c:tx>
      <c:layout>
        <c:manualLayout>
          <c:xMode val="edge"/>
          <c:yMode val="edge"/>
          <c:x val="0.16911652777777778"/>
          <c:y val="1.069023793986488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plotArea>
      <c:layout>
        <c:manualLayout>
          <c:layoutTarget val="inner"/>
          <c:xMode val="edge"/>
          <c:yMode val="edge"/>
          <c:x val="6.3736111111111104E-2"/>
          <c:y val="8.012143941949483E-2"/>
          <c:w val="0.92568055555555573"/>
          <c:h val="0.70387767337493123"/>
        </c:manualLayout>
      </c:layout>
      <c:lineChart>
        <c:grouping val="standard"/>
        <c:varyColors val="0"/>
        <c:ser>
          <c:idx val="3"/>
          <c:order val="0"/>
          <c:tx>
            <c:strRef>
              <c:f>'Indicadores Semanais'!$AC$6</c:f>
              <c:strCache>
                <c:ptCount val="1"/>
                <c:pt idx="0">
                  <c:v>DEI acumulado num período de 3 anos</c:v>
                </c:pt>
              </c:strCache>
            </c:strRef>
          </c:tx>
          <c:spPr>
            <a:ln w="1270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strRef>
              <c:f>'Indicadores Semanais'!$Y$9:$Y$971</c:f>
              <c:strCache>
                <c:ptCount val="963"/>
                <c:pt idx="0">
                  <c:v>01-01-2020</c:v>
                </c:pt>
                <c:pt idx="31">
                  <c:v>01-02-2020</c:v>
                </c:pt>
                <c:pt idx="59">
                  <c:v>01-03-2020</c:v>
                </c:pt>
                <c:pt idx="90">
                  <c:v>01-04-2020</c:v>
                </c:pt>
                <c:pt idx="120">
                  <c:v>01-05-2020</c:v>
                </c:pt>
                <c:pt idx="151">
                  <c:v>01-06-2020</c:v>
                </c:pt>
                <c:pt idx="181">
                  <c:v>01-07-2020</c:v>
                </c:pt>
                <c:pt idx="212">
                  <c:v>01-08-2020</c:v>
                </c:pt>
                <c:pt idx="243">
                  <c:v>01-09-2020</c:v>
                </c:pt>
                <c:pt idx="273">
                  <c:v>01-10-2020</c:v>
                </c:pt>
                <c:pt idx="304">
                  <c:v>01-11-2020</c:v>
                </c:pt>
                <c:pt idx="334">
                  <c:v>01-12-2020</c:v>
                </c:pt>
                <c:pt idx="365">
                  <c:v>01-01-2021</c:v>
                </c:pt>
                <c:pt idx="396">
                  <c:v>01-02-2021</c:v>
                </c:pt>
                <c:pt idx="424">
                  <c:v>01-03-2021</c:v>
                </c:pt>
                <c:pt idx="455">
                  <c:v>01-04-2021</c:v>
                </c:pt>
                <c:pt idx="485">
                  <c:v>01-05-2021</c:v>
                </c:pt>
                <c:pt idx="516">
                  <c:v>01-06-2021</c:v>
                </c:pt>
                <c:pt idx="546">
                  <c:v>01-07-2021</c:v>
                </c:pt>
                <c:pt idx="577">
                  <c:v>01-08-2021</c:v>
                </c:pt>
                <c:pt idx="608">
                  <c:v>01-09-2021</c:v>
                </c:pt>
                <c:pt idx="638">
                  <c:v>01-10-2021</c:v>
                </c:pt>
                <c:pt idx="669">
                  <c:v>01-11-2021</c:v>
                </c:pt>
                <c:pt idx="699">
                  <c:v>01-12-2021</c:v>
                </c:pt>
                <c:pt idx="730">
                  <c:v>01-01-2022</c:v>
                </c:pt>
                <c:pt idx="761">
                  <c:v>01-02-2022</c:v>
                </c:pt>
                <c:pt idx="789">
                  <c:v>01-03-2022</c:v>
                </c:pt>
                <c:pt idx="820">
                  <c:v>01-04-2022</c:v>
                </c:pt>
                <c:pt idx="850">
                  <c:v>01-05-2022</c:v>
                </c:pt>
                <c:pt idx="881">
                  <c:v>01-06-2022</c:v>
                </c:pt>
                <c:pt idx="911">
                  <c:v>01-07-2022</c:v>
                </c:pt>
                <c:pt idx="942">
                  <c:v>01-08-2022</c:v>
                </c:pt>
                <c:pt idx="962">
                  <c:v>21-08-2022</c:v>
                </c:pt>
              </c:strCache>
            </c:strRef>
          </c:cat>
          <c:val>
            <c:numRef>
              <c:f>'Indicadores Semanais'!$AC$9:$AC$971</c:f>
              <c:numCache>
                <c:formatCode>0.0</c:formatCode>
                <c:ptCount val="963"/>
                <c:pt idx="0">
                  <c:v>0.16569979948164359</c:v>
                </c:pt>
                <c:pt idx="1">
                  <c:v>3.4521360973409685</c:v>
                </c:pt>
                <c:pt idx="2">
                  <c:v>4.4385616665442882</c:v>
                </c:pt>
                <c:pt idx="3">
                  <c:v>6.1033756379326007</c:v>
                </c:pt>
                <c:pt idx="4">
                  <c:v>9.6961745307141172</c:v>
                </c:pt>
                <c:pt idx="5">
                  <c:v>10.830678596847719</c:v>
                </c:pt>
                <c:pt idx="6">
                  <c:v>12.868665607143413</c:v>
                </c:pt>
                <c:pt idx="7">
                  <c:v>9.3722963313222323</c:v>
                </c:pt>
                <c:pt idx="8">
                  <c:v>10.722654337236975</c:v>
                </c:pt>
                <c:pt idx="9">
                  <c:v>7.2569672033178279</c:v>
                </c:pt>
                <c:pt idx="10">
                  <c:v>9.890371324706166</c:v>
                </c:pt>
                <c:pt idx="11">
                  <c:v>9.0285978947285628</c:v>
                </c:pt>
                <c:pt idx="12">
                  <c:v>10.66608805326328</c:v>
                </c:pt>
                <c:pt idx="13">
                  <c:v>8.2977820982098365</c:v>
                </c:pt>
                <c:pt idx="14">
                  <c:v>7.3084728093272275</c:v>
                </c:pt>
                <c:pt idx="15">
                  <c:v>4.0291353238385739</c:v>
                </c:pt>
                <c:pt idx="16">
                  <c:v>6.041457870037874</c:v>
                </c:pt>
                <c:pt idx="17">
                  <c:v>5.2865298516608732</c:v>
                </c:pt>
                <c:pt idx="18">
                  <c:v>9.2068280995540164</c:v>
                </c:pt>
                <c:pt idx="19">
                  <c:v>5.75747918289251</c:v>
                </c:pt>
                <c:pt idx="20">
                  <c:v>5.126322180403136</c:v>
                </c:pt>
                <c:pt idx="21">
                  <c:v>6.173342217587944</c:v>
                </c:pt>
                <c:pt idx="22">
                  <c:v>6.2542068891887368</c:v>
                </c:pt>
                <c:pt idx="23">
                  <c:v>5.5763416255045541</c:v>
                </c:pt>
                <c:pt idx="24">
                  <c:v>5.077812067736275</c:v>
                </c:pt>
                <c:pt idx="25">
                  <c:v>6.5392111259962746</c:v>
                </c:pt>
                <c:pt idx="26">
                  <c:v>4.4729583818077856</c:v>
                </c:pt>
                <c:pt idx="27">
                  <c:v>5.9387862516808241</c:v>
                </c:pt>
                <c:pt idx="28">
                  <c:v>8.0824759873526517</c:v>
                </c:pt>
                <c:pt idx="29">
                  <c:v>5.8574750939840499</c:v>
                </c:pt>
                <c:pt idx="30">
                  <c:v>5.173222981582299</c:v>
                </c:pt>
                <c:pt idx="31">
                  <c:v>5.5008977066340208</c:v>
                </c:pt>
                <c:pt idx="32">
                  <c:v>5.4741675621088604</c:v>
                </c:pt>
                <c:pt idx="33">
                  <c:v>7.127834641667306</c:v>
                </c:pt>
                <c:pt idx="34">
                  <c:v>2.8352961511612023</c:v>
                </c:pt>
                <c:pt idx="35">
                  <c:v>2.9034071919494409</c:v>
                </c:pt>
                <c:pt idx="36">
                  <c:v>4.8113367155978608</c:v>
                </c:pt>
                <c:pt idx="37">
                  <c:v>6.5552032692222042</c:v>
                </c:pt>
                <c:pt idx="38">
                  <c:v>5.7747540589616193</c:v>
                </c:pt>
                <c:pt idx="39">
                  <c:v>4.9403242170186275</c:v>
                </c:pt>
                <c:pt idx="40">
                  <c:v>4.7072005310425595</c:v>
                </c:pt>
                <c:pt idx="41">
                  <c:v>2.1991625533258201</c:v>
                </c:pt>
                <c:pt idx="42">
                  <c:v>3.0959606714528576</c:v>
                </c:pt>
                <c:pt idx="43">
                  <c:v>6.5709300207692252</c:v>
                </c:pt>
                <c:pt idx="44">
                  <c:v>2.3963024536545845</c:v>
                </c:pt>
                <c:pt idx="45">
                  <c:v>0.28572738308380963</c:v>
                </c:pt>
                <c:pt idx="46">
                  <c:v>6.0505585832809174</c:v>
                </c:pt>
                <c:pt idx="47">
                  <c:v>12.140419466186984</c:v>
                </c:pt>
                <c:pt idx="48">
                  <c:v>7.5061294697188714</c:v>
                </c:pt>
                <c:pt idx="49">
                  <c:v>4.3234296283075366</c:v>
                </c:pt>
                <c:pt idx="50">
                  <c:v>6.2987261010223108</c:v>
                </c:pt>
                <c:pt idx="51">
                  <c:v>4.5945241546825173</c:v>
                </c:pt>
                <c:pt idx="52">
                  <c:v>3.4870671298627798</c:v>
                </c:pt>
                <c:pt idx="53">
                  <c:v>3.4202627070052785</c:v>
                </c:pt>
                <c:pt idx="54">
                  <c:v>4.5555234103752014</c:v>
                </c:pt>
                <c:pt idx="55">
                  <c:v>9.9540283477951021</c:v>
                </c:pt>
                <c:pt idx="56">
                  <c:v>9.5750096679173282</c:v>
                </c:pt>
                <c:pt idx="57">
                  <c:v>2.1025911429727557</c:v>
                </c:pt>
                <c:pt idx="58">
                  <c:v>2.3363949796113843</c:v>
                </c:pt>
                <c:pt idx="59">
                  <c:v>4.228595512601018</c:v>
                </c:pt>
                <c:pt idx="60">
                  <c:v>11.10125540455364</c:v>
                </c:pt>
                <c:pt idx="61">
                  <c:v>5.58604541759955</c:v>
                </c:pt>
                <c:pt idx="62">
                  <c:v>5.7751565722946623</c:v>
                </c:pt>
                <c:pt idx="63">
                  <c:v>6.9923096426256706</c:v>
                </c:pt>
                <c:pt idx="64">
                  <c:v>7.0507873217601826</c:v>
                </c:pt>
                <c:pt idx="65">
                  <c:v>7.0300859781007574</c:v>
                </c:pt>
                <c:pt idx="66">
                  <c:v>12.046992978550449</c:v>
                </c:pt>
                <c:pt idx="67">
                  <c:v>12.075430182830132</c:v>
                </c:pt>
                <c:pt idx="68">
                  <c:v>12.450854854002174</c:v>
                </c:pt>
                <c:pt idx="69">
                  <c:v>11.79676507432066</c:v>
                </c:pt>
                <c:pt idx="70">
                  <c:v>11.03505978183415</c:v>
                </c:pt>
                <c:pt idx="71">
                  <c:v>10.38368849100182</c:v>
                </c:pt>
                <c:pt idx="72">
                  <c:v>3.5844279382240671</c:v>
                </c:pt>
                <c:pt idx="73">
                  <c:v>7.3161852224229165</c:v>
                </c:pt>
                <c:pt idx="74">
                  <c:v>7.0106552784983194</c:v>
                </c:pt>
                <c:pt idx="75">
                  <c:v>4.6146348983236578</c:v>
                </c:pt>
                <c:pt idx="76">
                  <c:v>2.9341778607264075</c:v>
                </c:pt>
                <c:pt idx="77">
                  <c:v>-9.0276397675206823</c:v>
                </c:pt>
                <c:pt idx="78">
                  <c:v>-10.192687381023489</c:v>
                </c:pt>
                <c:pt idx="79">
                  <c:v>-14.973980299215825</c:v>
                </c:pt>
                <c:pt idx="80">
                  <c:v>-21.663314087609677</c:v>
                </c:pt>
                <c:pt idx="81">
                  <c:v>-18.087613052877444</c:v>
                </c:pt>
                <c:pt idx="82">
                  <c:v>-19.786551083022957</c:v>
                </c:pt>
                <c:pt idx="83">
                  <c:v>-20.581249226548039</c:v>
                </c:pt>
                <c:pt idx="84">
                  <c:v>-21.710818171408732</c:v>
                </c:pt>
                <c:pt idx="85">
                  <c:v>-19.567937760226357</c:v>
                </c:pt>
                <c:pt idx="86">
                  <c:v>-22.862727908071392</c:v>
                </c:pt>
                <c:pt idx="87">
                  <c:v>-24.638419308765933</c:v>
                </c:pt>
                <c:pt idx="88">
                  <c:v>-14.723975955228738</c:v>
                </c:pt>
                <c:pt idx="89">
                  <c:v>-13.133388803553487</c:v>
                </c:pt>
                <c:pt idx="90">
                  <c:v>-16.563172993895975</c:v>
                </c:pt>
                <c:pt idx="91">
                  <c:v>-20.530194890986337</c:v>
                </c:pt>
                <c:pt idx="92">
                  <c:v>-17.432532364976268</c:v>
                </c:pt>
                <c:pt idx="93">
                  <c:v>-23.41763703370215</c:v>
                </c:pt>
                <c:pt idx="94">
                  <c:v>-22.197332766061407</c:v>
                </c:pt>
                <c:pt idx="95">
                  <c:v>-19.344536491559865</c:v>
                </c:pt>
                <c:pt idx="96">
                  <c:v>-19.447341225474801</c:v>
                </c:pt>
                <c:pt idx="97">
                  <c:v>-17.349303414775918</c:v>
                </c:pt>
                <c:pt idx="98">
                  <c:v>-19.644459949098717</c:v>
                </c:pt>
                <c:pt idx="99">
                  <c:v>-30.041325893129041</c:v>
                </c:pt>
                <c:pt idx="100">
                  <c:v>-21.106845666379073</c:v>
                </c:pt>
                <c:pt idx="101">
                  <c:v>-25.964000467514637</c:v>
                </c:pt>
                <c:pt idx="102">
                  <c:v>-14.841369388646996</c:v>
                </c:pt>
                <c:pt idx="103">
                  <c:v>-9.2213383954214834</c:v>
                </c:pt>
                <c:pt idx="104">
                  <c:v>-14.925856583650202</c:v>
                </c:pt>
                <c:pt idx="105">
                  <c:v>-18.832704426479722</c:v>
                </c:pt>
                <c:pt idx="106">
                  <c:v>-22.190797150599096</c:v>
                </c:pt>
                <c:pt idx="107">
                  <c:v>-22.814598630992919</c:v>
                </c:pt>
                <c:pt idx="108">
                  <c:v>-22.277683211549032</c:v>
                </c:pt>
                <c:pt idx="109">
                  <c:v>-14.021377880210153</c:v>
                </c:pt>
                <c:pt idx="110">
                  <c:v>-12.00451222155003</c:v>
                </c:pt>
                <c:pt idx="111">
                  <c:v>-18.89910196248897</c:v>
                </c:pt>
                <c:pt idx="112">
                  <c:v>-14.933743619164957</c:v>
                </c:pt>
                <c:pt idx="113">
                  <c:v>-17.06105422978149</c:v>
                </c:pt>
                <c:pt idx="114">
                  <c:v>-24.448048834847853</c:v>
                </c:pt>
                <c:pt idx="115">
                  <c:v>-23.863913604703626</c:v>
                </c:pt>
                <c:pt idx="116">
                  <c:v>-20.529590228328431</c:v>
                </c:pt>
                <c:pt idx="117">
                  <c:v>-18.058235418151895</c:v>
                </c:pt>
                <c:pt idx="118">
                  <c:v>-15.825977972889476</c:v>
                </c:pt>
                <c:pt idx="119">
                  <c:v>-13.838172221872398</c:v>
                </c:pt>
                <c:pt idx="120">
                  <c:v>-20.919021560470242</c:v>
                </c:pt>
                <c:pt idx="121">
                  <c:v>-23.678979835742595</c:v>
                </c:pt>
                <c:pt idx="122">
                  <c:v>-27.360196737795121</c:v>
                </c:pt>
                <c:pt idx="123">
                  <c:v>-16.97282477144168</c:v>
                </c:pt>
                <c:pt idx="124">
                  <c:v>-18.101596971486245</c:v>
                </c:pt>
                <c:pt idx="125">
                  <c:v>-18.525102696773601</c:v>
                </c:pt>
                <c:pt idx="126">
                  <c:v>-20.606241807131283</c:v>
                </c:pt>
                <c:pt idx="127">
                  <c:v>-15.839068472310785</c:v>
                </c:pt>
                <c:pt idx="128">
                  <c:v>-21.700218077941287</c:v>
                </c:pt>
                <c:pt idx="129">
                  <c:v>-25.194574956468102</c:v>
                </c:pt>
                <c:pt idx="130">
                  <c:v>-19.153567083153106</c:v>
                </c:pt>
                <c:pt idx="131">
                  <c:v>-15.531896761805484</c:v>
                </c:pt>
                <c:pt idx="132">
                  <c:v>-15.797192930875937</c:v>
                </c:pt>
                <c:pt idx="133">
                  <c:v>-16.453757138695494</c:v>
                </c:pt>
                <c:pt idx="134">
                  <c:v>-19.478908015353724</c:v>
                </c:pt>
                <c:pt idx="135">
                  <c:v>-21.565483946186518</c:v>
                </c:pt>
                <c:pt idx="136">
                  <c:v>-22.523896359126354</c:v>
                </c:pt>
                <c:pt idx="137">
                  <c:v>-19.155316155750782</c:v>
                </c:pt>
                <c:pt idx="138">
                  <c:v>-15.663484947407071</c:v>
                </c:pt>
                <c:pt idx="139">
                  <c:v>-13.356490207309619</c:v>
                </c:pt>
                <c:pt idx="140">
                  <c:v>-17.058565791444863</c:v>
                </c:pt>
                <c:pt idx="141">
                  <c:v>-15.381846910363734</c:v>
                </c:pt>
                <c:pt idx="142">
                  <c:v>-20.187828666234111</c:v>
                </c:pt>
                <c:pt idx="143">
                  <c:v>-20.869917999187109</c:v>
                </c:pt>
                <c:pt idx="144">
                  <c:v>-15.689818808310179</c:v>
                </c:pt>
                <c:pt idx="145">
                  <c:v>-10.345099360617155</c:v>
                </c:pt>
                <c:pt idx="146">
                  <c:v>-13.87389857212807</c:v>
                </c:pt>
                <c:pt idx="147">
                  <c:v>-11.534306963072837</c:v>
                </c:pt>
                <c:pt idx="148">
                  <c:v>-8.8686330250611718</c:v>
                </c:pt>
                <c:pt idx="149">
                  <c:v>-10.778952540852998</c:v>
                </c:pt>
                <c:pt idx="150">
                  <c:v>-17.802944735326321</c:v>
                </c:pt>
                <c:pt idx="151">
                  <c:v>-14.076206660917961</c:v>
                </c:pt>
                <c:pt idx="152">
                  <c:v>-9.877691149786088</c:v>
                </c:pt>
                <c:pt idx="153">
                  <c:v>-10.481533042349099</c:v>
                </c:pt>
                <c:pt idx="154">
                  <c:v>-11.468213947921356</c:v>
                </c:pt>
                <c:pt idx="155">
                  <c:v>-10.657927226027425</c:v>
                </c:pt>
                <c:pt idx="156">
                  <c:v>-14.33414246605588</c:v>
                </c:pt>
                <c:pt idx="157">
                  <c:v>-16.174085761383864</c:v>
                </c:pt>
                <c:pt idx="158">
                  <c:v>-12.702650911912059</c:v>
                </c:pt>
                <c:pt idx="159">
                  <c:v>-9.4611012795151481</c:v>
                </c:pt>
                <c:pt idx="160">
                  <c:v>-5.2088428583464008</c:v>
                </c:pt>
                <c:pt idx="161">
                  <c:v>-23.915292632182343</c:v>
                </c:pt>
                <c:pt idx="162">
                  <c:v>-16.263082431824444</c:v>
                </c:pt>
                <c:pt idx="163">
                  <c:v>-18.961560958980655</c:v>
                </c:pt>
                <c:pt idx="164">
                  <c:v>-19.335778975040867</c:v>
                </c:pt>
                <c:pt idx="165">
                  <c:v>-1.9878066012867635</c:v>
                </c:pt>
                <c:pt idx="166">
                  <c:v>-11.103516887645554</c:v>
                </c:pt>
                <c:pt idx="167">
                  <c:v>-12.978074576889711</c:v>
                </c:pt>
                <c:pt idx="168">
                  <c:v>-14.161472425676749</c:v>
                </c:pt>
                <c:pt idx="169">
                  <c:v>-10.544333025824926</c:v>
                </c:pt>
                <c:pt idx="170">
                  <c:v>-17.643127370300107</c:v>
                </c:pt>
                <c:pt idx="171">
                  <c:v>-18.02561624015371</c:v>
                </c:pt>
                <c:pt idx="172">
                  <c:v>-12.577300803402977</c:v>
                </c:pt>
                <c:pt idx="173">
                  <c:v>-12.163197767530733</c:v>
                </c:pt>
                <c:pt idx="174">
                  <c:v>-10.849194706850056</c:v>
                </c:pt>
                <c:pt idx="175">
                  <c:v>-12.854606367576366</c:v>
                </c:pt>
                <c:pt idx="176">
                  <c:v>-9.5003738648825333</c:v>
                </c:pt>
                <c:pt idx="177">
                  <c:v>-15.216272449338433</c:v>
                </c:pt>
                <c:pt idx="178">
                  <c:v>-13.674954684259802</c:v>
                </c:pt>
                <c:pt idx="179">
                  <c:v>-9.5680483203653495</c:v>
                </c:pt>
                <c:pt idx="180">
                  <c:v>-6.4381608635173393</c:v>
                </c:pt>
                <c:pt idx="181">
                  <c:v>-7.1723744629009758</c:v>
                </c:pt>
                <c:pt idx="182">
                  <c:v>-9.9736455339934196</c:v>
                </c:pt>
                <c:pt idx="183">
                  <c:v>-7.1215945968151715</c:v>
                </c:pt>
                <c:pt idx="184">
                  <c:v>-12.573313637911468</c:v>
                </c:pt>
                <c:pt idx="185">
                  <c:v>-13.050094065483378</c:v>
                </c:pt>
                <c:pt idx="186">
                  <c:v>-7.7934148583568117</c:v>
                </c:pt>
                <c:pt idx="187">
                  <c:v>-3.2361622805418904</c:v>
                </c:pt>
                <c:pt idx="188">
                  <c:v>-2.7576522732669133</c:v>
                </c:pt>
                <c:pt idx="189">
                  <c:v>-4.2531415573953382</c:v>
                </c:pt>
                <c:pt idx="190">
                  <c:v>-5.2575870086957082</c:v>
                </c:pt>
                <c:pt idx="191">
                  <c:v>-10.559216412861943</c:v>
                </c:pt>
                <c:pt idx="192">
                  <c:v>-13.800276468477819</c:v>
                </c:pt>
                <c:pt idx="193">
                  <c:v>-8.2363694891332813</c:v>
                </c:pt>
                <c:pt idx="194">
                  <c:v>-5.0086557342350204</c:v>
                </c:pt>
                <c:pt idx="195">
                  <c:v>-2.630987891501519</c:v>
                </c:pt>
                <c:pt idx="196">
                  <c:v>-3.0352029444515267</c:v>
                </c:pt>
                <c:pt idx="197">
                  <c:v>-3.6797770455222576</c:v>
                </c:pt>
                <c:pt idx="198">
                  <c:v>-6.6499759490666293</c:v>
                </c:pt>
                <c:pt idx="199">
                  <c:v>-9.3100164818287539</c:v>
                </c:pt>
                <c:pt idx="200">
                  <c:v>-5.4653509748198417</c:v>
                </c:pt>
                <c:pt idx="201">
                  <c:v>-1.5830340987199634</c:v>
                </c:pt>
                <c:pt idx="202">
                  <c:v>-1.5434076178988363</c:v>
                </c:pt>
                <c:pt idx="203">
                  <c:v>-0.88683761678558426</c:v>
                </c:pt>
                <c:pt idx="204">
                  <c:v>-3.8437517885055712</c:v>
                </c:pt>
                <c:pt idx="205">
                  <c:v>-6.5722656911135573</c:v>
                </c:pt>
                <c:pt idx="206">
                  <c:v>-10.84137483505279</c:v>
                </c:pt>
                <c:pt idx="207">
                  <c:v>-5.7168012875708314</c:v>
                </c:pt>
                <c:pt idx="208">
                  <c:v>-7.5207183793894359</c:v>
                </c:pt>
                <c:pt idx="209">
                  <c:v>-7.3431997441232681</c:v>
                </c:pt>
                <c:pt idx="210">
                  <c:v>-3.1808803290238501</c:v>
                </c:pt>
                <c:pt idx="211">
                  <c:v>-4.0502667123804201</c:v>
                </c:pt>
                <c:pt idx="212">
                  <c:v>-5.1723349235291209</c:v>
                </c:pt>
                <c:pt idx="213">
                  <c:v>-5.9751858221377034</c:v>
                </c:pt>
                <c:pt idx="214">
                  <c:v>-4.8856884128057914</c:v>
                </c:pt>
                <c:pt idx="215">
                  <c:v>-1.764887061287439</c:v>
                </c:pt>
                <c:pt idx="216">
                  <c:v>-4.64193172395359</c:v>
                </c:pt>
                <c:pt idx="217">
                  <c:v>-0.52527004069521865</c:v>
                </c:pt>
                <c:pt idx="218">
                  <c:v>0.41927651400051502</c:v>
                </c:pt>
                <c:pt idx="219">
                  <c:v>-0.32124686600234043</c:v>
                </c:pt>
                <c:pt idx="220">
                  <c:v>-2.4464336555186179</c:v>
                </c:pt>
                <c:pt idx="221">
                  <c:v>-1.736193580383997</c:v>
                </c:pt>
                <c:pt idx="222">
                  <c:v>-0.81991986327102495</c:v>
                </c:pt>
                <c:pt idx="223">
                  <c:v>-2.5824571138377195</c:v>
                </c:pt>
                <c:pt idx="224">
                  <c:v>-0.21993907692137782</c:v>
                </c:pt>
                <c:pt idx="225">
                  <c:v>-1.3822375740085278</c:v>
                </c:pt>
                <c:pt idx="226">
                  <c:v>-4.1721869352708154</c:v>
                </c:pt>
                <c:pt idx="227">
                  <c:v>1.2836138387325065</c:v>
                </c:pt>
                <c:pt idx="228">
                  <c:v>2.1956041439080707</c:v>
                </c:pt>
                <c:pt idx="229">
                  <c:v>-0.27711797887889134</c:v>
                </c:pt>
                <c:pt idx="230">
                  <c:v>-2.7969650146603584</c:v>
                </c:pt>
                <c:pt idx="231">
                  <c:v>-0.25738619004994234</c:v>
                </c:pt>
                <c:pt idx="232">
                  <c:v>-3.919408633644565</c:v>
                </c:pt>
                <c:pt idx="233">
                  <c:v>-3.7334744269555245</c:v>
                </c:pt>
                <c:pt idx="234">
                  <c:v>-3.7094001862915036</c:v>
                </c:pt>
                <c:pt idx="235">
                  <c:v>-2.9357250738503211</c:v>
                </c:pt>
                <c:pt idx="236">
                  <c:v>-1.2925956495555226</c:v>
                </c:pt>
                <c:pt idx="237">
                  <c:v>1.4036482442857761</c:v>
                </c:pt>
                <c:pt idx="238">
                  <c:v>-0.2261066040721289</c:v>
                </c:pt>
                <c:pt idx="239">
                  <c:v>1.1874139707657179</c:v>
                </c:pt>
                <c:pt idx="240">
                  <c:v>3.293467838084041E-2</c:v>
                </c:pt>
                <c:pt idx="241">
                  <c:v>-2.7483929908149349</c:v>
                </c:pt>
                <c:pt idx="242">
                  <c:v>-2.8889813263458421</c:v>
                </c:pt>
                <c:pt idx="243">
                  <c:v>0.64953252984214771</c:v>
                </c:pt>
                <c:pt idx="244">
                  <c:v>0.66143184094151763</c:v>
                </c:pt>
                <c:pt idx="245">
                  <c:v>0.84285957926977062</c:v>
                </c:pt>
                <c:pt idx="246">
                  <c:v>3.2134240120891491</c:v>
                </c:pt>
                <c:pt idx="247">
                  <c:v>-1.3107046063575751</c:v>
                </c:pt>
                <c:pt idx="248">
                  <c:v>-2.003399570705497</c:v>
                </c:pt>
                <c:pt idx="249">
                  <c:v>-0.17786044049753968</c:v>
                </c:pt>
                <c:pt idx="250">
                  <c:v>0.23472870191194772</c:v>
                </c:pt>
                <c:pt idx="251">
                  <c:v>0.43235899534830935</c:v>
                </c:pt>
                <c:pt idx="252">
                  <c:v>1.9043248183379831</c:v>
                </c:pt>
                <c:pt idx="253">
                  <c:v>-0.70950014935139905</c:v>
                </c:pt>
                <c:pt idx="254">
                  <c:v>-1.4040852606152185</c:v>
                </c:pt>
                <c:pt idx="255">
                  <c:v>-1.1742743493590666</c:v>
                </c:pt>
                <c:pt idx="256">
                  <c:v>-2.0590812387819852</c:v>
                </c:pt>
                <c:pt idx="257">
                  <c:v>-1.8161133135051131</c:v>
                </c:pt>
                <c:pt idx="258">
                  <c:v>1.8845587793190361</c:v>
                </c:pt>
                <c:pt idx="259">
                  <c:v>-1.2188998336266366</c:v>
                </c:pt>
                <c:pt idx="260">
                  <c:v>0.9111912351068554</c:v>
                </c:pt>
                <c:pt idx="261">
                  <c:v>-3.4336830015348312</c:v>
                </c:pt>
                <c:pt idx="262">
                  <c:v>-5.9943245685288957</c:v>
                </c:pt>
                <c:pt idx="263">
                  <c:v>-2.0382099935436884</c:v>
                </c:pt>
                <c:pt idx="264">
                  <c:v>-1.4516437192801703</c:v>
                </c:pt>
                <c:pt idx="265">
                  <c:v>-0.79454203089549935</c:v>
                </c:pt>
                <c:pt idx="266">
                  <c:v>-1.4422046442445833</c:v>
                </c:pt>
                <c:pt idx="267">
                  <c:v>1.0489148223362008</c:v>
                </c:pt>
                <c:pt idx="268">
                  <c:v>-1.5427482398686294</c:v>
                </c:pt>
                <c:pt idx="269">
                  <c:v>-3.2488595278362169</c:v>
                </c:pt>
                <c:pt idx="270">
                  <c:v>-4.2918565571806937</c:v>
                </c:pt>
                <c:pt idx="271">
                  <c:v>-3.1917130683069956</c:v>
                </c:pt>
                <c:pt idx="272">
                  <c:v>-0.70539201815101649</c:v>
                </c:pt>
                <c:pt idx="273">
                  <c:v>-2.86869667943634</c:v>
                </c:pt>
                <c:pt idx="274">
                  <c:v>-2.0970591362463438</c:v>
                </c:pt>
                <c:pt idx="275">
                  <c:v>-2.1408616035985801</c:v>
                </c:pt>
                <c:pt idx="276">
                  <c:v>-8.3177269083475949</c:v>
                </c:pt>
                <c:pt idx="277">
                  <c:v>-7.4536881958482724</c:v>
                </c:pt>
                <c:pt idx="278">
                  <c:v>0.63444295435574816</c:v>
                </c:pt>
                <c:pt idx="279">
                  <c:v>1.2067184224917327</c:v>
                </c:pt>
                <c:pt idx="280">
                  <c:v>-2.4297532740456234</c:v>
                </c:pt>
                <c:pt idx="281">
                  <c:v>-0.55759390074460669</c:v>
                </c:pt>
                <c:pt idx="282">
                  <c:v>6.5848838704368973E-2</c:v>
                </c:pt>
                <c:pt idx="283">
                  <c:v>-4.5384446688278075</c:v>
                </c:pt>
                <c:pt idx="284">
                  <c:v>-4.4238787293181616</c:v>
                </c:pt>
                <c:pt idx="285">
                  <c:v>-1.9123844426680705</c:v>
                </c:pt>
                <c:pt idx="286">
                  <c:v>0.52992635477042427</c:v>
                </c:pt>
                <c:pt idx="287">
                  <c:v>-3.0602722746816795</c:v>
                </c:pt>
                <c:pt idx="288">
                  <c:v>-1.7997301134311954</c:v>
                </c:pt>
                <c:pt idx="289">
                  <c:v>-0.75698631328050681</c:v>
                </c:pt>
                <c:pt idx="290">
                  <c:v>-1.2123672868187754</c:v>
                </c:pt>
                <c:pt idx="291">
                  <c:v>-1.2177059091212072</c:v>
                </c:pt>
                <c:pt idx="292">
                  <c:v>-0.5980586749230099</c:v>
                </c:pt>
                <c:pt idx="293">
                  <c:v>2.182198751486311</c:v>
                </c:pt>
                <c:pt idx="294">
                  <c:v>-2.5281000281352561</c:v>
                </c:pt>
                <c:pt idx="295">
                  <c:v>3.1389411401487592</c:v>
                </c:pt>
                <c:pt idx="296">
                  <c:v>1.5538679435985472</c:v>
                </c:pt>
                <c:pt idx="297">
                  <c:v>2.6963352243277967</c:v>
                </c:pt>
                <c:pt idx="298">
                  <c:v>-0.77308350311010088</c:v>
                </c:pt>
                <c:pt idx="299">
                  <c:v>0.12666054152515471</c:v>
                </c:pt>
                <c:pt idx="300">
                  <c:v>-6.6265811382323676</c:v>
                </c:pt>
                <c:pt idx="301">
                  <c:v>-1.5725214535235068</c:v>
                </c:pt>
                <c:pt idx="302">
                  <c:v>-3.0436356665703101E-2</c:v>
                </c:pt>
                <c:pt idx="303">
                  <c:v>-5.5508860051783415</c:v>
                </c:pt>
                <c:pt idx="304">
                  <c:v>-4.7248159534254057</c:v>
                </c:pt>
                <c:pt idx="305">
                  <c:v>2.462479991088756</c:v>
                </c:pt>
                <c:pt idx="306">
                  <c:v>1.7041086125636724</c:v>
                </c:pt>
                <c:pt idx="307">
                  <c:v>3.166113825136236</c:v>
                </c:pt>
                <c:pt idx="308">
                  <c:v>1.7394571035029429</c:v>
                </c:pt>
                <c:pt idx="309">
                  <c:v>1.2425752344745291</c:v>
                </c:pt>
                <c:pt idx="310">
                  <c:v>1.2594266084409895</c:v>
                </c:pt>
                <c:pt idx="311">
                  <c:v>-3.5312542623224061</c:v>
                </c:pt>
                <c:pt idx="312">
                  <c:v>-0.46299836989443577</c:v>
                </c:pt>
                <c:pt idx="313">
                  <c:v>-3.3224030510113778</c:v>
                </c:pt>
                <c:pt idx="314">
                  <c:v>-2.0523140697873146</c:v>
                </c:pt>
                <c:pt idx="315">
                  <c:v>-4.6152009794487014</c:v>
                </c:pt>
                <c:pt idx="316">
                  <c:v>-0.52930102653836286</c:v>
                </c:pt>
                <c:pt idx="317">
                  <c:v>-10.840896373667462</c:v>
                </c:pt>
                <c:pt idx="318">
                  <c:v>-16.912271936271949</c:v>
                </c:pt>
                <c:pt idx="319">
                  <c:v>-1.490047320334881</c:v>
                </c:pt>
                <c:pt idx="320">
                  <c:v>-4.100087740640447</c:v>
                </c:pt>
                <c:pt idx="321">
                  <c:v>-4.6273073869824515</c:v>
                </c:pt>
                <c:pt idx="322">
                  <c:v>-4.0939182151408886</c:v>
                </c:pt>
                <c:pt idx="323">
                  <c:v>-1.1857310762954967</c:v>
                </c:pt>
                <c:pt idx="324">
                  <c:v>-12.521670271618973</c:v>
                </c:pt>
                <c:pt idx="325">
                  <c:v>-13.393347222465877</c:v>
                </c:pt>
                <c:pt idx="326">
                  <c:v>-1.2485913749846134</c:v>
                </c:pt>
                <c:pt idx="327">
                  <c:v>-4.7782066045699167</c:v>
                </c:pt>
                <c:pt idx="328">
                  <c:v>-1.6133526633065429</c:v>
                </c:pt>
                <c:pt idx="329">
                  <c:v>-2.2189771445519426</c:v>
                </c:pt>
                <c:pt idx="330">
                  <c:v>6.9087621095944769</c:v>
                </c:pt>
                <c:pt idx="331">
                  <c:v>-4.693197280977472</c:v>
                </c:pt>
                <c:pt idx="332">
                  <c:v>-15.815491357383934</c:v>
                </c:pt>
                <c:pt idx="333">
                  <c:v>-9.7381557010339321</c:v>
                </c:pt>
                <c:pt idx="334">
                  <c:v>-11.775654446009028</c:v>
                </c:pt>
                <c:pt idx="335">
                  <c:v>1.8322312416263458</c:v>
                </c:pt>
                <c:pt idx="336">
                  <c:v>-0.48623248884564418</c:v>
                </c:pt>
                <c:pt idx="337">
                  <c:v>-1.7588369982945409</c:v>
                </c:pt>
                <c:pt idx="338">
                  <c:v>-6.356638910305449</c:v>
                </c:pt>
                <c:pt idx="339">
                  <c:v>-8.876225436924102</c:v>
                </c:pt>
                <c:pt idx="340">
                  <c:v>-10.919394562004101</c:v>
                </c:pt>
                <c:pt idx="341">
                  <c:v>-10.714707402501219</c:v>
                </c:pt>
                <c:pt idx="342">
                  <c:v>10.581071348730433</c:v>
                </c:pt>
                <c:pt idx="343">
                  <c:v>3.8997449255280685</c:v>
                </c:pt>
                <c:pt idx="344">
                  <c:v>0.6475626978496507</c:v>
                </c:pt>
                <c:pt idx="345">
                  <c:v>-6.6025313116097237</c:v>
                </c:pt>
                <c:pt idx="346">
                  <c:v>-9.5938839736114403</c:v>
                </c:pt>
                <c:pt idx="347">
                  <c:v>-1.5487986855418967</c:v>
                </c:pt>
                <c:pt idx="348">
                  <c:v>-2.3986373625571389</c:v>
                </c:pt>
                <c:pt idx="349">
                  <c:v>-0.43088066436752115</c:v>
                </c:pt>
                <c:pt idx="350">
                  <c:v>-5.5256884676252582</c:v>
                </c:pt>
                <c:pt idx="351">
                  <c:v>-3.5089020098535144</c:v>
                </c:pt>
                <c:pt idx="352">
                  <c:v>-6.9531460970469823</c:v>
                </c:pt>
                <c:pt idx="353">
                  <c:v>-9.4205891689571217</c:v>
                </c:pt>
                <c:pt idx="354">
                  <c:v>-3.6483714249545613</c:v>
                </c:pt>
                <c:pt idx="355">
                  <c:v>0.52191117563337741</c:v>
                </c:pt>
                <c:pt idx="356">
                  <c:v>-1.4749136572426522</c:v>
                </c:pt>
                <c:pt idx="357">
                  <c:v>-11.95740707279424</c:v>
                </c:pt>
                <c:pt idx="358">
                  <c:v>-5.3318515552180372</c:v>
                </c:pt>
                <c:pt idx="359">
                  <c:v>-0.61416663758363654</c:v>
                </c:pt>
                <c:pt idx="360">
                  <c:v>4.4595561245440507</c:v>
                </c:pt>
                <c:pt idx="361">
                  <c:v>-0.31740937119333523</c:v>
                </c:pt>
                <c:pt idx="362">
                  <c:v>8.0284610306341051</c:v>
                </c:pt>
                <c:pt idx="363">
                  <c:v>2.8773978535650002</c:v>
                </c:pt>
                <c:pt idx="364">
                  <c:v>-3.006378876151615</c:v>
                </c:pt>
                <c:pt idx="365">
                  <c:v>-11.637025976728765</c:v>
                </c:pt>
                <c:pt idx="366">
                  <c:v>-9.0515607266010676</c:v>
                </c:pt>
                <c:pt idx="367">
                  <c:v>-7.8671124194381008</c:v>
                </c:pt>
                <c:pt idx="368">
                  <c:v>2.2606060802638837</c:v>
                </c:pt>
                <c:pt idx="369">
                  <c:v>3.136358992190182</c:v>
                </c:pt>
                <c:pt idx="370">
                  <c:v>0.71454416456549552</c:v>
                </c:pt>
                <c:pt idx="371">
                  <c:v>-0.52068408456923976</c:v>
                </c:pt>
                <c:pt idx="372">
                  <c:v>3.3654563484007127</c:v>
                </c:pt>
                <c:pt idx="373">
                  <c:v>-1.7746462086938237</c:v>
                </c:pt>
                <c:pt idx="374">
                  <c:v>-7.0313811935198771</c:v>
                </c:pt>
                <c:pt idx="375">
                  <c:v>5.2578108345830259</c:v>
                </c:pt>
                <c:pt idx="376">
                  <c:v>6.0496830209433341</c:v>
                </c:pt>
                <c:pt idx="377">
                  <c:v>7.4056112939546495</c:v>
                </c:pt>
                <c:pt idx="378">
                  <c:v>7.550321075201623</c:v>
                </c:pt>
                <c:pt idx="379">
                  <c:v>-5.0870517414969072</c:v>
                </c:pt>
                <c:pt idx="380">
                  <c:v>-6.5939612279885154</c:v>
                </c:pt>
                <c:pt idx="381">
                  <c:v>-7.8381442436506461</c:v>
                </c:pt>
                <c:pt idx="382">
                  <c:v>-1.8442431146999496</c:v>
                </c:pt>
                <c:pt idx="383">
                  <c:v>-4.9074504598701196</c:v>
                </c:pt>
                <c:pt idx="384">
                  <c:v>-5.1811373281468178</c:v>
                </c:pt>
                <c:pt idx="385">
                  <c:v>-4.8512095270205151</c:v>
                </c:pt>
                <c:pt idx="386">
                  <c:v>-3.6782534953231192</c:v>
                </c:pt>
                <c:pt idx="387">
                  <c:v>-7.4423005278864309</c:v>
                </c:pt>
                <c:pt idx="388">
                  <c:v>-10.098774752859015</c:v>
                </c:pt>
                <c:pt idx="389">
                  <c:v>-0.75233508410524053</c:v>
                </c:pt>
                <c:pt idx="390">
                  <c:v>-8.0969422124371135</c:v>
                </c:pt>
                <c:pt idx="391">
                  <c:v>-5.3626492346346026</c:v>
                </c:pt>
                <c:pt idx="392">
                  <c:v>-1.6486176829461954</c:v>
                </c:pt>
                <c:pt idx="393">
                  <c:v>-3.863448251883753</c:v>
                </c:pt>
                <c:pt idx="394">
                  <c:v>-7.631585691173953</c:v>
                </c:pt>
                <c:pt idx="395">
                  <c:v>-16.010571319613902</c:v>
                </c:pt>
                <c:pt idx="396">
                  <c:v>-3.4459485353436747</c:v>
                </c:pt>
                <c:pt idx="397">
                  <c:v>-8.0846227793282992</c:v>
                </c:pt>
                <c:pt idx="398">
                  <c:v>-10.003363005886982</c:v>
                </c:pt>
                <c:pt idx="399">
                  <c:v>-10.454525362307308</c:v>
                </c:pt>
                <c:pt idx="400">
                  <c:v>-8.892902588570351</c:v>
                </c:pt>
                <c:pt idx="401">
                  <c:v>-13.370957880512563</c:v>
                </c:pt>
                <c:pt idx="402">
                  <c:v>-10.929623937555476</c:v>
                </c:pt>
                <c:pt idx="403">
                  <c:v>-10.611579456036083</c:v>
                </c:pt>
                <c:pt idx="404">
                  <c:v>-10.556928862194496</c:v>
                </c:pt>
                <c:pt idx="405">
                  <c:v>-5.959891718492571</c:v>
                </c:pt>
                <c:pt idx="406">
                  <c:v>-8.0776019963894896</c:v>
                </c:pt>
                <c:pt idx="407">
                  <c:v>-6.0590470136627061</c:v>
                </c:pt>
                <c:pt idx="408">
                  <c:v>-14.777852965552867</c:v>
                </c:pt>
                <c:pt idx="409">
                  <c:v>-23.006506526997327</c:v>
                </c:pt>
                <c:pt idx="410">
                  <c:v>-8.6713805295015902</c:v>
                </c:pt>
                <c:pt idx="411">
                  <c:v>4.4834380505236311</c:v>
                </c:pt>
                <c:pt idx="412">
                  <c:v>-1.2113666304225319</c:v>
                </c:pt>
                <c:pt idx="413">
                  <c:v>-5.9305266636449545</c:v>
                </c:pt>
                <c:pt idx="414">
                  <c:v>-5.53150419198424</c:v>
                </c:pt>
                <c:pt idx="415">
                  <c:v>-4.8029468453124764</c:v>
                </c:pt>
                <c:pt idx="416">
                  <c:v>-9.9566940423607093</c:v>
                </c:pt>
                <c:pt idx="417">
                  <c:v>-5.8954689670230209E-2</c:v>
                </c:pt>
                <c:pt idx="418">
                  <c:v>-2.3501328322240767</c:v>
                </c:pt>
                <c:pt idx="419">
                  <c:v>-6.8707283152806582</c:v>
                </c:pt>
                <c:pt idx="420">
                  <c:v>-5.4176058169149997</c:v>
                </c:pt>
                <c:pt idx="421">
                  <c:v>-3.4081123636503747</c:v>
                </c:pt>
                <c:pt idx="422">
                  <c:v>-6.6508839459085749</c:v>
                </c:pt>
                <c:pt idx="423">
                  <c:v>-15.116906234181442</c:v>
                </c:pt>
                <c:pt idx="424">
                  <c:v>-6.2736766631330596</c:v>
                </c:pt>
                <c:pt idx="425">
                  <c:v>-4.3326796500466713</c:v>
                </c:pt>
                <c:pt idx="426">
                  <c:v>-9.9922862593591759</c:v>
                </c:pt>
                <c:pt idx="427">
                  <c:v>-9.3665876348085817</c:v>
                </c:pt>
                <c:pt idx="428">
                  <c:v>-7.4957821752860099</c:v>
                </c:pt>
                <c:pt idx="429">
                  <c:v>-13.35398448863036</c:v>
                </c:pt>
                <c:pt idx="430">
                  <c:v>-17.905378372557152</c:v>
                </c:pt>
                <c:pt idx="431">
                  <c:v>-8.1544344235243642</c:v>
                </c:pt>
                <c:pt idx="432">
                  <c:v>-7.3946383131832363</c:v>
                </c:pt>
                <c:pt idx="433">
                  <c:v>-9.0989933291648271</c:v>
                </c:pt>
                <c:pt idx="434">
                  <c:v>-10.890544003109142</c:v>
                </c:pt>
                <c:pt idx="435">
                  <c:v>-8.2976094438211589</c:v>
                </c:pt>
                <c:pt idx="436">
                  <c:v>-7.1941294506994211</c:v>
                </c:pt>
                <c:pt idx="437">
                  <c:v>-17.941257480124648</c:v>
                </c:pt>
                <c:pt idx="438">
                  <c:v>-7.0466161841724499</c:v>
                </c:pt>
                <c:pt idx="439">
                  <c:v>-7.4297970538878246</c:v>
                </c:pt>
                <c:pt idx="440">
                  <c:v>-8.3003385323211063</c:v>
                </c:pt>
                <c:pt idx="441">
                  <c:v>-9.0113616423951868</c:v>
                </c:pt>
                <c:pt idx="442">
                  <c:v>-7.6414260733290291</c:v>
                </c:pt>
                <c:pt idx="443">
                  <c:v>-10.409294552060956</c:v>
                </c:pt>
                <c:pt idx="444">
                  <c:v>-12.159093990923992</c:v>
                </c:pt>
                <c:pt idx="445">
                  <c:v>-12.415174148337528</c:v>
                </c:pt>
                <c:pt idx="446">
                  <c:v>3.5108619401078158</c:v>
                </c:pt>
                <c:pt idx="447">
                  <c:v>0.18323260677537689</c:v>
                </c:pt>
                <c:pt idx="448">
                  <c:v>-2.6346582286273446</c:v>
                </c:pt>
                <c:pt idx="449">
                  <c:v>-2.4738673603968948</c:v>
                </c:pt>
                <c:pt idx="450">
                  <c:v>-5.0461010213458337</c:v>
                </c:pt>
                <c:pt idx="451">
                  <c:v>-9.7403686090489714</c:v>
                </c:pt>
                <c:pt idx="452">
                  <c:v>-9.3003726781888787</c:v>
                </c:pt>
                <c:pt idx="453">
                  <c:v>-2.770196768535925</c:v>
                </c:pt>
                <c:pt idx="454">
                  <c:v>-6.5093383617510057</c:v>
                </c:pt>
                <c:pt idx="455">
                  <c:v>-4.4567636148865404</c:v>
                </c:pt>
                <c:pt idx="456">
                  <c:v>-12.258484781701668</c:v>
                </c:pt>
                <c:pt idx="457">
                  <c:v>-7.416935985785301</c:v>
                </c:pt>
                <c:pt idx="458">
                  <c:v>-10.16878372723626</c:v>
                </c:pt>
                <c:pt idx="459">
                  <c:v>-7.3149552033427483</c:v>
                </c:pt>
                <c:pt idx="460">
                  <c:v>3.7427629750979037</c:v>
                </c:pt>
                <c:pt idx="461">
                  <c:v>-7.5491130209712765E-2</c:v>
                </c:pt>
                <c:pt idx="462">
                  <c:v>7.1864998869373125</c:v>
                </c:pt>
                <c:pt idx="463">
                  <c:v>-0.3007340662999809</c:v>
                </c:pt>
                <c:pt idx="464">
                  <c:v>-4.5132977482264067</c:v>
                </c:pt>
                <c:pt idx="465">
                  <c:v>-10.148670444546042</c:v>
                </c:pt>
                <c:pt idx="466">
                  <c:v>-5.2266785999366903</c:v>
                </c:pt>
                <c:pt idx="467">
                  <c:v>9.6008241058789707</c:v>
                </c:pt>
                <c:pt idx="468">
                  <c:v>3.7899060745796476</c:v>
                </c:pt>
                <c:pt idx="469">
                  <c:v>3.6475427146273915</c:v>
                </c:pt>
                <c:pt idx="470">
                  <c:v>-4.220000524602554</c:v>
                </c:pt>
                <c:pt idx="471">
                  <c:v>-3.561114059135889</c:v>
                </c:pt>
                <c:pt idx="472">
                  <c:v>0.39103657114556256</c:v>
                </c:pt>
                <c:pt idx="473">
                  <c:v>-0.43419409879538762</c:v>
                </c:pt>
                <c:pt idx="474">
                  <c:v>4.1371892249995881</c:v>
                </c:pt>
                <c:pt idx="475">
                  <c:v>3.2954958561943357</c:v>
                </c:pt>
                <c:pt idx="476">
                  <c:v>7.1808701899662992</c:v>
                </c:pt>
                <c:pt idx="477">
                  <c:v>0.47856171340885112</c:v>
                </c:pt>
                <c:pt idx="478">
                  <c:v>0.89541345498122382</c:v>
                </c:pt>
                <c:pt idx="479">
                  <c:v>-9.8771850881666694</c:v>
                </c:pt>
                <c:pt idx="480">
                  <c:v>0.63965214854096075</c:v>
                </c:pt>
                <c:pt idx="481">
                  <c:v>1.0123482850225969</c:v>
                </c:pt>
                <c:pt idx="482">
                  <c:v>1.1009112027363415</c:v>
                </c:pt>
                <c:pt idx="483">
                  <c:v>0.43002644288547742</c:v>
                </c:pt>
                <c:pt idx="484">
                  <c:v>4.9942764069221539</c:v>
                </c:pt>
                <c:pt idx="485">
                  <c:v>4.3808830834946519</c:v>
                </c:pt>
                <c:pt idx="486">
                  <c:v>-0.37703769079354288</c:v>
                </c:pt>
                <c:pt idx="487">
                  <c:v>-2.2562442872743276</c:v>
                </c:pt>
                <c:pt idx="488">
                  <c:v>-0.64296075330746305</c:v>
                </c:pt>
                <c:pt idx="489">
                  <c:v>2.7928947877713881</c:v>
                </c:pt>
                <c:pt idx="490">
                  <c:v>0.89330515570031821</c:v>
                </c:pt>
                <c:pt idx="491">
                  <c:v>0.64404241479378754</c:v>
                </c:pt>
                <c:pt idx="492">
                  <c:v>-4.3939948071765542</c:v>
                </c:pt>
                <c:pt idx="493">
                  <c:v>2.5383485240633092</c:v>
                </c:pt>
                <c:pt idx="494">
                  <c:v>5.4607175903308587</c:v>
                </c:pt>
                <c:pt idx="495">
                  <c:v>-5.7830212598346975E-2</c:v>
                </c:pt>
                <c:pt idx="496">
                  <c:v>3.347070981366798</c:v>
                </c:pt>
                <c:pt idx="497">
                  <c:v>-0.76080773609670871</c:v>
                </c:pt>
                <c:pt idx="498">
                  <c:v>3.6397704709379752</c:v>
                </c:pt>
                <c:pt idx="499">
                  <c:v>6.6069389227348552</c:v>
                </c:pt>
                <c:pt idx="500">
                  <c:v>8.6481296366455211</c:v>
                </c:pt>
                <c:pt idx="501">
                  <c:v>4.2444429883373687</c:v>
                </c:pt>
                <c:pt idx="502">
                  <c:v>0.99821349881217714</c:v>
                </c:pt>
                <c:pt idx="503">
                  <c:v>2.714806970119696</c:v>
                </c:pt>
                <c:pt idx="504">
                  <c:v>1.1400286985815455</c:v>
                </c:pt>
                <c:pt idx="505">
                  <c:v>1.7560664523360572</c:v>
                </c:pt>
                <c:pt idx="506">
                  <c:v>8.3272994592252587</c:v>
                </c:pt>
                <c:pt idx="507">
                  <c:v>-3.5672265139900503</c:v>
                </c:pt>
                <c:pt idx="508">
                  <c:v>4.8539894890685389</c:v>
                </c:pt>
                <c:pt idx="509">
                  <c:v>4.3996221932276711</c:v>
                </c:pt>
                <c:pt idx="510">
                  <c:v>7.5256491684396138</c:v>
                </c:pt>
                <c:pt idx="511">
                  <c:v>5.9217741399886705</c:v>
                </c:pt>
                <c:pt idx="512">
                  <c:v>5.8441743985627568</c:v>
                </c:pt>
                <c:pt idx="513">
                  <c:v>1.2177543622540412</c:v>
                </c:pt>
                <c:pt idx="514">
                  <c:v>-0.39019608369638092</c:v>
                </c:pt>
                <c:pt idx="515">
                  <c:v>12.83909223432849</c:v>
                </c:pt>
                <c:pt idx="516">
                  <c:v>10.083079816337474</c:v>
                </c:pt>
                <c:pt idx="517">
                  <c:v>8.996447909880672</c:v>
                </c:pt>
                <c:pt idx="518">
                  <c:v>-10.779260983532254</c:v>
                </c:pt>
                <c:pt idx="519">
                  <c:v>-1.3685704085804531</c:v>
                </c:pt>
                <c:pt idx="520">
                  <c:v>1.1702537363258614</c:v>
                </c:pt>
                <c:pt idx="521">
                  <c:v>-2.12051076533578</c:v>
                </c:pt>
                <c:pt idx="522">
                  <c:v>1.1611748886412272</c:v>
                </c:pt>
                <c:pt idx="523">
                  <c:v>-0.20103471121916527</c:v>
                </c:pt>
                <c:pt idx="524">
                  <c:v>4.5757169646130933</c:v>
                </c:pt>
                <c:pt idx="525">
                  <c:v>5.4395694805526915</c:v>
                </c:pt>
                <c:pt idx="526">
                  <c:v>-1.9434548528941775</c:v>
                </c:pt>
                <c:pt idx="527">
                  <c:v>-1.6799765920089413</c:v>
                </c:pt>
                <c:pt idx="528">
                  <c:v>0.3658924907313974</c:v>
                </c:pt>
                <c:pt idx="529">
                  <c:v>10.451506946620498</c:v>
                </c:pt>
                <c:pt idx="530">
                  <c:v>2.7537225996250783</c:v>
                </c:pt>
                <c:pt idx="531">
                  <c:v>7.0165046035972125</c:v>
                </c:pt>
                <c:pt idx="532">
                  <c:v>4.9944528553931775</c:v>
                </c:pt>
                <c:pt idx="533">
                  <c:v>2.3174221030559039</c:v>
                </c:pt>
                <c:pt idx="534">
                  <c:v>-3.5708091335314549</c:v>
                </c:pt>
                <c:pt idx="535">
                  <c:v>-6.3739455820073943</c:v>
                </c:pt>
                <c:pt idx="536">
                  <c:v>-0.38530275191629926</c:v>
                </c:pt>
                <c:pt idx="537">
                  <c:v>1.4142658525640854</c:v>
                </c:pt>
                <c:pt idx="538">
                  <c:v>2.5405070098036902</c:v>
                </c:pt>
                <c:pt idx="539">
                  <c:v>-4.9568378451594839</c:v>
                </c:pt>
                <c:pt idx="540">
                  <c:v>0.26557194428082198</c:v>
                </c:pt>
                <c:pt idx="541">
                  <c:v>0.57878971004734581</c:v>
                </c:pt>
                <c:pt idx="542">
                  <c:v>-2.9784195864939846</c:v>
                </c:pt>
                <c:pt idx="543">
                  <c:v>1.7488255787329052</c:v>
                </c:pt>
                <c:pt idx="544">
                  <c:v>1.8362099673517207</c:v>
                </c:pt>
                <c:pt idx="545">
                  <c:v>3.2711227927259046</c:v>
                </c:pt>
                <c:pt idx="546">
                  <c:v>1.8068466399899137</c:v>
                </c:pt>
                <c:pt idx="547">
                  <c:v>7.653728438445313</c:v>
                </c:pt>
                <c:pt idx="548">
                  <c:v>1.4323622880421141</c:v>
                </c:pt>
                <c:pt idx="549">
                  <c:v>4.7473042038077296</c:v>
                </c:pt>
                <c:pt idx="550">
                  <c:v>1.3426521026811571</c:v>
                </c:pt>
                <c:pt idx="551">
                  <c:v>5.7548194680925064</c:v>
                </c:pt>
                <c:pt idx="552">
                  <c:v>0.31147029262565695</c:v>
                </c:pt>
                <c:pt idx="553">
                  <c:v>-0.6312284756769202</c:v>
                </c:pt>
                <c:pt idx="554">
                  <c:v>4.7847583857977014</c:v>
                </c:pt>
                <c:pt idx="555">
                  <c:v>-3.0766311467639582</c:v>
                </c:pt>
                <c:pt idx="556">
                  <c:v>-5.3585649789908416</c:v>
                </c:pt>
                <c:pt idx="557">
                  <c:v>-5.4676216439683429</c:v>
                </c:pt>
                <c:pt idx="558">
                  <c:v>-1.326709334163894</c:v>
                </c:pt>
                <c:pt idx="559">
                  <c:v>-2.7990038142146574</c:v>
                </c:pt>
                <c:pt idx="560">
                  <c:v>-1.2803612164021558</c:v>
                </c:pt>
                <c:pt idx="561">
                  <c:v>4.0866967346066616</c:v>
                </c:pt>
                <c:pt idx="562">
                  <c:v>-3.8226693916882226</c:v>
                </c:pt>
                <c:pt idx="563">
                  <c:v>-13.044387715566657</c:v>
                </c:pt>
                <c:pt idx="564">
                  <c:v>-4.7011222175741096</c:v>
                </c:pt>
                <c:pt idx="565">
                  <c:v>-2.1905133125341081</c:v>
                </c:pt>
                <c:pt idx="566">
                  <c:v>-2.6787806397692293E-3</c:v>
                </c:pt>
                <c:pt idx="567">
                  <c:v>0.51073665974192295</c:v>
                </c:pt>
                <c:pt idx="568">
                  <c:v>0.42926762333277679</c:v>
                </c:pt>
                <c:pt idx="569">
                  <c:v>-4.3097411558692329</c:v>
                </c:pt>
                <c:pt idx="570">
                  <c:v>-6.6732543668492212</c:v>
                </c:pt>
                <c:pt idx="571">
                  <c:v>-6.3639447350429634</c:v>
                </c:pt>
                <c:pt idx="572">
                  <c:v>1.3589425499716157</c:v>
                </c:pt>
                <c:pt idx="573">
                  <c:v>0.14035769468377168</c:v>
                </c:pt>
                <c:pt idx="574">
                  <c:v>-0.77789451118096054</c:v>
                </c:pt>
                <c:pt idx="575">
                  <c:v>0.42861605542765346</c:v>
                </c:pt>
                <c:pt idx="576">
                  <c:v>-0.14561106418135239</c:v>
                </c:pt>
                <c:pt idx="577">
                  <c:v>5.0307800983553648</c:v>
                </c:pt>
                <c:pt idx="578">
                  <c:v>-2.9616914521152609</c:v>
                </c:pt>
                <c:pt idx="579">
                  <c:v>-2.5249524612059844</c:v>
                </c:pt>
                <c:pt idx="580">
                  <c:v>-1.7960338223742127</c:v>
                </c:pt>
                <c:pt idx="581">
                  <c:v>-0.50974588190682368</c:v>
                </c:pt>
                <c:pt idx="582">
                  <c:v>2.2430257222794836</c:v>
                </c:pt>
                <c:pt idx="583">
                  <c:v>2.9442127820040298</c:v>
                </c:pt>
                <c:pt idx="584">
                  <c:v>3.0638357606853219</c:v>
                </c:pt>
                <c:pt idx="585">
                  <c:v>7.1543137681295406</c:v>
                </c:pt>
                <c:pt idx="586">
                  <c:v>2.4511393818477814</c:v>
                </c:pt>
                <c:pt idx="587">
                  <c:v>4.7464796188194214E-2</c:v>
                </c:pt>
                <c:pt idx="588">
                  <c:v>-2.8855178109462969</c:v>
                </c:pt>
                <c:pt idx="589">
                  <c:v>1.9944522959013824</c:v>
                </c:pt>
                <c:pt idx="590">
                  <c:v>3.9033343555154829</c:v>
                </c:pt>
                <c:pt idx="591">
                  <c:v>4.0156943160833265</c:v>
                </c:pt>
                <c:pt idx="592">
                  <c:v>4.9874509316241529</c:v>
                </c:pt>
                <c:pt idx="593">
                  <c:v>4.8025920067786387</c:v>
                </c:pt>
                <c:pt idx="594">
                  <c:v>1.6135703212224257</c:v>
                </c:pt>
                <c:pt idx="595">
                  <c:v>0.22619119233888796</c:v>
                </c:pt>
                <c:pt idx="596">
                  <c:v>-2.1321027657019869</c:v>
                </c:pt>
                <c:pt idx="597">
                  <c:v>5.0366757780755194</c:v>
                </c:pt>
                <c:pt idx="598">
                  <c:v>2.816468305411604</c:v>
                </c:pt>
                <c:pt idx="599">
                  <c:v>0.88113057168892794</c:v>
                </c:pt>
                <c:pt idx="600">
                  <c:v>-0.63444137853593929</c:v>
                </c:pt>
                <c:pt idx="601">
                  <c:v>1.8162531241106876</c:v>
                </c:pt>
                <c:pt idx="602">
                  <c:v>-1.0776230478000883</c:v>
                </c:pt>
                <c:pt idx="603">
                  <c:v>0.74223500539427789</c:v>
                </c:pt>
                <c:pt idx="604">
                  <c:v>2.1564832355140311</c:v>
                </c:pt>
                <c:pt idx="605">
                  <c:v>2.4539935230822465</c:v>
                </c:pt>
                <c:pt idx="606">
                  <c:v>1.9811099596637831</c:v>
                </c:pt>
                <c:pt idx="607">
                  <c:v>1.6611779724276374</c:v>
                </c:pt>
                <c:pt idx="608">
                  <c:v>1.0940569588189391</c:v>
                </c:pt>
                <c:pt idx="609">
                  <c:v>-2.3517298412876784</c:v>
                </c:pt>
                <c:pt idx="610">
                  <c:v>0.12934679943874983</c:v>
                </c:pt>
                <c:pt idx="611">
                  <c:v>-0.86699165431994629</c:v>
                </c:pt>
                <c:pt idx="612">
                  <c:v>2.2862861171773829</c:v>
                </c:pt>
                <c:pt idx="613">
                  <c:v>2.0155134780040385</c:v>
                </c:pt>
                <c:pt idx="614">
                  <c:v>2.1604213022927752</c:v>
                </c:pt>
                <c:pt idx="615">
                  <c:v>4.9398122592711786</c:v>
                </c:pt>
                <c:pt idx="616">
                  <c:v>2.9267324198038125</c:v>
                </c:pt>
                <c:pt idx="617">
                  <c:v>0.17638290845600579</c:v>
                </c:pt>
                <c:pt idx="618">
                  <c:v>-0.16060182878172213</c:v>
                </c:pt>
                <c:pt idx="619">
                  <c:v>1.3061065396365876</c:v>
                </c:pt>
                <c:pt idx="620">
                  <c:v>-2.4212642304211727</c:v>
                </c:pt>
                <c:pt idx="621">
                  <c:v>-1.9060165219678566</c:v>
                </c:pt>
                <c:pt idx="622">
                  <c:v>1.5570739691433744</c:v>
                </c:pt>
                <c:pt idx="623">
                  <c:v>-1.7933222786369214</c:v>
                </c:pt>
                <c:pt idx="624">
                  <c:v>-1.8339031750582109</c:v>
                </c:pt>
                <c:pt idx="625">
                  <c:v>1.0958247956340159</c:v>
                </c:pt>
                <c:pt idx="626">
                  <c:v>2.7699921861207031</c:v>
                </c:pt>
                <c:pt idx="627">
                  <c:v>3.2795025678008329</c:v>
                </c:pt>
                <c:pt idx="628">
                  <c:v>-0.37981071520582077</c:v>
                </c:pt>
                <c:pt idx="629">
                  <c:v>2.773062986259049</c:v>
                </c:pt>
                <c:pt idx="630">
                  <c:v>-3.3584430717759233</c:v>
                </c:pt>
                <c:pt idx="631">
                  <c:v>3.0903467221033765</c:v>
                </c:pt>
                <c:pt idx="632">
                  <c:v>-1.0489233836142802</c:v>
                </c:pt>
                <c:pt idx="633">
                  <c:v>-1.6182037937740148</c:v>
                </c:pt>
                <c:pt idx="634">
                  <c:v>-1.950440615746956</c:v>
                </c:pt>
                <c:pt idx="635">
                  <c:v>-1.2883545415000555</c:v>
                </c:pt>
                <c:pt idx="636">
                  <c:v>0.98064396392575759</c:v>
                </c:pt>
                <c:pt idx="637">
                  <c:v>0.69220048993337002</c:v>
                </c:pt>
                <c:pt idx="638">
                  <c:v>6.3562783596112524</c:v>
                </c:pt>
                <c:pt idx="639">
                  <c:v>3.8664516672381097</c:v>
                </c:pt>
                <c:pt idx="640">
                  <c:v>-1.6833819887831396</c:v>
                </c:pt>
                <c:pt idx="641">
                  <c:v>-2.324748081499024</c:v>
                </c:pt>
                <c:pt idx="642">
                  <c:v>0.49764595200896622</c:v>
                </c:pt>
                <c:pt idx="643">
                  <c:v>5.1315184494784774</c:v>
                </c:pt>
                <c:pt idx="644">
                  <c:v>0.83108660740943208</c:v>
                </c:pt>
                <c:pt idx="645">
                  <c:v>1.8762745779374939</c:v>
                </c:pt>
                <c:pt idx="646">
                  <c:v>2.2039254664735637</c:v>
                </c:pt>
                <c:pt idx="647">
                  <c:v>1.3391438556178343</c:v>
                </c:pt>
                <c:pt idx="648">
                  <c:v>1.4418505468969158</c:v>
                </c:pt>
                <c:pt idx="649">
                  <c:v>2.6467143008088243</c:v>
                </c:pt>
                <c:pt idx="650">
                  <c:v>5.1910668339547215</c:v>
                </c:pt>
                <c:pt idx="651">
                  <c:v>5.5729605226288328</c:v>
                </c:pt>
                <c:pt idx="652">
                  <c:v>4.9321023185064092</c:v>
                </c:pt>
                <c:pt idx="653">
                  <c:v>3.8747162812411204</c:v>
                </c:pt>
                <c:pt idx="654">
                  <c:v>4.6038096358767717</c:v>
                </c:pt>
                <c:pt idx="655">
                  <c:v>4.0050668185423746</c:v>
                </c:pt>
                <c:pt idx="656">
                  <c:v>2.1613260683497799</c:v>
                </c:pt>
                <c:pt idx="657">
                  <c:v>2.0729224935446666</c:v>
                </c:pt>
                <c:pt idx="658">
                  <c:v>-0.53565235894005525</c:v>
                </c:pt>
                <c:pt idx="659">
                  <c:v>3.6701596457431123</c:v>
                </c:pt>
                <c:pt idx="660">
                  <c:v>4.280301875593139</c:v>
                </c:pt>
                <c:pt idx="661">
                  <c:v>7.1569513172732542</c:v>
                </c:pt>
                <c:pt idx="662">
                  <c:v>2.4461100703766903</c:v>
                </c:pt>
                <c:pt idx="663">
                  <c:v>-2.4996830652753488E-2</c:v>
                </c:pt>
                <c:pt idx="664">
                  <c:v>-0.13837986264194058</c:v>
                </c:pt>
                <c:pt idx="665">
                  <c:v>-1.8442511210432997</c:v>
                </c:pt>
                <c:pt idx="666">
                  <c:v>5.1976633151349176</c:v>
                </c:pt>
                <c:pt idx="667">
                  <c:v>2.0711798205715297</c:v>
                </c:pt>
                <c:pt idx="668">
                  <c:v>-1.2765965492057489</c:v>
                </c:pt>
                <c:pt idx="669">
                  <c:v>2.4263881247478309</c:v>
                </c:pt>
                <c:pt idx="670">
                  <c:v>5.0853352306803714</c:v>
                </c:pt>
                <c:pt idx="671">
                  <c:v>3.4364016275702625</c:v>
                </c:pt>
                <c:pt idx="672">
                  <c:v>1.3380107372564112</c:v>
                </c:pt>
                <c:pt idx="673">
                  <c:v>1.7870685744819212</c:v>
                </c:pt>
                <c:pt idx="674">
                  <c:v>0.92980729398048823</c:v>
                </c:pt>
                <c:pt idx="675">
                  <c:v>6.3453708470642169</c:v>
                </c:pt>
                <c:pt idx="676">
                  <c:v>1.5592022697793197</c:v>
                </c:pt>
                <c:pt idx="677">
                  <c:v>1.9347538289049595</c:v>
                </c:pt>
                <c:pt idx="678">
                  <c:v>-0.2806296455449484</c:v>
                </c:pt>
                <c:pt idx="679">
                  <c:v>1.774695105405371</c:v>
                </c:pt>
                <c:pt idx="680">
                  <c:v>0.51477271787526035</c:v>
                </c:pt>
                <c:pt idx="681">
                  <c:v>1.9353061435230359</c:v>
                </c:pt>
                <c:pt idx="682">
                  <c:v>9.8114483535755284</c:v>
                </c:pt>
                <c:pt idx="683">
                  <c:v>-1.5670106859663377</c:v>
                </c:pt>
                <c:pt idx="684">
                  <c:v>5.1094245797090707</c:v>
                </c:pt>
                <c:pt idx="685">
                  <c:v>3.8218808899244578</c:v>
                </c:pt>
                <c:pt idx="686">
                  <c:v>2.3810902411157286</c:v>
                </c:pt>
                <c:pt idx="687">
                  <c:v>2.1530554145937373</c:v>
                </c:pt>
                <c:pt idx="688">
                  <c:v>-0.57280351656596906</c:v>
                </c:pt>
                <c:pt idx="689">
                  <c:v>5.3161065889882906</c:v>
                </c:pt>
                <c:pt idx="690">
                  <c:v>-3.9852372314917943</c:v>
                </c:pt>
                <c:pt idx="691">
                  <c:v>-0.61280938858661216</c:v>
                </c:pt>
                <c:pt idx="692">
                  <c:v>-2.3216092161783735</c:v>
                </c:pt>
                <c:pt idx="693">
                  <c:v>-1.6523464522222753E-2</c:v>
                </c:pt>
                <c:pt idx="694">
                  <c:v>8.0503521720269902</c:v>
                </c:pt>
                <c:pt idx="695">
                  <c:v>7.9196594473919077</c:v>
                </c:pt>
                <c:pt idx="696">
                  <c:v>11.981252265011562</c:v>
                </c:pt>
                <c:pt idx="697">
                  <c:v>1.6649038556303424</c:v>
                </c:pt>
                <c:pt idx="698">
                  <c:v>5.235859431274676</c:v>
                </c:pt>
                <c:pt idx="699">
                  <c:v>9.7263852830686233</c:v>
                </c:pt>
                <c:pt idx="700">
                  <c:v>4.8792552918769161E-2</c:v>
                </c:pt>
                <c:pt idx="701">
                  <c:v>1.3154798836571189</c:v>
                </c:pt>
                <c:pt idx="702">
                  <c:v>2.8936415015890589</c:v>
                </c:pt>
                <c:pt idx="703">
                  <c:v>8.2303165620944014</c:v>
                </c:pt>
                <c:pt idx="704">
                  <c:v>-6.0481786895310137</c:v>
                </c:pt>
                <c:pt idx="705">
                  <c:v>3.9745019059123479</c:v>
                </c:pt>
                <c:pt idx="706">
                  <c:v>10.727344084511586</c:v>
                </c:pt>
                <c:pt idx="707">
                  <c:v>1.3345278077351139</c:v>
                </c:pt>
                <c:pt idx="708">
                  <c:v>1.1645188774765955</c:v>
                </c:pt>
                <c:pt idx="709">
                  <c:v>-0.9486037096058908</c:v>
                </c:pt>
                <c:pt idx="710">
                  <c:v>1.8773778339903373</c:v>
                </c:pt>
                <c:pt idx="711">
                  <c:v>2.779834253813334</c:v>
                </c:pt>
                <c:pt idx="712">
                  <c:v>2.5917771216115995</c:v>
                </c:pt>
                <c:pt idx="713">
                  <c:v>0.65794842719955682</c:v>
                </c:pt>
                <c:pt idx="714">
                  <c:v>1.8086685861635772</c:v>
                </c:pt>
                <c:pt idx="715">
                  <c:v>-9.1830894286857756E-2</c:v>
                </c:pt>
                <c:pt idx="716">
                  <c:v>0.248514771496815</c:v>
                </c:pt>
                <c:pt idx="717">
                  <c:v>1.7320871644829623</c:v>
                </c:pt>
                <c:pt idx="718">
                  <c:v>4.1275620274948039</c:v>
                </c:pt>
                <c:pt idx="719">
                  <c:v>2.5929343395542475</c:v>
                </c:pt>
                <c:pt idx="720">
                  <c:v>-2.1245565247403846</c:v>
                </c:pt>
                <c:pt idx="721">
                  <c:v>0.15139849766099189</c:v>
                </c:pt>
                <c:pt idx="722">
                  <c:v>4.880641851824862</c:v>
                </c:pt>
                <c:pt idx="723">
                  <c:v>-1.3645642734019248</c:v>
                </c:pt>
                <c:pt idx="724">
                  <c:v>8.750975228740046</c:v>
                </c:pt>
                <c:pt idx="725">
                  <c:v>6.1503982514064148</c:v>
                </c:pt>
                <c:pt idx="726">
                  <c:v>2.3049049018875678</c:v>
                </c:pt>
                <c:pt idx="727">
                  <c:v>-3.0371089657625845</c:v>
                </c:pt>
                <c:pt idx="728">
                  <c:v>3.1352330062467217</c:v>
                </c:pt>
                <c:pt idx="729">
                  <c:v>0.22903283059471846</c:v>
                </c:pt>
                <c:pt idx="730">
                  <c:v>-8.7642478511126853</c:v>
                </c:pt>
                <c:pt idx="731">
                  <c:v>-11.584598513244586</c:v>
                </c:pt>
                <c:pt idx="732">
                  <c:v>-5.768338997187854</c:v>
                </c:pt>
                <c:pt idx="733">
                  <c:v>-3.382354859065444</c:v>
                </c:pt>
                <c:pt idx="734">
                  <c:v>-5.0011870293236598</c:v>
                </c:pt>
                <c:pt idx="735">
                  <c:v>-2.982870124625407</c:v>
                </c:pt>
                <c:pt idx="736">
                  <c:v>-7.517156343447212</c:v>
                </c:pt>
                <c:pt idx="737">
                  <c:v>-8.1016322492402253</c:v>
                </c:pt>
                <c:pt idx="738">
                  <c:v>-1.1712108488450212</c:v>
                </c:pt>
                <c:pt idx="739">
                  <c:v>-7.0744045950644363</c:v>
                </c:pt>
                <c:pt idx="740">
                  <c:v>-2.983834664780602</c:v>
                </c:pt>
                <c:pt idx="741">
                  <c:v>-4.4611922578538952</c:v>
                </c:pt>
                <c:pt idx="742">
                  <c:v>-0.87049323888615504</c:v>
                </c:pt>
                <c:pt idx="743">
                  <c:v>-1.6624671614320761</c:v>
                </c:pt>
                <c:pt idx="744">
                  <c:v>-3.9613007042608075</c:v>
                </c:pt>
                <c:pt idx="745">
                  <c:v>-8.0645049427865274</c:v>
                </c:pt>
                <c:pt idx="746">
                  <c:v>-9.9021740255256958</c:v>
                </c:pt>
                <c:pt idx="747">
                  <c:v>-1.9559079958793717</c:v>
                </c:pt>
                <c:pt idx="748">
                  <c:v>-4.3840663907771358</c:v>
                </c:pt>
                <c:pt idx="749">
                  <c:v>1.413593187037975</c:v>
                </c:pt>
                <c:pt idx="750">
                  <c:v>1.3808359727847517</c:v>
                </c:pt>
                <c:pt idx="751">
                  <c:v>-2.3999974180861727</c:v>
                </c:pt>
                <c:pt idx="752">
                  <c:v>4.8243398799801724</c:v>
                </c:pt>
                <c:pt idx="753">
                  <c:v>9.6886954183746212</c:v>
                </c:pt>
                <c:pt idx="754">
                  <c:v>3.5190759050130822</c:v>
                </c:pt>
                <c:pt idx="755">
                  <c:v>-0.18781372441192445</c:v>
                </c:pt>
                <c:pt idx="756">
                  <c:v>3.330775245987482</c:v>
                </c:pt>
                <c:pt idx="757">
                  <c:v>0.59856846074883663</c:v>
                </c:pt>
                <c:pt idx="758">
                  <c:v>-0.93455079735763036</c:v>
                </c:pt>
                <c:pt idx="759">
                  <c:v>3.0319431839180027</c:v>
                </c:pt>
                <c:pt idx="760">
                  <c:v>0.99439996976083478</c:v>
                </c:pt>
                <c:pt idx="761">
                  <c:v>-1.2674667528041965</c:v>
                </c:pt>
                <c:pt idx="762">
                  <c:v>-5.2293045585768851</c:v>
                </c:pt>
                <c:pt idx="763">
                  <c:v>0.15149075586539595</c:v>
                </c:pt>
                <c:pt idx="764">
                  <c:v>-3.2298853210705118</c:v>
                </c:pt>
                <c:pt idx="765">
                  <c:v>-1.5970160119323396</c:v>
                </c:pt>
                <c:pt idx="766">
                  <c:v>2.9424850337105113</c:v>
                </c:pt>
                <c:pt idx="767">
                  <c:v>6.2846508674209645</c:v>
                </c:pt>
                <c:pt idx="768">
                  <c:v>-3.7939575910740473</c:v>
                </c:pt>
                <c:pt idx="769">
                  <c:v>-3.9017950449184156</c:v>
                </c:pt>
                <c:pt idx="770">
                  <c:v>2.8277853483364765</c:v>
                </c:pt>
                <c:pt idx="771">
                  <c:v>-1.588856254217049</c:v>
                </c:pt>
                <c:pt idx="772">
                  <c:v>5.1267994279102993</c:v>
                </c:pt>
                <c:pt idx="773">
                  <c:v>10.653109663757434</c:v>
                </c:pt>
                <c:pt idx="774">
                  <c:v>4.735203691132611</c:v>
                </c:pt>
                <c:pt idx="775">
                  <c:v>6.1323699994685086</c:v>
                </c:pt>
                <c:pt idx="776">
                  <c:v>6.2430662248697928</c:v>
                </c:pt>
                <c:pt idx="777">
                  <c:v>12.204842147383658</c:v>
                </c:pt>
                <c:pt idx="778">
                  <c:v>2.8582191097205083</c:v>
                </c:pt>
                <c:pt idx="779">
                  <c:v>3.8882090103374338</c:v>
                </c:pt>
                <c:pt idx="780">
                  <c:v>9.7948427430701486</c:v>
                </c:pt>
                <c:pt idx="781">
                  <c:v>5.2606532709551317</c:v>
                </c:pt>
                <c:pt idx="782">
                  <c:v>1.5623533328890176</c:v>
                </c:pt>
                <c:pt idx="783">
                  <c:v>3.4040523256228852</c:v>
                </c:pt>
                <c:pt idx="784">
                  <c:v>6.3077845551195537</c:v>
                </c:pt>
                <c:pt idx="785">
                  <c:v>7.3978617432942713</c:v>
                </c:pt>
                <c:pt idx="786">
                  <c:v>5.2248280760528729</c:v>
                </c:pt>
                <c:pt idx="787">
                  <c:v>4.4750754581720713</c:v>
                </c:pt>
                <c:pt idx="788">
                  <c:v>4.6217741522516178</c:v>
                </c:pt>
                <c:pt idx="789">
                  <c:v>7.8394728503216982</c:v>
                </c:pt>
                <c:pt idx="790">
                  <c:v>6.6386340001280502</c:v>
                </c:pt>
                <c:pt idx="791">
                  <c:v>8.828247106949533</c:v>
                </c:pt>
                <c:pt idx="792">
                  <c:v>5.5232555574276603</c:v>
                </c:pt>
                <c:pt idx="793">
                  <c:v>6.6072072464632043</c:v>
                </c:pt>
                <c:pt idx="794">
                  <c:v>6.4429925251729117</c:v>
                </c:pt>
                <c:pt idx="795">
                  <c:v>11.194759563445515</c:v>
                </c:pt>
                <c:pt idx="796">
                  <c:v>1.8854798324789925</c:v>
                </c:pt>
                <c:pt idx="797">
                  <c:v>1.6470947478505451</c:v>
                </c:pt>
                <c:pt idx="798">
                  <c:v>5.0368535723427783</c:v>
                </c:pt>
                <c:pt idx="799">
                  <c:v>6.9158543723265069</c:v>
                </c:pt>
                <c:pt idx="800">
                  <c:v>7.250978560931415</c:v>
                </c:pt>
                <c:pt idx="801">
                  <c:v>10.227682870539752</c:v>
                </c:pt>
                <c:pt idx="802">
                  <c:v>14.137995224712398</c:v>
                </c:pt>
                <c:pt idx="803">
                  <c:v>2.2363141083245495</c:v>
                </c:pt>
                <c:pt idx="804">
                  <c:v>1.0736443840004171</c:v>
                </c:pt>
                <c:pt idx="805">
                  <c:v>1.7919778152427881</c:v>
                </c:pt>
                <c:pt idx="806">
                  <c:v>7.5737702727678879E-2</c:v>
                </c:pt>
                <c:pt idx="807">
                  <c:v>5.3863019458339352</c:v>
                </c:pt>
                <c:pt idx="808">
                  <c:v>6.4401310684761341</c:v>
                </c:pt>
                <c:pt idx="809">
                  <c:v>10.83127759262868</c:v>
                </c:pt>
                <c:pt idx="810">
                  <c:v>-4.6002869136326581</c:v>
                </c:pt>
                <c:pt idx="811">
                  <c:v>13.567610266849712</c:v>
                </c:pt>
                <c:pt idx="812">
                  <c:v>11.31362664460724</c:v>
                </c:pt>
                <c:pt idx="813">
                  <c:v>9.8263895237503647</c:v>
                </c:pt>
                <c:pt idx="814">
                  <c:v>10.140818725323399</c:v>
                </c:pt>
                <c:pt idx="815">
                  <c:v>7.0438325471682219</c:v>
                </c:pt>
                <c:pt idx="816">
                  <c:v>9.3010599032630807</c:v>
                </c:pt>
                <c:pt idx="817">
                  <c:v>-4.0923576771237435</c:v>
                </c:pt>
                <c:pt idx="818">
                  <c:v>9.1176658869023868</c:v>
                </c:pt>
                <c:pt idx="819">
                  <c:v>10.667943431708338</c:v>
                </c:pt>
                <c:pt idx="820">
                  <c:v>8.7665823216945</c:v>
                </c:pt>
                <c:pt idx="821">
                  <c:v>12.820694626176703</c:v>
                </c:pt>
                <c:pt idx="822">
                  <c:v>8.2181600000767787</c:v>
                </c:pt>
                <c:pt idx="823">
                  <c:v>4.3596708670173143</c:v>
                </c:pt>
                <c:pt idx="824">
                  <c:v>-5.3273013438113708</c:v>
                </c:pt>
                <c:pt idx="825">
                  <c:v>7.813147370348787</c:v>
                </c:pt>
                <c:pt idx="826">
                  <c:v>7.8989234865846072</c:v>
                </c:pt>
                <c:pt idx="827">
                  <c:v>11.66145125461378</c:v>
                </c:pt>
                <c:pt idx="828">
                  <c:v>8.5480200020446944</c:v>
                </c:pt>
                <c:pt idx="829">
                  <c:v>7.5784638093893193</c:v>
                </c:pt>
                <c:pt idx="830">
                  <c:v>5.5661826704729123</c:v>
                </c:pt>
                <c:pt idx="831">
                  <c:v>2.8471427727947685</c:v>
                </c:pt>
                <c:pt idx="832">
                  <c:v>19.236249000219559</c:v>
                </c:pt>
                <c:pt idx="833">
                  <c:v>-0.53520091843473949</c:v>
                </c:pt>
                <c:pt idx="834">
                  <c:v>2.4483631040976235</c:v>
                </c:pt>
                <c:pt idx="835">
                  <c:v>12.241416216277983</c:v>
                </c:pt>
                <c:pt idx="836">
                  <c:v>12.310220020908162</c:v>
                </c:pt>
                <c:pt idx="837">
                  <c:v>16.817807278256439</c:v>
                </c:pt>
                <c:pt idx="838">
                  <c:v>-2.1237164728190123</c:v>
                </c:pt>
                <c:pt idx="839">
                  <c:v>2.9289392167826804</c:v>
                </c:pt>
                <c:pt idx="840">
                  <c:v>0.53952940108005976</c:v>
                </c:pt>
                <c:pt idx="841">
                  <c:v>12.061605810227576</c:v>
                </c:pt>
                <c:pt idx="842">
                  <c:v>8.1131886142188847</c:v>
                </c:pt>
                <c:pt idx="843">
                  <c:v>4.1205658855074887</c:v>
                </c:pt>
                <c:pt idx="844">
                  <c:v>0.13087987558569125</c:v>
                </c:pt>
                <c:pt idx="845">
                  <c:v>4.7148085779434581</c:v>
                </c:pt>
                <c:pt idx="846">
                  <c:v>9.6218066246929794</c:v>
                </c:pt>
                <c:pt idx="847">
                  <c:v>7.8678297776574766</c:v>
                </c:pt>
                <c:pt idx="848">
                  <c:v>5.6282130636151209</c:v>
                </c:pt>
                <c:pt idx="849">
                  <c:v>7.9012840174728325</c:v>
                </c:pt>
                <c:pt idx="850">
                  <c:v>5.8835221200502161</c:v>
                </c:pt>
                <c:pt idx="851">
                  <c:v>3.0641702376587006</c:v>
                </c:pt>
                <c:pt idx="852">
                  <c:v>-0.61864328900162491</c:v>
                </c:pt>
                <c:pt idx="853">
                  <c:v>2.8260514661355103</c:v>
                </c:pt>
                <c:pt idx="854">
                  <c:v>3.3886471178158359</c:v>
                </c:pt>
                <c:pt idx="855">
                  <c:v>0.66258771454282339</c:v>
                </c:pt>
                <c:pt idx="856">
                  <c:v>5.7344207264588221</c:v>
                </c:pt>
                <c:pt idx="857">
                  <c:v>1.2881885207873438</c:v>
                </c:pt>
                <c:pt idx="858">
                  <c:v>5.6895018845348346</c:v>
                </c:pt>
                <c:pt idx="859">
                  <c:v>6.1653571054242491</c:v>
                </c:pt>
                <c:pt idx="860">
                  <c:v>0.77937624476311385</c:v>
                </c:pt>
                <c:pt idx="861">
                  <c:v>0.574506167799953</c:v>
                </c:pt>
                <c:pt idx="862">
                  <c:v>-0.47802551628751644</c:v>
                </c:pt>
                <c:pt idx="863">
                  <c:v>3.1422870340215923</c:v>
                </c:pt>
                <c:pt idx="864">
                  <c:v>13.642851172754746</c:v>
                </c:pt>
                <c:pt idx="865">
                  <c:v>6.7093935663350663</c:v>
                </c:pt>
                <c:pt idx="866">
                  <c:v>1.7929074433647543</c:v>
                </c:pt>
                <c:pt idx="867">
                  <c:v>1.7884627106707427</c:v>
                </c:pt>
                <c:pt idx="868">
                  <c:v>0.51215687540231158</c:v>
                </c:pt>
                <c:pt idx="869">
                  <c:v>0.69504772021755912</c:v>
                </c:pt>
                <c:pt idx="870">
                  <c:v>3.3029988110421726</c:v>
                </c:pt>
                <c:pt idx="871">
                  <c:v>6.87357076216</c:v>
                </c:pt>
                <c:pt idx="872">
                  <c:v>-5.7342716468171631</c:v>
                </c:pt>
                <c:pt idx="873">
                  <c:v>1.9963517400674675</c:v>
                </c:pt>
                <c:pt idx="874">
                  <c:v>0.27989346868938014</c:v>
                </c:pt>
                <c:pt idx="875">
                  <c:v>0.28590336473493494</c:v>
                </c:pt>
                <c:pt idx="876">
                  <c:v>2.3145257924167595</c:v>
                </c:pt>
                <c:pt idx="877">
                  <c:v>3.2504251324485978</c:v>
                </c:pt>
                <c:pt idx="878">
                  <c:v>-0.57129046555820651</c:v>
                </c:pt>
                <c:pt idx="879">
                  <c:v>1.0916378710716117</c:v>
                </c:pt>
                <c:pt idx="880">
                  <c:v>4.2248330897583912</c:v>
                </c:pt>
                <c:pt idx="881">
                  <c:v>-0.26159426319597401</c:v>
                </c:pt>
                <c:pt idx="882">
                  <c:v>-3.2584283104299061</c:v>
                </c:pt>
                <c:pt idx="883">
                  <c:v>-1.1836925888959229</c:v>
                </c:pt>
                <c:pt idx="884">
                  <c:v>2.8493546519055286</c:v>
                </c:pt>
                <c:pt idx="885">
                  <c:v>2.4791300226299597</c:v>
                </c:pt>
                <c:pt idx="886">
                  <c:v>-5.7002936424176482</c:v>
                </c:pt>
                <c:pt idx="887">
                  <c:v>1.718127224037346</c:v>
                </c:pt>
                <c:pt idx="888">
                  <c:v>3.2559772182732871</c:v>
                </c:pt>
                <c:pt idx="889">
                  <c:v>8.2586889492209679</c:v>
                </c:pt>
                <c:pt idx="890">
                  <c:v>8.9099610335103847</c:v>
                </c:pt>
                <c:pt idx="891">
                  <c:v>6.6267316483276346</c:v>
                </c:pt>
                <c:pt idx="892">
                  <c:v>4.1520577013827165</c:v>
                </c:pt>
                <c:pt idx="893">
                  <c:v>7.2301979358497874</c:v>
                </c:pt>
                <c:pt idx="894">
                  <c:v>14.502805776431089</c:v>
                </c:pt>
                <c:pt idx="895">
                  <c:v>10.409245572083307</c:v>
                </c:pt>
                <c:pt idx="896">
                  <c:v>-1.9097684138074129</c:v>
                </c:pt>
                <c:pt idx="897">
                  <c:v>2.3068879569246405</c:v>
                </c:pt>
                <c:pt idx="898">
                  <c:v>3.4139899186957905</c:v>
                </c:pt>
                <c:pt idx="899">
                  <c:v>7.8657307340069593</c:v>
                </c:pt>
                <c:pt idx="900">
                  <c:v>4.6591001142312223</c:v>
                </c:pt>
                <c:pt idx="901">
                  <c:v>4.5543775167553804</c:v>
                </c:pt>
                <c:pt idx="902">
                  <c:v>1.4963247987667501</c:v>
                </c:pt>
                <c:pt idx="903">
                  <c:v>0.26777493118413531</c:v>
                </c:pt>
                <c:pt idx="904">
                  <c:v>2.6582737399377265</c:v>
                </c:pt>
                <c:pt idx="905">
                  <c:v>4.5820504422527222</c:v>
                </c:pt>
                <c:pt idx="906">
                  <c:v>0.72809100105335745</c:v>
                </c:pt>
                <c:pt idx="907">
                  <c:v>-2.4788736030508858</c:v>
                </c:pt>
                <c:pt idx="908">
                  <c:v>2.5976509162746027</c:v>
                </c:pt>
                <c:pt idx="909">
                  <c:v>3.1702464296513568</c:v>
                </c:pt>
                <c:pt idx="910">
                  <c:v>2.9617438585295019</c:v>
                </c:pt>
                <c:pt idx="911">
                  <c:v>1.3003408833794765</c:v>
                </c:pt>
                <c:pt idx="912">
                  <c:v>8.1907946436142112</c:v>
                </c:pt>
                <c:pt idx="913">
                  <c:v>1.399734312432571</c:v>
                </c:pt>
                <c:pt idx="914">
                  <c:v>8.2560808763500972</c:v>
                </c:pt>
                <c:pt idx="915">
                  <c:v>4.3174573307446451</c:v>
                </c:pt>
                <c:pt idx="916">
                  <c:v>7.2452360052919857</c:v>
                </c:pt>
                <c:pt idx="917">
                  <c:v>5.2201665129738331</c:v>
                </c:pt>
                <c:pt idx="918">
                  <c:v>9.2486222297608123</c:v>
                </c:pt>
                <c:pt idx="919">
                  <c:v>5.7671592292168867</c:v>
                </c:pt>
                <c:pt idx="920">
                  <c:v>4.0670563397013666</c:v>
                </c:pt>
                <c:pt idx="921">
                  <c:v>-6.9892591805949564</c:v>
                </c:pt>
                <c:pt idx="922">
                  <c:v>-4.0821093355546196</c:v>
                </c:pt>
                <c:pt idx="923">
                  <c:v>3.0812822163997993</c:v>
                </c:pt>
                <c:pt idx="924">
                  <c:v>4.9517165109822798</c:v>
                </c:pt>
                <c:pt idx="925">
                  <c:v>2.1393254957080785</c:v>
                </c:pt>
                <c:pt idx="926">
                  <c:v>15.995310116593657</c:v>
                </c:pt>
                <c:pt idx="927">
                  <c:v>10.562641796757987</c:v>
                </c:pt>
                <c:pt idx="928">
                  <c:v>-4.0195654141227521</c:v>
                </c:pt>
                <c:pt idx="929">
                  <c:v>-2.0270655674728033</c:v>
                </c:pt>
                <c:pt idx="930">
                  <c:v>4.8562492444182368</c:v>
                </c:pt>
                <c:pt idx="931">
                  <c:v>2.0636695891424779</c:v>
                </c:pt>
                <c:pt idx="932">
                  <c:v>0.97565165491484152</c:v>
                </c:pt>
                <c:pt idx="933">
                  <c:v>-1.3962562476524027</c:v>
                </c:pt>
                <c:pt idx="934">
                  <c:v>5.3735928600573573</c:v>
                </c:pt>
                <c:pt idx="935">
                  <c:v>4.6703043765708117</c:v>
                </c:pt>
                <c:pt idx="936">
                  <c:v>1.5229668883476819</c:v>
                </c:pt>
                <c:pt idx="937">
                  <c:v>3.9870752884353777</c:v>
                </c:pt>
                <c:pt idx="938">
                  <c:v>8.0031506875074996</c:v>
                </c:pt>
                <c:pt idx="939">
                  <c:v>5.7245725255510109</c:v>
                </c:pt>
                <c:pt idx="940">
                  <c:v>11.075106753073328</c:v>
                </c:pt>
                <c:pt idx="941">
                  <c:v>13.000619475987094</c:v>
                </c:pt>
                <c:pt idx="942">
                  <c:v>15.359437986941884</c:v>
                </c:pt>
                <c:pt idx="943">
                  <c:v>5.3021951585194245</c:v>
                </c:pt>
                <c:pt idx="944">
                  <c:v>5.2788673277707261</c:v>
                </c:pt>
                <c:pt idx="945">
                  <c:v>0.38063350114305194</c:v>
                </c:pt>
                <c:pt idx="946">
                  <c:v>4.7256454532849546</c:v>
                </c:pt>
                <c:pt idx="947">
                  <c:v>3.6059811977855958</c:v>
                </c:pt>
                <c:pt idx="948">
                  <c:v>1.7241121653005109</c:v>
                </c:pt>
                <c:pt idx="949">
                  <c:v>-1.231871544564342</c:v>
                </c:pt>
                <c:pt idx="950">
                  <c:v>9.3281797639119333</c:v>
                </c:pt>
                <c:pt idx="951">
                  <c:v>2.5636615089046586</c:v>
                </c:pt>
                <c:pt idx="952">
                  <c:v>0.59468661726941718</c:v>
                </c:pt>
                <c:pt idx="953">
                  <c:v>1.7341281510186803</c:v>
                </c:pt>
                <c:pt idx="954">
                  <c:v>6.6633801364260847</c:v>
                </c:pt>
                <c:pt idx="955">
                  <c:v>5.0515330307799928</c:v>
                </c:pt>
                <c:pt idx="956">
                  <c:v>1.38950955869322</c:v>
                </c:pt>
                <c:pt idx="957">
                  <c:v>7.8618342068577789</c:v>
                </c:pt>
                <c:pt idx="958">
                  <c:v>0.31871576774409505</c:v>
                </c:pt>
                <c:pt idx="959">
                  <c:v>-3.2965484679430119</c:v>
                </c:pt>
                <c:pt idx="960">
                  <c:v>2.6320388875562912</c:v>
                </c:pt>
                <c:pt idx="961">
                  <c:v>1.3669855010204373</c:v>
                </c:pt>
                <c:pt idx="962">
                  <c:v>6.5161789708731277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75-4402-A484-DC7FDBB5D10A}"/>
            </c:ext>
          </c:extLst>
        </c:ser>
        <c:ser>
          <c:idx val="4"/>
          <c:order val="1"/>
          <c:tx>
            <c:strRef>
              <c:f>'Indicadores Semanais'!$AD$6</c:f>
              <c:strCache>
                <c:ptCount val="1"/>
                <c:pt idx="0">
                  <c:v>DEI acumulado num período de 3 anos (média móvel semanal)</c:v>
                </c:pt>
              </c:strCache>
            </c:strRef>
          </c:tx>
          <c:spPr>
            <a:ln w="3175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strRef>
              <c:f>'Indicadores Semanais'!$Y$9:$Y$971</c:f>
              <c:strCache>
                <c:ptCount val="963"/>
                <c:pt idx="0">
                  <c:v>01-01-2020</c:v>
                </c:pt>
                <c:pt idx="31">
                  <c:v>01-02-2020</c:v>
                </c:pt>
                <c:pt idx="59">
                  <c:v>01-03-2020</c:v>
                </c:pt>
                <c:pt idx="90">
                  <c:v>01-04-2020</c:v>
                </c:pt>
                <c:pt idx="120">
                  <c:v>01-05-2020</c:v>
                </c:pt>
                <c:pt idx="151">
                  <c:v>01-06-2020</c:v>
                </c:pt>
                <c:pt idx="181">
                  <c:v>01-07-2020</c:v>
                </c:pt>
                <c:pt idx="212">
                  <c:v>01-08-2020</c:v>
                </c:pt>
                <c:pt idx="243">
                  <c:v>01-09-2020</c:v>
                </c:pt>
                <c:pt idx="273">
                  <c:v>01-10-2020</c:v>
                </c:pt>
                <c:pt idx="304">
                  <c:v>01-11-2020</c:v>
                </c:pt>
                <c:pt idx="334">
                  <c:v>01-12-2020</c:v>
                </c:pt>
                <c:pt idx="365">
                  <c:v>01-01-2021</c:v>
                </c:pt>
                <c:pt idx="396">
                  <c:v>01-02-2021</c:v>
                </c:pt>
                <c:pt idx="424">
                  <c:v>01-03-2021</c:v>
                </c:pt>
                <c:pt idx="455">
                  <c:v>01-04-2021</c:v>
                </c:pt>
                <c:pt idx="485">
                  <c:v>01-05-2021</c:v>
                </c:pt>
                <c:pt idx="516">
                  <c:v>01-06-2021</c:v>
                </c:pt>
                <c:pt idx="546">
                  <c:v>01-07-2021</c:v>
                </c:pt>
                <c:pt idx="577">
                  <c:v>01-08-2021</c:v>
                </c:pt>
                <c:pt idx="608">
                  <c:v>01-09-2021</c:v>
                </c:pt>
                <c:pt idx="638">
                  <c:v>01-10-2021</c:v>
                </c:pt>
                <c:pt idx="669">
                  <c:v>01-11-2021</c:v>
                </c:pt>
                <c:pt idx="699">
                  <c:v>01-12-2021</c:v>
                </c:pt>
                <c:pt idx="730">
                  <c:v>01-01-2022</c:v>
                </c:pt>
                <c:pt idx="761">
                  <c:v>01-02-2022</c:v>
                </c:pt>
                <c:pt idx="789">
                  <c:v>01-03-2022</c:v>
                </c:pt>
                <c:pt idx="820">
                  <c:v>01-04-2022</c:v>
                </c:pt>
                <c:pt idx="850">
                  <c:v>01-05-2022</c:v>
                </c:pt>
                <c:pt idx="881">
                  <c:v>01-06-2022</c:v>
                </c:pt>
                <c:pt idx="911">
                  <c:v>01-07-2022</c:v>
                </c:pt>
                <c:pt idx="942">
                  <c:v>01-08-2022</c:v>
                </c:pt>
                <c:pt idx="962">
                  <c:v>21-08-2022</c:v>
                </c:pt>
              </c:strCache>
            </c:strRef>
          </c:cat>
          <c:val>
            <c:numRef>
              <c:f>'Indicadores Semanais'!$AD$9:$AD$971</c:f>
              <c:numCache>
                <c:formatCode>0.0</c:formatCode>
                <c:ptCount val="963"/>
                <c:pt idx="0">
                  <c:v>5.2162813784250641</c:v>
                </c:pt>
                <c:pt idx="1">
                  <c:v>5.6473623966779076</c:v>
                </c:pt>
                <c:pt idx="2">
                  <c:v>5.6540397879903379</c:v>
                </c:pt>
                <c:pt idx="3">
                  <c:v>6.7936131337149641</c:v>
                </c:pt>
                <c:pt idx="4">
                  <c:v>8.1088412096921907</c:v>
                </c:pt>
                <c:pt idx="5">
                  <c:v>9.1474866725344786</c:v>
                </c:pt>
                <c:pt idx="6">
                  <c:v>9.5501160349306975</c:v>
                </c:pt>
                <c:pt idx="7">
                  <c:v>10.091115418755493</c:v>
                </c:pt>
                <c:pt idx="8">
                  <c:v>9.9957473279004141</c:v>
                </c:pt>
                <c:pt idx="9">
                  <c:v>9.9722343931026369</c:v>
                </c:pt>
                <c:pt idx="10">
                  <c:v>9.3192510346835551</c:v>
                </c:pt>
                <c:pt idx="11">
                  <c:v>9.0244191029699827</c:v>
                </c:pt>
                <c:pt idx="12">
                  <c:v>8.0682021010559257</c:v>
                </c:pt>
                <c:pt idx="13">
                  <c:v>7.89455791058736</c:v>
                </c:pt>
                <c:pt idx="14">
                  <c:v>7.2368662715808894</c:v>
                </c:pt>
                <c:pt idx="15">
                  <c:v>7.262327729413097</c:v>
                </c:pt>
                <c:pt idx="16">
                  <c:v>6.5610978907887016</c:v>
                </c:pt>
                <c:pt idx="17">
                  <c:v>6.1080321882448869</c:v>
                </c:pt>
                <c:pt idx="18">
                  <c:v>5.9458706751392754</c:v>
                </c:pt>
                <c:pt idx="19">
                  <c:v>6.2637380416178701</c:v>
                </c:pt>
                <c:pt idx="20">
                  <c:v>6.1972928638273954</c:v>
                </c:pt>
                <c:pt idx="21">
                  <c:v>6.1674760375524533</c:v>
                </c:pt>
                <c:pt idx="22">
                  <c:v>5.7863878984727757</c:v>
                </c:pt>
                <c:pt idx="23">
                  <c:v>5.602884926889244</c:v>
                </c:pt>
                <c:pt idx="24">
                  <c:v>5.7189512227860559</c:v>
                </c:pt>
                <c:pt idx="25">
                  <c:v>5.9916846184667287</c:v>
                </c:pt>
                <c:pt idx="26">
                  <c:v>5.935008647723202</c:v>
                </c:pt>
                <c:pt idx="27">
                  <c:v>5.8774202700200231</c:v>
                </c:pt>
                <c:pt idx="28">
                  <c:v>5.9378610755768433</c:v>
                </c:pt>
                <c:pt idx="29">
                  <c:v>5.785711995021499</c:v>
                </c:pt>
                <c:pt idx="30">
                  <c:v>6.1649800321442871</c:v>
                </c:pt>
                <c:pt idx="31">
                  <c:v>5.7216243034986274</c:v>
                </c:pt>
                <c:pt idx="32">
                  <c:v>4.9817573327267395</c:v>
                </c:pt>
                <c:pt idx="33">
                  <c:v>4.8323089929572847</c:v>
                </c:pt>
                <c:pt idx="34">
                  <c:v>5.0297347483344135</c:v>
                </c:pt>
                <c:pt idx="35">
                  <c:v>5.0688570843812135</c:v>
                </c:pt>
                <c:pt idx="36">
                  <c:v>4.9925937493683232</c:v>
                </c:pt>
                <c:pt idx="37">
                  <c:v>4.6467888764219305</c:v>
                </c:pt>
                <c:pt idx="38">
                  <c:v>4.5559126481597332</c:v>
                </c:pt>
                <c:pt idx="39">
                  <c:v>4.5834202880887931</c:v>
                </c:pt>
                <c:pt idx="40">
                  <c:v>4.8347907602561309</c:v>
                </c:pt>
                <c:pt idx="41">
                  <c:v>4.2406620723178987</c:v>
                </c:pt>
                <c:pt idx="42">
                  <c:v>3.456515404335355</c:v>
                </c:pt>
                <c:pt idx="43">
                  <c:v>3.6151203138013961</c:v>
                </c:pt>
                <c:pt idx="44">
                  <c:v>4.6770087331077423</c:v>
                </c:pt>
                <c:pt idx="45">
                  <c:v>5.4351468640210356</c:v>
                </c:pt>
                <c:pt idx="46">
                  <c:v>5.6104995721431328</c:v>
                </c:pt>
                <c:pt idx="47">
                  <c:v>5.5716132978935731</c:v>
                </c:pt>
                <c:pt idx="48">
                  <c:v>5.8856449694689923</c:v>
                </c:pt>
                <c:pt idx="49">
                  <c:v>6.3429792190088454</c:v>
                </c:pt>
                <c:pt idx="50">
                  <c:v>5.967222665255183</c:v>
                </c:pt>
                <c:pt idx="51">
                  <c:v>4.8836660858534993</c:v>
                </c:pt>
                <c:pt idx="52">
                  <c:v>5.2333659255786751</c:v>
                </c:pt>
                <c:pt idx="53">
                  <c:v>5.9835916455229308</c:v>
                </c:pt>
                <c:pt idx="54">
                  <c:v>5.3841437943729948</c:v>
                </c:pt>
                <c:pt idx="55">
                  <c:v>5.061553912219976</c:v>
                </c:pt>
                <c:pt idx="56">
                  <c:v>5.1674865383254387</c:v>
                </c:pt>
                <c:pt idx="57">
                  <c:v>6.2647712094037757</c:v>
                </c:pt>
                <c:pt idx="58">
                  <c:v>6.4119886390072542</c:v>
                </c:pt>
                <c:pt idx="59">
                  <c:v>5.8150069567929057</c:v>
                </c:pt>
                <c:pt idx="60">
                  <c:v>5.4460498103226689</c:v>
                </c:pt>
                <c:pt idx="61">
                  <c:v>6.1529349787208725</c:v>
                </c:pt>
                <c:pt idx="62">
                  <c:v>6.8234622642193541</c:v>
                </c:pt>
                <c:pt idx="63">
                  <c:v>7.9403761879264163</c:v>
                </c:pt>
                <c:pt idx="64">
                  <c:v>8.0795440133944858</c:v>
                </c:pt>
                <c:pt idx="65">
                  <c:v>9.0602310757377182</c:v>
                </c:pt>
                <c:pt idx="66">
                  <c:v>9.9204608617414323</c:v>
                </c:pt>
                <c:pt idx="67">
                  <c:v>10.497996595914072</c:v>
                </c:pt>
                <c:pt idx="68">
                  <c:v>10.974125334377163</c:v>
                </c:pt>
                <c:pt idx="69">
                  <c:v>10.481888471537635</c:v>
                </c:pt>
                <c:pt idx="70">
                  <c:v>9.8060587920908464</c:v>
                </c:pt>
                <c:pt idx="71">
                  <c:v>9.0825195200434443</c:v>
                </c:pt>
                <c:pt idx="72">
                  <c:v>7.9630595263750843</c:v>
                </c:pt>
                <c:pt idx="73">
                  <c:v>6.6969756387187624</c:v>
                </c:pt>
                <c:pt idx="74">
                  <c:v>3.8308757030966438</c:v>
                </c:pt>
                <c:pt idx="75">
                  <c:v>0.89139343566445661</c:v>
                </c:pt>
                <c:pt idx="76">
                  <c:v>-1.7598077411126707</c:v>
                </c:pt>
                <c:pt idx="77">
                  <c:v>-5.89973621397447</c:v>
                </c:pt>
                <c:pt idx="78">
                  <c:v>-9.485203118456722</c:v>
                </c:pt>
                <c:pt idx="79">
                  <c:v>-12.971086830077667</c:v>
                </c:pt>
                <c:pt idx="80">
                  <c:v>-16.33043355683116</c:v>
                </c:pt>
                <c:pt idx="81">
                  <c:v>-18.142316185958023</c:v>
                </c:pt>
                <c:pt idx="82">
                  <c:v>-19.481637668701289</c:v>
                </c:pt>
                <c:pt idx="83">
                  <c:v>-20.608601612823513</c:v>
                </c:pt>
                <c:pt idx="84">
                  <c:v>-21.033616644417265</c:v>
                </c:pt>
                <c:pt idx="85">
                  <c:v>-20.55309705903888</c:v>
                </c:pt>
                <c:pt idx="86">
                  <c:v>-19.60264530482895</c:v>
                </c:pt>
                <c:pt idx="87">
                  <c:v>-19.028634414450089</c:v>
                </c:pt>
                <c:pt idx="88">
                  <c:v>-18.859973945818318</c:v>
                </c:pt>
                <c:pt idx="89">
                  <c:v>-18.55491603221116</c:v>
                </c:pt>
                <c:pt idx="90">
                  <c:v>-18.634188764444129</c:v>
                </c:pt>
                <c:pt idx="91">
                  <c:v>-18.285462115486336</c:v>
                </c:pt>
                <c:pt idx="92">
                  <c:v>-18.945542192105069</c:v>
                </c:pt>
                <c:pt idx="93">
                  <c:v>-19.847535395236687</c:v>
                </c:pt>
                <c:pt idx="94">
                  <c:v>-19.959839741076678</c:v>
                </c:pt>
                <c:pt idx="95">
                  <c:v>-19.833306177949876</c:v>
                </c:pt>
                <c:pt idx="96">
                  <c:v>-21.634562396257415</c:v>
                </c:pt>
                <c:pt idx="97">
                  <c:v>-21.304449343782689</c:v>
                </c:pt>
                <c:pt idx="98">
                  <c:v>-21.842544729704578</c:v>
                </c:pt>
                <c:pt idx="99">
                  <c:v>-21.199235143574167</c:v>
                </c:pt>
                <c:pt idx="100">
                  <c:v>-19.738377596423692</c:v>
                </c:pt>
                <c:pt idx="101">
                  <c:v>-19.39217090626288</c:v>
                </c:pt>
                <c:pt idx="102">
                  <c:v>-19.276205831603022</c:v>
                </c:pt>
                <c:pt idx="103">
                  <c:v>-18.154701725527314</c:v>
                </c:pt>
                <c:pt idx="104">
                  <c:v>-18.398666434757867</c:v>
                </c:pt>
                <c:pt idx="105">
                  <c:v>-17.872049683905637</c:v>
                </c:pt>
                <c:pt idx="106">
                  <c:v>-17.75490803984323</c:v>
                </c:pt>
                <c:pt idx="107">
                  <c:v>-18.152504300718736</c:v>
                </c:pt>
                <c:pt idx="108">
                  <c:v>-18.720110783409989</c:v>
                </c:pt>
                <c:pt idx="109">
                  <c:v>-18.163116382365022</c:v>
                </c:pt>
                <c:pt idx="110">
                  <c:v>-17.430295965105365</c:v>
                </c:pt>
                <c:pt idx="111">
                  <c:v>-17.663645994227497</c:v>
                </c:pt>
                <c:pt idx="112">
                  <c:v>-17.890250336106725</c:v>
                </c:pt>
                <c:pt idx="113">
                  <c:v>-18.819994957266481</c:v>
                </c:pt>
                <c:pt idx="114">
                  <c:v>-19.684812556781033</c:v>
                </c:pt>
                <c:pt idx="115">
                  <c:v>-19.245794843981106</c:v>
                </c:pt>
                <c:pt idx="116">
                  <c:v>-19.089284644367883</c:v>
                </c:pt>
                <c:pt idx="117">
                  <c:v>-19.640422834466275</c:v>
                </c:pt>
                <c:pt idx="118">
                  <c:v>-19.530555834594093</c:v>
                </c:pt>
                <c:pt idx="119">
                  <c:v>-20.030024853607163</c:v>
                </c:pt>
                <c:pt idx="120">
                  <c:v>-19.52191550262334</c:v>
                </c:pt>
                <c:pt idx="121">
                  <c:v>-19.528110010242536</c:v>
                </c:pt>
                <c:pt idx="122">
                  <c:v>-19.913699256511698</c:v>
                </c:pt>
                <c:pt idx="123">
                  <c:v>-20.880566340120108</c:v>
                </c:pt>
                <c:pt idx="124">
                  <c:v>-20.15485875609733</c:v>
                </c:pt>
                <c:pt idx="125">
                  <c:v>-19.872178504982855</c:v>
                </c:pt>
                <c:pt idx="126">
                  <c:v>-19.562803964793286</c:v>
                </c:pt>
                <c:pt idx="127">
                  <c:v>-19.87433858075206</c:v>
                </c:pt>
                <c:pt idx="128">
                  <c:v>-19.507238550797663</c:v>
                </c:pt>
                <c:pt idx="129">
                  <c:v>-19.117537155669424</c:v>
                </c:pt>
                <c:pt idx="130">
                  <c:v>-18.524325060178601</c:v>
                </c:pt>
                <c:pt idx="131">
                  <c:v>-19.044302137756159</c:v>
                </c:pt>
                <c:pt idx="132">
                  <c:v>-19.025054404648337</c:v>
                </c:pt>
                <c:pt idx="133">
                  <c:v>-18.643528890742374</c:v>
                </c:pt>
                <c:pt idx="134">
                  <c:v>-18.643778758256328</c:v>
                </c:pt>
                <c:pt idx="135">
                  <c:v>-18.662577070485124</c:v>
                </c:pt>
                <c:pt idx="136">
                  <c:v>-18.313905252832797</c:v>
                </c:pt>
                <c:pt idx="137">
                  <c:v>-18.400306488939844</c:v>
                </c:pt>
                <c:pt idx="138">
                  <c:v>-17.815012045369848</c:v>
                </c:pt>
                <c:pt idx="139">
                  <c:v>-17.61820414823379</c:v>
                </c:pt>
                <c:pt idx="140">
                  <c:v>-17.381921525385327</c:v>
                </c:pt>
                <c:pt idx="141">
                  <c:v>-16.886850475750954</c:v>
                </c:pt>
                <c:pt idx="142">
                  <c:v>-16.127081106209538</c:v>
                </c:pt>
                <c:pt idx="143">
                  <c:v>-16.20099658689789</c:v>
                </c:pt>
                <c:pt idx="144">
                  <c:v>-15.411816754273314</c:v>
                </c:pt>
                <c:pt idx="145">
                  <c:v>-14.481357627801518</c:v>
                </c:pt>
                <c:pt idx="146">
                  <c:v>-13.137232467032788</c:v>
                </c:pt>
                <c:pt idx="147">
                  <c:v>-12.69909342933839</c:v>
                </c:pt>
                <c:pt idx="148">
                  <c:v>-12.468577408282359</c:v>
                </c:pt>
                <c:pt idx="149">
                  <c:v>-12.401804806735063</c:v>
                </c:pt>
                <c:pt idx="150">
                  <c:v>-11.917181159623782</c:v>
                </c:pt>
                <c:pt idx="151">
                  <c:v>-11.907739300316427</c:v>
                </c:pt>
                <c:pt idx="152">
                  <c:v>-12.163352757597321</c:v>
                </c:pt>
                <c:pt idx="153">
                  <c:v>-12.671237032626305</c:v>
                </c:pt>
                <c:pt idx="154">
                  <c:v>-12.438542893491668</c:v>
                </c:pt>
                <c:pt idx="155">
                  <c:v>-12.242320643633681</c:v>
                </c:pt>
                <c:pt idx="156">
                  <c:v>-12.182807805023547</c:v>
                </c:pt>
                <c:pt idx="157">
                  <c:v>-11.429566350166018</c:v>
                </c:pt>
                <c:pt idx="158">
                  <c:v>-13.207720447917589</c:v>
                </c:pt>
                <c:pt idx="159">
                  <c:v>-14.008456905888591</c:v>
                </c:pt>
                <c:pt idx="160">
                  <c:v>-14.669516690592131</c:v>
                </c:pt>
                <c:pt idx="161">
                  <c:v>-15.121187149685989</c:v>
                </c:pt>
                <c:pt idx="162">
                  <c:v>-13.590495105310946</c:v>
                </c:pt>
                <c:pt idx="163">
                  <c:v>-13.825125906472433</c:v>
                </c:pt>
                <c:pt idx="164">
                  <c:v>-14.935016151978619</c:v>
                </c:pt>
                <c:pt idx="165">
                  <c:v>-13.541613265334963</c:v>
                </c:pt>
                <c:pt idx="166">
                  <c:v>-12.724649064477889</c:v>
                </c:pt>
                <c:pt idx="167">
                  <c:v>-12.536301408952097</c:v>
                </c:pt>
                <c:pt idx="168">
                  <c:v>-12.349135303968216</c:v>
                </c:pt>
                <c:pt idx="169">
                  <c:v>-13.861920189984819</c:v>
                </c:pt>
                <c:pt idx="170">
                  <c:v>-14.013303172825559</c:v>
                </c:pt>
                <c:pt idx="171">
                  <c:v>-13.709177477105609</c:v>
                </c:pt>
                <c:pt idx="172">
                  <c:v>-13.522482325948411</c:v>
                </c:pt>
                <c:pt idx="173">
                  <c:v>-13.37334530295664</c:v>
                </c:pt>
                <c:pt idx="174">
                  <c:v>-13.026651742819258</c:v>
                </c:pt>
                <c:pt idx="175">
                  <c:v>-12.405128663405844</c:v>
                </c:pt>
                <c:pt idx="176">
                  <c:v>-11.975235451543325</c:v>
                </c:pt>
                <c:pt idx="177">
                  <c:v>-11.157373036684268</c:v>
                </c:pt>
                <c:pt idx="178">
                  <c:v>-10.6321130018344</c:v>
                </c:pt>
                <c:pt idx="179">
                  <c:v>-10.220547168465407</c:v>
                </c:pt>
                <c:pt idx="180">
                  <c:v>-9.8807215587414987</c:v>
                </c:pt>
                <c:pt idx="181">
                  <c:v>-9.5031560142519318</c:v>
                </c:pt>
                <c:pt idx="182">
                  <c:v>-9.4138902115695853</c:v>
                </c:pt>
                <c:pt idx="183">
                  <c:v>-9.1603711455683658</c:v>
                </c:pt>
                <c:pt idx="184">
                  <c:v>-8.7029427765718737</c:v>
                </c:pt>
                <c:pt idx="185">
                  <c:v>-8.0722681780527221</c:v>
                </c:pt>
                <c:pt idx="186">
                  <c:v>-7.2550533242529962</c:v>
                </c:pt>
                <c:pt idx="187">
                  <c:v>-6.9887665259502159</c:v>
                </c:pt>
                <c:pt idx="188">
                  <c:v>-6.7010383509431408</c:v>
                </c:pt>
                <c:pt idx="189">
                  <c:v>-6.8082072656566321</c:v>
                </c:pt>
                <c:pt idx="190">
                  <c:v>-6.8714864986246988</c:v>
                </c:pt>
                <c:pt idx="191">
                  <c:v>-7.1246998491522886</c:v>
                </c:pt>
                <c:pt idx="192">
                  <c:v>-7.1066049374715181</c:v>
                </c:pt>
                <c:pt idx="193">
                  <c:v>-6.9326137070509741</c:v>
                </c:pt>
                <c:pt idx="194">
                  <c:v>-6.7072122837404811</c:v>
                </c:pt>
                <c:pt idx="195">
                  <c:v>-6.1487493603411503</c:v>
                </c:pt>
                <c:pt idx="196">
                  <c:v>-5.507283647962713</c:v>
                </c:pt>
                <c:pt idx="197">
                  <c:v>-5.1114238602036499</c:v>
                </c:pt>
                <c:pt idx="198">
                  <c:v>-4.6220493408443559</c:v>
                </c:pt>
                <c:pt idx="199">
                  <c:v>-4.4666807303296867</c:v>
                </c:pt>
                <c:pt idx="200">
                  <c:v>-4.1597713978059812</c:v>
                </c:pt>
                <c:pt idx="201">
                  <c:v>-4.183196361089311</c:v>
                </c:pt>
                <c:pt idx="202">
                  <c:v>-4.1720948956674437</c:v>
                </c:pt>
                <c:pt idx="203">
                  <c:v>-4.3908603746994492</c:v>
                </c:pt>
                <c:pt idx="204">
                  <c:v>-4.4267818479495906</c:v>
                </c:pt>
                <c:pt idx="205">
                  <c:v>-5.2750224594738011</c:v>
                </c:pt>
                <c:pt idx="206">
                  <c:v>-6.1035641917915768</c:v>
                </c:pt>
                <c:pt idx="207">
                  <c:v>-6.4312845792541866</c:v>
                </c:pt>
                <c:pt idx="208">
                  <c:v>-6.4607867112363078</c:v>
                </c:pt>
                <c:pt idx="209">
                  <c:v>-6.2607966015813883</c:v>
                </c:pt>
                <c:pt idx="210">
                  <c:v>-5.5656267425935182</c:v>
                </c:pt>
                <c:pt idx="211">
                  <c:v>-5.4468963319127983</c:v>
                </c:pt>
                <c:pt idx="212">
                  <c:v>-4.6246347150410845</c:v>
                </c:pt>
                <c:pt idx="213">
                  <c:v>-4.2387392835882736</c:v>
                </c:pt>
                <c:pt idx="214">
                  <c:v>-3.8593663852556119</c:v>
                </c:pt>
                <c:pt idx="215">
                  <c:v>-3.2208602100583357</c:v>
                </c:pt>
                <c:pt idx="216">
                  <c:v>-2.5278476304116526</c:v>
                </c:pt>
                <c:pt idx="217">
                  <c:v>-2.0237401780374973</c:v>
                </c:pt>
                <c:pt idx="218">
                  <c:v>-1.5738123448343839</c:v>
                </c:pt>
                <c:pt idx="219">
                  <c:v>-1.4388170308320392</c:v>
                </c:pt>
                <c:pt idx="220">
                  <c:v>-1.1446063722440576</c:v>
                </c:pt>
                <c:pt idx="221">
                  <c:v>-1.1009876631335089</c:v>
                </c:pt>
                <c:pt idx="222">
                  <c:v>-1.3583468185633722</c:v>
                </c:pt>
                <c:pt idx="223">
                  <c:v>-1.9084811141731544</c:v>
                </c:pt>
                <c:pt idx="224">
                  <c:v>-1.3756171864229938</c:v>
                </c:pt>
                <c:pt idx="225">
                  <c:v>-0.81393179723841258</c:v>
                </c:pt>
                <c:pt idx="226">
                  <c:v>-0.73638867089667925</c:v>
                </c:pt>
                <c:pt idx="227">
                  <c:v>-0.76703265672848475</c:v>
                </c:pt>
                <c:pt idx="228">
                  <c:v>-0.77238224431827973</c:v>
                </c:pt>
                <c:pt idx="229">
                  <c:v>-1.1348352528377137</c:v>
                </c:pt>
                <c:pt idx="230">
                  <c:v>-1.0721620373641005</c:v>
                </c:pt>
                <c:pt idx="231">
                  <c:v>-1.7854497552246735</c:v>
                </c:pt>
                <c:pt idx="232">
                  <c:v>-2.518496786333015</c:v>
                </c:pt>
                <c:pt idx="233">
                  <c:v>-2.6635650250011054</c:v>
                </c:pt>
                <c:pt idx="234">
                  <c:v>-2.0634774165802292</c:v>
                </c:pt>
                <c:pt idx="235">
                  <c:v>-2.0590089042976842</c:v>
                </c:pt>
                <c:pt idx="236">
                  <c:v>-1.3294628179533581</c:v>
                </c:pt>
                <c:pt idx="237">
                  <c:v>-0.79140437433387745</c:v>
                </c:pt>
                <c:pt idx="238">
                  <c:v>-0.65411763212293905</c:v>
                </c:pt>
                <c:pt idx="239">
                  <c:v>-0.64743995390801345</c:v>
                </c:pt>
                <c:pt idx="240">
                  <c:v>-0.36999307113691771</c:v>
                </c:pt>
                <c:pt idx="241">
                  <c:v>-0.4760239859003832</c:v>
                </c:pt>
                <c:pt idx="242">
                  <c:v>-0.32331453113725467</c:v>
                </c:pt>
                <c:pt idx="243">
                  <c:v>-3.3884525233907378E-2</c:v>
                </c:pt>
                <c:pt idx="244">
                  <c:v>-0.22583299448225244</c:v>
                </c:pt>
                <c:pt idx="245">
                  <c:v>-0.11940536303804704</c:v>
                </c:pt>
                <c:pt idx="246">
                  <c:v>0.26789762065456763</c:v>
                </c:pt>
                <c:pt idx="247">
                  <c:v>0.20863993095025332</c:v>
                </c:pt>
                <c:pt idx="248">
                  <c:v>0.17591523872265213</c:v>
                </c:pt>
                <c:pt idx="249">
                  <c:v>0.32755313001811104</c:v>
                </c:pt>
                <c:pt idx="250">
                  <c:v>-0.23286460733053868</c:v>
                </c:pt>
                <c:pt idx="251">
                  <c:v>-0.2462047007959163</c:v>
                </c:pt>
                <c:pt idx="252">
                  <c:v>-0.12775824060356911</c:v>
                </c:pt>
                <c:pt idx="253">
                  <c:v>-0.39650406892991846</c:v>
                </c:pt>
                <c:pt idx="254">
                  <c:v>-0.68948149970378425</c:v>
                </c:pt>
                <c:pt idx="255">
                  <c:v>-0.48202438770796618</c:v>
                </c:pt>
                <c:pt idx="256">
                  <c:v>-0.92819933798862608</c:v>
                </c:pt>
                <c:pt idx="257">
                  <c:v>-0.69667199735173269</c:v>
                </c:pt>
                <c:pt idx="258">
                  <c:v>-0.98661453176882019</c:v>
                </c:pt>
                <c:pt idx="259">
                  <c:v>-1.6751931345073672</c:v>
                </c:pt>
                <c:pt idx="260">
                  <c:v>-1.6722115280447534</c:v>
                </c:pt>
                <c:pt idx="261">
                  <c:v>-1.6201444431554759</c:v>
                </c:pt>
                <c:pt idx="262">
                  <c:v>-2.0028731303289811</c:v>
                </c:pt>
                <c:pt idx="263">
                  <c:v>-2.034773817560116</c:v>
                </c:pt>
                <c:pt idx="264">
                  <c:v>-2.0150990193844955</c:v>
                </c:pt>
                <c:pt idx="265">
                  <c:v>-1.7449654820036093</c:v>
                </c:pt>
                <c:pt idx="266">
                  <c:v>-1.3527561904760839</c:v>
                </c:pt>
                <c:pt idx="267">
                  <c:v>-1.6747056995670846</c:v>
                </c:pt>
                <c:pt idx="268">
                  <c:v>-1.9232870351423454</c:v>
                </c:pt>
                <c:pt idx="269">
                  <c:v>-1.9105513190359906</c:v>
                </c:pt>
                <c:pt idx="270">
                  <c:v>-2.1143358954919558</c:v>
                </c:pt>
                <c:pt idx="271">
                  <c:v>-2.5637607467180339</c:v>
                </c:pt>
                <c:pt idx="272">
                  <c:v>-2.6492055129651697</c:v>
                </c:pt>
                <c:pt idx="273">
                  <c:v>-3.3733294244667951</c:v>
                </c:pt>
                <c:pt idx="274">
                  <c:v>-3.8250196585621632</c:v>
                </c:pt>
                <c:pt idx="275">
                  <c:v>-3.2784259410389143</c:v>
                </c:pt>
                <c:pt idx="276">
                  <c:v>-3.0052673066613784</c:v>
                </c:pt>
                <c:pt idx="277">
                  <c:v>-2.9425611058912762</c:v>
                </c:pt>
                <c:pt idx="278">
                  <c:v>-2.7226375008195993</c:v>
                </c:pt>
                <c:pt idx="279">
                  <c:v>-2.407393151919178</c:v>
                </c:pt>
                <c:pt idx="280">
                  <c:v>-1.8674956891306371</c:v>
                </c:pt>
                <c:pt idx="281">
                  <c:v>-1.4346657653406214</c:v>
                </c:pt>
                <c:pt idx="282">
                  <c:v>-1.7984982506297382</c:v>
                </c:pt>
                <c:pt idx="283">
                  <c:v>-1.8951828317327823</c:v>
                </c:pt>
                <c:pt idx="284">
                  <c:v>-1.9852569746807904</c:v>
                </c:pt>
                <c:pt idx="285">
                  <c:v>-2.1627050050645886</c:v>
                </c:pt>
                <c:pt idx="286">
                  <c:v>-2.2802528839195708</c:v>
                </c:pt>
                <c:pt idx="287">
                  <c:v>-1.805098972203995</c:v>
                </c:pt>
                <c:pt idx="288">
                  <c:v>-1.34707428360443</c:v>
                </c:pt>
                <c:pt idx="289">
                  <c:v>-1.1593134596408501</c:v>
                </c:pt>
                <c:pt idx="290">
                  <c:v>-0.92327454582429469</c:v>
                </c:pt>
                <c:pt idx="291">
                  <c:v>-0.84724993917480573</c:v>
                </c:pt>
                <c:pt idx="292">
                  <c:v>-0.1417254743776693</c:v>
                </c:pt>
                <c:pt idx="293">
                  <c:v>0.18839656231933841</c:v>
                </c:pt>
                <c:pt idx="294">
                  <c:v>0.74678263534027722</c:v>
                </c:pt>
                <c:pt idx="295">
                  <c:v>0.81030012191329248</c:v>
                </c:pt>
                <c:pt idx="296">
                  <c:v>0.9138314385487446</c:v>
                </c:pt>
                <c:pt idx="297">
                  <c:v>-0.34456568855392383</c:v>
                </c:pt>
                <c:pt idx="298">
                  <c:v>-0.2080544636093882</c:v>
                </c:pt>
                <c:pt idx="299">
                  <c:v>-0.66082267744002565</c:v>
                </c:pt>
                <c:pt idx="300">
                  <c:v>-1.6757875272652956</c:v>
                </c:pt>
                <c:pt idx="301">
                  <c:v>-2.7359519812300386</c:v>
                </c:pt>
                <c:pt idx="302">
                  <c:v>-2.2737286249159161</c:v>
                </c:pt>
                <c:pt idx="303">
                  <c:v>-2.0483789004818425</c:v>
                </c:pt>
                <c:pt idx="304">
                  <c:v>-0.64942247714347034</c:v>
                </c:pt>
                <c:pt idx="305">
                  <c:v>-0.17628268328254901</c:v>
                </c:pt>
                <c:pt idx="306">
                  <c:v>5.5761154517698841E-3</c:v>
                </c:pt>
                <c:pt idx="307">
                  <c:v>0.97847791739738865</c:v>
                </c:pt>
                <c:pt idx="308">
                  <c:v>1.1489867304121029</c:v>
                </c:pt>
                <c:pt idx="309">
                  <c:v>0.73106125027164681</c:v>
                </c:pt>
                <c:pt idx="310">
                  <c:v>1.2988155475211118E-2</c:v>
                </c:pt>
                <c:pt idx="311">
                  <c:v>-0.73250154379958177</c:v>
                </c:pt>
                <c:pt idx="312">
                  <c:v>-1.6403098413641024</c:v>
                </c:pt>
                <c:pt idx="313">
                  <c:v>-1.8934350215088014</c:v>
                </c:pt>
                <c:pt idx="314">
                  <c:v>-3.6220525903814371</c:v>
                </c:pt>
                <c:pt idx="315">
                  <c:v>-5.5336265438028009</c:v>
                </c:pt>
                <c:pt idx="316">
                  <c:v>-5.6803478224371498</c:v>
                </c:pt>
                <c:pt idx="317">
                  <c:v>-5.7914456352413026</c:v>
                </c:pt>
                <c:pt idx="318">
                  <c:v>-6.1593018234120365</c:v>
                </c:pt>
                <c:pt idx="319">
                  <c:v>-6.0848328570823487</c:v>
                </c:pt>
                <c:pt idx="320">
                  <c:v>-6.1786085784762248</c:v>
                </c:pt>
                <c:pt idx="321">
                  <c:v>-6.418719135326441</c:v>
                </c:pt>
                <c:pt idx="322">
                  <c:v>-5.9160156047827162</c:v>
                </c:pt>
                <c:pt idx="323">
                  <c:v>-5.8815218983041069</c:v>
                </c:pt>
                <c:pt idx="324">
                  <c:v>-5.9783960217226024</c:v>
                </c:pt>
                <c:pt idx="325">
                  <c:v>-5.5478310611974724</c:v>
                </c:pt>
                <c:pt idx="326">
                  <c:v>-5.2799823368276231</c:v>
                </c:pt>
                <c:pt idx="327">
                  <c:v>-4.1236261674147698</c:v>
                </c:pt>
                <c:pt idx="328">
                  <c:v>-3.0052728830374127</c:v>
                </c:pt>
                <c:pt idx="329">
                  <c:v>-3.3512934737399922</c:v>
                </c:pt>
                <c:pt idx="330">
                  <c:v>-4.5640883774613235</c:v>
                </c:pt>
                <c:pt idx="331">
                  <c:v>-5.5637237833811968</c:v>
                </c:pt>
                <c:pt idx="332">
                  <c:v>-5.0714975112479266</c:v>
                </c:pt>
                <c:pt idx="333">
                  <c:v>-4.823962560432741</c:v>
                </c:pt>
                <c:pt idx="334">
                  <c:v>-6.0621910044168867</c:v>
                </c:pt>
                <c:pt idx="335">
                  <c:v>-6.2998255228923119</c:v>
                </c:pt>
                <c:pt idx="336">
                  <c:v>-5.3085018199694787</c:v>
                </c:pt>
                <c:pt idx="337">
                  <c:v>-5.4772502286795026</c:v>
                </c:pt>
                <c:pt idx="338">
                  <c:v>-5.3256863653212445</c:v>
                </c:pt>
                <c:pt idx="339">
                  <c:v>-4.0758520643063747</c:v>
                </c:pt>
                <c:pt idx="340">
                  <c:v>-3.4492838622529871</c:v>
                </c:pt>
                <c:pt idx="341">
                  <c:v>-3.105512477089531</c:v>
                </c:pt>
                <c:pt idx="342">
                  <c:v>-3.140639962990142</c:v>
                </c:pt>
                <c:pt idx="343">
                  <c:v>-3.2431626110883331</c:v>
                </c:pt>
                <c:pt idx="344">
                  <c:v>-1.9045060573080181</c:v>
                </c:pt>
                <c:pt idx="345">
                  <c:v>-0.71649605160172114</c:v>
                </c:pt>
                <c:pt idx="346">
                  <c:v>-2.2896320534728574</c:v>
                </c:pt>
                <c:pt idx="347">
                  <c:v>-3.636122538209047</c:v>
                </c:pt>
                <c:pt idx="348">
                  <c:v>-4.2299032107380707</c:v>
                </c:pt>
                <c:pt idx="349">
                  <c:v>-4.2799910372291077</c:v>
                </c:pt>
                <c:pt idx="350">
                  <c:v>-4.2552346365642046</c:v>
                </c:pt>
                <c:pt idx="351">
                  <c:v>-4.5551735993374427</c:v>
                </c:pt>
                <c:pt idx="352">
                  <c:v>-4.1379523795959399</c:v>
                </c:pt>
                <c:pt idx="353">
                  <c:v>-4.2870999500066729</c:v>
                </c:pt>
                <c:pt idx="354">
                  <c:v>-5.2059168936022422</c:v>
                </c:pt>
                <c:pt idx="355">
                  <c:v>-5.4663382572257451</c:v>
                </c:pt>
                <c:pt idx="356">
                  <c:v>-4.5607697630166957</c:v>
                </c:pt>
                <c:pt idx="357">
                  <c:v>-2.5778918639451001</c:v>
                </c:pt>
                <c:pt idx="358">
                  <c:v>-2.1020401419792103</c:v>
                </c:pt>
                <c:pt idx="359">
                  <c:v>-1.0296758769791066</c:v>
                </c:pt>
                <c:pt idx="360">
                  <c:v>-0.40791708972087043</c:v>
                </c:pt>
                <c:pt idx="361">
                  <c:v>0.87080122408521887</c:v>
                </c:pt>
                <c:pt idx="362">
                  <c:v>-2.9937978987742246E-2</c:v>
                </c:pt>
                <c:pt idx="363">
                  <c:v>-1.2352799917045181</c:v>
                </c:pt>
                <c:pt idx="364">
                  <c:v>-2.9962326408448257</c:v>
                </c:pt>
                <c:pt idx="365">
                  <c:v>-2.62794471920808</c:v>
                </c:pt>
                <c:pt idx="366">
                  <c:v>-3.3268164389857833</c:v>
                </c:pt>
                <c:pt idx="367">
                  <c:v>-3.6357955374142841</c:v>
                </c:pt>
                <c:pt idx="368">
                  <c:v>-3.2806962814739444</c:v>
                </c:pt>
                <c:pt idx="369">
                  <c:v>-1.1374845207411621</c:v>
                </c:pt>
                <c:pt idx="370">
                  <c:v>-9.7925303897270055E-2</c:v>
                </c:pt>
                <c:pt idx="371">
                  <c:v>2.1464871233904757E-2</c:v>
                </c:pt>
                <c:pt idx="372">
                  <c:v>0.44963697899378224</c:v>
                </c:pt>
                <c:pt idx="373">
                  <c:v>0.86582612595851827</c:v>
                </c:pt>
                <c:pt idx="374">
                  <c:v>1.8216928587283974</c:v>
                </c:pt>
                <c:pt idx="375">
                  <c:v>2.9746935958385206</c:v>
                </c:pt>
                <c:pt idx="376">
                  <c:v>1.7671924401388606</c:v>
                </c:pt>
                <c:pt idx="377">
                  <c:v>1.0787188659539046</c:v>
                </c:pt>
                <c:pt idx="378">
                  <c:v>0.96346700164950916</c:v>
                </c:pt>
                <c:pt idx="379">
                  <c:v>-5.1112133962344534E-2</c:v>
                </c:pt>
                <c:pt idx="380">
                  <c:v>-1.616416916935695</c:v>
                </c:pt>
                <c:pt idx="381">
                  <c:v>-3.4145238629501904</c:v>
                </c:pt>
                <c:pt idx="382">
                  <c:v>-5.1861710918390669</c:v>
                </c:pt>
                <c:pt idx="383">
                  <c:v>-4.984914199528526</c:v>
                </c:pt>
                <c:pt idx="384">
                  <c:v>-5.1061055280853713</c:v>
                </c:pt>
                <c:pt idx="385">
                  <c:v>-5.429052743686567</c:v>
                </c:pt>
                <c:pt idx="386">
                  <c:v>-5.2730658821730367</c:v>
                </c:pt>
                <c:pt idx="387">
                  <c:v>-5.7287075611111788</c:v>
                </c:pt>
                <c:pt idx="388">
                  <c:v>-5.7546378334665764</c:v>
                </c:pt>
                <c:pt idx="389">
                  <c:v>-5.2971247128845311</c:v>
                </c:pt>
                <c:pt idx="390">
                  <c:v>-5.3235811066789074</c:v>
                </c:pt>
                <c:pt idx="391">
                  <c:v>-5.3506218442914104</c:v>
                </c:pt>
                <c:pt idx="392">
                  <c:v>-6.1951642109706802</c:v>
                </c:pt>
                <c:pt idx="393">
                  <c:v>-6.5799661325761702</c:v>
                </c:pt>
                <c:pt idx="394">
                  <c:v>-6.5782062135606258</c:v>
                </c:pt>
                <c:pt idx="395">
                  <c:v>-7.241165323739537</c:v>
                </c:pt>
                <c:pt idx="396">
                  <c:v>-8.4991521350768391</c:v>
                </c:pt>
                <c:pt idx="397">
                  <c:v>-9.2176456117463523</c:v>
                </c:pt>
                <c:pt idx="398">
                  <c:v>-10.037555924509011</c:v>
                </c:pt>
                <c:pt idx="399">
                  <c:v>-9.3117062985006651</c:v>
                </c:pt>
                <c:pt idx="400">
                  <c:v>-10.335367858599581</c:v>
                </c:pt>
                <c:pt idx="401">
                  <c:v>-10.688554441866179</c:v>
                </c:pt>
                <c:pt idx="402">
                  <c:v>-10.110915686524121</c:v>
                </c:pt>
                <c:pt idx="403">
                  <c:v>-9.7713552056787183</c:v>
                </c:pt>
                <c:pt idx="404">
                  <c:v>-9.3665186949776267</c:v>
                </c:pt>
                <c:pt idx="405">
                  <c:v>-9.5675037071262405</c:v>
                </c:pt>
                <c:pt idx="406">
                  <c:v>-11.292772648475077</c:v>
                </c:pt>
                <c:pt idx="407">
                  <c:v>-11.015601373255864</c:v>
                </c:pt>
                <c:pt idx="408">
                  <c:v>-8.8669775285818453</c:v>
                </c:pt>
                <c:pt idx="409">
                  <c:v>-8.1886168017146979</c:v>
                </c:pt>
                <c:pt idx="410">
                  <c:v>-7.8818917541797635</c:v>
                </c:pt>
                <c:pt idx="411">
                  <c:v>-7.8065284939399833</c:v>
                </c:pt>
                <c:pt idx="412">
                  <c:v>-6.3815419053342124</c:v>
                </c:pt>
                <c:pt idx="413">
                  <c:v>-4.517282978957553</c:v>
                </c:pt>
                <c:pt idx="414">
                  <c:v>-3.2869364304102158</c:v>
                </c:pt>
                <c:pt idx="415">
                  <c:v>-4.2631608422313167</c:v>
                </c:pt>
                <c:pt idx="416">
                  <c:v>-5.0716410829253347</c:v>
                </c:pt>
                <c:pt idx="417">
                  <c:v>-4.9983666762496268</c:v>
                </c:pt>
                <c:pt idx="418">
                  <c:v>-4.6950249864876463</c:v>
                </c:pt>
                <c:pt idx="419">
                  <c:v>-4.9590160008585178</c:v>
                </c:pt>
                <c:pt idx="420">
                  <c:v>-5.6961891711186228</c:v>
                </c:pt>
                <c:pt idx="421">
                  <c:v>-6.5840065958990266</c:v>
                </c:pt>
                <c:pt idx="422">
                  <c:v>-6.8672275698736831</c:v>
                </c:pt>
                <c:pt idx="423">
                  <c:v>-7.3131644190277569</c:v>
                </c:pt>
                <c:pt idx="424">
                  <c:v>-7.8773046787268397</c:v>
                </c:pt>
                <c:pt idx="425">
                  <c:v>-8.461257508960502</c:v>
                </c:pt>
                <c:pt idx="426">
                  <c:v>-9.4188433007778993</c:v>
                </c:pt>
                <c:pt idx="427">
                  <c:v>-9.8171964634030022</c:v>
                </c:pt>
                <c:pt idx="428">
                  <c:v>-10.085876143458902</c:v>
                </c:pt>
                <c:pt idx="429">
                  <c:v>-10.523298809621268</c:v>
                </c:pt>
                <c:pt idx="430">
                  <c:v>-10.395685533879218</c:v>
                </c:pt>
                <c:pt idx="431">
                  <c:v>-10.613393586493585</c:v>
                </c:pt>
                <c:pt idx="432">
                  <c:v>-10.727940339141464</c:v>
                </c:pt>
                <c:pt idx="433">
                  <c:v>-9.8479610480084716</c:v>
                </c:pt>
                <c:pt idx="434">
                  <c:v>-9.8530866348038284</c:v>
                </c:pt>
                <c:pt idx="435">
                  <c:v>-9.694826886324984</c:v>
                </c:pt>
                <c:pt idx="436">
                  <c:v>-9.6998495635684954</c:v>
                </c:pt>
                <c:pt idx="437">
                  <c:v>-9.5857560211622506</c:v>
                </c:pt>
                <c:pt idx="438">
                  <c:v>-9.3173013982031136</c:v>
                </c:pt>
                <c:pt idx="439">
                  <c:v>-9.2235609167042387</c:v>
                </c:pt>
                <c:pt idx="440">
                  <c:v>-9.6828702168987437</c:v>
                </c:pt>
                <c:pt idx="441">
                  <c:v>-8.8568468612986493</c:v>
                </c:pt>
                <c:pt idx="442">
                  <c:v>-9.623783713322231</c:v>
                </c:pt>
                <c:pt idx="443">
                  <c:v>-8.0608324284657122</c:v>
                </c:pt>
                <c:pt idx="444">
                  <c:v>-6.848893694309071</c:v>
                </c:pt>
                <c:pt idx="445">
                  <c:v>-5.9379360637708078</c:v>
                </c:pt>
                <c:pt idx="446">
                  <c:v>-5.1997133904947885</c:v>
                </c:pt>
                <c:pt idx="447">
                  <c:v>-4.4335428861069142</c:v>
                </c:pt>
                <c:pt idx="448">
                  <c:v>-4.0880106886961967</c:v>
                </c:pt>
                <c:pt idx="449">
                  <c:v>-3.6430390501035328</c:v>
                </c:pt>
                <c:pt idx="450">
                  <c:v>-4.5403331513383529</c:v>
                </c:pt>
                <c:pt idx="451">
                  <c:v>-5.4964147182706933</c:v>
                </c:pt>
                <c:pt idx="452">
                  <c:v>-5.7567154877362929</c:v>
                </c:pt>
                <c:pt idx="453">
                  <c:v>-7.1545179764941178</c:v>
                </c:pt>
                <c:pt idx="454">
                  <c:v>-7.4932086856997557</c:v>
                </c:pt>
                <c:pt idx="455">
                  <c:v>-7.5544108454407972</c:v>
                </c:pt>
                <c:pt idx="456">
                  <c:v>-7.2707797776056351</c:v>
                </c:pt>
                <c:pt idx="457">
                  <c:v>-6.3403569570865175</c:v>
                </c:pt>
                <c:pt idx="458">
                  <c:v>-5.4212359240091894</c:v>
                </c:pt>
                <c:pt idx="459">
                  <c:v>-3.757912566605782</c:v>
                </c:pt>
                <c:pt idx="460">
                  <c:v>-2.0496624644055408</c:v>
                </c:pt>
                <c:pt idx="461">
                  <c:v>-1.6348570018971276</c:v>
                </c:pt>
                <c:pt idx="462">
                  <c:v>-1.6319836757985249</c:v>
                </c:pt>
                <c:pt idx="463">
                  <c:v>-1.3336584467405166</c:v>
                </c:pt>
                <c:pt idx="464">
                  <c:v>-0.4967925709146499</c:v>
                </c:pt>
                <c:pt idx="465">
                  <c:v>5.5407029769544432E-2</c:v>
                </c:pt>
                <c:pt idx="466">
                  <c:v>-0.45015828056044427</c:v>
                </c:pt>
                <c:pt idx="467">
                  <c:v>-1.0100534888893833</c:v>
                </c:pt>
                <c:pt idx="468">
                  <c:v>-0.87402724759073791</c:v>
                </c:pt>
                <c:pt idx="469">
                  <c:v>0.63164518322234842</c:v>
                </c:pt>
                <c:pt idx="470">
                  <c:v>1.3162858262425345</c:v>
                </c:pt>
                <c:pt idx="471">
                  <c:v>0.53576655754547986</c:v>
                </c:pt>
                <c:pt idx="472">
                  <c:v>0.46513652634757818</c:v>
                </c:pt>
                <c:pt idx="473">
                  <c:v>0.96989759425313637</c:v>
                </c:pt>
                <c:pt idx="474">
                  <c:v>1.6411207711119087</c:v>
                </c:pt>
                <c:pt idx="475">
                  <c:v>2.2777675588429247</c:v>
                </c:pt>
                <c:pt idx="476">
                  <c:v>0.81087875036974866</c:v>
                </c:pt>
                <c:pt idx="477">
                  <c:v>0.96428535713208419</c:v>
                </c:pt>
                <c:pt idx="478">
                  <c:v>0.5178795085639426</c:v>
                </c:pt>
                <c:pt idx="479">
                  <c:v>0.20436741521280055</c:v>
                </c:pt>
                <c:pt idx="480">
                  <c:v>-0.76003883437017394</c:v>
                </c:pt>
                <c:pt idx="481">
                  <c:v>-0.11493673529684502</c:v>
                </c:pt>
                <c:pt idx="482">
                  <c:v>0.38298749734793042</c:v>
                </c:pt>
                <c:pt idx="483">
                  <c:v>1.7401514112583771</c:v>
                </c:pt>
                <c:pt idx="484">
                  <c:v>1.3264519204276215</c:v>
                </c:pt>
                <c:pt idx="485">
                  <c:v>1.0899792006661844</c:v>
                </c:pt>
                <c:pt idx="486">
                  <c:v>1.3316911413854768</c:v>
                </c:pt>
                <c:pt idx="487">
                  <c:v>1.3978738146447398</c:v>
                </c:pt>
                <c:pt idx="488">
                  <c:v>0.77641181576925888</c:v>
                </c:pt>
                <c:pt idx="489">
                  <c:v>-0.47714216861234199</c:v>
                </c:pt>
                <c:pt idx="490">
                  <c:v>-6.0658423632791676E-2</c:v>
                </c:pt>
                <c:pt idx="491">
                  <c:v>1.0417647017393779</c:v>
                </c:pt>
                <c:pt idx="492">
                  <c:v>1.1253547789835372</c:v>
                </c:pt>
                <c:pt idx="493">
                  <c:v>1.2045228066400244</c:v>
                </c:pt>
                <c:pt idx="494">
                  <c:v>0.96822096495473475</c:v>
                </c:pt>
                <c:pt idx="495">
                  <c:v>1.3961821158324759</c:v>
                </c:pt>
                <c:pt idx="496">
                  <c:v>2.9677440772483914</c:v>
                </c:pt>
                <c:pt idx="497">
                  <c:v>3.8405699504744217</c:v>
                </c:pt>
                <c:pt idx="498">
                  <c:v>3.666816435903923</c:v>
                </c:pt>
                <c:pt idx="499">
                  <c:v>3.8176798232482838</c:v>
                </c:pt>
                <c:pt idx="500">
                  <c:v>3.7273563930701266</c:v>
                </c:pt>
                <c:pt idx="501">
                  <c:v>3.9989044551670196</c:v>
                </c:pt>
                <c:pt idx="502">
                  <c:v>3.7298038810810317</c:v>
                </c:pt>
                <c:pt idx="503">
                  <c:v>3.9755696720082319</c:v>
                </c:pt>
                <c:pt idx="504">
                  <c:v>2.2305187933460076</c:v>
                </c:pt>
                <c:pt idx="505">
                  <c:v>2.3175968648790319</c:v>
                </c:pt>
                <c:pt idx="506">
                  <c:v>2.8035123926526739</c:v>
                </c:pt>
                <c:pt idx="507">
                  <c:v>3.4907755638412334</c:v>
                </c:pt>
                <c:pt idx="508">
                  <c:v>4.1738820554708225</c:v>
                </c:pt>
                <c:pt idx="509">
                  <c:v>4.757897476360351</c:v>
                </c:pt>
                <c:pt idx="510">
                  <c:v>3.7422481767930345</c:v>
                </c:pt>
                <c:pt idx="511">
                  <c:v>4.1961096668349871</c:v>
                </c:pt>
                <c:pt idx="512">
                  <c:v>5.3368386304435518</c:v>
                </c:pt>
                <c:pt idx="513">
                  <c:v>6.1487611480306663</c:v>
                </c:pt>
                <c:pt idx="514">
                  <c:v>6.358875253950818</c:v>
                </c:pt>
                <c:pt idx="515">
                  <c:v>3.9730130934478285</c:v>
                </c:pt>
                <c:pt idx="516">
                  <c:v>2.9426209781416555</c:v>
                </c:pt>
                <c:pt idx="517">
                  <c:v>2.9358351744376301</c:v>
                </c:pt>
                <c:pt idx="518">
                  <c:v>2.6886473627748586</c:v>
                </c:pt>
                <c:pt idx="519">
                  <c:v>1.0203734562481068</c:v>
                </c:pt>
                <c:pt idx="520">
                  <c:v>-0.44878576197427023</c:v>
                </c:pt>
                <c:pt idx="521">
                  <c:v>-1.0803187541553529</c:v>
                </c:pt>
                <c:pt idx="522">
                  <c:v>1.2366570264282106</c:v>
                </c:pt>
                <c:pt idx="523">
                  <c:v>1.1545306772405357</c:v>
                </c:pt>
                <c:pt idx="524">
                  <c:v>0.74735491604984972</c:v>
                </c:pt>
                <c:pt idx="525">
                  <c:v>1.1025553812023037</c:v>
                </c:pt>
                <c:pt idx="526">
                  <c:v>2.4297456751993423</c:v>
                </c:pt>
                <c:pt idx="527">
                  <c:v>2.8518538624628058</c:v>
                </c:pt>
                <c:pt idx="528">
                  <c:v>3.2005378108891085</c:v>
                </c:pt>
                <c:pt idx="529">
                  <c:v>3.1369497215806064</c:v>
                </c:pt>
                <c:pt idx="530">
                  <c:v>3.7456464295734753</c:v>
                </c:pt>
                <c:pt idx="531">
                  <c:v>3.475527495070259</c:v>
                </c:pt>
                <c:pt idx="532">
                  <c:v>2.5126934846790028</c:v>
                </c:pt>
                <c:pt idx="533">
                  <c:v>0.96457781345946059</c:v>
                </c:pt>
                <c:pt idx="534">
                  <c:v>0.77322684959360444</c:v>
                </c:pt>
                <c:pt idx="535">
                  <c:v>0.1337986219088155</c:v>
                </c:pt>
                <c:pt idx="536">
                  <c:v>-1.2878143353129932</c:v>
                </c:pt>
                <c:pt idx="537">
                  <c:v>-1.5809357865665763</c:v>
                </c:pt>
                <c:pt idx="538">
                  <c:v>-0.98813595176960489</c:v>
                </c:pt>
                <c:pt idx="539">
                  <c:v>-0.50306080955340349</c:v>
                </c:pt>
                <c:pt idx="540">
                  <c:v>-0.19818533374637429</c:v>
                </c:pt>
                <c:pt idx="541">
                  <c:v>-0.13790760306242639</c:v>
                </c:pt>
                <c:pt idx="542">
                  <c:v>-3.3533919787824322E-2</c:v>
                </c:pt>
                <c:pt idx="543">
                  <c:v>0.93270672094780394</c:v>
                </c:pt>
                <c:pt idx="544">
                  <c:v>1.9881576486855883</c:v>
                </c:pt>
                <c:pt idx="545">
                  <c:v>2.1100965883991267</c:v>
                </c:pt>
                <c:pt idx="546">
                  <c:v>3.2137714155850858</c:v>
                </c:pt>
                <c:pt idx="547">
                  <c:v>3.155746633291979</c:v>
                </c:pt>
                <c:pt idx="548">
                  <c:v>3.7155479905406628</c:v>
                </c:pt>
                <c:pt idx="549">
                  <c:v>3.2927404905263415</c:v>
                </c:pt>
                <c:pt idx="550">
                  <c:v>2.9444440454310796</c:v>
                </c:pt>
                <c:pt idx="551">
                  <c:v>2.5345911807671349</c:v>
                </c:pt>
                <c:pt idx="552">
                  <c:v>1.8904492615091246</c:v>
                </c:pt>
                <c:pt idx="553">
                  <c:v>0.4467536639664717</c:v>
                </c:pt>
                <c:pt idx="554">
                  <c:v>-0.52614258555488547</c:v>
                </c:pt>
                <c:pt idx="555">
                  <c:v>-1.5377895573057998</c:v>
                </c:pt>
                <c:pt idx="556">
                  <c:v>-1.9821430011401304</c:v>
                </c:pt>
                <c:pt idx="557">
                  <c:v>-2.0748762498151643</c:v>
                </c:pt>
                <c:pt idx="558">
                  <c:v>-2.1745993428424555</c:v>
                </c:pt>
                <c:pt idx="559">
                  <c:v>-2.2811762349744931</c:v>
                </c:pt>
                <c:pt idx="560">
                  <c:v>-3.379150911628181</c:v>
                </c:pt>
                <c:pt idx="561">
                  <c:v>-3.2696509935718621</c:v>
                </c:pt>
                <c:pt idx="562">
                  <c:v>-3.3930515619104642</c:v>
                </c:pt>
                <c:pt idx="563">
                  <c:v>-2.9935765571140514</c:v>
                </c:pt>
                <c:pt idx="564">
                  <c:v>-2.7377054319506118</c:v>
                </c:pt>
                <c:pt idx="565">
                  <c:v>-3.2601953049897383</c:v>
                </c:pt>
                <c:pt idx="566">
                  <c:v>-3.3297769855870252</c:v>
                </c:pt>
                <c:pt idx="567">
                  <c:v>-2.4196150786273916</c:v>
                </c:pt>
                <c:pt idx="568">
                  <c:v>-2.6571611525515135</c:v>
                </c:pt>
                <c:pt idx="569">
                  <c:v>-2.1500960293364102</c:v>
                </c:pt>
                <c:pt idx="570">
                  <c:v>-2.129662247147333</c:v>
                </c:pt>
                <c:pt idx="571">
                  <c:v>-2.3137524144220305</c:v>
                </c:pt>
                <c:pt idx="572">
                  <c:v>-2.3138454955513339</c:v>
                </c:pt>
                <c:pt idx="573">
                  <c:v>-1.718969768167351</c:v>
                </c:pt>
                <c:pt idx="574">
                  <c:v>-4.6964844566695821E-2</c:v>
                </c:pt>
                <c:pt idx="575">
                  <c:v>0.43907133870869025</c:v>
                </c:pt>
                <c:pt idx="576">
                  <c:v>-0.1157708057452526</c:v>
                </c:pt>
                <c:pt idx="577">
                  <c:v>-0.39239816532496469</c:v>
                </c:pt>
                <c:pt idx="578">
                  <c:v>-0.35409121828580226</c:v>
                </c:pt>
                <c:pt idx="579">
                  <c:v>-9.4889837306969385E-2</c:v>
                </c:pt>
                <c:pt idx="580">
                  <c:v>0.34651356929094235</c:v>
                </c:pt>
                <c:pt idx="581">
                  <c:v>6.552152105236482E-2</c:v>
                </c:pt>
                <c:pt idx="582">
                  <c:v>1.5106651239444793</c:v>
                </c:pt>
                <c:pt idx="583">
                  <c:v>2.2215353872378745</c:v>
                </c:pt>
                <c:pt idx="584">
                  <c:v>2.4848923327467896</c:v>
                </c:pt>
                <c:pt idx="585">
                  <c:v>2.1454963428840079</c:v>
                </c:pt>
                <c:pt idx="586">
                  <c:v>2.109985853401422</c:v>
                </c:pt>
                <c:pt idx="587">
                  <c:v>2.2470032210459152</c:v>
                </c:pt>
                <c:pt idx="588">
                  <c:v>2.3829830146742017</c:v>
                </c:pt>
                <c:pt idx="589">
                  <c:v>2.0734311808877175</c:v>
                </c:pt>
                <c:pt idx="590">
                  <c:v>2.4093529844492685</c:v>
                </c:pt>
                <c:pt idx="591">
                  <c:v>2.6330823451684444</c:v>
                </c:pt>
                <c:pt idx="592">
                  <c:v>3.0776122027806139</c:v>
                </c:pt>
                <c:pt idx="593">
                  <c:v>2.4881043368372753</c:v>
                </c:pt>
                <c:pt idx="594">
                  <c:v>2.6500102543458519</c:v>
                </c:pt>
                <c:pt idx="595">
                  <c:v>2.4786922528213204</c:v>
                </c:pt>
                <c:pt idx="596">
                  <c:v>1.8920750585448596</c:v>
                </c:pt>
                <c:pt idx="597">
                  <c:v>1.1153560034999199</c:v>
                </c:pt>
                <c:pt idx="598">
                  <c:v>1.1443106896268145</c:v>
                </c:pt>
                <c:pt idx="599">
                  <c:v>0.95805151246410347</c:v>
                </c:pt>
                <c:pt idx="600">
                  <c:v>1.3686711940492842</c:v>
                </c:pt>
                <c:pt idx="601">
                  <c:v>0.95721511654050018</c:v>
                </c:pt>
                <c:pt idx="602">
                  <c:v>0.90543300477916333</c:v>
                </c:pt>
                <c:pt idx="603">
                  <c:v>1.0625729173469998</c:v>
                </c:pt>
                <c:pt idx="604">
                  <c:v>1.3905185389132251</c:v>
                </c:pt>
                <c:pt idx="605">
                  <c:v>1.2873476581572609</c:v>
                </c:pt>
                <c:pt idx="606">
                  <c:v>1.1053324019447481</c:v>
                </c:pt>
                <c:pt idx="607">
                  <c:v>1.0177769439511013</c:v>
                </c:pt>
                <c:pt idx="608">
                  <c:v>0.58585195968910442</c:v>
                </c:pt>
                <c:pt idx="609">
                  <c:v>0.56189375884555248</c:v>
                </c:pt>
                <c:pt idx="610">
                  <c:v>0.56680854717987472</c:v>
                </c:pt>
                <c:pt idx="611">
                  <c:v>0.63812902287489437</c:v>
                </c:pt>
                <c:pt idx="612">
                  <c:v>1.1875226372252143</c:v>
                </c:pt>
                <c:pt idx="613">
                  <c:v>1.9415886745239987</c:v>
                </c:pt>
                <c:pt idx="614">
                  <c:v>1.948308118669321</c:v>
                </c:pt>
                <c:pt idx="615">
                  <c:v>2.0492209508890675</c:v>
                </c:pt>
                <c:pt idx="616">
                  <c:v>1.9091952969546679</c:v>
                </c:pt>
                <c:pt idx="617">
                  <c:v>1.2753699100367808</c:v>
                </c:pt>
                <c:pt idx="618">
                  <c:v>0.69445022085669039</c:v>
                </c:pt>
                <c:pt idx="619">
                  <c:v>0.21120189369557554</c:v>
                </c:pt>
                <c:pt idx="620">
                  <c:v>-0.46309163465310071</c:v>
                </c:pt>
                <c:pt idx="621">
                  <c:v>-0.75027536086941737</c:v>
                </c:pt>
                <c:pt idx="622">
                  <c:v>-0.57078584309574054</c:v>
                </c:pt>
                <c:pt idx="623">
                  <c:v>-0.3616593221694383</c:v>
                </c:pt>
                <c:pt idx="624">
                  <c:v>0.45273593471941964</c:v>
                </c:pt>
                <c:pt idx="625">
                  <c:v>0.67076533568542474</c:v>
                </c:pt>
                <c:pt idx="626">
                  <c:v>0.84447805241623541</c:v>
                </c:pt>
                <c:pt idx="627">
                  <c:v>0.62088936768209224</c:v>
                </c:pt>
                <c:pt idx="628">
                  <c:v>1.3243536387051762</c:v>
                </c:pt>
                <c:pt idx="629">
                  <c:v>1.0179610416697054</c:v>
                </c:pt>
                <c:pt idx="630">
                  <c:v>0.39107590168474565</c:v>
                </c:pt>
                <c:pt idx="631">
                  <c:v>-0.35605883882208139</c:v>
                </c:pt>
                <c:pt idx="632">
                  <c:v>-0.48585081400697205</c:v>
                </c:pt>
                <c:pt idx="633">
                  <c:v>-0.74191067434029934</c:v>
                </c:pt>
                <c:pt idx="634">
                  <c:v>-0.16324730838182891</c:v>
                </c:pt>
                <c:pt idx="635">
                  <c:v>0.30331435411929625</c:v>
                </c:pt>
                <c:pt idx="636">
                  <c:v>1.0055107899553519</c:v>
                </c:pt>
                <c:pt idx="637">
                  <c:v>0.99619961923976263</c:v>
                </c:pt>
                <c:pt idx="638">
                  <c:v>0.9427271241323244</c:v>
                </c:pt>
                <c:pt idx="639">
                  <c:v>1.1978700517764704</c:v>
                </c:pt>
                <c:pt idx="640">
                  <c:v>1.7908521211411446</c:v>
                </c:pt>
                <c:pt idx="641">
                  <c:v>1.8106929950662962</c:v>
                </c:pt>
                <c:pt idx="642">
                  <c:v>1.170692454827188</c:v>
                </c:pt>
                <c:pt idx="643">
                  <c:v>0.93318871186082419</c:v>
                </c:pt>
                <c:pt idx="644">
                  <c:v>1.3649781182038205</c:v>
                </c:pt>
                <c:pt idx="645">
                  <c:v>1.9030636365460976</c:v>
                </c:pt>
                <c:pt idx="646">
                  <c:v>2.2100734006603631</c:v>
                </c:pt>
                <c:pt idx="647">
                  <c:v>2.2185803127283981</c:v>
                </c:pt>
                <c:pt idx="648">
                  <c:v>2.8959908720454552</c:v>
                </c:pt>
                <c:pt idx="649">
                  <c:v>3.3325376921267287</c:v>
                </c:pt>
                <c:pt idx="650">
                  <c:v>3.5712220942363797</c:v>
                </c:pt>
                <c:pt idx="651">
                  <c:v>4.0376029199876564</c:v>
                </c:pt>
                <c:pt idx="652">
                  <c:v>4.4037766730798653</c:v>
                </c:pt>
                <c:pt idx="653">
                  <c:v>4.3344354970142875</c:v>
                </c:pt>
                <c:pt idx="654">
                  <c:v>3.8889863055271365</c:v>
                </c:pt>
                <c:pt idx="655">
                  <c:v>3.0163273224458669</c:v>
                </c:pt>
                <c:pt idx="656">
                  <c:v>2.8360497977653956</c:v>
                </c:pt>
                <c:pt idx="657">
                  <c:v>2.8939905969585413</c:v>
                </c:pt>
                <c:pt idx="658">
                  <c:v>3.2587251228723244</c:v>
                </c:pt>
                <c:pt idx="659">
                  <c:v>3.0360170159915123</c:v>
                </c:pt>
                <c:pt idx="660">
                  <c:v>2.723685173276865</c:v>
                </c:pt>
                <c:pt idx="661">
                  <c:v>2.4077848366787782</c:v>
                </c:pt>
                <c:pt idx="662">
                  <c:v>2.2208421563783145</c:v>
                </c:pt>
                <c:pt idx="663">
                  <c:v>2.4390569662914294</c:v>
                </c:pt>
                <c:pt idx="664">
                  <c:v>2.1234681012883425</c:v>
                </c:pt>
                <c:pt idx="665">
                  <c:v>0.91867554893419923</c:v>
                </c:pt>
                <c:pt idx="666">
                  <c:v>0.9158581281300765</c:v>
                </c:pt>
                <c:pt idx="667">
                  <c:v>1.6459055654633801</c:v>
                </c:pt>
                <c:pt idx="668">
                  <c:v>2.1565886354936947</c:v>
                </c:pt>
                <c:pt idx="669">
                  <c:v>2.6111974723936533</c:v>
                </c:pt>
                <c:pt idx="670">
                  <c:v>2.1239696523003682</c:v>
                </c:pt>
                <c:pt idx="671">
                  <c:v>1.9609164342159338</c:v>
                </c:pt>
                <c:pt idx="672">
                  <c:v>3.0497689193973576</c:v>
                </c:pt>
                <c:pt idx="673">
                  <c:v>2.9258852258304273</c:v>
                </c:pt>
                <c:pt idx="674">
                  <c:v>2.47580216843394</c:v>
                </c:pt>
                <c:pt idx="675">
                  <c:v>1.9447977008460526</c:v>
                </c:pt>
                <c:pt idx="676">
                  <c:v>2.0071811820101897</c:v>
                </c:pt>
                <c:pt idx="677">
                  <c:v>1.8254246310663811</c:v>
                </c:pt>
                <c:pt idx="678">
                  <c:v>1.9690673238581735</c:v>
                </c:pt>
                <c:pt idx="679">
                  <c:v>2.4642212533597894</c:v>
                </c:pt>
                <c:pt idx="680">
                  <c:v>2.0176194025389811</c:v>
                </c:pt>
                <c:pt idx="681">
                  <c:v>2.4711437955109972</c:v>
                </c:pt>
                <c:pt idx="682">
                  <c:v>3.0572167291494838</c:v>
                </c:pt>
                <c:pt idx="683">
                  <c:v>3.1438446056795351</c:v>
                </c:pt>
                <c:pt idx="684">
                  <c:v>3.3778849909250317</c:v>
                </c:pt>
                <c:pt idx="685">
                  <c:v>3.0195836109123166</c:v>
                </c:pt>
                <c:pt idx="686">
                  <c:v>2.377391930256997</c:v>
                </c:pt>
                <c:pt idx="687">
                  <c:v>2.0319309951819315</c:v>
                </c:pt>
                <c:pt idx="688">
                  <c:v>1.2144689997111198</c:v>
                </c:pt>
                <c:pt idx="689">
                  <c:v>0.33682755598214392</c:v>
                </c:pt>
                <c:pt idx="690">
                  <c:v>-5.6886876804205554E-3</c:v>
                </c:pt>
                <c:pt idx="691">
                  <c:v>0.83678227766718705</c:v>
                </c:pt>
                <c:pt idx="692">
                  <c:v>2.0499912725183123</c:v>
                </c:pt>
                <c:pt idx="693">
                  <c:v>3.002154940521637</c:v>
                </c:pt>
                <c:pt idx="694">
                  <c:v>3.8093179529676564</c:v>
                </c:pt>
                <c:pt idx="695">
                  <c:v>4.6448420700906974</c:v>
                </c:pt>
                <c:pt idx="696">
                  <c:v>6.3659841414116967</c:v>
                </c:pt>
                <c:pt idx="697">
                  <c:v>6.3753150010461246</c:v>
                </c:pt>
                <c:pt idx="698">
                  <c:v>5.4131903884218575</c:v>
                </c:pt>
                <c:pt idx="699">
                  <c:v>4.6951878247357355</c:v>
                </c:pt>
                <c:pt idx="700">
                  <c:v>4.1593398671761417</c:v>
                </c:pt>
                <c:pt idx="701">
                  <c:v>3.0574709321530906</c:v>
                </c:pt>
                <c:pt idx="702">
                  <c:v>2.8772769999584722</c:v>
                </c:pt>
                <c:pt idx="703">
                  <c:v>3.020271114450324</c:v>
                </c:pt>
                <c:pt idx="704">
                  <c:v>3.2039475794240877</c:v>
                </c:pt>
                <c:pt idx="705">
                  <c:v>3.1823817213982983</c:v>
                </c:pt>
                <c:pt idx="706">
                  <c:v>2.6334895483704486</c:v>
                </c:pt>
                <c:pt idx="707">
                  <c:v>1.7259268729270107</c:v>
                </c:pt>
                <c:pt idx="708">
                  <c:v>2.9870715791190605</c:v>
                </c:pt>
                <c:pt idx="709">
                  <c:v>2.7895394670760965</c:v>
                </c:pt>
                <c:pt idx="710">
                  <c:v>1.351054373174378</c:v>
                </c:pt>
                <c:pt idx="711">
                  <c:v>1.41878877009273</c:v>
                </c:pt>
                <c:pt idx="712">
                  <c:v>1.2393102312693796</c:v>
                </c:pt>
                <c:pt idx="713">
                  <c:v>1.4103271571411946</c:v>
                </c:pt>
                <c:pt idx="714">
                  <c:v>1.3895713472115696</c:v>
                </c:pt>
                <c:pt idx="715">
                  <c:v>1.5821038863089225</c:v>
                </c:pt>
                <c:pt idx="716">
                  <c:v>1.5822692031578722</c:v>
                </c:pt>
                <c:pt idx="717">
                  <c:v>1.1847684957378806</c:v>
                </c:pt>
                <c:pt idx="718">
                  <c:v>0.94801562595179689</c:v>
                </c:pt>
                <c:pt idx="719">
                  <c:v>1.6583688753963284</c:v>
                </c:pt>
                <c:pt idx="720">
                  <c:v>1.4279290118393655</c:v>
                </c:pt>
                <c:pt idx="721">
                  <c:v>2.4306273067332347</c:v>
                </c:pt>
                <c:pt idx="722">
                  <c:v>2.7196039101491789</c:v>
                </c:pt>
                <c:pt idx="723">
                  <c:v>2.6784568476253674</c:v>
                </c:pt>
                <c:pt idx="724">
                  <c:v>2.5480922131936246</c:v>
                </c:pt>
                <c:pt idx="725">
                  <c:v>2.9743542858487291</c:v>
                </c:pt>
                <c:pt idx="726">
                  <c:v>2.3098387113872798</c:v>
                </c:pt>
                <c:pt idx="727">
                  <c:v>1.2527410574285998</c:v>
                </c:pt>
                <c:pt idx="728">
                  <c:v>-1.6523409057120619</c:v>
                </c:pt>
                <c:pt idx="729">
                  <c:v>-3.3550176555112432</c:v>
                </c:pt>
                <c:pt idx="730">
                  <c:v>-4.1674833356473879</c:v>
                </c:pt>
                <c:pt idx="731">
                  <c:v>-4.4480659161561125</c:v>
                </c:pt>
                <c:pt idx="732">
                  <c:v>-5.3220806491378454</c:v>
                </c:pt>
                <c:pt idx="733">
                  <c:v>-6.4286791025724073</c:v>
                </c:pt>
                <c:pt idx="734">
                  <c:v>-6.3340197308763413</c:v>
                </c:pt>
                <c:pt idx="735">
                  <c:v>-4.8463929216764035</c:v>
                </c:pt>
                <c:pt idx="736">
                  <c:v>-5.0329737213730583</c:v>
                </c:pt>
                <c:pt idx="737">
                  <c:v>-4.9760422650466518</c:v>
                </c:pt>
                <c:pt idx="738">
                  <c:v>-4.8989001548366859</c:v>
                </c:pt>
                <c:pt idx="739">
                  <c:v>-4.5971320283025063</c:v>
                </c:pt>
                <c:pt idx="740">
                  <c:v>-3.7607478594432018</c:v>
                </c:pt>
                <c:pt idx="741">
                  <c:v>-3.169271924446142</c:v>
                </c:pt>
                <c:pt idx="742">
                  <c:v>-4.1540282235806432</c:v>
                </c:pt>
                <c:pt idx="743">
                  <c:v>-4.5579952850751084</c:v>
                </c:pt>
                <c:pt idx="744">
                  <c:v>-4.4111486180892188</c:v>
                </c:pt>
                <c:pt idx="745">
                  <c:v>-4.4001306370782531</c:v>
                </c:pt>
                <c:pt idx="746">
                  <c:v>-4.0738325762319487</c:v>
                </c:pt>
                <c:pt idx="747">
                  <c:v>-3.6390749856295446</c:v>
                </c:pt>
                <c:pt idx="748">
                  <c:v>-3.4160316590331683</c:v>
                </c:pt>
                <c:pt idx="749">
                  <c:v>-1.5747681129236395</c:v>
                </c:pt>
                <c:pt idx="750">
                  <c:v>1.2239275219192629</c:v>
                </c:pt>
                <c:pt idx="751">
                  <c:v>2.0060680791896135</c:v>
                </c:pt>
                <c:pt idx="752">
                  <c:v>2.6055327458132149</c:v>
                </c:pt>
                <c:pt idx="753">
                  <c:v>2.8794158970917159</c:v>
                </c:pt>
                <c:pt idx="754">
                  <c:v>2.7676633953722996</c:v>
                </c:pt>
                <c:pt idx="755">
                  <c:v>2.9770129126192342</c:v>
                </c:pt>
                <c:pt idx="756">
                  <c:v>2.72095624175321</c:v>
                </c:pt>
                <c:pt idx="757">
                  <c:v>1.4789140348083833</c:v>
                </c:pt>
                <c:pt idx="758">
                  <c:v>0.79512222654877207</c:v>
                </c:pt>
                <c:pt idx="759">
                  <c:v>7.4909250239492006E-2</c:v>
                </c:pt>
                <c:pt idx="760">
                  <c:v>-0.37927424834937745</c:v>
                </c:pt>
                <c:pt idx="761">
                  <c:v>-0.92619621718071288</c:v>
                </c:pt>
                <c:pt idx="762">
                  <c:v>-1.0208341049770999</c:v>
                </c:pt>
                <c:pt idx="763">
                  <c:v>-1.0336138407210274</c:v>
                </c:pt>
                <c:pt idx="764">
                  <c:v>-0.27786371248386593</c:v>
                </c:pt>
                <c:pt idx="765">
                  <c:v>-0.63879097509384464</c:v>
                </c:pt>
                <c:pt idx="766">
                  <c:v>-0.44914675885692035</c:v>
                </c:pt>
                <c:pt idx="767">
                  <c:v>-6.6818959932480285E-2</c:v>
                </c:pt>
                <c:pt idx="768">
                  <c:v>0.1676137639037287</c:v>
                </c:pt>
                <c:pt idx="769">
                  <c:v>1.1281588267383913</c:v>
                </c:pt>
                <c:pt idx="770">
                  <c:v>2.2296766310308089</c:v>
                </c:pt>
                <c:pt idx="771">
                  <c:v>2.0083270344181869</c:v>
                </c:pt>
                <c:pt idx="772">
                  <c:v>3.4263738330671236</c:v>
                </c:pt>
                <c:pt idx="773">
                  <c:v>4.8756397287511533</c:v>
                </c:pt>
                <c:pt idx="774">
                  <c:v>6.2152192714721792</c:v>
                </c:pt>
                <c:pt idx="775">
                  <c:v>6.8505157520346875</c:v>
                </c:pt>
                <c:pt idx="776">
                  <c:v>6.673574263809992</c:v>
                </c:pt>
                <c:pt idx="777">
                  <c:v>6.5509647037118084</c:v>
                </c:pt>
                <c:pt idx="778">
                  <c:v>6.6260289294007402</c:v>
                </c:pt>
                <c:pt idx="779">
                  <c:v>5.9731694056036702</c:v>
                </c:pt>
                <c:pt idx="780">
                  <c:v>5.5675959914255406</c:v>
                </c:pt>
                <c:pt idx="781">
                  <c:v>4.7251591925306684</c:v>
                </c:pt>
                <c:pt idx="782">
                  <c:v>5.3736795687554917</c:v>
                </c:pt>
                <c:pt idx="783">
                  <c:v>5.5646251495719827</c:v>
                </c:pt>
                <c:pt idx="784">
                  <c:v>4.8046583945865438</c:v>
                </c:pt>
                <c:pt idx="785">
                  <c:v>4.7133899490574702</c:v>
                </c:pt>
                <c:pt idx="786">
                  <c:v>5.6101213086907098</c:v>
                </c:pt>
                <c:pt idx="787">
                  <c:v>6.0722044050485904</c:v>
                </c:pt>
                <c:pt idx="788">
                  <c:v>6.4322704838814451</c:v>
                </c:pt>
                <c:pt idx="789">
                  <c:v>6.1644696001862149</c:v>
                </c:pt>
                <c:pt idx="790">
                  <c:v>6.3619523388162618</c:v>
                </c:pt>
                <c:pt idx="791">
                  <c:v>6.6430833483878109</c:v>
                </c:pt>
                <c:pt idx="792">
                  <c:v>7.5820812642726532</c:v>
                </c:pt>
                <c:pt idx="793">
                  <c:v>6.7315108331522664</c:v>
                </c:pt>
                <c:pt idx="794">
                  <c:v>6.0184337971126229</c:v>
                </c:pt>
                <c:pt idx="795">
                  <c:v>5.476806149311658</c:v>
                </c:pt>
                <c:pt idx="796">
                  <c:v>5.6757488371543507</c:v>
                </c:pt>
                <c:pt idx="797">
                  <c:v>5.767716167792666</c:v>
                </c:pt>
                <c:pt idx="798">
                  <c:v>6.3083862171307867</c:v>
                </c:pt>
                <c:pt idx="799">
                  <c:v>6.728848454454627</c:v>
                </c:pt>
                <c:pt idx="800">
                  <c:v>6.7789676367182778</c:v>
                </c:pt>
                <c:pt idx="801">
                  <c:v>6.6970461561682599</c:v>
                </c:pt>
                <c:pt idx="802">
                  <c:v>6.2334924765825468</c:v>
                </c:pt>
                <c:pt idx="803">
                  <c:v>5.2563329523541427</c:v>
                </c:pt>
                <c:pt idx="804">
                  <c:v>4.9899505787687888</c:v>
                </c:pt>
                <c:pt idx="805">
                  <c:v>4.4488717499025574</c:v>
                </c:pt>
                <c:pt idx="806">
                  <c:v>3.9764835167477406</c:v>
                </c:pt>
                <c:pt idx="807">
                  <c:v>2.9998262278967109</c:v>
                </c:pt>
                <c:pt idx="808">
                  <c:v>4.7846784968751814</c:v>
                </c:pt>
                <c:pt idx="809">
                  <c:v>6.1449140439272458</c:v>
                </c:pt>
                <c:pt idx="810">
                  <c:v>7.5378643040733442</c:v>
                </c:pt>
                <c:pt idx="811">
                  <c:v>8.2170809868575532</c:v>
                </c:pt>
                <c:pt idx="812">
                  <c:v>8.3033240552421379</c:v>
                </c:pt>
                <c:pt idx="813">
                  <c:v>8.0847215281899079</c:v>
                </c:pt>
                <c:pt idx="814">
                  <c:v>8.1572828476911816</c:v>
                </c:pt>
                <c:pt idx="815">
                  <c:v>7.5215765076987067</c:v>
                </c:pt>
                <c:pt idx="816">
                  <c:v>7.4293360487131492</c:v>
                </c:pt>
                <c:pt idx="817">
                  <c:v>7.2779350198480257</c:v>
                </c:pt>
                <c:pt idx="818">
                  <c:v>7.6607744342556412</c:v>
                </c:pt>
                <c:pt idx="819">
                  <c:v>7.828535498956863</c:v>
                </c:pt>
                <c:pt idx="820">
                  <c:v>7.1226227794931827</c:v>
                </c:pt>
                <c:pt idx="821">
                  <c:v>6.9462022556806646</c:v>
                </c:pt>
                <c:pt idx="822">
                  <c:v>6.7598424676015787</c:v>
                </c:pt>
                <c:pt idx="823">
                  <c:v>6.3642681897267597</c:v>
                </c:pt>
                <c:pt idx="824">
                  <c:v>6.7778208944295146</c:v>
                </c:pt>
                <c:pt idx="825">
                  <c:v>6.1674388052677989</c:v>
                </c:pt>
                <c:pt idx="826">
                  <c:v>6.0760536351695906</c:v>
                </c:pt>
                <c:pt idx="827">
                  <c:v>6.2484124642346757</c:v>
                </c:pt>
                <c:pt idx="828">
                  <c:v>7.4161901951784097</c:v>
                </c:pt>
                <c:pt idx="829">
                  <c:v>9.0480618565885198</c:v>
                </c:pt>
                <c:pt idx="830">
                  <c:v>7.8431869415857562</c:v>
                </c:pt>
                <c:pt idx="831">
                  <c:v>6.5270314915120196</c:v>
                </c:pt>
                <c:pt idx="832">
                  <c:v>7.0546595221167747</c:v>
                </c:pt>
                <c:pt idx="833">
                  <c:v>7.7306246951908957</c:v>
                </c:pt>
                <c:pt idx="834">
                  <c:v>9.3379996391599711</c:v>
                </c:pt>
                <c:pt idx="835">
                  <c:v>8.6278768897865739</c:v>
                </c:pt>
                <c:pt idx="836">
                  <c:v>6.2982612064384478</c:v>
                </c:pt>
                <c:pt idx="837">
                  <c:v>6.4517941092262765</c:v>
                </c:pt>
                <c:pt idx="838">
                  <c:v>7.8251144958162699</c:v>
                </c:pt>
                <c:pt idx="839">
                  <c:v>7.2353676955221129</c:v>
                </c:pt>
                <c:pt idx="840">
                  <c:v>6.0654171047505878</c:v>
                </c:pt>
                <c:pt idx="841">
                  <c:v>3.6815703329404812</c:v>
                </c:pt>
                <c:pt idx="842">
                  <c:v>4.6585024830494053</c:v>
                </c:pt>
                <c:pt idx="843">
                  <c:v>5.6146263984651625</c:v>
                </c:pt>
                <c:pt idx="844">
                  <c:v>6.6615264522619366</c:v>
                </c:pt>
                <c:pt idx="845">
                  <c:v>5.7424703456030146</c:v>
                </c:pt>
                <c:pt idx="846">
                  <c:v>5.7121982603535786</c:v>
                </c:pt>
                <c:pt idx="847">
                  <c:v>5.9640491510025395</c:v>
                </c:pt>
                <c:pt idx="848">
                  <c:v>6.3830906312986837</c:v>
                </c:pt>
                <c:pt idx="849">
                  <c:v>5.6211689360208146</c:v>
                </c:pt>
                <c:pt idx="850">
                  <c:v>4.6503467705126047</c:v>
                </c:pt>
                <c:pt idx="851">
                  <c:v>4.0104635333923699</c:v>
                </c:pt>
                <c:pt idx="852">
                  <c:v>3.3010884835248993</c:v>
                </c:pt>
                <c:pt idx="853">
                  <c:v>2.9915365848086117</c:v>
                </c:pt>
                <c:pt idx="854">
                  <c:v>2.3350603563424874</c:v>
                </c:pt>
                <c:pt idx="855">
                  <c:v>2.7101077344676492</c:v>
                </c:pt>
                <c:pt idx="856">
                  <c:v>3.6792506479570597</c:v>
                </c:pt>
                <c:pt idx="857">
                  <c:v>3.386868473475289</c:v>
                </c:pt>
                <c:pt idx="858">
                  <c:v>2.9848483377587343</c:v>
                </c:pt>
                <c:pt idx="859">
                  <c:v>2.8219035904972571</c:v>
                </c:pt>
                <c:pt idx="860">
                  <c:v>2.4515987772919385</c:v>
                </c:pt>
                <c:pt idx="861">
                  <c:v>4.2165505847158533</c:v>
                </c:pt>
                <c:pt idx="862">
                  <c:v>4.3622493964016007</c:v>
                </c:pt>
                <c:pt idx="863">
                  <c:v>3.7376137303931012</c:v>
                </c:pt>
                <c:pt idx="864">
                  <c:v>3.8817689398084769</c:v>
                </c:pt>
                <c:pt idx="865">
                  <c:v>3.8728618980373852</c:v>
                </c:pt>
                <c:pt idx="866">
                  <c:v>4.040443788966682</c:v>
                </c:pt>
                <c:pt idx="867">
                  <c:v>4.0634026142553363</c:v>
                </c:pt>
                <c:pt idx="868">
                  <c:v>3.0963625555989438</c:v>
                </c:pt>
                <c:pt idx="869">
                  <c:v>1.3186960965771968</c:v>
                </c:pt>
                <c:pt idx="870">
                  <c:v>1.3477595675347271</c:v>
                </c:pt>
                <c:pt idx="871">
                  <c:v>1.132249675823104</c:v>
                </c:pt>
                <c:pt idx="872">
                  <c:v>1.0999277457277645</c:v>
                </c:pt>
                <c:pt idx="873">
                  <c:v>1.3312817560419359</c:v>
                </c:pt>
                <c:pt idx="874">
                  <c:v>1.323771230528568</c:v>
                </c:pt>
                <c:pt idx="875">
                  <c:v>0.2602196265688243</c:v>
                </c:pt>
                <c:pt idx="876">
                  <c:v>1.2353495576957922</c:v>
                </c:pt>
                <c:pt idx="877">
                  <c:v>1.553704036223067</c:v>
                </c:pt>
                <c:pt idx="878">
                  <c:v>1.4763486459537307</c:v>
                </c:pt>
                <c:pt idx="879">
                  <c:v>0.97001554950161051</c:v>
                </c:pt>
                <c:pt idx="880">
                  <c:v>0.47027006645694158</c:v>
                </c:pt>
                <c:pt idx="881">
                  <c:v>0.41297428352221743</c:v>
                </c:pt>
                <c:pt idx="882">
                  <c:v>0.84874863897766972</c:v>
                </c:pt>
                <c:pt idx="883">
                  <c:v>-0.12152729152079596</c:v>
                </c:pt>
                <c:pt idx="884">
                  <c:v>-0.4796281294809453</c:v>
                </c:pt>
                <c:pt idx="885">
                  <c:v>2.2882082157520602E-2</c:v>
                </c:pt>
                <c:pt idx="886">
                  <c:v>1.6681845478219313</c:v>
                </c:pt>
                <c:pt idx="887">
                  <c:v>3.1101350653085467</c:v>
                </c:pt>
                <c:pt idx="888">
                  <c:v>3.6497603505117047</c:v>
                </c:pt>
                <c:pt idx="889">
                  <c:v>3.8887500189049553</c:v>
                </c:pt>
                <c:pt idx="890">
                  <c:v>5.7359631015145895</c:v>
                </c:pt>
                <c:pt idx="891">
                  <c:v>7.5623457518565527</c:v>
                </c:pt>
                <c:pt idx="892">
                  <c:v>8.5842412309722693</c:v>
                </c:pt>
                <c:pt idx="893">
                  <c:v>7.131604464825358</c:v>
                </c:pt>
                <c:pt idx="894">
                  <c:v>6.1883083110273942</c:v>
                </c:pt>
                <c:pt idx="895">
                  <c:v>5.7293452067942736</c:v>
                </c:pt>
                <c:pt idx="896">
                  <c:v>6.2598699257405945</c:v>
                </c:pt>
                <c:pt idx="897">
                  <c:v>5.8925702369379422</c:v>
                </c:pt>
                <c:pt idx="898">
                  <c:v>4.4713661998414125</c:v>
                </c:pt>
                <c:pt idx="899">
                  <c:v>3.198091803653333</c:v>
                </c:pt>
                <c:pt idx="900">
                  <c:v>3.5091694243664113</c:v>
                </c:pt>
                <c:pt idx="901">
                  <c:v>3.5593673933682806</c:v>
                </c:pt>
                <c:pt idx="902">
                  <c:v>3.7262331824478423</c:v>
                </c:pt>
                <c:pt idx="903">
                  <c:v>2.7065703634544707</c:v>
                </c:pt>
                <c:pt idx="904">
                  <c:v>1.6868598324141695</c:v>
                </c:pt>
                <c:pt idx="905">
                  <c:v>1.4073274609169155</c:v>
                </c:pt>
                <c:pt idx="906">
                  <c:v>1.6464591224718592</c:v>
                </c:pt>
                <c:pt idx="907">
                  <c:v>2.0313118263783401</c:v>
                </c:pt>
                <c:pt idx="908">
                  <c:v>1.8373214182985902</c:v>
                </c:pt>
                <c:pt idx="909">
                  <c:v>2.3528563042073745</c:v>
                </c:pt>
                <c:pt idx="910">
                  <c:v>2.4488053486901191</c:v>
                </c:pt>
                <c:pt idx="911">
                  <c:v>3.9823702743188312</c:v>
                </c:pt>
                <c:pt idx="912">
                  <c:v>4.2280569049574082</c:v>
                </c:pt>
                <c:pt idx="913">
                  <c:v>4.8101982729060699</c:v>
                </c:pt>
                <c:pt idx="914">
                  <c:v>5.1328300806838314</c:v>
                </c:pt>
                <c:pt idx="915">
                  <c:v>6.2682988444525938</c:v>
                </c:pt>
                <c:pt idx="916">
                  <c:v>5.9220652138244043</c:v>
                </c:pt>
                <c:pt idx="917">
                  <c:v>6.3031112177199464</c:v>
                </c:pt>
                <c:pt idx="918">
                  <c:v>4.125205495299225</c:v>
                </c:pt>
                <c:pt idx="919">
                  <c:v>2.9252674001136154</c:v>
                </c:pt>
                <c:pt idx="920">
                  <c:v>2.3304168588433032</c:v>
                </c:pt>
                <c:pt idx="921">
                  <c:v>2.2920668585587953</c:v>
                </c:pt>
                <c:pt idx="922">
                  <c:v>1.276453039408405</c:v>
                </c:pt>
                <c:pt idx="923">
                  <c:v>2.737617451890801</c:v>
                </c:pt>
                <c:pt idx="924">
                  <c:v>3.6655582314703179</c:v>
                </c:pt>
                <c:pt idx="925">
                  <c:v>4.089800198109204</c:v>
                </c:pt>
                <c:pt idx="926">
                  <c:v>4.3833778792637492</c:v>
                </c:pt>
                <c:pt idx="927">
                  <c:v>4.6369445975520973</c:v>
                </c:pt>
                <c:pt idx="928">
                  <c:v>4.2243664658606974</c:v>
                </c:pt>
                <c:pt idx="929">
                  <c:v>4.0581273457473781</c:v>
                </c:pt>
                <c:pt idx="930">
                  <c:v>1.5736178651407979</c:v>
                </c:pt>
                <c:pt idx="931">
                  <c:v>0.83232515989785072</c:v>
                </c:pt>
                <c:pt idx="932">
                  <c:v>2.0737351299969311</c:v>
                </c:pt>
                <c:pt idx="933">
                  <c:v>2.580882623685572</c:v>
                </c:pt>
                <c:pt idx="934">
                  <c:v>2.4567149156880208</c:v>
                </c:pt>
                <c:pt idx="935">
                  <c:v>3.3052122154544525</c:v>
                </c:pt>
                <c:pt idx="936">
                  <c:v>3.9836294826881908</c:v>
                </c:pt>
                <c:pt idx="937">
                  <c:v>5.7652527685061523</c:v>
                </c:pt>
                <c:pt idx="938">
                  <c:v>6.8548279993532573</c:v>
                </c:pt>
                <c:pt idx="939">
                  <c:v>8.3818470865491257</c:v>
                </c:pt>
                <c:pt idx="940">
                  <c:v>8.9217368394308032</c:v>
                </c:pt>
                <c:pt idx="941">
                  <c:v>9.106278559335852</c:v>
                </c:pt>
                <c:pt idx="942">
                  <c:v>8.0173475327123604</c:v>
                </c:pt>
                <c:pt idx="943">
                  <c:v>7.8746436652457801</c:v>
                </c:pt>
                <c:pt idx="944">
                  <c:v>6.8076257287761042</c:v>
                </c:pt>
                <c:pt idx="945">
                  <c:v>5.1966961129637355</c:v>
                </c:pt>
                <c:pt idx="946">
                  <c:v>2.8265090370342745</c:v>
                </c:pt>
                <c:pt idx="947">
                  <c:v>3.4016496949474901</c:v>
                </c:pt>
                <c:pt idx="948">
                  <c:v>3.0137631493951949</c:v>
                </c:pt>
                <c:pt idx="949">
                  <c:v>3.0443421659846757</c:v>
                </c:pt>
                <c:pt idx="950">
                  <c:v>2.6169825513752079</c:v>
                </c:pt>
                <c:pt idx="951">
                  <c:v>3.053753828323849</c:v>
                </c:pt>
                <c:pt idx="952">
                  <c:v>3.5290996662494893</c:v>
                </c:pt>
                <c:pt idx="953">
                  <c:v>3.9035826810005694</c:v>
                </c:pt>
                <c:pt idx="954">
                  <c:v>3.6941047442785475</c:v>
                </c:pt>
                <c:pt idx="955">
                  <c:v>3.3733982098270383</c:v>
                </c:pt>
                <c:pt idx="956">
                  <c:v>2.8175074833681202</c:v>
                </c:pt>
                <c:pt idx="957">
                  <c:v>2.945780445730636</c:v>
                </c:pt>
                <c:pt idx="958">
                  <c:v>2.189152640672686</c:v>
                </c:pt>
                <c:pt idx="959">
                  <c:v>2.3983877749717055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75-4402-A484-DC7FDBB5D1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82683632"/>
        <c:axId val="982684720"/>
      </c:lineChart>
      <c:catAx>
        <c:axId val="982683632"/>
        <c:scaling>
          <c:orientation val="minMax"/>
        </c:scaling>
        <c:delete val="0"/>
        <c:axPos val="b"/>
        <c:numFmt formatCode="[$-816]mmmmm/yy;@" sourceLinked="0"/>
        <c:majorTickMark val="out"/>
        <c:minorTickMark val="none"/>
        <c:tickLblPos val="low"/>
        <c:spPr>
          <a:noFill/>
          <a:ln w="317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Open Sans Light"/>
                <a:ea typeface="Open Sans Light"/>
                <a:cs typeface="Open Sans Light"/>
              </a:defRPr>
            </a:pPr>
            <a:endParaRPr lang="pt-PT"/>
          </a:p>
        </c:txPr>
        <c:crossAx val="982684720"/>
        <c:crosses val="autoZero"/>
        <c:auto val="1"/>
        <c:lblAlgn val="ctr"/>
        <c:lblOffset val="100"/>
        <c:tickMarkSkip val="30"/>
        <c:noMultiLvlLbl val="1"/>
      </c:catAx>
      <c:valAx>
        <c:axId val="982684720"/>
        <c:scaling>
          <c:orientation val="minMax"/>
          <c:max val="50"/>
          <c:min val="-4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Open Sans Semibold"/>
                    <a:ea typeface="Open Sans Semibold"/>
                    <a:cs typeface="Open Sans Semibold"/>
                  </a:defRPr>
                </a:pPr>
                <a:r>
                  <a:rPr lang="pt-PT"/>
                  <a:t>Taxa de variação homóloga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0000"/>
                  </a:solidFill>
                  <a:latin typeface="Open Sans Semibold"/>
                  <a:ea typeface="Open Sans Semibold"/>
                  <a:cs typeface="Open Sans Semibold"/>
                </a:defRPr>
              </a:pPr>
              <a:endParaRPr lang="pt-PT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Open Sans Light"/>
                <a:ea typeface="Open Sans Light"/>
                <a:cs typeface="Open Sans Light"/>
              </a:defRPr>
            </a:pPr>
            <a:endParaRPr lang="pt-PT"/>
          </a:p>
        </c:txPr>
        <c:crossAx val="982683632"/>
        <c:crosses val="autoZero"/>
        <c:crossBetween val="midCat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legend>
      <c:legendPos val="b"/>
      <c:layout>
        <c:manualLayout>
          <c:xMode val="edge"/>
          <c:yMode val="edge"/>
          <c:x val="8.0773194444444446E-2"/>
          <c:y val="0.91580153952052601"/>
          <c:w val="0.86953890297611103"/>
          <c:h val="5.390106131579192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image" Target="../media/image1.png"/><Relationship Id="rId1" Type="http://schemas.openxmlformats.org/officeDocument/2006/relationships/chart" Target="../charts/chart1.xml"/><Relationship Id="rId4" Type="http://schemas.openxmlformats.org/officeDocument/2006/relationships/image" Target="../media/image2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6767</xdr:colOff>
      <xdr:row>1</xdr:row>
      <xdr:rowOff>17679</xdr:rowOff>
    </xdr:from>
    <xdr:to>
      <xdr:col>6</xdr:col>
      <xdr:colOff>80850</xdr:colOff>
      <xdr:row>3</xdr:row>
      <xdr:rowOff>89222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5842" y="208179"/>
          <a:ext cx="3122083" cy="4525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177802</xdr:colOff>
      <xdr:row>0</xdr:row>
      <xdr:rowOff>42335</xdr:rowOff>
    </xdr:from>
    <xdr:to>
      <xdr:col>11</xdr:col>
      <xdr:colOff>110069</xdr:colOff>
      <xdr:row>1</xdr:row>
      <xdr:rowOff>188400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1FF5CF1D-1BEF-2EA3-0C8F-B54F50118F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802" y="42335"/>
          <a:ext cx="2997200" cy="5101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169334</xdr:colOff>
      <xdr:row>9</xdr:row>
      <xdr:rowOff>8467</xdr:rowOff>
    </xdr:from>
    <xdr:to>
      <xdr:col>10</xdr:col>
      <xdr:colOff>3334</xdr:colOff>
      <xdr:row>33</xdr:row>
      <xdr:rowOff>84666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DA284438-D337-4FED-9F86-B53B8BE16F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52914</xdr:colOff>
      <xdr:row>0</xdr:row>
      <xdr:rowOff>48642</xdr:rowOff>
    </xdr:from>
    <xdr:to>
      <xdr:col>4</xdr:col>
      <xdr:colOff>96305</xdr:colOff>
      <xdr:row>1</xdr:row>
      <xdr:rowOff>194733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E3AFA76C-74FD-4CA4-8EE3-811997073F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234" y="48642"/>
          <a:ext cx="3198071" cy="5118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228600</xdr:colOff>
      <xdr:row>9</xdr:row>
      <xdr:rowOff>8467</xdr:rowOff>
    </xdr:from>
    <xdr:to>
      <xdr:col>20</xdr:col>
      <xdr:colOff>570600</xdr:colOff>
      <xdr:row>33</xdr:row>
      <xdr:rowOff>95333</xdr:rowOff>
    </xdr:to>
    <xdr:graphicFrame macro="">
      <xdr:nvGraphicFramePr>
        <xdr:cNvPr id="4" name="Chart 2">
          <a:extLst>
            <a:ext uri="{FF2B5EF4-FFF2-40B4-BE49-F238E27FC236}">
              <a16:creationId xmlns:a16="http://schemas.microsoft.com/office/drawing/2014/main" id="{7EEAED75-EDBD-4A88-A77B-53245396A3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</xdr:col>
      <xdr:colOff>56301</xdr:colOff>
      <xdr:row>0</xdr:row>
      <xdr:rowOff>48642</xdr:rowOff>
    </xdr:from>
    <xdr:to>
      <xdr:col>3</xdr:col>
      <xdr:colOff>1131567</xdr:colOff>
      <xdr:row>1</xdr:row>
      <xdr:rowOff>194707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F73139CF-3E97-4B77-BFBF-8D7CA74734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234" y="48642"/>
          <a:ext cx="2997200" cy="5101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104774</xdr:colOff>
      <xdr:row>0</xdr:row>
      <xdr:rowOff>163024</xdr:rowOff>
    </xdr:from>
    <xdr:to>
      <xdr:col>2</xdr:col>
      <xdr:colOff>247649</xdr:colOff>
      <xdr:row>4</xdr:row>
      <xdr:rowOff>136026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151CEC8D-BA96-44CA-B680-8B5981D271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4" y="163024"/>
          <a:ext cx="4486275" cy="7635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28575</xdr:colOff>
      <xdr:row>0</xdr:row>
      <xdr:rowOff>28575</xdr:rowOff>
    </xdr:from>
    <xdr:ext cx="2354580" cy="563880"/>
    <xdr:pic>
      <xdr:nvPicPr>
        <xdr:cNvPr id="5" name="Imagem 4">
          <a:extLst>
            <a:ext uri="{FF2B5EF4-FFF2-40B4-BE49-F238E27FC236}">
              <a16:creationId xmlns:a16="http://schemas.microsoft.com/office/drawing/2014/main" id="{69E99208-FCE3-41D6-90BB-43687618B5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" y="28575"/>
          <a:ext cx="2354580" cy="563880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21167</xdr:colOff>
      <xdr:row>1</xdr:row>
      <xdr:rowOff>42333</xdr:rowOff>
    </xdr:from>
    <xdr:to>
      <xdr:col>2</xdr:col>
      <xdr:colOff>779198</xdr:colOff>
      <xdr:row>1</xdr:row>
      <xdr:rowOff>501490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610310DA-8608-4310-A9ED-AB663555DC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387" y="42333"/>
          <a:ext cx="3181191" cy="4591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19262</xdr:colOff>
      <xdr:row>1</xdr:row>
      <xdr:rowOff>42333</xdr:rowOff>
    </xdr:from>
    <xdr:to>
      <xdr:col>2</xdr:col>
      <xdr:colOff>597112</xdr:colOff>
      <xdr:row>1</xdr:row>
      <xdr:rowOff>552465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87CBE959-AE25-4777-9D0B-4B2E7520DE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387" y="42333"/>
          <a:ext cx="2997200" cy="5101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31748</xdr:colOff>
      <xdr:row>0</xdr:row>
      <xdr:rowOff>122727</xdr:rowOff>
    </xdr:from>
    <xdr:to>
      <xdr:col>4</xdr:col>
      <xdr:colOff>402164</xdr:colOff>
      <xdr:row>1</xdr:row>
      <xdr:rowOff>204853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7340E1EC-0AB1-422E-A52F-C3A67463CD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6068" y="122727"/>
          <a:ext cx="3189816" cy="4478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35135</xdr:colOff>
      <xdr:row>0</xdr:row>
      <xdr:rowOff>122727</xdr:rowOff>
    </xdr:from>
    <xdr:to>
      <xdr:col>4</xdr:col>
      <xdr:colOff>212935</xdr:colOff>
      <xdr:row>1</xdr:row>
      <xdr:rowOff>268792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80AE0519-8F3B-4CE5-92B8-0A7723086F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6068" y="122727"/>
          <a:ext cx="2997200" cy="5101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105830</xdr:colOff>
      <xdr:row>0</xdr:row>
      <xdr:rowOff>69810</xdr:rowOff>
    </xdr:from>
    <xdr:to>
      <xdr:col>3</xdr:col>
      <xdr:colOff>143036</xdr:colOff>
      <xdr:row>1</xdr:row>
      <xdr:rowOff>173020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830" y="69810"/>
          <a:ext cx="1997240" cy="4746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7:N27"/>
  <sheetViews>
    <sheetView showGridLines="0" topLeftCell="A6" workbookViewId="0">
      <selection activeCell="E8" sqref="E8:I8"/>
    </sheetView>
  </sheetViews>
  <sheetFormatPr defaultRowHeight="14.4" x14ac:dyDescent="0.3"/>
  <cols>
    <col min="1" max="1" width="3.33203125" customWidth="1"/>
  </cols>
  <sheetData>
    <row r="7" spans="2:14" ht="18.75" customHeight="1" x14ac:dyDescent="0.45">
      <c r="B7" s="55"/>
      <c r="C7" s="56"/>
      <c r="D7" s="57"/>
      <c r="E7" s="58"/>
      <c r="F7" s="58"/>
      <c r="G7" s="59" t="s">
        <v>32</v>
      </c>
      <c r="H7" s="58"/>
      <c r="I7" s="58"/>
      <c r="J7" s="57"/>
      <c r="K7" s="56"/>
      <c r="L7" s="32"/>
    </row>
    <row r="8" spans="2:14" s="6" customFormat="1" ht="14.25" customHeight="1" x14ac:dyDescent="0.25">
      <c r="C8" s="4"/>
      <c r="D8" s="4"/>
      <c r="E8" s="566">
        <f ca="1">+TODAY()</f>
        <v>44798</v>
      </c>
      <c r="F8" s="566"/>
      <c r="G8" s="566"/>
      <c r="H8" s="566"/>
      <c r="I8" s="566"/>
      <c r="J8" s="4"/>
      <c r="K8" s="5"/>
    </row>
    <row r="9" spans="2:14" ht="20.25" customHeight="1" x14ac:dyDescent="0.35">
      <c r="B9" s="61" t="s">
        <v>95</v>
      </c>
      <c r="C9" s="32"/>
      <c r="D9" s="32"/>
      <c r="E9" s="32"/>
      <c r="F9" s="32"/>
    </row>
    <row r="10" spans="2:14" s="29" customFormat="1" ht="6.75" customHeight="1" x14ac:dyDescent="0.35">
      <c r="B10" s="61"/>
      <c r="C10" s="32"/>
      <c r="D10" s="32"/>
      <c r="E10" s="32"/>
      <c r="F10" s="32"/>
    </row>
    <row r="11" spans="2:14" s="29" customFormat="1" ht="15.6" x14ac:dyDescent="0.3">
      <c r="B11" s="60" t="s">
        <v>96</v>
      </c>
      <c r="C11" s="60"/>
      <c r="D11" s="53"/>
      <c r="E11" s="32"/>
      <c r="F11" s="53"/>
      <c r="G11" s="8"/>
      <c r="H11" s="8"/>
      <c r="I11" s="8"/>
      <c r="J11" s="8"/>
      <c r="K11" s="8"/>
      <c r="L11" s="8"/>
      <c r="M11" s="8"/>
      <c r="N11" s="7"/>
    </row>
    <row r="12" spans="2:14" ht="15.6" x14ac:dyDescent="0.3">
      <c r="B12" s="71" t="s">
        <v>26</v>
      </c>
      <c r="C12" s="32"/>
      <c r="D12" s="53"/>
      <c r="E12" s="32"/>
      <c r="F12" s="53"/>
      <c r="G12" s="8"/>
      <c r="H12" s="8"/>
      <c r="I12" s="8"/>
      <c r="J12" s="8"/>
      <c r="K12" s="8"/>
      <c r="L12" s="8"/>
      <c r="M12" s="8"/>
      <c r="N12" s="7"/>
    </row>
    <row r="13" spans="2:14" ht="15.6" x14ac:dyDescent="0.3">
      <c r="B13" s="72" t="s">
        <v>0</v>
      </c>
      <c r="C13" s="30"/>
      <c r="D13" s="54"/>
      <c r="E13" s="54"/>
      <c r="F13" s="54"/>
      <c r="G13" s="10"/>
      <c r="H13" s="10"/>
      <c r="I13" s="10"/>
      <c r="J13" s="10"/>
      <c r="K13" s="10"/>
      <c r="L13" s="10"/>
      <c r="M13" s="10"/>
      <c r="N13" s="9"/>
    </row>
    <row r="14" spans="2:14" ht="15.6" x14ac:dyDescent="0.3">
      <c r="B14" s="72" t="s">
        <v>1</v>
      </c>
      <c r="C14" s="30"/>
      <c r="D14" s="53"/>
      <c r="E14" s="32"/>
      <c r="F14" s="53"/>
      <c r="G14" s="8"/>
      <c r="H14" s="8"/>
      <c r="I14" s="8"/>
      <c r="J14" s="8"/>
      <c r="K14" s="8"/>
      <c r="L14" s="8"/>
      <c r="M14" s="8"/>
      <c r="N14" s="7"/>
    </row>
    <row r="15" spans="2:14" ht="15.6" x14ac:dyDescent="0.3">
      <c r="B15" s="71" t="s">
        <v>27</v>
      </c>
      <c r="C15" s="53"/>
      <c r="D15" s="53"/>
      <c r="E15" s="32"/>
      <c r="F15" s="53"/>
      <c r="G15" s="8"/>
      <c r="H15" s="8"/>
      <c r="I15" s="8"/>
      <c r="J15" s="8"/>
      <c r="K15" s="8"/>
      <c r="L15" s="8"/>
      <c r="M15" s="8"/>
      <c r="N15" s="7"/>
    </row>
    <row r="16" spans="2:14" ht="15.6" x14ac:dyDescent="0.3">
      <c r="B16" s="72" t="s">
        <v>19</v>
      </c>
      <c r="C16" s="53"/>
      <c r="D16" s="53"/>
      <c r="E16" s="32"/>
      <c r="F16" s="53"/>
      <c r="G16" s="8"/>
      <c r="H16" s="8"/>
      <c r="I16" s="8"/>
      <c r="J16" s="8"/>
      <c r="K16" s="8"/>
      <c r="L16" s="8"/>
      <c r="M16" s="8"/>
      <c r="N16" s="7"/>
    </row>
    <row r="17" spans="2:9" ht="15.6" x14ac:dyDescent="0.3">
      <c r="B17" s="72" t="s">
        <v>20</v>
      </c>
      <c r="C17" s="32"/>
      <c r="D17" s="32"/>
      <c r="E17" s="32"/>
      <c r="F17" s="32"/>
      <c r="I17" s="8"/>
    </row>
    <row r="18" spans="2:9" ht="15.6" x14ac:dyDescent="0.3">
      <c r="B18" s="72" t="s">
        <v>21</v>
      </c>
      <c r="C18" s="32"/>
      <c r="D18" s="32"/>
      <c r="E18" s="32"/>
      <c r="F18" s="32"/>
      <c r="I18" s="8"/>
    </row>
    <row r="19" spans="2:9" s="29" customFormat="1" ht="15.6" x14ac:dyDescent="0.3">
      <c r="B19" s="71" t="s">
        <v>97</v>
      </c>
      <c r="C19" s="32"/>
      <c r="D19" s="32"/>
      <c r="E19" s="32"/>
      <c r="F19" s="32"/>
      <c r="I19" s="8"/>
    </row>
    <row r="20" spans="2:9" s="29" customFormat="1" ht="15.6" x14ac:dyDescent="0.3">
      <c r="B20" s="60" t="s">
        <v>108</v>
      </c>
      <c r="C20" s="32"/>
      <c r="D20" s="32"/>
      <c r="E20" s="32"/>
      <c r="F20" s="32"/>
      <c r="I20" s="8"/>
    </row>
    <row r="21" spans="2:9" s="29" customFormat="1" ht="15.6" x14ac:dyDescent="0.3">
      <c r="B21" s="71" t="s">
        <v>5</v>
      </c>
      <c r="C21" s="32"/>
      <c r="D21" s="32"/>
      <c r="E21" s="32"/>
      <c r="F21" s="32"/>
      <c r="I21" s="8"/>
    </row>
    <row r="22" spans="2:9" s="29" customFormat="1" ht="15.6" x14ac:dyDescent="0.3">
      <c r="B22" s="87" t="s">
        <v>94</v>
      </c>
      <c r="C22" s="87"/>
      <c r="D22" s="87"/>
      <c r="E22" s="32"/>
      <c r="F22" s="32"/>
      <c r="I22" s="8"/>
    </row>
    <row r="23" spans="2:9" s="82" customFormat="1" ht="15.6" x14ac:dyDescent="0.3">
      <c r="B23" s="71" t="s">
        <v>132</v>
      </c>
      <c r="C23" s="86"/>
      <c r="D23" s="86"/>
      <c r="E23" s="86"/>
      <c r="F23" s="86"/>
      <c r="G23" s="86"/>
      <c r="I23" s="83"/>
    </row>
    <row r="24" spans="2:9" s="29" customFormat="1" ht="15.6" x14ac:dyDescent="0.3">
      <c r="B24" s="60" t="s">
        <v>82</v>
      </c>
      <c r="C24" s="32"/>
      <c r="D24" s="32"/>
      <c r="E24" s="32"/>
      <c r="F24" s="32"/>
      <c r="I24" s="8"/>
    </row>
    <row r="25" spans="2:9" ht="15.6" x14ac:dyDescent="0.3">
      <c r="B25" s="60" t="s">
        <v>28</v>
      </c>
      <c r="C25" s="32"/>
      <c r="D25" s="32"/>
      <c r="E25" s="32"/>
      <c r="F25" s="32"/>
      <c r="I25" s="8"/>
    </row>
    <row r="26" spans="2:9" x14ac:dyDescent="0.3">
      <c r="C26" s="32"/>
      <c r="D26" s="32"/>
      <c r="E26" s="32"/>
      <c r="F26" s="32"/>
    </row>
    <row r="27" spans="2:9" x14ac:dyDescent="0.3">
      <c r="B27" s="17"/>
    </row>
  </sheetData>
  <mergeCells count="1">
    <mergeCell ref="E8:I8"/>
  </mergeCells>
  <hyperlinks>
    <hyperlink ref="B12" location="'Indicadores Diários'!C4" display="Indicadores do Mercado de Trabalho" xr:uid="{00000000-0004-0000-0000-000000000000}"/>
    <hyperlink ref="B15" location="'Indicadores Diários'!A1" display="Indicadores de Transporte" xr:uid="{00000000-0004-0000-0000-000001000000}"/>
    <hyperlink ref="B21" location="'Indicadores Semanais'!A1" display="Indicadores de Comunicação" xr:uid="{00000000-0004-0000-0000-000002000000}"/>
    <hyperlink ref="B25" location="Previsões!A1" display="Previsões para a Economia Portuguesa" xr:uid="{00000000-0004-0000-0000-000003000000}"/>
    <hyperlink ref="B24" location="'Indicadores Mensais'!A1" display="Síntese de Indicadores económicos mensais" xr:uid="{00000000-0004-0000-0000-000004000000}"/>
    <hyperlink ref="B11" location="'Indicadores Diários'!A1" display="Indicadores Diários" xr:uid="{00000000-0004-0000-0000-000005000000}"/>
    <hyperlink ref="B19" location="'Indicadores Diários'!A1" display="Indicadores de Transporte" xr:uid="{00000000-0004-0000-0000-000006000000}"/>
    <hyperlink ref="B20" location="'Indicadores Diários'!A1" display="Indicadores Diários" xr:uid="{00000000-0004-0000-0000-000007000000}"/>
    <hyperlink ref="B23:G23" location="'Indicadores Semanais'!B50" display="Dados de pagamentos através da Rede de Multibancos" xr:uid="{00000000-0004-0000-0000-000008000000}"/>
    <hyperlink ref="B22:D22" location="'Indicadores Semanais'!B17" display="Inquérito Empresas - INE" xr:uid="{00000000-0004-0000-0000-000009000000}"/>
  </hyperlinks>
  <pageMargins left="0.7" right="0.7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H992"/>
  <sheetViews>
    <sheetView showGridLines="0" tabSelected="1" zoomScale="90" zoomScaleNormal="90" workbookViewId="0">
      <pane ySplit="99" topLeftCell="A965" activePane="bottomLeft" state="frozen"/>
      <selection pane="bottomLeft" activeCell="N978" sqref="N978"/>
    </sheetView>
  </sheetViews>
  <sheetFormatPr defaultColWidth="9.109375" defaultRowHeight="14.4" x14ac:dyDescent="0.3"/>
  <cols>
    <col min="1" max="1" width="4" style="29" customWidth="1"/>
    <col min="2" max="2" width="13.6640625" style="29" customWidth="1"/>
    <col min="3" max="3" width="12.6640625" style="29" hidden="1" customWidth="1"/>
    <col min="4" max="4" width="12" style="29" hidden="1" customWidth="1"/>
    <col min="5" max="5" width="15" style="29" hidden="1" customWidth="1"/>
    <col min="6" max="6" width="15" style="193" hidden="1" customWidth="1"/>
    <col min="7" max="7" width="1" style="29" customWidth="1"/>
    <col min="8" max="8" width="12" style="29" customWidth="1"/>
    <col min="9" max="9" width="2.109375" style="29" customWidth="1"/>
    <col min="10" max="10" width="12" style="29" customWidth="1"/>
    <col min="11" max="11" width="12" style="29" hidden="1" customWidth="1"/>
    <col min="12" max="12" width="12" style="29" customWidth="1"/>
    <col min="13" max="13" width="12" style="29" hidden="1" customWidth="1"/>
    <col min="14" max="14" width="11.6640625" style="29" customWidth="1"/>
    <col min="15" max="15" width="12" style="29" hidden="1" customWidth="1"/>
    <col min="16" max="16" width="1" style="29" customWidth="1"/>
    <col min="17" max="17" width="12.33203125" style="29" customWidth="1"/>
    <col min="18" max="18" width="12.33203125" style="29" hidden="1" customWidth="1"/>
    <col min="19" max="19" width="12.33203125" style="29" customWidth="1"/>
    <col min="20" max="20" width="12.33203125" style="29" hidden="1" customWidth="1"/>
    <col min="21" max="21" width="10.44140625" style="29" customWidth="1"/>
    <col min="22" max="22" width="12.33203125" style="29" customWidth="1"/>
    <col min="23" max="23" width="12.33203125" style="29" hidden="1" customWidth="1"/>
    <col min="24" max="24" width="12.33203125" style="29" customWidth="1"/>
    <col min="25" max="25" width="12.33203125" style="29" hidden="1" customWidth="1"/>
    <col min="26" max="26" width="10.44140625" style="29" customWidth="1"/>
    <col min="27" max="27" width="1.33203125" style="29" customWidth="1"/>
    <col min="28" max="28" width="10.44140625" style="29" customWidth="1"/>
    <col min="29" max="29" width="14.44140625" style="29" customWidth="1"/>
    <col min="30" max="30" width="10.44140625" style="29" customWidth="1"/>
    <col min="31" max="31" width="12.44140625" style="29" customWidth="1"/>
    <col min="32" max="33" width="10.44140625" style="29" customWidth="1"/>
    <col min="34" max="16384" width="9.109375" style="29"/>
  </cols>
  <sheetData>
    <row r="1" spans="1:33" ht="29.25" customHeight="1" x14ac:dyDescent="0.3"/>
    <row r="2" spans="1:33" ht="16.5" customHeight="1" x14ac:dyDescent="0.35">
      <c r="B2" s="572" t="s">
        <v>80</v>
      </c>
      <c r="C2" s="572"/>
      <c r="D2" s="572"/>
      <c r="E2" s="572"/>
      <c r="F2" s="572"/>
      <c r="G2" s="572"/>
      <c r="H2" s="572"/>
      <c r="I2" s="572"/>
      <c r="J2" s="572"/>
      <c r="K2" s="572"/>
      <c r="L2" s="572"/>
      <c r="M2" s="572"/>
      <c r="N2" s="572"/>
      <c r="O2" s="572"/>
      <c r="P2" s="572"/>
      <c r="Q2" s="572"/>
      <c r="R2" s="572"/>
      <c r="S2" s="572"/>
      <c r="T2" s="572"/>
      <c r="U2" s="572"/>
      <c r="V2" s="572"/>
      <c r="W2" s="572"/>
      <c r="X2" s="572"/>
      <c r="Y2" s="572"/>
      <c r="Z2" s="572"/>
      <c r="AA2" s="572"/>
      <c r="AB2" s="572"/>
      <c r="AC2" s="572"/>
      <c r="AD2" s="572"/>
      <c r="AE2" s="572"/>
      <c r="AF2" s="572"/>
      <c r="AG2" s="572"/>
    </row>
    <row r="3" spans="1:33" ht="4.5" customHeight="1" x14ac:dyDescent="0.3">
      <c r="A3" s="29" t="s">
        <v>83</v>
      </c>
    </row>
    <row r="4" spans="1:33" ht="14.25" customHeight="1" x14ac:dyDescent="0.3">
      <c r="C4" s="585" t="s">
        <v>86</v>
      </c>
      <c r="D4" s="579"/>
      <c r="E4" s="579"/>
      <c r="F4" s="579"/>
      <c r="G4" s="111"/>
      <c r="H4" s="573" t="s">
        <v>87</v>
      </c>
      <c r="I4" s="574"/>
      <c r="J4" s="574"/>
      <c r="K4" s="574"/>
      <c r="L4" s="574"/>
      <c r="M4" s="574"/>
      <c r="N4" s="574"/>
      <c r="O4" s="586"/>
      <c r="P4" s="111"/>
      <c r="Q4" s="573" t="s">
        <v>248</v>
      </c>
      <c r="R4" s="574"/>
      <c r="S4" s="574"/>
      <c r="T4" s="574"/>
      <c r="U4" s="574"/>
      <c r="V4" s="574"/>
      <c r="W4" s="574"/>
      <c r="X4" s="574"/>
      <c r="Y4" s="574"/>
      <c r="Z4" s="574"/>
      <c r="AA4" s="111"/>
      <c r="AB4" s="579" t="s">
        <v>109</v>
      </c>
      <c r="AC4" s="579"/>
      <c r="AD4" s="579"/>
      <c r="AE4" s="579"/>
      <c r="AF4" s="579"/>
      <c r="AG4" s="579"/>
    </row>
    <row r="5" spans="1:33" s="2" customFormat="1" ht="2.25" customHeight="1" x14ac:dyDescent="0.3">
      <c r="C5" s="34"/>
      <c r="D5" s="34"/>
      <c r="E5" s="34"/>
      <c r="F5" s="34"/>
      <c r="G5" s="29"/>
      <c r="H5" s="35"/>
      <c r="I5" s="36"/>
      <c r="J5" s="36"/>
      <c r="K5" s="36"/>
      <c r="L5" s="36"/>
      <c r="M5" s="36"/>
      <c r="N5" s="36"/>
      <c r="O5" s="50"/>
    </row>
    <row r="6" spans="1:33" ht="17.25" customHeight="1" x14ac:dyDescent="0.3">
      <c r="C6" s="584" t="s">
        <v>0</v>
      </c>
      <c r="D6" s="584"/>
      <c r="E6" s="96" t="s">
        <v>210</v>
      </c>
      <c r="F6" s="203" t="s">
        <v>210</v>
      </c>
      <c r="G6" s="32"/>
      <c r="H6" s="96" t="s">
        <v>23</v>
      </c>
      <c r="I6" s="498" t="s">
        <v>24</v>
      </c>
      <c r="J6" s="567" t="s">
        <v>88</v>
      </c>
      <c r="K6" s="568"/>
      <c r="L6" s="568"/>
      <c r="M6" s="568"/>
      <c r="N6" s="568"/>
      <c r="O6" s="569"/>
      <c r="P6" s="32"/>
      <c r="Q6" s="575" t="s">
        <v>134</v>
      </c>
      <c r="R6" s="576"/>
      <c r="S6" s="576"/>
      <c r="T6" s="576"/>
      <c r="U6" s="577"/>
      <c r="V6" s="575" t="s">
        <v>135</v>
      </c>
      <c r="W6" s="576"/>
      <c r="X6" s="576"/>
      <c r="Y6" s="576"/>
      <c r="Z6" s="577"/>
      <c r="AA6" s="32"/>
      <c r="AB6" s="580" t="s">
        <v>125</v>
      </c>
      <c r="AC6" s="580" t="s">
        <v>130</v>
      </c>
      <c r="AD6" s="582" t="s">
        <v>126</v>
      </c>
      <c r="AE6" s="580" t="s">
        <v>127</v>
      </c>
      <c r="AF6" s="580" t="s">
        <v>128</v>
      </c>
      <c r="AG6" s="582" t="s">
        <v>129</v>
      </c>
    </row>
    <row r="7" spans="1:33" ht="17.25" customHeight="1" x14ac:dyDescent="0.3">
      <c r="C7" s="584" t="s">
        <v>233</v>
      </c>
      <c r="D7" s="584"/>
      <c r="E7" s="96" t="s">
        <v>2</v>
      </c>
      <c r="F7" s="203" t="s">
        <v>232</v>
      </c>
      <c r="G7" s="32"/>
      <c r="H7" s="96" t="s">
        <v>22</v>
      </c>
      <c r="I7" s="498" t="s">
        <v>3</v>
      </c>
      <c r="J7" s="96" t="s">
        <v>30</v>
      </c>
      <c r="K7" s="96"/>
      <c r="L7" s="96" t="s">
        <v>31</v>
      </c>
      <c r="M7" s="96"/>
      <c r="N7" s="96" t="s">
        <v>29</v>
      </c>
      <c r="O7" s="96"/>
      <c r="P7" s="32"/>
      <c r="Q7" s="96" t="s">
        <v>30</v>
      </c>
      <c r="R7" s="96"/>
      <c r="S7" s="96" t="s">
        <v>31</v>
      </c>
      <c r="T7" s="96"/>
      <c r="U7" s="96" t="s">
        <v>29</v>
      </c>
      <c r="V7" s="96" t="s">
        <v>30</v>
      </c>
      <c r="W7" s="96"/>
      <c r="X7" s="96" t="s">
        <v>31</v>
      </c>
      <c r="Y7" s="96"/>
      <c r="Z7" s="96" t="s">
        <v>29</v>
      </c>
      <c r="AA7" s="32"/>
      <c r="AB7" s="581"/>
      <c r="AC7" s="581"/>
      <c r="AD7" s="583"/>
      <c r="AE7" s="581"/>
      <c r="AF7" s="581"/>
      <c r="AG7" s="583"/>
    </row>
    <row r="8" spans="1:33" hidden="1" x14ac:dyDescent="0.3">
      <c r="B8" s="13">
        <v>43831</v>
      </c>
      <c r="J8" s="11">
        <v>869</v>
      </c>
      <c r="K8" s="11"/>
      <c r="L8" s="11">
        <v>4</v>
      </c>
      <c r="M8" s="11"/>
      <c r="N8" s="14">
        <f>J8+L8</f>
        <v>873</v>
      </c>
      <c r="O8" s="14"/>
    </row>
    <row r="9" spans="1:33" hidden="1" x14ac:dyDescent="0.3">
      <c r="B9" s="13">
        <v>43832</v>
      </c>
      <c r="J9" s="11">
        <v>1482</v>
      </c>
      <c r="K9" s="11"/>
      <c r="L9" s="11">
        <v>62</v>
      </c>
      <c r="M9" s="11"/>
      <c r="N9" s="14">
        <f>J9+L9</f>
        <v>1544</v>
      </c>
      <c r="O9" s="14"/>
    </row>
    <row r="10" spans="1:33" hidden="1" x14ac:dyDescent="0.3">
      <c r="B10" s="13">
        <v>43833</v>
      </c>
      <c r="J10" s="11">
        <v>1496</v>
      </c>
      <c r="K10" s="11"/>
      <c r="L10" s="11">
        <v>97</v>
      </c>
      <c r="M10" s="11"/>
      <c r="N10" s="14">
        <f t="shared" ref="N10:N67" si="0">J10+L10</f>
        <v>1593</v>
      </c>
      <c r="O10" s="14"/>
    </row>
    <row r="11" spans="1:33" hidden="1" x14ac:dyDescent="0.3">
      <c r="B11" s="13">
        <v>43834</v>
      </c>
      <c r="J11" s="11">
        <v>930</v>
      </c>
      <c r="K11" s="11"/>
      <c r="L11" s="11">
        <v>54</v>
      </c>
      <c r="M11" s="11"/>
      <c r="N11" s="14">
        <f t="shared" si="0"/>
        <v>984</v>
      </c>
      <c r="O11" s="14"/>
    </row>
    <row r="12" spans="1:33" hidden="1" x14ac:dyDescent="0.3">
      <c r="B12" s="13">
        <v>43835</v>
      </c>
      <c r="J12" s="11">
        <v>904</v>
      </c>
      <c r="K12" s="11"/>
      <c r="L12" s="11">
        <v>38</v>
      </c>
      <c r="M12" s="11"/>
      <c r="N12" s="14">
        <f t="shared" si="0"/>
        <v>942</v>
      </c>
      <c r="O12" s="14"/>
    </row>
    <row r="13" spans="1:33" hidden="1" x14ac:dyDescent="0.3">
      <c r="B13" s="13">
        <v>43836</v>
      </c>
      <c r="J13" s="11">
        <v>1486</v>
      </c>
      <c r="K13" s="11"/>
      <c r="L13" s="11">
        <v>82</v>
      </c>
      <c r="M13" s="11"/>
      <c r="N13" s="14">
        <f t="shared" si="0"/>
        <v>1568</v>
      </c>
      <c r="O13" s="14"/>
    </row>
    <row r="14" spans="1:33" hidden="1" x14ac:dyDescent="0.3">
      <c r="B14" s="13">
        <v>43837</v>
      </c>
      <c r="J14" s="11">
        <v>1494</v>
      </c>
      <c r="K14" s="11"/>
      <c r="L14" s="11">
        <v>98</v>
      </c>
      <c r="M14" s="11"/>
      <c r="N14" s="14">
        <f t="shared" si="0"/>
        <v>1592</v>
      </c>
      <c r="O14" s="14"/>
    </row>
    <row r="15" spans="1:33" hidden="1" x14ac:dyDescent="0.3">
      <c r="B15" s="13">
        <v>43838</v>
      </c>
      <c r="J15" s="11">
        <v>1499</v>
      </c>
      <c r="K15" s="11"/>
      <c r="L15" s="11">
        <v>103</v>
      </c>
      <c r="M15" s="11"/>
      <c r="N15" s="14">
        <f t="shared" si="0"/>
        <v>1602</v>
      </c>
      <c r="O15" s="14"/>
    </row>
    <row r="16" spans="1:33" hidden="1" x14ac:dyDescent="0.3">
      <c r="B16" s="13">
        <v>43839</v>
      </c>
      <c r="J16" s="11">
        <v>1493</v>
      </c>
      <c r="K16" s="11"/>
      <c r="L16" s="11">
        <v>96</v>
      </c>
      <c r="M16" s="11"/>
      <c r="N16" s="14">
        <f t="shared" si="0"/>
        <v>1589</v>
      </c>
      <c r="O16" s="14"/>
    </row>
    <row r="17" spans="2:15" hidden="1" x14ac:dyDescent="0.3">
      <c r="B17" s="13">
        <v>43840</v>
      </c>
      <c r="J17" s="11">
        <v>1499</v>
      </c>
      <c r="K17" s="11"/>
      <c r="L17" s="11">
        <v>107</v>
      </c>
      <c r="M17" s="11"/>
      <c r="N17" s="14">
        <f t="shared" si="0"/>
        <v>1606</v>
      </c>
      <c r="O17" s="14"/>
    </row>
    <row r="18" spans="2:15" hidden="1" x14ac:dyDescent="0.3">
      <c r="B18" s="13">
        <v>43841</v>
      </c>
      <c r="J18" s="11">
        <v>924</v>
      </c>
      <c r="K18" s="11"/>
      <c r="L18" s="11">
        <v>46</v>
      </c>
      <c r="M18" s="11"/>
      <c r="N18" s="14">
        <f t="shared" si="0"/>
        <v>970</v>
      </c>
      <c r="O18" s="14"/>
    </row>
    <row r="19" spans="2:15" hidden="1" x14ac:dyDescent="0.3">
      <c r="B19" s="13">
        <v>43842</v>
      </c>
      <c r="J19" s="27">
        <v>900</v>
      </c>
      <c r="K19" s="11"/>
      <c r="L19" s="27">
        <v>36</v>
      </c>
      <c r="M19" s="11"/>
      <c r="N19" s="14">
        <f t="shared" si="0"/>
        <v>936</v>
      </c>
      <c r="O19" s="14"/>
    </row>
    <row r="20" spans="2:15" hidden="1" x14ac:dyDescent="0.3">
      <c r="B20" s="13">
        <v>43843</v>
      </c>
      <c r="J20" s="27">
        <v>1484</v>
      </c>
      <c r="K20" s="11"/>
      <c r="L20" s="27">
        <v>101</v>
      </c>
      <c r="M20" s="11"/>
      <c r="N20" s="14">
        <f t="shared" si="0"/>
        <v>1585</v>
      </c>
      <c r="O20" s="14"/>
    </row>
    <row r="21" spans="2:15" hidden="1" x14ac:dyDescent="0.3">
      <c r="B21" s="13">
        <v>43844</v>
      </c>
      <c r="J21" s="27">
        <v>1489</v>
      </c>
      <c r="K21" s="11"/>
      <c r="L21" s="27">
        <v>110</v>
      </c>
      <c r="M21" s="11"/>
      <c r="N21" s="14">
        <f t="shared" si="0"/>
        <v>1599</v>
      </c>
      <c r="O21" s="14"/>
    </row>
    <row r="22" spans="2:15" hidden="1" x14ac:dyDescent="0.3">
      <c r="B22" s="13">
        <v>43845</v>
      </c>
      <c r="J22" s="27">
        <v>1490</v>
      </c>
      <c r="K22" s="11"/>
      <c r="L22" s="27">
        <v>119</v>
      </c>
      <c r="M22" s="11"/>
      <c r="N22" s="14">
        <f t="shared" si="0"/>
        <v>1609</v>
      </c>
      <c r="O22" s="14"/>
    </row>
    <row r="23" spans="2:15" hidden="1" x14ac:dyDescent="0.3">
      <c r="B23" s="13">
        <v>43846</v>
      </c>
      <c r="J23" s="27">
        <v>1489</v>
      </c>
      <c r="K23" s="11"/>
      <c r="L23" s="27">
        <v>104</v>
      </c>
      <c r="M23" s="11"/>
      <c r="N23" s="14">
        <f t="shared" si="0"/>
        <v>1593</v>
      </c>
      <c r="O23" s="14"/>
    </row>
    <row r="24" spans="2:15" ht="15.75" hidden="1" customHeight="1" x14ac:dyDescent="0.3">
      <c r="B24" s="13">
        <v>43847</v>
      </c>
      <c r="J24" s="27">
        <v>1493</v>
      </c>
      <c r="K24" s="11"/>
      <c r="L24" s="27">
        <v>111</v>
      </c>
      <c r="M24" s="11"/>
      <c r="N24" s="14">
        <f t="shared" si="0"/>
        <v>1604</v>
      </c>
      <c r="O24" s="14"/>
    </row>
    <row r="25" spans="2:15" hidden="1" x14ac:dyDescent="0.3">
      <c r="B25" s="13">
        <v>43848</v>
      </c>
      <c r="J25" s="27">
        <v>917</v>
      </c>
      <c r="K25" s="11"/>
      <c r="L25" s="27">
        <v>54</v>
      </c>
      <c r="M25" s="11"/>
      <c r="N25" s="14">
        <f t="shared" si="0"/>
        <v>971</v>
      </c>
      <c r="O25" s="14"/>
    </row>
    <row r="26" spans="2:15" hidden="1" x14ac:dyDescent="0.3">
      <c r="B26" s="13">
        <v>43849</v>
      </c>
      <c r="J26" s="11">
        <v>894</v>
      </c>
      <c r="K26" s="11"/>
      <c r="L26" s="11">
        <v>31</v>
      </c>
      <c r="M26" s="11"/>
      <c r="N26" s="14">
        <f t="shared" si="0"/>
        <v>925</v>
      </c>
      <c r="O26" s="14"/>
    </row>
    <row r="27" spans="2:15" hidden="1" x14ac:dyDescent="0.3">
      <c r="B27" s="13">
        <v>43850</v>
      </c>
      <c r="J27" s="11">
        <v>1485</v>
      </c>
      <c r="K27" s="11"/>
      <c r="L27" s="11">
        <v>95</v>
      </c>
      <c r="M27" s="11"/>
      <c r="N27" s="14">
        <f t="shared" si="0"/>
        <v>1580</v>
      </c>
      <c r="O27" s="14"/>
    </row>
    <row r="28" spans="2:15" hidden="1" x14ac:dyDescent="0.3">
      <c r="B28" s="13">
        <v>43851</v>
      </c>
      <c r="J28" s="11">
        <v>1485</v>
      </c>
      <c r="K28" s="11"/>
      <c r="L28" s="11">
        <v>113</v>
      </c>
      <c r="M28" s="11"/>
      <c r="N28" s="14">
        <f t="shared" si="0"/>
        <v>1598</v>
      </c>
      <c r="O28" s="14"/>
    </row>
    <row r="29" spans="2:15" hidden="1" x14ac:dyDescent="0.3">
      <c r="B29" s="13">
        <v>43852</v>
      </c>
      <c r="J29" s="11">
        <v>1482</v>
      </c>
      <c r="K29" s="11"/>
      <c r="L29" s="11">
        <v>119</v>
      </c>
      <c r="M29" s="11"/>
      <c r="N29" s="14">
        <f t="shared" si="0"/>
        <v>1601</v>
      </c>
      <c r="O29" s="14"/>
    </row>
    <row r="30" spans="2:15" hidden="1" x14ac:dyDescent="0.3">
      <c r="B30" s="13">
        <v>43853</v>
      </c>
      <c r="J30" s="11">
        <v>1489</v>
      </c>
      <c r="K30" s="11"/>
      <c r="L30" s="11">
        <v>94</v>
      </c>
      <c r="M30" s="11"/>
      <c r="N30" s="14">
        <f t="shared" si="0"/>
        <v>1583</v>
      </c>
      <c r="O30" s="14"/>
    </row>
    <row r="31" spans="2:15" hidden="1" x14ac:dyDescent="0.3">
      <c r="B31" s="13">
        <v>43854</v>
      </c>
      <c r="J31" s="11">
        <v>1493</v>
      </c>
      <c r="K31" s="11"/>
      <c r="L31" s="11">
        <v>103</v>
      </c>
      <c r="M31" s="11"/>
      <c r="N31" s="14">
        <f t="shared" si="0"/>
        <v>1596</v>
      </c>
      <c r="O31" s="14"/>
    </row>
    <row r="32" spans="2:15" hidden="1" x14ac:dyDescent="0.3">
      <c r="B32" s="13">
        <v>43855</v>
      </c>
      <c r="J32" s="11">
        <v>915</v>
      </c>
      <c r="K32" s="11"/>
      <c r="L32" s="11">
        <v>50</v>
      </c>
      <c r="M32" s="11"/>
      <c r="N32" s="14">
        <f t="shared" si="0"/>
        <v>965</v>
      </c>
      <c r="O32" s="14"/>
    </row>
    <row r="33" spans="2:15" hidden="1" x14ac:dyDescent="0.3">
      <c r="B33" s="13">
        <v>43856</v>
      </c>
      <c r="J33" s="11">
        <v>895</v>
      </c>
      <c r="K33" s="11"/>
      <c r="L33" s="11">
        <v>27</v>
      </c>
      <c r="M33" s="11"/>
      <c r="N33" s="14">
        <f t="shared" si="0"/>
        <v>922</v>
      </c>
      <c r="O33" s="14"/>
    </row>
    <row r="34" spans="2:15" hidden="1" x14ac:dyDescent="0.3">
      <c r="B34" s="13">
        <v>43857</v>
      </c>
      <c r="J34" s="11">
        <v>1481</v>
      </c>
      <c r="K34" s="11"/>
      <c r="L34" s="11">
        <v>99</v>
      </c>
      <c r="M34" s="11"/>
      <c r="N34" s="14">
        <f t="shared" si="0"/>
        <v>1580</v>
      </c>
      <c r="O34" s="14"/>
    </row>
    <row r="35" spans="2:15" hidden="1" x14ac:dyDescent="0.3">
      <c r="B35" s="13">
        <v>43858</v>
      </c>
      <c r="J35" s="11">
        <v>1461</v>
      </c>
      <c r="K35" s="11"/>
      <c r="L35" s="11">
        <v>107</v>
      </c>
      <c r="M35" s="11"/>
      <c r="N35" s="14">
        <f t="shared" si="0"/>
        <v>1568</v>
      </c>
      <c r="O35" s="14"/>
    </row>
    <row r="36" spans="2:15" hidden="1" x14ac:dyDescent="0.3">
      <c r="B36" s="13">
        <v>43859</v>
      </c>
      <c r="J36" s="11">
        <v>1486</v>
      </c>
      <c r="K36" s="11"/>
      <c r="L36" s="11">
        <v>123</v>
      </c>
      <c r="M36" s="11"/>
      <c r="N36" s="14">
        <f t="shared" si="0"/>
        <v>1609</v>
      </c>
      <c r="O36" s="14"/>
    </row>
    <row r="37" spans="2:15" hidden="1" x14ac:dyDescent="0.3">
      <c r="B37" s="13">
        <v>43860</v>
      </c>
      <c r="J37" s="11">
        <v>1484</v>
      </c>
      <c r="K37" s="11"/>
      <c r="L37" s="11">
        <v>103</v>
      </c>
      <c r="M37" s="11"/>
      <c r="N37" s="14">
        <f t="shared" si="0"/>
        <v>1587</v>
      </c>
      <c r="O37" s="14"/>
    </row>
    <row r="38" spans="2:15" hidden="1" x14ac:dyDescent="0.3">
      <c r="B38" s="13">
        <v>43861</v>
      </c>
      <c r="J38" s="11">
        <v>1487</v>
      </c>
      <c r="K38" s="11"/>
      <c r="L38" s="11">
        <v>109</v>
      </c>
      <c r="M38" s="11"/>
      <c r="N38" s="14">
        <f t="shared" si="0"/>
        <v>1596</v>
      </c>
      <c r="O38" s="14"/>
    </row>
    <row r="39" spans="2:15" hidden="1" x14ac:dyDescent="0.3">
      <c r="B39" s="13">
        <v>43862</v>
      </c>
      <c r="J39" s="11">
        <v>915</v>
      </c>
      <c r="K39" s="11"/>
      <c r="L39" s="11">
        <v>54</v>
      </c>
      <c r="M39" s="11"/>
      <c r="N39" s="14">
        <f t="shared" si="0"/>
        <v>969</v>
      </c>
      <c r="O39" s="14"/>
    </row>
    <row r="40" spans="2:15" hidden="1" x14ac:dyDescent="0.3">
      <c r="B40" s="13">
        <v>43863</v>
      </c>
      <c r="J40" s="11">
        <v>894</v>
      </c>
      <c r="K40" s="11"/>
      <c r="L40" s="11">
        <v>33</v>
      </c>
      <c r="M40" s="11"/>
      <c r="N40" s="14">
        <f t="shared" si="0"/>
        <v>927</v>
      </c>
      <c r="O40" s="14"/>
    </row>
    <row r="41" spans="2:15" hidden="1" x14ac:dyDescent="0.3">
      <c r="B41" s="13">
        <v>43864</v>
      </c>
      <c r="J41" s="11">
        <v>1491</v>
      </c>
      <c r="K41" s="11"/>
      <c r="L41" s="11">
        <v>87</v>
      </c>
      <c r="M41" s="11"/>
      <c r="N41" s="14">
        <f t="shared" si="0"/>
        <v>1578</v>
      </c>
      <c r="O41" s="14"/>
    </row>
    <row r="42" spans="2:15" hidden="1" x14ac:dyDescent="0.3">
      <c r="B42" s="13">
        <v>43865</v>
      </c>
      <c r="J42" s="11">
        <v>1484</v>
      </c>
      <c r="K42" s="11"/>
      <c r="L42" s="11">
        <v>114</v>
      </c>
      <c r="M42" s="11"/>
      <c r="N42" s="14">
        <f t="shared" si="0"/>
        <v>1598</v>
      </c>
      <c r="O42" s="14"/>
    </row>
    <row r="43" spans="2:15" hidden="1" x14ac:dyDescent="0.3">
      <c r="B43" s="13">
        <v>43866</v>
      </c>
      <c r="J43" s="11">
        <v>1490</v>
      </c>
      <c r="K43" s="11"/>
      <c r="L43" s="11">
        <v>124</v>
      </c>
      <c r="M43" s="11"/>
      <c r="N43" s="14">
        <f t="shared" si="0"/>
        <v>1614</v>
      </c>
      <c r="O43" s="14"/>
    </row>
    <row r="44" spans="2:15" hidden="1" x14ac:dyDescent="0.3">
      <c r="B44" s="13">
        <v>43867</v>
      </c>
      <c r="J44" s="11">
        <v>1490</v>
      </c>
      <c r="K44" s="11"/>
      <c r="L44" s="11">
        <v>96</v>
      </c>
      <c r="M44" s="11"/>
      <c r="N44" s="14">
        <f t="shared" si="0"/>
        <v>1586</v>
      </c>
      <c r="O44" s="14"/>
    </row>
    <row r="45" spans="2:15" hidden="1" x14ac:dyDescent="0.3">
      <c r="B45" s="13">
        <v>43868</v>
      </c>
      <c r="J45" s="11">
        <v>1478</v>
      </c>
      <c r="K45" s="11"/>
      <c r="L45" s="11">
        <v>116</v>
      </c>
      <c r="M45" s="11"/>
      <c r="N45" s="14">
        <f t="shared" si="0"/>
        <v>1594</v>
      </c>
      <c r="O45" s="14"/>
    </row>
    <row r="46" spans="2:15" hidden="1" x14ac:dyDescent="0.3">
      <c r="B46" s="13">
        <v>43869</v>
      </c>
      <c r="J46" s="11">
        <v>918</v>
      </c>
      <c r="K46" s="11"/>
      <c r="L46" s="11">
        <v>54</v>
      </c>
      <c r="M46" s="11"/>
      <c r="N46" s="14">
        <f t="shared" si="0"/>
        <v>972</v>
      </c>
      <c r="O46" s="14"/>
    </row>
    <row r="47" spans="2:15" hidden="1" x14ac:dyDescent="0.3">
      <c r="B47" s="13">
        <v>43870</v>
      </c>
      <c r="J47" s="11">
        <v>895</v>
      </c>
      <c r="K47" s="11"/>
      <c r="L47" s="11">
        <v>47</v>
      </c>
      <c r="M47" s="11"/>
      <c r="N47" s="14">
        <f t="shared" si="0"/>
        <v>942</v>
      </c>
      <c r="O47" s="14"/>
    </row>
    <row r="48" spans="2:15" hidden="1" x14ac:dyDescent="0.3">
      <c r="B48" s="13">
        <v>43871</v>
      </c>
      <c r="J48" s="11">
        <v>1491</v>
      </c>
      <c r="K48" s="11"/>
      <c r="L48" s="11">
        <v>95</v>
      </c>
      <c r="M48" s="11"/>
      <c r="N48" s="14">
        <f t="shared" si="0"/>
        <v>1586</v>
      </c>
      <c r="O48" s="14"/>
    </row>
    <row r="49" spans="2:33" hidden="1" x14ac:dyDescent="0.3">
      <c r="B49" s="13">
        <v>43872</v>
      </c>
      <c r="J49" s="11">
        <v>1493</v>
      </c>
      <c r="K49" s="11"/>
      <c r="L49" s="11">
        <v>114</v>
      </c>
      <c r="M49" s="11"/>
      <c r="N49" s="14">
        <f t="shared" si="0"/>
        <v>1607</v>
      </c>
      <c r="O49" s="14"/>
    </row>
    <row r="50" spans="2:33" hidden="1" x14ac:dyDescent="0.3">
      <c r="B50" s="13">
        <v>43873</v>
      </c>
      <c r="J50" s="11">
        <v>1493</v>
      </c>
      <c r="K50" s="11"/>
      <c r="L50" s="11">
        <v>116</v>
      </c>
      <c r="M50" s="11"/>
      <c r="N50" s="14">
        <f t="shared" si="0"/>
        <v>1609</v>
      </c>
      <c r="O50" s="14"/>
    </row>
    <row r="51" spans="2:33" hidden="1" x14ac:dyDescent="0.3">
      <c r="B51" s="13">
        <v>43874</v>
      </c>
      <c r="J51" s="11">
        <v>1489</v>
      </c>
      <c r="K51" s="11"/>
      <c r="L51" s="11">
        <v>96</v>
      </c>
      <c r="M51" s="11"/>
      <c r="N51" s="14">
        <f t="shared" si="0"/>
        <v>1585</v>
      </c>
      <c r="O51" s="14"/>
    </row>
    <row r="52" spans="2:33" hidden="1" x14ac:dyDescent="0.3">
      <c r="B52" s="13">
        <v>43875</v>
      </c>
      <c r="J52" s="11">
        <v>1495</v>
      </c>
      <c r="K52" s="11"/>
      <c r="L52" s="11">
        <v>106</v>
      </c>
      <c r="M52" s="11"/>
      <c r="N52" s="14">
        <f t="shared" si="0"/>
        <v>1601</v>
      </c>
      <c r="O52" s="14"/>
    </row>
    <row r="53" spans="2:33" hidden="1" x14ac:dyDescent="0.3">
      <c r="B53" s="13">
        <v>43876</v>
      </c>
      <c r="J53" s="11">
        <v>917</v>
      </c>
      <c r="K53" s="11"/>
      <c r="L53" s="11">
        <v>57</v>
      </c>
      <c r="M53" s="11"/>
      <c r="N53" s="14">
        <f t="shared" si="0"/>
        <v>974</v>
      </c>
      <c r="O53" s="14"/>
      <c r="AB53" s="29">
        <v>4</v>
      </c>
      <c r="AC53" s="29">
        <v>0</v>
      </c>
      <c r="AD53" s="29">
        <v>21</v>
      </c>
      <c r="AE53" s="29">
        <v>9</v>
      </c>
      <c r="AF53" s="29">
        <v>1</v>
      </c>
      <c r="AG53" s="29">
        <v>-1</v>
      </c>
    </row>
    <row r="54" spans="2:33" hidden="1" x14ac:dyDescent="0.3">
      <c r="B54" s="13">
        <v>43877</v>
      </c>
      <c r="J54" s="11">
        <v>898</v>
      </c>
      <c r="K54" s="11"/>
      <c r="L54" s="11">
        <v>50</v>
      </c>
      <c r="M54" s="11"/>
      <c r="N54" s="14">
        <f t="shared" si="0"/>
        <v>948</v>
      </c>
      <c r="O54" s="14"/>
      <c r="AB54" s="29">
        <v>-3</v>
      </c>
      <c r="AC54" s="29">
        <v>2</v>
      </c>
      <c r="AD54" s="29">
        <v>-14</v>
      </c>
      <c r="AE54" s="29">
        <v>3</v>
      </c>
      <c r="AF54" s="29">
        <v>1</v>
      </c>
      <c r="AG54" s="29">
        <v>0</v>
      </c>
    </row>
    <row r="55" spans="2:33" hidden="1" x14ac:dyDescent="0.3">
      <c r="B55" s="13">
        <v>43878</v>
      </c>
      <c r="J55" s="11">
        <v>1481</v>
      </c>
      <c r="K55" s="11"/>
      <c r="L55" s="11">
        <v>98</v>
      </c>
      <c r="M55" s="11"/>
      <c r="N55" s="14">
        <f t="shared" si="0"/>
        <v>1579</v>
      </c>
      <c r="O55" s="14"/>
      <c r="AB55" s="29">
        <v>0</v>
      </c>
      <c r="AC55" s="29">
        <v>3</v>
      </c>
      <c r="AD55" s="29">
        <v>8</v>
      </c>
      <c r="AE55" s="29">
        <v>3</v>
      </c>
      <c r="AF55" s="29">
        <v>3</v>
      </c>
      <c r="AG55" s="29">
        <v>0</v>
      </c>
    </row>
    <row r="56" spans="2:33" hidden="1" x14ac:dyDescent="0.3">
      <c r="B56" s="13">
        <v>43879</v>
      </c>
      <c r="J56" s="11">
        <v>1482</v>
      </c>
      <c r="K56" s="11"/>
      <c r="L56" s="11">
        <v>109</v>
      </c>
      <c r="M56" s="11"/>
      <c r="N56" s="14">
        <f t="shared" si="0"/>
        <v>1591</v>
      </c>
      <c r="O56" s="14"/>
      <c r="AB56" s="29">
        <v>2</v>
      </c>
      <c r="AC56" s="29">
        <v>3</v>
      </c>
      <c r="AD56" s="29">
        <v>6</v>
      </c>
      <c r="AE56" s="29">
        <v>5</v>
      </c>
      <c r="AF56" s="29">
        <v>3</v>
      </c>
      <c r="AG56" s="29">
        <v>0</v>
      </c>
    </row>
    <row r="57" spans="2:33" hidden="1" x14ac:dyDescent="0.3">
      <c r="B57" s="13">
        <v>43880</v>
      </c>
      <c r="J57" s="11">
        <v>1489</v>
      </c>
      <c r="K57" s="11"/>
      <c r="L57" s="11">
        <v>108</v>
      </c>
      <c r="M57" s="11"/>
      <c r="N57" s="14">
        <f t="shared" si="0"/>
        <v>1597</v>
      </c>
      <c r="O57" s="14"/>
      <c r="AB57" s="29">
        <v>4</v>
      </c>
      <c r="AC57" s="29">
        <v>3</v>
      </c>
      <c r="AD57" s="29">
        <v>24</v>
      </c>
      <c r="AE57" s="29">
        <v>8</v>
      </c>
      <c r="AF57" s="29">
        <v>3</v>
      </c>
      <c r="AG57" s="29">
        <v>-1</v>
      </c>
    </row>
    <row r="58" spans="2:33" hidden="1" x14ac:dyDescent="0.3">
      <c r="B58" s="13">
        <v>43881</v>
      </c>
      <c r="J58" s="11">
        <v>1490</v>
      </c>
      <c r="K58" s="11"/>
      <c r="L58" s="11">
        <v>101</v>
      </c>
      <c r="M58" s="11"/>
      <c r="N58" s="14">
        <f t="shared" si="0"/>
        <v>1591</v>
      </c>
      <c r="O58" s="14"/>
      <c r="AB58" s="29">
        <v>6</v>
      </c>
      <c r="AC58" s="29">
        <v>3</v>
      </c>
      <c r="AD58" s="29">
        <v>24</v>
      </c>
      <c r="AE58" s="29">
        <v>8</v>
      </c>
      <c r="AF58" s="29">
        <v>2</v>
      </c>
      <c r="AG58" s="29">
        <v>-1</v>
      </c>
    </row>
    <row r="59" spans="2:33" hidden="1" x14ac:dyDescent="0.3">
      <c r="B59" s="13">
        <v>43882</v>
      </c>
      <c r="J59" s="11">
        <v>1490</v>
      </c>
      <c r="K59" s="11"/>
      <c r="L59" s="11">
        <v>105</v>
      </c>
      <c r="M59" s="11"/>
      <c r="N59" s="14">
        <f t="shared" si="0"/>
        <v>1595</v>
      </c>
      <c r="O59" s="14"/>
      <c r="AB59" s="29">
        <v>4</v>
      </c>
      <c r="AC59" s="29">
        <v>6</v>
      </c>
      <c r="AD59" s="29">
        <v>36</v>
      </c>
      <c r="AE59" s="29">
        <v>11</v>
      </c>
      <c r="AF59" s="29">
        <v>1</v>
      </c>
      <c r="AG59" s="29">
        <v>-2</v>
      </c>
    </row>
    <row r="60" spans="2:33" hidden="1" x14ac:dyDescent="0.3">
      <c r="B60" s="13">
        <v>43883</v>
      </c>
      <c r="J60" s="11">
        <v>919</v>
      </c>
      <c r="K60" s="11"/>
      <c r="L60" s="11">
        <v>62</v>
      </c>
      <c r="M60" s="11"/>
      <c r="N60" s="14">
        <f t="shared" si="0"/>
        <v>981</v>
      </c>
      <c r="O60" s="14"/>
      <c r="AB60" s="29">
        <v>4</v>
      </c>
      <c r="AC60" s="29">
        <v>4</v>
      </c>
      <c r="AD60" s="29">
        <v>47</v>
      </c>
      <c r="AE60" s="29">
        <v>13</v>
      </c>
      <c r="AF60" s="29">
        <v>0</v>
      </c>
      <c r="AG60" s="29">
        <v>-3</v>
      </c>
    </row>
    <row r="61" spans="2:33" hidden="1" x14ac:dyDescent="0.3">
      <c r="B61" s="13">
        <v>43884</v>
      </c>
      <c r="J61" s="11">
        <v>898</v>
      </c>
      <c r="K61" s="11"/>
      <c r="L61" s="11">
        <v>39</v>
      </c>
      <c r="M61" s="11"/>
      <c r="N61" s="14">
        <f t="shared" si="0"/>
        <v>937</v>
      </c>
      <c r="O61" s="14"/>
      <c r="AB61" s="29">
        <v>8</v>
      </c>
      <c r="AC61" s="29">
        <v>5</v>
      </c>
      <c r="AD61" s="29">
        <v>55</v>
      </c>
      <c r="AE61" s="29">
        <v>16</v>
      </c>
      <c r="AF61" s="29">
        <v>1</v>
      </c>
      <c r="AG61" s="29">
        <v>-4</v>
      </c>
    </row>
    <row r="62" spans="2:33" hidden="1" x14ac:dyDescent="0.3">
      <c r="B62" s="13">
        <v>43885</v>
      </c>
      <c r="J62" s="11">
        <v>1491</v>
      </c>
      <c r="K62" s="11"/>
      <c r="L62" s="11">
        <v>99</v>
      </c>
      <c r="M62" s="11"/>
      <c r="N62" s="14">
        <f t="shared" si="0"/>
        <v>1590</v>
      </c>
      <c r="O62" s="14"/>
      <c r="AB62" s="29">
        <v>18</v>
      </c>
      <c r="AC62" s="29">
        <v>12</v>
      </c>
      <c r="AD62" s="29">
        <v>80</v>
      </c>
      <c r="AE62" s="29">
        <v>-3</v>
      </c>
      <c r="AF62" s="29">
        <v>-28</v>
      </c>
      <c r="AG62" s="29">
        <v>3</v>
      </c>
    </row>
    <row r="63" spans="2:33" hidden="1" x14ac:dyDescent="0.3">
      <c r="B63" s="13">
        <v>43886</v>
      </c>
      <c r="J63" s="11">
        <v>1001</v>
      </c>
      <c r="K63" s="11"/>
      <c r="L63" s="11">
        <v>74</v>
      </c>
      <c r="M63" s="11"/>
      <c r="N63" s="14">
        <f t="shared" si="0"/>
        <v>1075</v>
      </c>
      <c r="O63" s="14"/>
      <c r="AB63" s="29">
        <v>-2</v>
      </c>
      <c r="AC63" s="29">
        <v>0</v>
      </c>
      <c r="AD63" s="29">
        <v>33</v>
      </c>
      <c r="AE63" s="29">
        <v>-25</v>
      </c>
      <c r="AF63" s="29">
        <v>-65</v>
      </c>
      <c r="AG63" s="29">
        <v>16</v>
      </c>
    </row>
    <row r="64" spans="2:33" hidden="1" x14ac:dyDescent="0.3">
      <c r="B64" s="13">
        <v>43887</v>
      </c>
      <c r="J64" s="11">
        <v>1484</v>
      </c>
      <c r="K64" s="11"/>
      <c r="L64" s="11">
        <v>120</v>
      </c>
      <c r="M64" s="11"/>
      <c r="N64" s="14">
        <f t="shared" si="0"/>
        <v>1604</v>
      </c>
      <c r="O64" s="14"/>
      <c r="AB64" s="29">
        <v>0</v>
      </c>
      <c r="AC64" s="29">
        <v>4</v>
      </c>
      <c r="AD64" s="29">
        <v>25</v>
      </c>
      <c r="AE64" s="29">
        <v>2</v>
      </c>
      <c r="AF64" s="29">
        <v>-13</v>
      </c>
      <c r="AG64" s="29">
        <v>2</v>
      </c>
    </row>
    <row r="65" spans="2:33" hidden="1" x14ac:dyDescent="0.3">
      <c r="B65" s="13">
        <v>43888</v>
      </c>
      <c r="J65" s="11">
        <v>1490</v>
      </c>
      <c r="K65" s="11"/>
      <c r="L65" s="11">
        <v>105</v>
      </c>
      <c r="M65" s="11"/>
      <c r="N65" s="14">
        <f t="shared" si="0"/>
        <v>1595</v>
      </c>
      <c r="O65" s="14"/>
      <c r="AB65" s="29">
        <v>4</v>
      </c>
      <c r="AC65" s="29">
        <v>6</v>
      </c>
      <c r="AD65" s="29">
        <v>27</v>
      </c>
      <c r="AE65" s="29">
        <v>6</v>
      </c>
      <c r="AF65" s="29">
        <v>0</v>
      </c>
      <c r="AG65" s="29">
        <v>0</v>
      </c>
    </row>
    <row r="66" spans="2:33" hidden="1" x14ac:dyDescent="0.3">
      <c r="B66" s="13">
        <v>43889</v>
      </c>
      <c r="J66" s="11">
        <v>1495</v>
      </c>
      <c r="K66" s="11"/>
      <c r="L66" s="11">
        <v>109</v>
      </c>
      <c r="M66" s="11"/>
      <c r="N66" s="14">
        <f t="shared" si="0"/>
        <v>1604</v>
      </c>
      <c r="O66" s="14"/>
      <c r="AB66" s="29">
        <v>2</v>
      </c>
      <c r="AC66" s="29">
        <v>10</v>
      </c>
      <c r="AD66" s="29">
        <v>25</v>
      </c>
      <c r="AE66" s="29">
        <v>6</v>
      </c>
      <c r="AF66" s="29">
        <v>1</v>
      </c>
      <c r="AG66" s="29">
        <v>-1</v>
      </c>
    </row>
    <row r="67" spans="2:33" hidden="1" x14ac:dyDescent="0.3">
      <c r="B67" s="12">
        <v>43890</v>
      </c>
      <c r="C67" s="24">
        <v>39174</v>
      </c>
      <c r="J67" s="25">
        <v>918</v>
      </c>
      <c r="K67" s="25"/>
      <c r="L67" s="25">
        <v>66</v>
      </c>
      <c r="M67" s="25"/>
      <c r="N67" s="26">
        <f t="shared" si="0"/>
        <v>984</v>
      </c>
      <c r="O67" s="23"/>
      <c r="AB67" s="29">
        <v>0</v>
      </c>
      <c r="AC67" s="29">
        <v>7</v>
      </c>
      <c r="AD67" s="29">
        <v>-5</v>
      </c>
      <c r="AE67" s="29">
        <v>3</v>
      </c>
      <c r="AF67" s="29">
        <v>1</v>
      </c>
      <c r="AG67" s="29">
        <v>1</v>
      </c>
    </row>
    <row r="68" spans="2:33" ht="36.75" customHeight="1" x14ac:dyDescent="0.3">
      <c r="B68" s="92" t="s">
        <v>89</v>
      </c>
      <c r="C68" s="45">
        <v>-4029</v>
      </c>
      <c r="H68" s="44">
        <v>432</v>
      </c>
      <c r="I68" s="42"/>
      <c r="J68" s="93" t="s">
        <v>136</v>
      </c>
      <c r="K68" s="43"/>
      <c r="L68" s="93" t="s">
        <v>137</v>
      </c>
      <c r="M68" s="94"/>
      <c r="N68" s="93" t="s">
        <v>139</v>
      </c>
      <c r="O68" s="95"/>
      <c r="P68" s="30"/>
      <c r="Q68" s="91">
        <v>629</v>
      </c>
      <c r="R68" s="91"/>
      <c r="S68" s="91">
        <v>107</v>
      </c>
      <c r="T68" s="91"/>
      <c r="U68" s="91">
        <f>+Q68+S68</f>
        <v>736</v>
      </c>
      <c r="V68" s="91">
        <v>1</v>
      </c>
      <c r="W68" s="91"/>
      <c r="X68" s="91">
        <v>13</v>
      </c>
      <c r="Y68" s="91"/>
      <c r="Z68" s="91">
        <f>+X68+V68</f>
        <v>14</v>
      </c>
      <c r="AB68" s="578" t="s">
        <v>224</v>
      </c>
      <c r="AC68" s="578"/>
      <c r="AD68" s="578"/>
      <c r="AE68" s="578"/>
      <c r="AF68" s="578"/>
      <c r="AG68" s="578"/>
    </row>
    <row r="69" spans="2:33" hidden="1" x14ac:dyDescent="0.3">
      <c r="B69" s="3">
        <v>43891</v>
      </c>
      <c r="C69" s="16">
        <v>299</v>
      </c>
      <c r="I69" s="18"/>
      <c r="J69" s="19">
        <v>896</v>
      </c>
      <c r="K69" s="20"/>
      <c r="L69" s="20">
        <v>42</v>
      </c>
      <c r="M69" s="20"/>
      <c r="N69" s="14">
        <v>938</v>
      </c>
      <c r="O69" s="14"/>
      <c r="Q69" s="29">
        <v>0</v>
      </c>
      <c r="S69" s="29">
        <v>0</v>
      </c>
      <c r="U69" s="18">
        <f>Q69+S69</f>
        <v>0</v>
      </c>
      <c r="V69" s="29">
        <v>0</v>
      </c>
      <c r="X69" s="29">
        <v>0</v>
      </c>
      <c r="Z69" s="29">
        <f>V69+X69</f>
        <v>0</v>
      </c>
      <c r="AB69" s="29">
        <v>-8</v>
      </c>
      <c r="AC69" s="29">
        <v>3</v>
      </c>
      <c r="AD69" s="29">
        <v>-33</v>
      </c>
      <c r="AE69" s="29">
        <v>-1</v>
      </c>
      <c r="AF69" s="29">
        <v>0</v>
      </c>
      <c r="AG69" s="29">
        <v>2</v>
      </c>
    </row>
    <row r="70" spans="2:33" hidden="1" x14ac:dyDescent="0.3">
      <c r="B70" s="3">
        <v>43892</v>
      </c>
      <c r="C70" s="16">
        <v>2935</v>
      </c>
      <c r="I70" s="18"/>
      <c r="J70" s="19">
        <v>1488</v>
      </c>
      <c r="K70" s="20"/>
      <c r="L70" s="20">
        <v>110</v>
      </c>
      <c r="M70" s="20"/>
      <c r="N70" s="14">
        <v>1598</v>
      </c>
      <c r="O70" s="14"/>
      <c r="Q70" s="29">
        <v>828</v>
      </c>
      <c r="S70" s="29">
        <v>35</v>
      </c>
      <c r="U70" s="18">
        <f t="shared" ref="U70:U126" si="1">Q70+S70</f>
        <v>863</v>
      </c>
      <c r="V70" s="29">
        <v>3</v>
      </c>
      <c r="X70" s="29">
        <v>14</v>
      </c>
      <c r="Z70" s="29">
        <f t="shared" ref="Z70:Z126" si="2">V70+X70</f>
        <v>17</v>
      </c>
      <c r="AB70" s="29">
        <v>3</v>
      </c>
      <c r="AC70" s="29">
        <v>9</v>
      </c>
      <c r="AD70" s="29">
        <v>8</v>
      </c>
      <c r="AE70" s="29">
        <v>4</v>
      </c>
      <c r="AF70" s="29">
        <v>3</v>
      </c>
      <c r="AG70" s="29">
        <v>0</v>
      </c>
    </row>
    <row r="71" spans="2:33" hidden="1" x14ac:dyDescent="0.3">
      <c r="B71" s="3">
        <v>43893</v>
      </c>
      <c r="C71" s="16">
        <v>4392</v>
      </c>
      <c r="I71" s="18"/>
      <c r="J71" s="19">
        <v>1489</v>
      </c>
      <c r="K71" s="20"/>
      <c r="L71" s="20">
        <v>119</v>
      </c>
      <c r="M71" s="20"/>
      <c r="N71" s="14">
        <v>1608</v>
      </c>
      <c r="O71" s="14"/>
      <c r="Q71" s="29">
        <v>700</v>
      </c>
      <c r="S71" s="29">
        <v>51</v>
      </c>
      <c r="U71" s="18">
        <f t="shared" si="1"/>
        <v>751</v>
      </c>
      <c r="V71" s="29">
        <v>7</v>
      </c>
      <c r="X71" s="29">
        <v>10</v>
      </c>
      <c r="Z71" s="29">
        <f t="shared" si="2"/>
        <v>17</v>
      </c>
      <c r="AB71" s="29">
        <v>-1</v>
      </c>
      <c r="AC71" s="29">
        <v>7</v>
      </c>
      <c r="AD71" s="29">
        <v>-3</v>
      </c>
      <c r="AE71" s="29">
        <v>1</v>
      </c>
      <c r="AF71" s="29">
        <v>3</v>
      </c>
      <c r="AG71" s="29">
        <v>0</v>
      </c>
    </row>
    <row r="72" spans="2:33" hidden="1" x14ac:dyDescent="0.3">
      <c r="B72" s="3">
        <v>43894</v>
      </c>
      <c r="C72" s="16">
        <v>5569</v>
      </c>
      <c r="I72" s="18"/>
      <c r="J72" s="19">
        <v>1490</v>
      </c>
      <c r="K72" s="20"/>
      <c r="L72" s="20">
        <v>120</v>
      </c>
      <c r="M72" s="20"/>
      <c r="N72" s="14">
        <v>1610</v>
      </c>
      <c r="O72" s="14"/>
      <c r="Q72" s="29">
        <v>598</v>
      </c>
      <c r="S72" s="29">
        <v>45</v>
      </c>
      <c r="U72" s="18">
        <f t="shared" si="1"/>
        <v>643</v>
      </c>
      <c r="V72" s="29">
        <v>8</v>
      </c>
      <c r="X72" s="29">
        <v>19</v>
      </c>
      <c r="Z72" s="29">
        <f t="shared" si="2"/>
        <v>27</v>
      </c>
      <c r="AB72" s="29">
        <v>2</v>
      </c>
      <c r="AC72" s="29">
        <v>7</v>
      </c>
      <c r="AD72" s="29">
        <v>15</v>
      </c>
      <c r="AE72" s="29">
        <v>5</v>
      </c>
      <c r="AF72" s="29">
        <v>2</v>
      </c>
      <c r="AG72" s="29">
        <v>0</v>
      </c>
    </row>
    <row r="73" spans="2:33" hidden="1" x14ac:dyDescent="0.3">
      <c r="B73" s="3">
        <v>43895</v>
      </c>
      <c r="C73" s="16">
        <v>6788</v>
      </c>
      <c r="I73" s="18"/>
      <c r="J73" s="19">
        <v>1487</v>
      </c>
      <c r="K73" s="20"/>
      <c r="L73" s="20">
        <v>110</v>
      </c>
      <c r="M73" s="20"/>
      <c r="N73" s="14">
        <v>1597</v>
      </c>
      <c r="O73" s="14"/>
      <c r="Q73" s="29">
        <v>698</v>
      </c>
      <c r="S73" s="29">
        <v>68</v>
      </c>
      <c r="U73" s="18">
        <f t="shared" si="1"/>
        <v>766</v>
      </c>
      <c r="V73" s="29">
        <v>0</v>
      </c>
      <c r="X73" s="29">
        <v>30</v>
      </c>
      <c r="Z73" s="29">
        <f t="shared" si="2"/>
        <v>30</v>
      </c>
      <c r="AB73" s="29">
        <v>3</v>
      </c>
      <c r="AC73" s="29">
        <v>8</v>
      </c>
      <c r="AD73" s="29">
        <v>14</v>
      </c>
      <c r="AE73" s="29">
        <v>5</v>
      </c>
      <c r="AF73" s="29">
        <v>2</v>
      </c>
      <c r="AG73" s="29">
        <v>0</v>
      </c>
    </row>
    <row r="74" spans="2:33" hidden="1" x14ac:dyDescent="0.3">
      <c r="B74" s="3">
        <v>43896</v>
      </c>
      <c r="C74" s="16">
        <v>7978</v>
      </c>
      <c r="I74" s="18"/>
      <c r="J74" s="19">
        <v>1495</v>
      </c>
      <c r="K74" s="20"/>
      <c r="L74" s="20">
        <v>109</v>
      </c>
      <c r="M74" s="20"/>
      <c r="N74" s="14">
        <v>1604</v>
      </c>
      <c r="O74" s="14"/>
      <c r="Q74" s="29">
        <v>505</v>
      </c>
      <c r="S74" s="29">
        <v>72</v>
      </c>
      <c r="U74" s="18">
        <f t="shared" si="1"/>
        <v>577</v>
      </c>
      <c r="V74" s="29">
        <v>2</v>
      </c>
      <c r="X74" s="29">
        <v>3</v>
      </c>
      <c r="Z74" s="29">
        <f t="shared" si="2"/>
        <v>5</v>
      </c>
      <c r="AB74" s="29">
        <v>0</v>
      </c>
      <c r="AC74" s="29">
        <v>7</v>
      </c>
      <c r="AD74" s="29">
        <v>14</v>
      </c>
      <c r="AE74" s="29">
        <v>5</v>
      </c>
      <c r="AF74" s="29">
        <v>2</v>
      </c>
      <c r="AG74" s="29">
        <v>-1</v>
      </c>
    </row>
    <row r="75" spans="2:33" hidden="1" x14ac:dyDescent="0.3">
      <c r="B75" s="3">
        <v>43897</v>
      </c>
      <c r="C75" s="16">
        <v>8120</v>
      </c>
      <c r="I75" s="18"/>
      <c r="J75" s="19">
        <v>920</v>
      </c>
      <c r="K75" s="20"/>
      <c r="L75" s="20">
        <v>63</v>
      </c>
      <c r="M75" s="20"/>
      <c r="N75" s="14">
        <v>983</v>
      </c>
      <c r="O75" s="14"/>
      <c r="Q75" s="29">
        <v>0</v>
      </c>
      <c r="S75" s="29">
        <v>0</v>
      </c>
      <c r="U75" s="18">
        <f t="shared" si="1"/>
        <v>0</v>
      </c>
      <c r="V75" s="29">
        <v>0</v>
      </c>
      <c r="X75" s="29">
        <v>0</v>
      </c>
      <c r="Z75" s="29">
        <f t="shared" si="2"/>
        <v>0</v>
      </c>
      <c r="AB75" s="29">
        <v>3</v>
      </c>
      <c r="AC75" s="29">
        <v>4</v>
      </c>
      <c r="AD75" s="29">
        <v>27</v>
      </c>
      <c r="AE75" s="29">
        <v>7</v>
      </c>
      <c r="AF75" s="29">
        <v>2</v>
      </c>
      <c r="AG75" s="29">
        <v>-1</v>
      </c>
    </row>
    <row r="76" spans="2:33" hidden="1" x14ac:dyDescent="0.3">
      <c r="B76" s="15">
        <v>43898</v>
      </c>
      <c r="C76" s="16">
        <v>8234</v>
      </c>
      <c r="I76" s="18"/>
      <c r="J76" s="21">
        <v>895</v>
      </c>
      <c r="K76" s="22"/>
      <c r="L76" s="22">
        <v>39</v>
      </c>
      <c r="M76" s="22"/>
      <c r="N76" s="14">
        <v>934</v>
      </c>
      <c r="O76" s="14"/>
      <c r="Q76" s="29">
        <v>0</v>
      </c>
      <c r="S76" s="29">
        <v>0</v>
      </c>
      <c r="U76" s="18">
        <f t="shared" si="1"/>
        <v>0</v>
      </c>
      <c r="V76" s="29">
        <v>0</v>
      </c>
      <c r="X76" s="29">
        <v>0</v>
      </c>
      <c r="Z76" s="29">
        <f t="shared" si="2"/>
        <v>0</v>
      </c>
      <c r="AB76" s="29">
        <v>-1</v>
      </c>
      <c r="AC76" s="29">
        <v>6</v>
      </c>
      <c r="AD76" s="29">
        <v>-4</v>
      </c>
      <c r="AE76" s="29">
        <v>1</v>
      </c>
      <c r="AF76" s="29">
        <v>1</v>
      </c>
      <c r="AG76" s="29">
        <v>0</v>
      </c>
    </row>
    <row r="77" spans="2:33" hidden="1" x14ac:dyDescent="0.3">
      <c r="B77" s="13">
        <v>43899</v>
      </c>
      <c r="C77" s="16">
        <v>9634</v>
      </c>
      <c r="I77" s="18"/>
      <c r="J77" s="19">
        <v>1490</v>
      </c>
      <c r="K77" s="20"/>
      <c r="L77" s="20">
        <v>89</v>
      </c>
      <c r="M77" s="20"/>
      <c r="N77" s="14">
        <v>1579</v>
      </c>
      <c r="O77" s="14"/>
      <c r="Q77" s="29">
        <v>778</v>
      </c>
      <c r="S77" s="29">
        <v>78</v>
      </c>
      <c r="U77" s="18">
        <f t="shared" si="1"/>
        <v>856</v>
      </c>
      <c r="V77" s="29">
        <v>0</v>
      </c>
      <c r="X77" s="29">
        <v>18</v>
      </c>
      <c r="Z77" s="29">
        <f t="shared" si="2"/>
        <v>18</v>
      </c>
      <c r="AB77" s="29">
        <v>0</v>
      </c>
      <c r="AC77" s="29">
        <v>11</v>
      </c>
      <c r="AD77" s="29">
        <v>21</v>
      </c>
      <c r="AE77" s="29">
        <v>0</v>
      </c>
      <c r="AF77" s="29">
        <v>2</v>
      </c>
      <c r="AG77" s="29">
        <v>1</v>
      </c>
    </row>
    <row r="78" spans="2:33" hidden="1" x14ac:dyDescent="0.3">
      <c r="B78" s="13">
        <v>43900</v>
      </c>
      <c r="C78" s="16">
        <v>10726</v>
      </c>
      <c r="I78" s="18"/>
      <c r="J78" s="19">
        <v>1491</v>
      </c>
      <c r="K78" s="20"/>
      <c r="L78" s="20">
        <v>115</v>
      </c>
      <c r="M78" s="20"/>
      <c r="N78" s="14">
        <v>1606</v>
      </c>
      <c r="O78" s="14"/>
      <c r="Q78" s="29">
        <v>612</v>
      </c>
      <c r="S78" s="29">
        <v>98</v>
      </c>
      <c r="U78" s="18">
        <f t="shared" si="1"/>
        <v>710</v>
      </c>
      <c r="V78" s="29">
        <v>0</v>
      </c>
      <c r="X78" s="29">
        <v>9</v>
      </c>
      <c r="Z78" s="29">
        <f t="shared" si="2"/>
        <v>9</v>
      </c>
      <c r="AB78" s="29">
        <v>0</v>
      </c>
      <c r="AC78" s="29">
        <v>17</v>
      </c>
      <c r="AD78" s="29">
        <v>20</v>
      </c>
      <c r="AE78" s="29">
        <v>0</v>
      </c>
      <c r="AF78" s="29">
        <v>1</v>
      </c>
      <c r="AG78" s="29">
        <v>0</v>
      </c>
    </row>
    <row r="79" spans="2:33" hidden="1" x14ac:dyDescent="0.3">
      <c r="B79" s="13">
        <v>43901</v>
      </c>
      <c r="C79" s="16">
        <v>11719</v>
      </c>
      <c r="I79" s="18"/>
      <c r="J79" s="19">
        <v>1493</v>
      </c>
      <c r="K79" s="20"/>
      <c r="L79" s="20">
        <v>123</v>
      </c>
      <c r="M79" s="20"/>
      <c r="N79" s="14">
        <v>1616</v>
      </c>
      <c r="O79" s="14"/>
      <c r="Q79" s="29">
        <v>717</v>
      </c>
      <c r="S79" s="29">
        <v>84</v>
      </c>
      <c r="U79" s="18">
        <f t="shared" si="1"/>
        <v>801</v>
      </c>
      <c r="V79" s="29">
        <v>10</v>
      </c>
      <c r="X79" s="29">
        <v>30</v>
      </c>
      <c r="Z79" s="29">
        <f t="shared" si="2"/>
        <v>40</v>
      </c>
      <c r="AB79" s="29">
        <v>-1</v>
      </c>
      <c r="AC79" s="29">
        <v>26</v>
      </c>
      <c r="AD79" s="29">
        <v>29</v>
      </c>
      <c r="AE79" s="29">
        <v>-1</v>
      </c>
      <c r="AF79" s="29">
        <v>0</v>
      </c>
      <c r="AG79" s="29">
        <v>1</v>
      </c>
    </row>
    <row r="80" spans="2:33" hidden="1" x14ac:dyDescent="0.3">
      <c r="B80" s="13">
        <v>43902</v>
      </c>
      <c r="C80" s="16">
        <v>12678</v>
      </c>
      <c r="I80" s="18"/>
      <c r="J80" s="19">
        <v>1493</v>
      </c>
      <c r="K80" s="20"/>
      <c r="L80" s="20">
        <v>108</v>
      </c>
      <c r="M80" s="20"/>
      <c r="N80" s="14">
        <v>1601</v>
      </c>
      <c r="O80" s="14"/>
      <c r="Q80" s="29">
        <v>612</v>
      </c>
      <c r="S80" s="29">
        <v>77</v>
      </c>
      <c r="U80" s="18">
        <f t="shared" si="1"/>
        <v>689</v>
      </c>
      <c r="V80" s="29">
        <v>0</v>
      </c>
      <c r="X80" s="29">
        <v>6</v>
      </c>
      <c r="Z80" s="29">
        <f t="shared" si="2"/>
        <v>6</v>
      </c>
      <c r="AB80" s="29">
        <v>-9</v>
      </c>
      <c r="AC80" s="29">
        <v>28</v>
      </c>
      <c r="AD80" s="29">
        <v>10</v>
      </c>
      <c r="AE80" s="29">
        <v>-11</v>
      </c>
      <c r="AF80" s="29">
        <v>-4</v>
      </c>
      <c r="AG80" s="29">
        <v>4</v>
      </c>
    </row>
    <row r="81" spans="2:33" hidden="1" x14ac:dyDescent="0.3">
      <c r="B81" s="13">
        <v>43903</v>
      </c>
      <c r="C81" s="16">
        <v>13728</v>
      </c>
      <c r="I81" s="18"/>
      <c r="J81" s="19">
        <v>1494</v>
      </c>
      <c r="K81" s="20"/>
      <c r="L81" s="20">
        <v>115</v>
      </c>
      <c r="M81" s="20"/>
      <c r="N81" s="14">
        <v>1609</v>
      </c>
      <c r="O81" s="14"/>
      <c r="Q81" s="29">
        <v>707</v>
      </c>
      <c r="S81" s="29">
        <v>65</v>
      </c>
      <c r="U81" s="18">
        <f t="shared" si="1"/>
        <v>772</v>
      </c>
      <c r="V81" s="29">
        <v>0</v>
      </c>
      <c r="X81" s="29">
        <v>3</v>
      </c>
      <c r="Z81" s="29">
        <f t="shared" si="2"/>
        <v>3</v>
      </c>
      <c r="AB81" s="29">
        <v>-27</v>
      </c>
      <c r="AC81" s="29">
        <v>23</v>
      </c>
      <c r="AD81" s="29">
        <v>-10</v>
      </c>
      <c r="AE81" s="29">
        <v>-24</v>
      </c>
      <c r="AF81" s="29">
        <v>-11</v>
      </c>
      <c r="AG81" s="29">
        <v>9</v>
      </c>
    </row>
    <row r="82" spans="2:33" hidden="1" x14ac:dyDescent="0.3">
      <c r="B82" s="13">
        <v>43904</v>
      </c>
      <c r="C82" s="16">
        <v>13880</v>
      </c>
      <c r="I82" s="18"/>
      <c r="J82" s="19">
        <v>918</v>
      </c>
      <c r="K82" s="20"/>
      <c r="L82" s="20">
        <v>61</v>
      </c>
      <c r="M82" s="20"/>
      <c r="N82" s="14">
        <v>979</v>
      </c>
      <c r="O82" s="14"/>
      <c r="Q82" s="29">
        <v>0</v>
      </c>
      <c r="S82" s="29">
        <v>0</v>
      </c>
      <c r="U82" s="18">
        <f t="shared" si="1"/>
        <v>0</v>
      </c>
      <c r="V82" s="29">
        <v>0</v>
      </c>
      <c r="X82" s="29">
        <v>0</v>
      </c>
      <c r="Z82" s="29">
        <f t="shared" si="2"/>
        <v>0</v>
      </c>
      <c r="AB82" s="29">
        <v>-47</v>
      </c>
      <c r="AC82" s="29">
        <v>-10</v>
      </c>
      <c r="AD82" s="29">
        <v>-31</v>
      </c>
      <c r="AE82" s="29">
        <v>-33</v>
      </c>
      <c r="AF82" s="29">
        <v>-15</v>
      </c>
      <c r="AG82" s="29">
        <v>13</v>
      </c>
    </row>
    <row r="83" spans="2:33" hidden="1" x14ac:dyDescent="0.3">
      <c r="B83" s="15">
        <v>43905</v>
      </c>
      <c r="C83" s="16">
        <v>13979</v>
      </c>
      <c r="I83" s="18"/>
      <c r="J83" s="21">
        <v>896</v>
      </c>
      <c r="K83" s="22"/>
      <c r="L83" s="22">
        <v>37</v>
      </c>
      <c r="M83" s="22"/>
      <c r="N83" s="14">
        <v>933</v>
      </c>
      <c r="O83" s="14"/>
      <c r="Q83" s="29">
        <v>0</v>
      </c>
      <c r="S83" s="29">
        <v>0</v>
      </c>
      <c r="U83" s="18">
        <f t="shared" si="1"/>
        <v>0</v>
      </c>
      <c r="V83" s="29">
        <v>0</v>
      </c>
      <c r="X83" s="29">
        <v>0</v>
      </c>
      <c r="Z83" s="29">
        <f t="shared" si="2"/>
        <v>0</v>
      </c>
      <c r="AB83" s="29">
        <v>-62</v>
      </c>
      <c r="AC83" s="29">
        <v>-33</v>
      </c>
      <c r="AD83" s="29">
        <v>-58</v>
      </c>
      <c r="AE83" s="29">
        <v>-46</v>
      </c>
      <c r="AF83" s="29">
        <v>-23</v>
      </c>
      <c r="AG83" s="29">
        <v>15</v>
      </c>
    </row>
    <row r="84" spans="2:33" hidden="1" x14ac:dyDescent="0.3">
      <c r="B84" s="13">
        <v>43906</v>
      </c>
      <c r="C84" s="16">
        <v>15746</v>
      </c>
      <c r="I84" s="18"/>
      <c r="J84" s="19">
        <v>1485</v>
      </c>
      <c r="K84" s="20"/>
      <c r="L84" s="20">
        <v>104</v>
      </c>
      <c r="M84" s="20"/>
      <c r="N84" s="14">
        <v>1589</v>
      </c>
      <c r="O84" s="14"/>
      <c r="Q84" s="29">
        <v>551</v>
      </c>
      <c r="S84" s="29">
        <v>65</v>
      </c>
      <c r="U84" s="18">
        <f t="shared" si="1"/>
        <v>616</v>
      </c>
      <c r="V84" s="29">
        <v>0</v>
      </c>
      <c r="X84" s="29">
        <v>1</v>
      </c>
      <c r="Z84" s="29">
        <f t="shared" si="2"/>
        <v>1</v>
      </c>
      <c r="AB84" s="29">
        <v>-50</v>
      </c>
      <c r="AC84" s="29">
        <v>-16</v>
      </c>
      <c r="AD84" s="29">
        <v>-40</v>
      </c>
      <c r="AE84" s="29">
        <v>-51</v>
      </c>
      <c r="AF84" s="29">
        <v>-41</v>
      </c>
      <c r="AG84" s="29">
        <v>22</v>
      </c>
    </row>
    <row r="85" spans="2:33" hidden="1" x14ac:dyDescent="0.3">
      <c r="B85" s="13">
        <v>43907</v>
      </c>
      <c r="C85" s="16">
        <v>17684</v>
      </c>
      <c r="H85" s="29">
        <v>190</v>
      </c>
      <c r="I85" s="18"/>
      <c r="J85" s="19">
        <v>1485</v>
      </c>
      <c r="K85" s="20"/>
      <c r="L85" s="20">
        <v>126</v>
      </c>
      <c r="M85" s="20"/>
      <c r="N85" s="14">
        <v>1611</v>
      </c>
      <c r="O85" s="14"/>
      <c r="Q85" s="29">
        <v>502</v>
      </c>
      <c r="S85" s="29">
        <v>90</v>
      </c>
      <c r="U85" s="18">
        <f t="shared" si="1"/>
        <v>592</v>
      </c>
      <c r="V85" s="29">
        <v>6</v>
      </c>
      <c r="X85" s="29">
        <v>7</v>
      </c>
      <c r="Z85" s="29">
        <f t="shared" si="2"/>
        <v>13</v>
      </c>
      <c r="AB85" s="29">
        <v>-54</v>
      </c>
      <c r="AC85" s="29">
        <v>-20</v>
      </c>
      <c r="AD85" s="29">
        <v>-44</v>
      </c>
      <c r="AE85" s="29">
        <v>-56</v>
      </c>
      <c r="AF85" s="29">
        <v>-48</v>
      </c>
      <c r="AG85" s="29">
        <v>24</v>
      </c>
    </row>
    <row r="86" spans="2:33" hidden="1" x14ac:dyDescent="0.3">
      <c r="B86" s="13">
        <v>43908</v>
      </c>
      <c r="C86" s="16">
        <v>20085</v>
      </c>
      <c r="H86" s="29">
        <v>169</v>
      </c>
      <c r="I86" s="18"/>
      <c r="J86" s="19">
        <v>1116</v>
      </c>
      <c r="K86" s="20"/>
      <c r="L86" s="20">
        <v>128</v>
      </c>
      <c r="M86" s="20"/>
      <c r="N86" s="14">
        <v>1244</v>
      </c>
      <c r="O86" s="14"/>
      <c r="Q86" s="29">
        <v>271</v>
      </c>
      <c r="S86" s="29">
        <v>47</v>
      </c>
      <c r="U86" s="18">
        <f t="shared" si="1"/>
        <v>318</v>
      </c>
      <c r="V86" s="29">
        <v>0</v>
      </c>
      <c r="X86" s="29">
        <v>11</v>
      </c>
      <c r="Z86" s="29">
        <f t="shared" si="2"/>
        <v>11</v>
      </c>
      <c r="AB86" s="29">
        <v>-55</v>
      </c>
      <c r="AC86" s="29">
        <v>-19</v>
      </c>
      <c r="AD86" s="29">
        <v>-38</v>
      </c>
      <c r="AE86" s="29">
        <v>-57</v>
      </c>
      <c r="AF86" s="29">
        <v>-51</v>
      </c>
      <c r="AG86" s="29">
        <v>24</v>
      </c>
    </row>
    <row r="87" spans="2:33" hidden="1" x14ac:dyDescent="0.3">
      <c r="B87" s="13">
        <v>43909</v>
      </c>
      <c r="C87" s="16">
        <v>22669</v>
      </c>
      <c r="H87" s="29">
        <v>151</v>
      </c>
      <c r="I87" s="18"/>
      <c r="J87" s="19">
        <v>1115</v>
      </c>
      <c r="K87" s="20"/>
      <c r="L87" s="20">
        <v>103</v>
      </c>
      <c r="M87" s="20"/>
      <c r="N87" s="14">
        <v>1218</v>
      </c>
      <c r="O87" s="14"/>
      <c r="Q87" s="29">
        <v>329</v>
      </c>
      <c r="S87" s="29">
        <v>60</v>
      </c>
      <c r="U87" s="18">
        <f t="shared" si="1"/>
        <v>389</v>
      </c>
      <c r="V87" s="29">
        <v>0</v>
      </c>
      <c r="X87" s="29">
        <v>17</v>
      </c>
      <c r="Z87" s="29">
        <f t="shared" si="2"/>
        <v>17</v>
      </c>
      <c r="AB87" s="29">
        <v>-67</v>
      </c>
      <c r="AC87" s="29">
        <v>-36</v>
      </c>
      <c r="AD87" s="29">
        <v>-53</v>
      </c>
      <c r="AE87" s="29">
        <v>-68</v>
      </c>
      <c r="AF87" s="29">
        <v>-57</v>
      </c>
      <c r="AG87" s="29">
        <v>30</v>
      </c>
    </row>
    <row r="88" spans="2:33" x14ac:dyDescent="0.3">
      <c r="B88" s="198">
        <v>43910</v>
      </c>
      <c r="C88" s="115">
        <v>25264</v>
      </c>
      <c r="D88" s="37"/>
      <c r="E88" s="116" t="s">
        <v>216</v>
      </c>
      <c r="F88" s="207"/>
      <c r="H88" s="38">
        <v>150</v>
      </c>
      <c r="I88" s="38"/>
      <c r="J88" s="39">
        <v>1126</v>
      </c>
      <c r="K88" s="39"/>
      <c r="L88" s="39">
        <v>102</v>
      </c>
      <c r="M88" s="39"/>
      <c r="N88" s="39">
        <v>1228</v>
      </c>
      <c r="O88" s="40"/>
      <c r="Q88" s="39">
        <v>194</v>
      </c>
      <c r="R88" s="39"/>
      <c r="S88" s="39">
        <v>42</v>
      </c>
      <c r="T88" s="39"/>
      <c r="U88" s="81">
        <f t="shared" si="1"/>
        <v>236</v>
      </c>
      <c r="V88" s="39">
        <v>0</v>
      </c>
      <c r="W88" s="39"/>
      <c r="X88" s="39">
        <v>6</v>
      </c>
      <c r="Y88" s="39"/>
      <c r="Z88" s="81">
        <f>V88+X88</f>
        <v>6</v>
      </c>
      <c r="AB88" s="38">
        <v>-77</v>
      </c>
      <c r="AC88" s="38">
        <v>-42</v>
      </c>
      <c r="AD88" s="38">
        <v>-70</v>
      </c>
      <c r="AE88" s="38">
        <v>-73</v>
      </c>
      <c r="AF88" s="38">
        <v>-60</v>
      </c>
      <c r="AG88" s="38">
        <v>36</v>
      </c>
    </row>
    <row r="89" spans="2:33" hidden="1" x14ac:dyDescent="0.3">
      <c r="B89" s="199">
        <v>43911</v>
      </c>
      <c r="C89" s="16">
        <v>25592</v>
      </c>
      <c r="H89" s="18">
        <v>128</v>
      </c>
      <c r="I89" s="18"/>
      <c r="J89" s="19">
        <v>684</v>
      </c>
      <c r="K89" s="20"/>
      <c r="L89" s="20">
        <v>54</v>
      </c>
      <c r="M89" s="20"/>
      <c r="N89" s="14">
        <v>738</v>
      </c>
      <c r="O89" s="14"/>
      <c r="Q89" s="29">
        <v>0</v>
      </c>
      <c r="S89" s="29">
        <v>0</v>
      </c>
      <c r="U89" s="85">
        <f t="shared" si="1"/>
        <v>0</v>
      </c>
      <c r="V89" s="29">
        <v>0</v>
      </c>
      <c r="X89" s="29">
        <v>0</v>
      </c>
      <c r="Z89" s="31">
        <f t="shared" si="2"/>
        <v>0</v>
      </c>
      <c r="AB89" s="18">
        <v>-81</v>
      </c>
      <c r="AC89" s="18">
        <v>-48</v>
      </c>
      <c r="AD89" s="18">
        <v>-71</v>
      </c>
      <c r="AE89" s="18">
        <v>-71</v>
      </c>
      <c r="AF89" s="18">
        <v>-55</v>
      </c>
      <c r="AG89" s="18">
        <v>26</v>
      </c>
    </row>
    <row r="90" spans="2:33" hidden="1" x14ac:dyDescent="0.3">
      <c r="B90" s="200">
        <v>43912</v>
      </c>
      <c r="C90" s="16">
        <v>25760</v>
      </c>
      <c r="H90" s="18">
        <v>130</v>
      </c>
      <c r="I90" s="18"/>
      <c r="J90" s="21">
        <v>670</v>
      </c>
      <c r="K90" s="22"/>
      <c r="L90" s="22">
        <v>41</v>
      </c>
      <c r="M90" s="22"/>
      <c r="N90" s="14">
        <v>711</v>
      </c>
      <c r="O90" s="14"/>
      <c r="Q90" s="29">
        <v>0</v>
      </c>
      <c r="S90" s="29">
        <v>0</v>
      </c>
      <c r="U90" s="85">
        <f t="shared" si="1"/>
        <v>0</v>
      </c>
      <c r="V90" s="29">
        <v>0</v>
      </c>
      <c r="X90" s="29">
        <v>0</v>
      </c>
      <c r="Z90" s="31">
        <f t="shared" si="2"/>
        <v>0</v>
      </c>
      <c r="AB90" s="18">
        <v>-83</v>
      </c>
      <c r="AC90" s="18">
        <v>-58</v>
      </c>
      <c r="AD90" s="18">
        <v>-72</v>
      </c>
      <c r="AE90" s="18">
        <v>-74</v>
      </c>
      <c r="AF90" s="18">
        <v>-51</v>
      </c>
      <c r="AG90" s="18">
        <v>22</v>
      </c>
    </row>
    <row r="91" spans="2:33" hidden="1" x14ac:dyDescent="0.3">
      <c r="B91" s="199">
        <v>43913</v>
      </c>
      <c r="C91" s="16">
        <v>29063</v>
      </c>
      <c r="H91" s="18">
        <v>74</v>
      </c>
      <c r="I91" s="18"/>
      <c r="J91" s="19">
        <v>1126</v>
      </c>
      <c r="K91" s="20"/>
      <c r="L91" s="20">
        <v>96</v>
      </c>
      <c r="M91" s="20"/>
      <c r="N91" s="14">
        <v>1222</v>
      </c>
      <c r="O91" s="14"/>
      <c r="Q91" s="29">
        <v>252</v>
      </c>
      <c r="S91" s="29">
        <v>86</v>
      </c>
      <c r="U91" s="85">
        <f t="shared" si="1"/>
        <v>338</v>
      </c>
      <c r="V91" s="29">
        <v>0</v>
      </c>
      <c r="X91" s="29">
        <v>3</v>
      </c>
      <c r="Z91" s="31">
        <f t="shared" si="2"/>
        <v>3</v>
      </c>
      <c r="AB91" s="18">
        <v>-74</v>
      </c>
      <c r="AC91" s="18">
        <v>-42</v>
      </c>
      <c r="AD91" s="18">
        <v>-59</v>
      </c>
      <c r="AE91" s="18">
        <v>-74</v>
      </c>
      <c r="AF91" s="18">
        <v>-62</v>
      </c>
      <c r="AG91" s="18">
        <v>32</v>
      </c>
    </row>
    <row r="92" spans="2:33" hidden="1" x14ac:dyDescent="0.3">
      <c r="B92" s="199">
        <v>43914</v>
      </c>
      <c r="C92" s="16">
        <v>32008</v>
      </c>
      <c r="H92" s="18">
        <v>89</v>
      </c>
      <c r="I92" s="18"/>
      <c r="J92" s="19">
        <v>1084</v>
      </c>
      <c r="K92" s="20"/>
      <c r="L92" s="20">
        <v>106</v>
      </c>
      <c r="M92" s="20"/>
      <c r="N92" s="14">
        <v>1190</v>
      </c>
      <c r="O92" s="14"/>
      <c r="Q92" s="29">
        <v>229</v>
      </c>
      <c r="S92" s="29">
        <v>50</v>
      </c>
      <c r="U92" s="85">
        <f t="shared" si="1"/>
        <v>279</v>
      </c>
      <c r="V92" s="29">
        <v>0</v>
      </c>
      <c r="X92" s="29">
        <v>5</v>
      </c>
      <c r="Z92" s="31">
        <f t="shared" si="2"/>
        <v>5</v>
      </c>
      <c r="AB92" s="18">
        <v>-73</v>
      </c>
      <c r="AC92" s="18">
        <v>-40</v>
      </c>
      <c r="AD92" s="18">
        <v>-60</v>
      </c>
      <c r="AE92" s="18">
        <v>-74</v>
      </c>
      <c r="AF92" s="18">
        <v>-63</v>
      </c>
      <c r="AG92" s="18">
        <v>33</v>
      </c>
    </row>
    <row r="93" spans="2:33" hidden="1" x14ac:dyDescent="0.3">
      <c r="B93" s="199">
        <v>43915</v>
      </c>
      <c r="C93" s="16">
        <v>35053</v>
      </c>
      <c r="H93" s="18">
        <v>27</v>
      </c>
      <c r="I93" s="18"/>
      <c r="J93" s="19">
        <v>1065</v>
      </c>
      <c r="K93" s="20"/>
      <c r="L93" s="20">
        <v>107</v>
      </c>
      <c r="M93" s="20"/>
      <c r="N93" s="14">
        <v>1172</v>
      </c>
      <c r="O93" s="14"/>
      <c r="Q93" s="29">
        <v>270</v>
      </c>
      <c r="S93" s="29">
        <v>52</v>
      </c>
      <c r="U93" s="85">
        <f t="shared" si="1"/>
        <v>322</v>
      </c>
      <c r="V93" s="29">
        <v>0</v>
      </c>
      <c r="X93" s="29">
        <v>7</v>
      </c>
      <c r="Z93" s="31">
        <f t="shared" si="2"/>
        <v>7</v>
      </c>
      <c r="AB93" s="18">
        <v>-74</v>
      </c>
      <c r="AC93" s="18">
        <v>-42</v>
      </c>
      <c r="AD93" s="18">
        <v>-59</v>
      </c>
      <c r="AE93" s="18">
        <v>-74</v>
      </c>
      <c r="AF93" s="18">
        <v>-63</v>
      </c>
      <c r="AG93" s="18">
        <v>32</v>
      </c>
    </row>
    <row r="94" spans="2:33" hidden="1" x14ac:dyDescent="0.3">
      <c r="B94" s="199">
        <v>43916</v>
      </c>
      <c r="C94" s="16">
        <v>37829</v>
      </c>
      <c r="H94" s="18">
        <v>30</v>
      </c>
      <c r="I94" s="18"/>
      <c r="J94" s="19">
        <v>1065</v>
      </c>
      <c r="K94" s="20"/>
      <c r="L94" s="20">
        <v>95</v>
      </c>
      <c r="M94" s="20"/>
      <c r="N94" s="14">
        <v>1160</v>
      </c>
      <c r="O94" s="14"/>
      <c r="Q94" s="29">
        <v>221</v>
      </c>
      <c r="S94" s="29">
        <v>80</v>
      </c>
      <c r="U94" s="85">
        <f t="shared" si="1"/>
        <v>301</v>
      </c>
      <c r="V94" s="29">
        <v>0</v>
      </c>
      <c r="X94" s="29">
        <v>2</v>
      </c>
      <c r="Z94" s="31">
        <f t="shared" si="2"/>
        <v>2</v>
      </c>
      <c r="AB94" s="18">
        <v>-74</v>
      </c>
      <c r="AC94" s="18">
        <v>-42</v>
      </c>
      <c r="AD94" s="18">
        <v>-60</v>
      </c>
      <c r="AE94" s="18">
        <v>-75</v>
      </c>
      <c r="AF94" s="18">
        <v>-64</v>
      </c>
      <c r="AG94" s="18">
        <v>33</v>
      </c>
    </row>
    <row r="95" spans="2:33" hidden="1" x14ac:dyDescent="0.3">
      <c r="B95" s="199">
        <v>43917</v>
      </c>
      <c r="C95" s="16">
        <v>40635</v>
      </c>
      <c r="H95" s="18">
        <v>27</v>
      </c>
      <c r="I95" s="18"/>
      <c r="J95" s="19">
        <v>1058</v>
      </c>
      <c r="K95" s="20"/>
      <c r="L95" s="20">
        <v>100</v>
      </c>
      <c r="M95" s="20"/>
      <c r="N95" s="14">
        <v>1158</v>
      </c>
      <c r="O95" s="14"/>
      <c r="Q95" s="29">
        <v>238</v>
      </c>
      <c r="S95" s="29">
        <v>105</v>
      </c>
      <c r="U95" s="85">
        <f t="shared" si="1"/>
        <v>343</v>
      </c>
      <c r="V95" s="29">
        <v>0</v>
      </c>
      <c r="X95" s="29">
        <v>6</v>
      </c>
      <c r="Z95" s="31">
        <f t="shared" si="2"/>
        <v>6</v>
      </c>
      <c r="AB95" s="18">
        <v>-75</v>
      </c>
      <c r="AC95" s="18">
        <v>-39</v>
      </c>
      <c r="AD95" s="18">
        <v>-63</v>
      </c>
      <c r="AE95" s="18">
        <v>-75</v>
      </c>
      <c r="AF95" s="18">
        <v>-63</v>
      </c>
      <c r="AG95" s="18">
        <v>36</v>
      </c>
    </row>
    <row r="96" spans="2:33" hidden="1" x14ac:dyDescent="0.3">
      <c r="B96" s="199">
        <v>43918</v>
      </c>
      <c r="C96" s="16">
        <v>40984</v>
      </c>
      <c r="H96" s="18">
        <v>24</v>
      </c>
      <c r="I96" s="18"/>
      <c r="J96" s="19">
        <v>675</v>
      </c>
      <c r="K96" s="20"/>
      <c r="L96" s="20">
        <v>52</v>
      </c>
      <c r="M96" s="20"/>
      <c r="N96" s="14">
        <v>727</v>
      </c>
      <c r="O96" s="14"/>
      <c r="Q96" s="29">
        <v>0</v>
      </c>
      <c r="S96" s="29">
        <v>0</v>
      </c>
      <c r="U96" s="85">
        <f t="shared" si="1"/>
        <v>0</v>
      </c>
      <c r="V96" s="29">
        <v>0</v>
      </c>
      <c r="X96" s="29">
        <v>0</v>
      </c>
      <c r="Z96" s="31">
        <f t="shared" si="2"/>
        <v>0</v>
      </c>
      <c r="AB96" s="18">
        <v>-79</v>
      </c>
      <c r="AC96" s="18">
        <v>-47</v>
      </c>
      <c r="AD96" s="18">
        <v>-72</v>
      </c>
      <c r="AE96" s="18">
        <v>-74</v>
      </c>
      <c r="AF96" s="18">
        <v>-55</v>
      </c>
      <c r="AG96" s="18">
        <v>25</v>
      </c>
    </row>
    <row r="97" spans="2:33" hidden="1" x14ac:dyDescent="0.3">
      <c r="B97" s="200">
        <v>43919</v>
      </c>
      <c r="C97" s="16">
        <v>41161</v>
      </c>
      <c r="H97" s="18">
        <v>24</v>
      </c>
      <c r="I97" s="18"/>
      <c r="J97" s="19">
        <v>657</v>
      </c>
      <c r="K97" s="20"/>
      <c r="L97" s="20">
        <v>39</v>
      </c>
      <c r="M97" s="20"/>
      <c r="N97" s="14">
        <v>696</v>
      </c>
      <c r="O97" s="14"/>
      <c r="Q97" s="29">
        <v>0</v>
      </c>
      <c r="S97" s="29">
        <v>0</v>
      </c>
      <c r="U97" s="85">
        <f t="shared" si="1"/>
        <v>0</v>
      </c>
      <c r="V97" s="29">
        <v>0</v>
      </c>
      <c r="X97" s="29">
        <v>0</v>
      </c>
      <c r="Z97" s="31">
        <f t="shared" si="2"/>
        <v>0</v>
      </c>
      <c r="AB97" s="18">
        <v>-83</v>
      </c>
      <c r="AC97" s="18">
        <v>-59</v>
      </c>
      <c r="AD97" s="18">
        <v>-80</v>
      </c>
      <c r="AE97" s="18">
        <v>-78</v>
      </c>
      <c r="AF97" s="18">
        <v>-53</v>
      </c>
      <c r="AG97" s="18">
        <v>22</v>
      </c>
    </row>
    <row r="98" spans="2:33" hidden="1" x14ac:dyDescent="0.3">
      <c r="B98" s="199">
        <v>43920</v>
      </c>
      <c r="C98" s="16">
        <v>43945</v>
      </c>
      <c r="H98" s="18">
        <v>24</v>
      </c>
      <c r="I98" s="18"/>
      <c r="J98" s="19">
        <v>1062</v>
      </c>
      <c r="K98" s="20"/>
      <c r="L98" s="20">
        <v>98</v>
      </c>
      <c r="M98" s="20"/>
      <c r="N98" s="14">
        <v>1160</v>
      </c>
      <c r="O98" s="14"/>
      <c r="Q98" s="29">
        <v>358</v>
      </c>
      <c r="S98" s="29">
        <v>127</v>
      </c>
      <c r="U98" s="85">
        <f t="shared" si="1"/>
        <v>485</v>
      </c>
      <c r="V98" s="29">
        <v>0</v>
      </c>
      <c r="X98" s="29">
        <v>0</v>
      </c>
      <c r="Z98" s="31">
        <f t="shared" si="2"/>
        <v>0</v>
      </c>
      <c r="AB98" s="18">
        <v>-74</v>
      </c>
      <c r="AC98" s="18">
        <v>-45</v>
      </c>
      <c r="AD98" s="18">
        <v>-71</v>
      </c>
      <c r="AE98" s="18">
        <v>-78</v>
      </c>
      <c r="AF98" s="18">
        <v>-63</v>
      </c>
      <c r="AG98" s="18">
        <v>33</v>
      </c>
    </row>
    <row r="99" spans="2:33" hidden="1" x14ac:dyDescent="0.3">
      <c r="B99" s="199">
        <v>43921</v>
      </c>
      <c r="C99" s="117">
        <v>45849</v>
      </c>
      <c r="E99" s="41">
        <v>3361</v>
      </c>
      <c r="F99" s="208"/>
      <c r="H99" s="118">
        <v>22</v>
      </c>
      <c r="I99" s="118"/>
      <c r="J99" s="139">
        <v>1067</v>
      </c>
      <c r="K99" s="119"/>
      <c r="L99" s="120">
        <v>123</v>
      </c>
      <c r="M99" s="120"/>
      <c r="N99" s="121">
        <v>1190</v>
      </c>
      <c r="O99" s="121"/>
      <c r="P99" s="32"/>
      <c r="Q99" s="32">
        <v>426</v>
      </c>
      <c r="R99" s="32"/>
      <c r="S99" s="32">
        <v>80</v>
      </c>
      <c r="T99" s="32"/>
      <c r="U99" s="85">
        <f t="shared" si="1"/>
        <v>506</v>
      </c>
      <c r="V99" s="32">
        <v>0</v>
      </c>
      <c r="W99" s="32"/>
      <c r="X99" s="32">
        <v>3</v>
      </c>
      <c r="Y99" s="32"/>
      <c r="Z99" s="31">
        <f t="shared" si="2"/>
        <v>3</v>
      </c>
      <c r="AA99" s="32"/>
      <c r="AB99" s="118">
        <v>-72</v>
      </c>
      <c r="AC99" s="118">
        <v>-36</v>
      </c>
      <c r="AD99" s="118">
        <v>-68</v>
      </c>
      <c r="AE99" s="118">
        <v>-75</v>
      </c>
      <c r="AF99" s="118">
        <v>-64</v>
      </c>
      <c r="AG99" s="18">
        <v>33</v>
      </c>
    </row>
    <row r="100" spans="2:33" x14ac:dyDescent="0.3">
      <c r="B100" s="201">
        <v>43922</v>
      </c>
      <c r="C100" s="117"/>
      <c r="D100" s="30"/>
      <c r="E100" s="41">
        <v>10322</v>
      </c>
      <c r="F100" s="41">
        <v>231683</v>
      </c>
      <c r="G100" s="30"/>
      <c r="H100" s="127">
        <v>14</v>
      </c>
      <c r="I100" s="122"/>
      <c r="J100" s="123">
        <v>1066</v>
      </c>
      <c r="K100" s="124">
        <v>0.71543624161073827</v>
      </c>
      <c r="L100" s="123">
        <v>101</v>
      </c>
      <c r="M100" s="124">
        <v>0.84873949579831931</v>
      </c>
      <c r="N100" s="125">
        <v>1167</v>
      </c>
      <c r="O100" s="126">
        <v>0.72529521441889377</v>
      </c>
      <c r="P100" s="32"/>
      <c r="Q100" s="123">
        <v>90</v>
      </c>
      <c r="R100" s="84">
        <f t="shared" ref="R100:R163" si="3">Q100/Q$68</f>
        <v>0.14308426073131955</v>
      </c>
      <c r="S100" s="123">
        <v>31</v>
      </c>
      <c r="T100" s="84">
        <f>S100/$S$68</f>
        <v>0.28971962616822428</v>
      </c>
      <c r="U100" s="79">
        <f t="shared" si="1"/>
        <v>121</v>
      </c>
      <c r="V100" s="123">
        <v>0</v>
      </c>
      <c r="W100" s="84">
        <f>V100/$V$68</f>
        <v>0</v>
      </c>
      <c r="X100" s="123">
        <v>20</v>
      </c>
      <c r="Y100" s="84">
        <f>X100/$X$68</f>
        <v>1.5384615384615385</v>
      </c>
      <c r="Z100" s="80">
        <f t="shared" si="2"/>
        <v>20</v>
      </c>
      <c r="AA100" s="32"/>
      <c r="AB100" s="264">
        <v>-73</v>
      </c>
      <c r="AC100" s="264">
        <v>-40</v>
      </c>
      <c r="AD100" s="264">
        <v>-67</v>
      </c>
      <c r="AE100" s="264">
        <v>-76</v>
      </c>
      <c r="AF100" s="264">
        <v>-64</v>
      </c>
      <c r="AG100" s="265">
        <v>33</v>
      </c>
    </row>
    <row r="101" spans="2:33" x14ac:dyDescent="0.3">
      <c r="B101" s="199">
        <v>43923</v>
      </c>
      <c r="C101" s="117"/>
      <c r="D101" s="30"/>
      <c r="E101" s="41">
        <v>17109</v>
      </c>
      <c r="F101" s="41">
        <v>350028</v>
      </c>
      <c r="G101" s="30"/>
      <c r="H101" s="127">
        <v>9</v>
      </c>
      <c r="I101" s="122"/>
      <c r="J101" s="123">
        <v>1064</v>
      </c>
      <c r="K101" s="124">
        <v>0.71457353928811285</v>
      </c>
      <c r="L101" s="123">
        <v>90</v>
      </c>
      <c r="M101" s="124">
        <v>0.86538461538461542</v>
      </c>
      <c r="N101" s="125">
        <v>1154</v>
      </c>
      <c r="O101" s="126">
        <v>0.72441933458882612</v>
      </c>
      <c r="P101" s="32"/>
      <c r="Q101" s="123">
        <v>81</v>
      </c>
      <c r="R101" s="84">
        <f t="shared" si="3"/>
        <v>0.12877583465818759</v>
      </c>
      <c r="S101" s="123">
        <v>35</v>
      </c>
      <c r="T101" s="84">
        <f t="shared" ref="T101:T126" si="4">S101/$S$68</f>
        <v>0.32710280373831774</v>
      </c>
      <c r="U101" s="79">
        <f t="shared" si="1"/>
        <v>116</v>
      </c>
      <c r="V101" s="123">
        <v>0</v>
      </c>
      <c r="W101" s="84">
        <f t="shared" ref="W101:W126" si="5">V101/$V$68</f>
        <v>0</v>
      </c>
      <c r="X101" s="123">
        <v>1</v>
      </c>
      <c r="Y101" s="84">
        <f t="shared" ref="Y101:Y126" si="6">X101/$X$68</f>
        <v>7.6923076923076927E-2</v>
      </c>
      <c r="Z101" s="80">
        <f t="shared" si="2"/>
        <v>1</v>
      </c>
      <c r="AA101" s="32"/>
      <c r="AB101" s="264">
        <v>-70</v>
      </c>
      <c r="AC101" s="264">
        <v>-35</v>
      </c>
      <c r="AD101" s="264">
        <v>-57</v>
      </c>
      <c r="AE101" s="264">
        <v>-74</v>
      </c>
      <c r="AF101" s="264">
        <v>-64</v>
      </c>
      <c r="AG101" s="265">
        <v>33</v>
      </c>
    </row>
    <row r="102" spans="2:33" x14ac:dyDescent="0.3">
      <c r="B102" s="199">
        <v>43924</v>
      </c>
      <c r="C102" s="117"/>
      <c r="D102" s="30"/>
      <c r="E102" s="41">
        <v>22275</v>
      </c>
      <c r="F102" s="41">
        <v>425287</v>
      </c>
      <c r="G102" s="30"/>
      <c r="H102" s="127">
        <v>10</v>
      </c>
      <c r="I102" s="122">
        <v>20</v>
      </c>
      <c r="J102" s="123">
        <v>1067</v>
      </c>
      <c r="K102" s="124">
        <v>0.71466845277963831</v>
      </c>
      <c r="L102" s="123">
        <v>89</v>
      </c>
      <c r="M102" s="124">
        <v>0.80180180180180183</v>
      </c>
      <c r="N102" s="125">
        <v>1156</v>
      </c>
      <c r="O102" s="126">
        <v>0.72069825436408974</v>
      </c>
      <c r="P102" s="32"/>
      <c r="Q102" s="123">
        <v>86</v>
      </c>
      <c r="R102" s="84">
        <f t="shared" si="3"/>
        <v>0.13672496025437203</v>
      </c>
      <c r="S102" s="123">
        <v>24</v>
      </c>
      <c r="T102" s="84">
        <f t="shared" si="4"/>
        <v>0.22429906542056074</v>
      </c>
      <c r="U102" s="79">
        <f t="shared" si="1"/>
        <v>110</v>
      </c>
      <c r="V102" s="123">
        <v>0</v>
      </c>
      <c r="W102" s="84">
        <f t="shared" si="5"/>
        <v>0</v>
      </c>
      <c r="X102" s="123">
        <v>1</v>
      </c>
      <c r="Y102" s="182">
        <f t="shared" si="6"/>
        <v>7.6923076923076927E-2</v>
      </c>
      <c r="Z102" s="80">
        <f t="shared" si="2"/>
        <v>1</v>
      </c>
      <c r="AA102" s="32"/>
      <c r="AB102" s="264">
        <v>-72</v>
      </c>
      <c r="AC102" s="264">
        <v>-34</v>
      </c>
      <c r="AD102" s="264">
        <v>-61</v>
      </c>
      <c r="AE102" s="264">
        <v>-75</v>
      </c>
      <c r="AF102" s="264">
        <v>-64</v>
      </c>
      <c r="AG102" s="265">
        <v>36</v>
      </c>
    </row>
    <row r="103" spans="2:33" x14ac:dyDescent="0.3">
      <c r="B103" s="199">
        <v>43925</v>
      </c>
      <c r="C103" s="117"/>
      <c r="D103" s="30"/>
      <c r="E103" s="41">
        <v>31914</v>
      </c>
      <c r="F103" s="41">
        <v>551955</v>
      </c>
      <c r="G103" s="30"/>
      <c r="H103" s="127">
        <v>11</v>
      </c>
      <c r="I103" s="122">
        <v>19</v>
      </c>
      <c r="J103" s="123">
        <v>676</v>
      </c>
      <c r="K103" s="124">
        <v>0.73718647764449297</v>
      </c>
      <c r="L103" s="123">
        <v>55</v>
      </c>
      <c r="M103" s="124">
        <v>1.0185185185185186</v>
      </c>
      <c r="N103" s="125">
        <v>731</v>
      </c>
      <c r="O103" s="126">
        <v>0.75283213182286302</v>
      </c>
      <c r="P103" s="32"/>
      <c r="Q103" s="127">
        <v>0</v>
      </c>
      <c r="R103" s="84">
        <f t="shared" si="3"/>
        <v>0</v>
      </c>
      <c r="S103" s="127">
        <v>0</v>
      </c>
      <c r="T103" s="88">
        <f t="shared" si="4"/>
        <v>0</v>
      </c>
      <c r="U103" s="89">
        <f t="shared" si="1"/>
        <v>0</v>
      </c>
      <c r="V103" s="127">
        <v>0</v>
      </c>
      <c r="W103" s="127">
        <f t="shared" si="5"/>
        <v>0</v>
      </c>
      <c r="X103" s="127">
        <v>0</v>
      </c>
      <c r="Y103" s="182">
        <f t="shared" si="6"/>
        <v>0</v>
      </c>
      <c r="Z103" s="90">
        <f t="shared" si="2"/>
        <v>0</v>
      </c>
      <c r="AA103" s="32"/>
      <c r="AB103" s="264">
        <v>-78</v>
      </c>
      <c r="AC103" s="264">
        <v>-44</v>
      </c>
      <c r="AD103" s="264">
        <v>-78</v>
      </c>
      <c r="AE103" s="264">
        <v>-75</v>
      </c>
      <c r="AF103" s="264">
        <v>-55</v>
      </c>
      <c r="AG103" s="265">
        <v>25</v>
      </c>
    </row>
    <row r="104" spans="2:33" x14ac:dyDescent="0.3">
      <c r="B104" s="199">
        <v>43926</v>
      </c>
      <c r="C104" s="117"/>
      <c r="D104" s="30"/>
      <c r="E104" s="41">
        <v>33633</v>
      </c>
      <c r="F104" s="41">
        <v>566751</v>
      </c>
      <c r="G104" s="30"/>
      <c r="H104" s="127">
        <v>8</v>
      </c>
      <c r="I104" s="122">
        <v>28</v>
      </c>
      <c r="J104" s="123">
        <v>658</v>
      </c>
      <c r="K104" s="124">
        <v>0.73111111111111116</v>
      </c>
      <c r="L104" s="123">
        <v>36</v>
      </c>
      <c r="M104" s="124">
        <v>1</v>
      </c>
      <c r="N104" s="125">
        <v>694</v>
      </c>
      <c r="O104" s="126">
        <v>0.74145299145299148</v>
      </c>
      <c r="P104" s="32"/>
      <c r="Q104" s="127">
        <v>0</v>
      </c>
      <c r="R104" s="84">
        <f t="shared" si="3"/>
        <v>0</v>
      </c>
      <c r="S104" s="127">
        <v>0</v>
      </c>
      <c r="T104" s="88">
        <f t="shared" si="4"/>
        <v>0</v>
      </c>
      <c r="U104" s="89">
        <f t="shared" si="1"/>
        <v>0</v>
      </c>
      <c r="V104" s="127">
        <v>0</v>
      </c>
      <c r="W104" s="127">
        <f t="shared" si="5"/>
        <v>0</v>
      </c>
      <c r="X104" s="127">
        <v>0</v>
      </c>
      <c r="Y104" s="182">
        <f t="shared" si="6"/>
        <v>0</v>
      </c>
      <c r="Z104" s="90">
        <f t="shared" si="2"/>
        <v>0</v>
      </c>
      <c r="AA104" s="32"/>
      <c r="AB104" s="264">
        <v>-84</v>
      </c>
      <c r="AC104" s="264">
        <v>-60</v>
      </c>
      <c r="AD104" s="264">
        <v>-88</v>
      </c>
      <c r="AE104" s="264">
        <v>-82</v>
      </c>
      <c r="AF104" s="264">
        <v>-55</v>
      </c>
      <c r="AG104" s="265">
        <v>23</v>
      </c>
    </row>
    <row r="105" spans="2:33" x14ac:dyDescent="0.3">
      <c r="B105" s="199">
        <v>43927</v>
      </c>
      <c r="C105" s="117"/>
      <c r="D105" s="30"/>
      <c r="E105" s="41">
        <v>34060</v>
      </c>
      <c r="F105" s="41">
        <v>572727</v>
      </c>
      <c r="G105" s="30"/>
      <c r="H105" s="127">
        <v>12</v>
      </c>
      <c r="I105" s="122">
        <v>18</v>
      </c>
      <c r="J105" s="123">
        <v>1016</v>
      </c>
      <c r="K105" s="124">
        <v>0.6846361185983828</v>
      </c>
      <c r="L105" s="123">
        <v>98</v>
      </c>
      <c r="M105" s="124">
        <v>0.97029702970297027</v>
      </c>
      <c r="N105" s="125">
        <v>1114</v>
      </c>
      <c r="O105" s="126">
        <v>0.70283911671924293</v>
      </c>
      <c r="P105" s="32"/>
      <c r="Q105" s="123">
        <v>116</v>
      </c>
      <c r="R105" s="84">
        <f t="shared" si="3"/>
        <v>0.18441971383147854</v>
      </c>
      <c r="S105" s="123">
        <v>34</v>
      </c>
      <c r="T105" s="84">
        <f t="shared" si="4"/>
        <v>0.31775700934579437</v>
      </c>
      <c r="U105" s="79">
        <f t="shared" si="1"/>
        <v>150</v>
      </c>
      <c r="V105" s="123">
        <v>0</v>
      </c>
      <c r="W105" s="84">
        <f t="shared" si="5"/>
        <v>0</v>
      </c>
      <c r="X105" s="123">
        <v>3</v>
      </c>
      <c r="Y105" s="182">
        <f t="shared" si="6"/>
        <v>0.23076923076923078</v>
      </c>
      <c r="Z105" s="80">
        <f t="shared" si="2"/>
        <v>3</v>
      </c>
      <c r="AA105" s="32"/>
      <c r="AB105" s="264">
        <v>-72</v>
      </c>
      <c r="AC105" s="264">
        <v>-39</v>
      </c>
      <c r="AD105" s="264">
        <v>-69</v>
      </c>
      <c r="AE105" s="264">
        <v>-77</v>
      </c>
      <c r="AF105" s="264">
        <v>-64</v>
      </c>
      <c r="AG105" s="265">
        <v>33</v>
      </c>
    </row>
    <row r="106" spans="2:33" x14ac:dyDescent="0.3">
      <c r="B106" s="199">
        <v>43928</v>
      </c>
      <c r="C106" s="117"/>
      <c r="D106" s="30"/>
      <c r="E106" s="41">
        <v>39837</v>
      </c>
      <c r="F106" s="41">
        <v>641731</v>
      </c>
      <c r="G106" s="30"/>
      <c r="H106" s="127">
        <v>9</v>
      </c>
      <c r="I106" s="122">
        <v>21</v>
      </c>
      <c r="J106" s="123">
        <v>1018</v>
      </c>
      <c r="K106" s="124">
        <v>0.68368032236400267</v>
      </c>
      <c r="L106" s="123">
        <v>119</v>
      </c>
      <c r="M106" s="124">
        <v>1.0818181818181818</v>
      </c>
      <c r="N106" s="125">
        <v>1137</v>
      </c>
      <c r="O106" s="126">
        <v>0.71106941838649151</v>
      </c>
      <c r="P106" s="32"/>
      <c r="Q106" s="123">
        <v>103</v>
      </c>
      <c r="R106" s="84">
        <f t="shared" si="3"/>
        <v>0.16375198728139906</v>
      </c>
      <c r="S106" s="123">
        <v>36</v>
      </c>
      <c r="T106" s="84">
        <f t="shared" si="4"/>
        <v>0.3364485981308411</v>
      </c>
      <c r="U106" s="79">
        <f t="shared" si="1"/>
        <v>139</v>
      </c>
      <c r="V106" s="123">
        <v>0</v>
      </c>
      <c r="W106" s="84">
        <f t="shared" si="5"/>
        <v>0</v>
      </c>
      <c r="X106" s="123">
        <v>3</v>
      </c>
      <c r="Y106" s="182">
        <f t="shared" si="6"/>
        <v>0.23076923076923078</v>
      </c>
      <c r="Z106" s="80">
        <f t="shared" si="2"/>
        <v>3</v>
      </c>
      <c r="AA106" s="32"/>
      <c r="AB106" s="264">
        <v>-68</v>
      </c>
      <c r="AC106" s="264">
        <v>-30</v>
      </c>
      <c r="AD106" s="264">
        <v>-62</v>
      </c>
      <c r="AE106" s="264">
        <v>-74</v>
      </c>
      <c r="AF106" s="264">
        <v>-64</v>
      </c>
      <c r="AG106" s="265">
        <v>32</v>
      </c>
    </row>
    <row r="107" spans="2:33" x14ac:dyDescent="0.3">
      <c r="B107" s="199">
        <v>43929</v>
      </c>
      <c r="C107" s="117"/>
      <c r="D107" s="30"/>
      <c r="E107" s="41">
        <v>48905</v>
      </c>
      <c r="F107" s="41">
        <v>729512</v>
      </c>
      <c r="G107" s="30"/>
      <c r="H107" s="127">
        <v>12</v>
      </c>
      <c r="I107" s="122">
        <v>21</v>
      </c>
      <c r="J107" s="123">
        <v>1018</v>
      </c>
      <c r="K107" s="124">
        <v>0.68322147651006715</v>
      </c>
      <c r="L107" s="123">
        <v>109</v>
      </c>
      <c r="M107" s="124">
        <v>0.91596638655462181</v>
      </c>
      <c r="N107" s="125">
        <v>1127</v>
      </c>
      <c r="O107" s="126">
        <v>0.70043505282784335</v>
      </c>
      <c r="P107" s="32"/>
      <c r="Q107" s="123">
        <v>126</v>
      </c>
      <c r="R107" s="84">
        <f t="shared" si="3"/>
        <v>0.20031796502384738</v>
      </c>
      <c r="S107" s="123">
        <v>18</v>
      </c>
      <c r="T107" s="84">
        <f t="shared" si="4"/>
        <v>0.16822429906542055</v>
      </c>
      <c r="U107" s="79">
        <f t="shared" si="1"/>
        <v>144</v>
      </c>
      <c r="V107" s="123">
        <v>8</v>
      </c>
      <c r="W107" s="84">
        <f t="shared" si="5"/>
        <v>8</v>
      </c>
      <c r="X107" s="123">
        <v>4</v>
      </c>
      <c r="Y107" s="182">
        <f t="shared" si="6"/>
        <v>0.30769230769230771</v>
      </c>
      <c r="Z107" s="80">
        <f t="shared" si="2"/>
        <v>12</v>
      </c>
      <c r="AA107" s="32"/>
      <c r="AB107" s="264">
        <v>-67</v>
      </c>
      <c r="AC107" s="264">
        <v>-27</v>
      </c>
      <c r="AD107" s="264">
        <v>-58</v>
      </c>
      <c r="AE107" s="264">
        <v>-72</v>
      </c>
      <c r="AF107" s="264">
        <v>-63</v>
      </c>
      <c r="AG107" s="265">
        <v>30</v>
      </c>
    </row>
    <row r="108" spans="2:33" x14ac:dyDescent="0.3">
      <c r="B108" s="199">
        <v>43930</v>
      </c>
      <c r="C108" s="117"/>
      <c r="D108" s="30"/>
      <c r="E108" s="41">
        <v>55639</v>
      </c>
      <c r="F108" s="41">
        <v>796088</v>
      </c>
      <c r="G108" s="30"/>
      <c r="H108" s="127">
        <v>6</v>
      </c>
      <c r="I108" s="122">
        <v>24</v>
      </c>
      <c r="J108" s="123">
        <v>456</v>
      </c>
      <c r="K108" s="124">
        <v>0.30624580255204836</v>
      </c>
      <c r="L108" s="123">
        <v>100</v>
      </c>
      <c r="M108" s="124">
        <v>0.96153846153846156</v>
      </c>
      <c r="N108" s="125">
        <v>556</v>
      </c>
      <c r="O108" s="126">
        <v>0.34902699309478968</v>
      </c>
      <c r="P108" s="32"/>
      <c r="Q108" s="123">
        <v>0</v>
      </c>
      <c r="R108" s="84">
        <f t="shared" si="3"/>
        <v>0</v>
      </c>
      <c r="S108" s="123">
        <v>0</v>
      </c>
      <c r="T108" s="84">
        <f t="shared" si="4"/>
        <v>0</v>
      </c>
      <c r="U108" s="79">
        <f t="shared" si="1"/>
        <v>0</v>
      </c>
      <c r="V108" s="123">
        <v>0</v>
      </c>
      <c r="W108" s="84">
        <f t="shared" si="5"/>
        <v>0</v>
      </c>
      <c r="X108" s="123">
        <v>0</v>
      </c>
      <c r="Y108" s="182">
        <f t="shared" si="6"/>
        <v>0</v>
      </c>
      <c r="Z108" s="80">
        <f t="shared" si="2"/>
        <v>0</v>
      </c>
      <c r="AA108" s="32"/>
      <c r="AB108" s="264">
        <v>-71</v>
      </c>
      <c r="AC108" s="264">
        <v>-28</v>
      </c>
      <c r="AD108" s="264">
        <v>-68</v>
      </c>
      <c r="AE108" s="264">
        <v>-78</v>
      </c>
      <c r="AF108" s="264">
        <v>-69</v>
      </c>
      <c r="AG108" s="265">
        <v>35</v>
      </c>
    </row>
    <row r="109" spans="2:33" x14ac:dyDescent="0.3">
      <c r="B109" s="199">
        <v>43931</v>
      </c>
      <c r="C109" s="117"/>
      <c r="D109" s="30"/>
      <c r="E109" s="41">
        <v>62341</v>
      </c>
      <c r="F109" s="41">
        <v>868863</v>
      </c>
      <c r="G109" s="30"/>
      <c r="H109" s="127">
        <v>1</v>
      </c>
      <c r="I109" s="122">
        <v>16</v>
      </c>
      <c r="J109" s="123">
        <v>342</v>
      </c>
      <c r="K109" s="124">
        <v>0.22906898861352981</v>
      </c>
      <c r="L109" s="123">
        <v>53</v>
      </c>
      <c r="M109" s="124">
        <v>0.47747747747747749</v>
      </c>
      <c r="N109" s="125">
        <v>395</v>
      </c>
      <c r="O109" s="126">
        <v>0.24625935162094764</v>
      </c>
      <c r="P109" s="32"/>
      <c r="Q109" s="123">
        <v>0</v>
      </c>
      <c r="R109" s="84">
        <f t="shared" si="3"/>
        <v>0</v>
      </c>
      <c r="S109" s="123">
        <v>0</v>
      </c>
      <c r="T109" s="84">
        <f t="shared" si="4"/>
        <v>0</v>
      </c>
      <c r="U109" s="79">
        <f t="shared" si="1"/>
        <v>0</v>
      </c>
      <c r="V109" s="123">
        <v>0</v>
      </c>
      <c r="W109" s="84">
        <f t="shared" si="5"/>
        <v>0</v>
      </c>
      <c r="X109" s="123">
        <v>0</v>
      </c>
      <c r="Y109" s="182">
        <f t="shared" si="6"/>
        <v>0</v>
      </c>
      <c r="Z109" s="80">
        <f t="shared" si="2"/>
        <v>0</v>
      </c>
      <c r="AA109" s="32"/>
      <c r="AB109" s="264">
        <v>-81</v>
      </c>
      <c r="AC109" s="264">
        <v>-45</v>
      </c>
      <c r="AD109" s="264">
        <v>-70</v>
      </c>
      <c r="AE109" s="264">
        <v>-85</v>
      </c>
      <c r="AF109" s="264">
        <v>-84</v>
      </c>
      <c r="AG109" s="265">
        <v>46</v>
      </c>
    </row>
    <row r="110" spans="2:33" x14ac:dyDescent="0.3">
      <c r="B110" s="199">
        <v>43932</v>
      </c>
      <c r="C110" s="117"/>
      <c r="D110" s="30"/>
      <c r="E110" s="41">
        <v>64192</v>
      </c>
      <c r="F110" s="41">
        <v>883798</v>
      </c>
      <c r="G110" s="30"/>
      <c r="H110" s="127">
        <v>0</v>
      </c>
      <c r="I110" s="122">
        <v>22</v>
      </c>
      <c r="J110" s="123">
        <v>350</v>
      </c>
      <c r="K110" s="124">
        <v>0.38167938931297712</v>
      </c>
      <c r="L110" s="123">
        <v>31</v>
      </c>
      <c r="M110" s="124">
        <v>0.57407407407407407</v>
      </c>
      <c r="N110" s="125">
        <v>381</v>
      </c>
      <c r="O110" s="126">
        <v>0.39237899073120497</v>
      </c>
      <c r="P110" s="32"/>
      <c r="Q110" s="127">
        <v>0</v>
      </c>
      <c r="R110" s="84">
        <f t="shared" si="3"/>
        <v>0</v>
      </c>
      <c r="S110" s="127">
        <v>0</v>
      </c>
      <c r="T110" s="88">
        <f t="shared" si="4"/>
        <v>0</v>
      </c>
      <c r="U110" s="89">
        <f t="shared" si="1"/>
        <v>0</v>
      </c>
      <c r="V110" s="127">
        <v>0</v>
      </c>
      <c r="W110" s="127">
        <f t="shared" si="5"/>
        <v>0</v>
      </c>
      <c r="X110" s="127">
        <v>0</v>
      </c>
      <c r="Y110" s="182">
        <f t="shared" si="6"/>
        <v>0</v>
      </c>
      <c r="Z110" s="90">
        <f t="shared" si="2"/>
        <v>0</v>
      </c>
      <c r="AA110" s="32"/>
      <c r="AB110" s="264">
        <v>-78</v>
      </c>
      <c r="AC110" s="264">
        <v>-40</v>
      </c>
      <c r="AD110" s="264">
        <v>-73</v>
      </c>
      <c r="AE110" s="264">
        <v>-77</v>
      </c>
      <c r="AF110" s="264">
        <v>-58</v>
      </c>
      <c r="AG110" s="265">
        <v>26</v>
      </c>
    </row>
    <row r="111" spans="2:33" x14ac:dyDescent="0.3">
      <c r="B111" s="199">
        <v>43933</v>
      </c>
      <c r="C111" s="117"/>
      <c r="D111" s="30"/>
      <c r="E111" s="41">
        <v>65035</v>
      </c>
      <c r="F111" s="41">
        <v>903387</v>
      </c>
      <c r="G111" s="30"/>
      <c r="H111" s="127">
        <v>0</v>
      </c>
      <c r="I111" s="122">
        <v>21</v>
      </c>
      <c r="J111" s="123">
        <v>336</v>
      </c>
      <c r="K111" s="124">
        <v>0.37333333333333335</v>
      </c>
      <c r="L111" s="123">
        <v>16</v>
      </c>
      <c r="M111" s="124">
        <v>0.44444444444444442</v>
      </c>
      <c r="N111" s="125">
        <v>352</v>
      </c>
      <c r="O111" s="126">
        <v>0.37606837606837606</v>
      </c>
      <c r="P111" s="32"/>
      <c r="Q111" s="127">
        <v>0</v>
      </c>
      <c r="R111" s="84">
        <f t="shared" si="3"/>
        <v>0</v>
      </c>
      <c r="S111" s="127">
        <v>0</v>
      </c>
      <c r="T111" s="88">
        <f t="shared" si="4"/>
        <v>0</v>
      </c>
      <c r="U111" s="89">
        <f t="shared" si="1"/>
        <v>0</v>
      </c>
      <c r="V111" s="127">
        <v>0</v>
      </c>
      <c r="W111" s="127">
        <f t="shared" si="5"/>
        <v>0</v>
      </c>
      <c r="X111" s="127">
        <v>0</v>
      </c>
      <c r="Y111" s="182">
        <f t="shared" si="6"/>
        <v>0</v>
      </c>
      <c r="Z111" s="90">
        <f t="shared" si="2"/>
        <v>0</v>
      </c>
      <c r="AA111" s="32"/>
      <c r="AB111" s="264">
        <v>-86</v>
      </c>
      <c r="AC111" s="264">
        <v>-83</v>
      </c>
      <c r="AD111" s="264">
        <v>-79</v>
      </c>
      <c r="AE111" s="264">
        <v>-81</v>
      </c>
      <c r="AF111" s="264">
        <v>-56</v>
      </c>
      <c r="AG111" s="265">
        <v>23</v>
      </c>
    </row>
    <row r="112" spans="2:33" x14ac:dyDescent="0.3">
      <c r="B112" s="199">
        <v>43934</v>
      </c>
      <c r="C112" s="117"/>
      <c r="D112" s="30"/>
      <c r="E112" s="41">
        <v>65410</v>
      </c>
      <c r="F112" s="41">
        <v>909653</v>
      </c>
      <c r="G112" s="30"/>
      <c r="H112" s="127">
        <v>2</v>
      </c>
      <c r="I112" s="122">
        <v>17</v>
      </c>
      <c r="J112" s="123">
        <v>464</v>
      </c>
      <c r="K112" s="124">
        <v>0.31266846361185985</v>
      </c>
      <c r="L112" s="123">
        <v>69</v>
      </c>
      <c r="M112" s="124">
        <v>0.68316831683168322</v>
      </c>
      <c r="N112" s="125">
        <v>533</v>
      </c>
      <c r="O112" s="126">
        <v>0.33627760252365929</v>
      </c>
      <c r="P112" s="32"/>
      <c r="Q112" s="123">
        <v>131</v>
      </c>
      <c r="R112" s="84">
        <f t="shared" si="3"/>
        <v>0.20826709062003179</v>
      </c>
      <c r="S112" s="123">
        <v>38</v>
      </c>
      <c r="T112" s="84">
        <f t="shared" si="4"/>
        <v>0.35514018691588783</v>
      </c>
      <c r="U112" s="79">
        <f t="shared" si="1"/>
        <v>169</v>
      </c>
      <c r="V112" s="123">
        <v>0</v>
      </c>
      <c r="W112" s="84">
        <f t="shared" si="5"/>
        <v>0</v>
      </c>
      <c r="X112" s="123">
        <v>3</v>
      </c>
      <c r="Y112" s="182">
        <f t="shared" si="6"/>
        <v>0.23076923076923078</v>
      </c>
      <c r="Z112" s="80">
        <f t="shared" si="2"/>
        <v>3</v>
      </c>
      <c r="AA112" s="32"/>
      <c r="AB112" s="264">
        <v>-75</v>
      </c>
      <c r="AC112" s="264">
        <v>-44</v>
      </c>
      <c r="AD112" s="264">
        <v>-67</v>
      </c>
      <c r="AE112" s="264">
        <v>-80</v>
      </c>
      <c r="AF112" s="264">
        <v>-72</v>
      </c>
      <c r="AG112" s="265">
        <v>37</v>
      </c>
    </row>
    <row r="113" spans="2:33" x14ac:dyDescent="0.3">
      <c r="B113" s="199">
        <v>43935</v>
      </c>
      <c r="C113" s="117"/>
      <c r="D113" s="30"/>
      <c r="E113" s="41">
        <v>69114</v>
      </c>
      <c r="F113" s="41">
        <v>938821</v>
      </c>
      <c r="G113" s="30"/>
      <c r="H113" s="127">
        <v>10</v>
      </c>
      <c r="I113" s="122">
        <v>28</v>
      </c>
      <c r="J113" s="123">
        <v>1020</v>
      </c>
      <c r="K113" s="124">
        <v>0.68502350570852921</v>
      </c>
      <c r="L113" s="123">
        <v>100</v>
      </c>
      <c r="M113" s="124">
        <v>0.90909090909090906</v>
      </c>
      <c r="N113" s="125">
        <v>1120</v>
      </c>
      <c r="O113" s="126">
        <v>0.70043777360850534</v>
      </c>
      <c r="P113" s="32"/>
      <c r="Q113" s="123">
        <v>106</v>
      </c>
      <c r="R113" s="84">
        <f t="shared" si="3"/>
        <v>0.16852146263910969</v>
      </c>
      <c r="S113" s="123">
        <v>26</v>
      </c>
      <c r="T113" s="84">
        <f t="shared" si="4"/>
        <v>0.24299065420560748</v>
      </c>
      <c r="U113" s="79">
        <f t="shared" si="1"/>
        <v>132</v>
      </c>
      <c r="V113" s="123">
        <v>0</v>
      </c>
      <c r="W113" s="84">
        <f t="shared" si="5"/>
        <v>0</v>
      </c>
      <c r="X113" s="123">
        <v>2</v>
      </c>
      <c r="Y113" s="182">
        <f t="shared" si="6"/>
        <v>0.15384615384615385</v>
      </c>
      <c r="Z113" s="80">
        <f t="shared" si="2"/>
        <v>2</v>
      </c>
      <c r="AA113" s="32"/>
      <c r="AB113" s="264">
        <v>-68</v>
      </c>
      <c r="AC113" s="264">
        <v>-33</v>
      </c>
      <c r="AD113" s="264">
        <v>-61</v>
      </c>
      <c r="AE113" s="264">
        <v>-73</v>
      </c>
      <c r="AF113" s="264">
        <v>-62</v>
      </c>
      <c r="AG113" s="265">
        <v>31</v>
      </c>
    </row>
    <row r="114" spans="2:33" x14ac:dyDescent="0.3">
      <c r="B114" s="199">
        <v>43936</v>
      </c>
      <c r="C114" s="117"/>
      <c r="D114" s="30"/>
      <c r="E114" s="41">
        <v>74055</v>
      </c>
      <c r="F114" s="41">
        <v>980592</v>
      </c>
      <c r="G114" s="30"/>
      <c r="H114" s="127">
        <v>14</v>
      </c>
      <c r="I114" s="122">
        <v>18</v>
      </c>
      <c r="J114" s="123">
        <v>1019</v>
      </c>
      <c r="K114" s="124">
        <v>0.68389261744966445</v>
      </c>
      <c r="L114" s="123">
        <v>97</v>
      </c>
      <c r="M114" s="124">
        <v>0.81512605042016806</v>
      </c>
      <c r="N114" s="125">
        <v>1116</v>
      </c>
      <c r="O114" s="126">
        <v>0.69359850839030457</v>
      </c>
      <c r="P114" s="32"/>
      <c r="Q114" s="123">
        <v>123</v>
      </c>
      <c r="R114" s="84">
        <f t="shared" si="3"/>
        <v>0.19554848966613672</v>
      </c>
      <c r="S114" s="123">
        <v>36</v>
      </c>
      <c r="T114" s="84">
        <f t="shared" si="4"/>
        <v>0.3364485981308411</v>
      </c>
      <c r="U114" s="79">
        <f t="shared" si="1"/>
        <v>159</v>
      </c>
      <c r="V114" s="123">
        <v>0</v>
      </c>
      <c r="W114" s="84">
        <f t="shared" si="5"/>
        <v>0</v>
      </c>
      <c r="X114" s="123">
        <v>6</v>
      </c>
      <c r="Y114" s="182">
        <f t="shared" si="6"/>
        <v>0.46153846153846156</v>
      </c>
      <c r="Z114" s="80">
        <f t="shared" si="2"/>
        <v>6</v>
      </c>
      <c r="AA114" s="32"/>
      <c r="AB114" s="264">
        <v>-69</v>
      </c>
      <c r="AC114" s="264">
        <v>-35</v>
      </c>
      <c r="AD114" s="264">
        <v>-62</v>
      </c>
      <c r="AE114" s="264">
        <v>-73</v>
      </c>
      <c r="AF114" s="264">
        <v>-63</v>
      </c>
      <c r="AG114" s="265">
        <v>32</v>
      </c>
    </row>
    <row r="115" spans="2:33" x14ac:dyDescent="0.3">
      <c r="B115" s="199">
        <v>43937</v>
      </c>
      <c r="C115" s="117"/>
      <c r="D115" s="30"/>
      <c r="E115" s="41">
        <v>79131</v>
      </c>
      <c r="F115" s="41">
        <v>1018244</v>
      </c>
      <c r="G115" s="30"/>
      <c r="H115" s="127">
        <v>7</v>
      </c>
      <c r="I115" s="122">
        <v>24</v>
      </c>
      <c r="J115" s="123">
        <v>1019</v>
      </c>
      <c r="K115" s="124">
        <v>0.68435191403626594</v>
      </c>
      <c r="L115" s="123">
        <v>89</v>
      </c>
      <c r="M115" s="124">
        <v>0.85576923076923073</v>
      </c>
      <c r="N115" s="125">
        <v>1108</v>
      </c>
      <c r="O115" s="126">
        <v>0.69554300062774643</v>
      </c>
      <c r="P115" s="32"/>
      <c r="Q115" s="123">
        <v>130</v>
      </c>
      <c r="R115" s="84">
        <f t="shared" si="3"/>
        <v>0.2066772655007949</v>
      </c>
      <c r="S115" s="123">
        <v>31</v>
      </c>
      <c r="T115" s="84">
        <f t="shared" si="4"/>
        <v>0.28971962616822428</v>
      </c>
      <c r="U115" s="79">
        <f t="shared" si="1"/>
        <v>161</v>
      </c>
      <c r="V115" s="123">
        <v>0</v>
      </c>
      <c r="W115" s="84">
        <f t="shared" si="5"/>
        <v>0</v>
      </c>
      <c r="X115" s="123">
        <v>3</v>
      </c>
      <c r="Y115" s="182">
        <f t="shared" si="6"/>
        <v>0.23076923076923078</v>
      </c>
      <c r="Z115" s="80">
        <f t="shared" si="2"/>
        <v>3</v>
      </c>
      <c r="AA115" s="32"/>
      <c r="AB115" s="264">
        <v>-69</v>
      </c>
      <c r="AC115" s="264">
        <v>-34</v>
      </c>
      <c r="AD115" s="264">
        <v>-64</v>
      </c>
      <c r="AE115" s="264">
        <v>-75</v>
      </c>
      <c r="AF115" s="264">
        <v>-63</v>
      </c>
      <c r="AG115" s="265">
        <v>33</v>
      </c>
    </row>
    <row r="116" spans="2:33" x14ac:dyDescent="0.3">
      <c r="B116" s="199">
        <v>43938</v>
      </c>
      <c r="C116" s="117"/>
      <c r="D116" s="30"/>
      <c r="E116" s="41">
        <v>82230</v>
      </c>
      <c r="F116" s="41">
        <v>1045187</v>
      </c>
      <c r="G116" s="30"/>
      <c r="H116" s="127">
        <v>9</v>
      </c>
      <c r="I116" s="122">
        <v>18</v>
      </c>
      <c r="J116" s="123">
        <v>1020</v>
      </c>
      <c r="K116" s="124">
        <v>0.68318821165438715</v>
      </c>
      <c r="L116" s="123">
        <v>85</v>
      </c>
      <c r="M116" s="124">
        <v>0.76576576576576572</v>
      </c>
      <c r="N116" s="125">
        <v>1105</v>
      </c>
      <c r="O116" s="126">
        <v>0.68890274314214461</v>
      </c>
      <c r="P116" s="32"/>
      <c r="Q116" s="123">
        <v>84</v>
      </c>
      <c r="R116" s="84">
        <f t="shared" si="3"/>
        <v>0.13354531001589826</v>
      </c>
      <c r="S116" s="123">
        <v>28</v>
      </c>
      <c r="T116" s="84">
        <f t="shared" si="4"/>
        <v>0.26168224299065418</v>
      </c>
      <c r="U116" s="79">
        <f t="shared" si="1"/>
        <v>112</v>
      </c>
      <c r="V116" s="123">
        <v>1</v>
      </c>
      <c r="W116" s="84">
        <f t="shared" si="5"/>
        <v>1</v>
      </c>
      <c r="X116" s="123">
        <v>3</v>
      </c>
      <c r="Y116" s="182">
        <f t="shared" si="6"/>
        <v>0.23076923076923078</v>
      </c>
      <c r="Z116" s="80">
        <f t="shared" si="2"/>
        <v>4</v>
      </c>
      <c r="AA116" s="32"/>
      <c r="AB116" s="264">
        <v>-69</v>
      </c>
      <c r="AC116" s="264">
        <v>-30</v>
      </c>
      <c r="AD116" s="264">
        <v>-58</v>
      </c>
      <c r="AE116" s="264">
        <v>-73</v>
      </c>
      <c r="AF116" s="264">
        <v>-62</v>
      </c>
      <c r="AG116" s="265">
        <v>35</v>
      </c>
    </row>
    <row r="117" spans="2:33" x14ac:dyDescent="0.3">
      <c r="B117" s="199">
        <v>43939</v>
      </c>
      <c r="C117" s="117"/>
      <c r="D117" s="30"/>
      <c r="E117" s="41">
        <v>84836</v>
      </c>
      <c r="F117" s="41">
        <v>1079347</v>
      </c>
      <c r="G117" s="30"/>
      <c r="H117" s="127">
        <v>10</v>
      </c>
      <c r="I117" s="122">
        <v>24</v>
      </c>
      <c r="J117" s="123">
        <v>646</v>
      </c>
      <c r="K117" s="124">
        <v>0.70447110141766633</v>
      </c>
      <c r="L117" s="123">
        <v>38</v>
      </c>
      <c r="M117" s="124">
        <v>0.70370370370370372</v>
      </c>
      <c r="N117" s="125">
        <v>684</v>
      </c>
      <c r="O117" s="126">
        <v>0.70442842430484032</v>
      </c>
      <c r="P117" s="32"/>
      <c r="Q117" s="127">
        <v>0</v>
      </c>
      <c r="R117" s="84">
        <f t="shared" si="3"/>
        <v>0</v>
      </c>
      <c r="S117" s="127">
        <v>0</v>
      </c>
      <c r="T117" s="88">
        <f t="shared" si="4"/>
        <v>0</v>
      </c>
      <c r="U117" s="89">
        <f t="shared" si="1"/>
        <v>0</v>
      </c>
      <c r="V117" s="127">
        <v>0</v>
      </c>
      <c r="W117" s="127">
        <f t="shared" si="5"/>
        <v>0</v>
      </c>
      <c r="X117" s="127">
        <v>0</v>
      </c>
      <c r="Y117" s="182">
        <f t="shared" si="6"/>
        <v>0</v>
      </c>
      <c r="Z117" s="90">
        <f t="shared" si="2"/>
        <v>0</v>
      </c>
      <c r="AA117" s="32"/>
      <c r="AB117" s="264">
        <v>-72</v>
      </c>
      <c r="AC117" s="264">
        <v>-40</v>
      </c>
      <c r="AD117" s="264">
        <v>-63</v>
      </c>
      <c r="AE117" s="264">
        <v>-70</v>
      </c>
      <c r="AF117" s="264">
        <v>-49</v>
      </c>
      <c r="AG117" s="265">
        <v>22</v>
      </c>
    </row>
    <row r="118" spans="2:33" x14ac:dyDescent="0.3">
      <c r="B118" s="199">
        <v>43940</v>
      </c>
      <c r="C118" s="117"/>
      <c r="D118" s="30"/>
      <c r="E118" s="41">
        <v>85279</v>
      </c>
      <c r="F118" s="41">
        <v>1083062</v>
      </c>
      <c r="G118" s="30"/>
      <c r="H118" s="127">
        <v>8</v>
      </c>
      <c r="I118" s="122">
        <v>18</v>
      </c>
      <c r="J118" s="123">
        <v>629</v>
      </c>
      <c r="K118" s="124">
        <v>0.69888888888888889</v>
      </c>
      <c r="L118" s="123">
        <v>29</v>
      </c>
      <c r="M118" s="124">
        <v>0.80555555555555558</v>
      </c>
      <c r="N118" s="125">
        <v>658</v>
      </c>
      <c r="O118" s="126">
        <v>0.70299145299145294</v>
      </c>
      <c r="P118" s="32"/>
      <c r="Q118" s="127">
        <v>0</v>
      </c>
      <c r="R118" s="84">
        <f t="shared" si="3"/>
        <v>0</v>
      </c>
      <c r="S118" s="127">
        <v>0</v>
      </c>
      <c r="T118" s="88">
        <f t="shared" si="4"/>
        <v>0</v>
      </c>
      <c r="U118" s="89">
        <f t="shared" si="1"/>
        <v>0</v>
      </c>
      <c r="V118" s="127">
        <v>0</v>
      </c>
      <c r="W118" s="127">
        <f t="shared" si="5"/>
        <v>0</v>
      </c>
      <c r="X118" s="127">
        <v>0</v>
      </c>
      <c r="Y118" s="182">
        <f t="shared" si="6"/>
        <v>0</v>
      </c>
      <c r="Z118" s="90">
        <f t="shared" si="2"/>
        <v>0</v>
      </c>
      <c r="AA118" s="32"/>
      <c r="AB118" s="264">
        <v>-78</v>
      </c>
      <c r="AC118" s="264">
        <v>-53</v>
      </c>
      <c r="AD118" s="264">
        <v>-70</v>
      </c>
      <c r="AE118" s="264">
        <v>-75</v>
      </c>
      <c r="AF118" s="264">
        <v>-47</v>
      </c>
      <c r="AG118" s="265">
        <v>20</v>
      </c>
    </row>
    <row r="119" spans="2:33" x14ac:dyDescent="0.3">
      <c r="B119" s="199">
        <v>43941</v>
      </c>
      <c r="C119" s="117"/>
      <c r="D119" s="30"/>
      <c r="E119" s="41">
        <v>85591</v>
      </c>
      <c r="F119" s="41">
        <v>1085824</v>
      </c>
      <c r="G119" s="30"/>
      <c r="H119" s="127">
        <v>10</v>
      </c>
      <c r="I119" s="122">
        <v>27</v>
      </c>
      <c r="J119" s="123">
        <v>1028</v>
      </c>
      <c r="K119" s="124">
        <v>0.69272237196765496</v>
      </c>
      <c r="L119" s="123">
        <v>82</v>
      </c>
      <c r="M119" s="124">
        <v>0.81188118811881194</v>
      </c>
      <c r="N119" s="125">
        <v>1110</v>
      </c>
      <c r="O119" s="126">
        <v>0.70031545741324919</v>
      </c>
      <c r="P119" s="32"/>
      <c r="Q119" s="123">
        <v>107</v>
      </c>
      <c r="R119" s="84">
        <f t="shared" si="3"/>
        <v>0.17011128775834658</v>
      </c>
      <c r="S119" s="123">
        <v>34</v>
      </c>
      <c r="T119" s="84">
        <f t="shared" si="4"/>
        <v>0.31775700934579437</v>
      </c>
      <c r="U119" s="79">
        <f t="shared" si="1"/>
        <v>141</v>
      </c>
      <c r="V119" s="123">
        <v>0</v>
      </c>
      <c r="W119" s="84">
        <f t="shared" si="5"/>
        <v>0</v>
      </c>
      <c r="X119" s="123">
        <v>2</v>
      </c>
      <c r="Y119" s="182">
        <f t="shared" si="6"/>
        <v>0.15384615384615385</v>
      </c>
      <c r="Z119" s="80">
        <f t="shared" si="2"/>
        <v>2</v>
      </c>
      <c r="AA119" s="32"/>
      <c r="AB119" s="264">
        <v>-69</v>
      </c>
      <c r="AC119" s="264">
        <v>-44</v>
      </c>
      <c r="AD119" s="264">
        <v>-66</v>
      </c>
      <c r="AE119" s="264">
        <v>-77</v>
      </c>
      <c r="AF119" s="264">
        <v>-60</v>
      </c>
      <c r="AG119" s="265">
        <v>32</v>
      </c>
    </row>
    <row r="120" spans="2:33" x14ac:dyDescent="0.3">
      <c r="B120" s="199">
        <v>43942</v>
      </c>
      <c r="C120" s="117"/>
      <c r="D120" s="30"/>
      <c r="E120" s="41">
        <v>87778</v>
      </c>
      <c r="F120" s="41">
        <v>1112312</v>
      </c>
      <c r="G120" s="30"/>
      <c r="H120" s="127">
        <v>12</v>
      </c>
      <c r="I120" s="122">
        <v>18</v>
      </c>
      <c r="J120" s="123">
        <v>1030</v>
      </c>
      <c r="K120" s="124">
        <v>0.69173942243116182</v>
      </c>
      <c r="L120" s="123">
        <v>112</v>
      </c>
      <c r="M120" s="124">
        <v>1.0181818181818181</v>
      </c>
      <c r="N120" s="125">
        <v>1142</v>
      </c>
      <c r="O120" s="126">
        <v>0.71419637273295811</v>
      </c>
      <c r="P120" s="32"/>
      <c r="Q120" s="123">
        <v>116</v>
      </c>
      <c r="R120" s="84">
        <f t="shared" si="3"/>
        <v>0.18441971383147854</v>
      </c>
      <c r="S120" s="123">
        <v>38</v>
      </c>
      <c r="T120" s="84">
        <f t="shared" si="4"/>
        <v>0.35514018691588783</v>
      </c>
      <c r="U120" s="79">
        <f t="shared" si="1"/>
        <v>154</v>
      </c>
      <c r="V120" s="123">
        <v>0</v>
      </c>
      <c r="W120" s="84">
        <f t="shared" si="5"/>
        <v>0</v>
      </c>
      <c r="X120" s="123">
        <v>4</v>
      </c>
      <c r="Y120" s="182">
        <f t="shared" si="6"/>
        <v>0.30769230769230771</v>
      </c>
      <c r="Z120" s="80">
        <f t="shared" si="2"/>
        <v>4</v>
      </c>
      <c r="AA120" s="32"/>
      <c r="AB120" s="264">
        <v>-66</v>
      </c>
      <c r="AC120" s="264">
        <v>-36</v>
      </c>
      <c r="AD120" s="264">
        <v>-58</v>
      </c>
      <c r="AE120" s="264">
        <v>-74</v>
      </c>
      <c r="AF120" s="264">
        <v>-60</v>
      </c>
      <c r="AG120" s="265">
        <v>31</v>
      </c>
    </row>
    <row r="121" spans="2:33" x14ac:dyDescent="0.3">
      <c r="B121" s="199">
        <v>43943</v>
      </c>
      <c r="C121" s="117"/>
      <c r="D121" s="30"/>
      <c r="E121" s="41">
        <v>90013</v>
      </c>
      <c r="F121" s="41">
        <v>1132572</v>
      </c>
      <c r="G121" s="30"/>
      <c r="H121" s="127">
        <v>11</v>
      </c>
      <c r="I121" s="122">
        <v>20</v>
      </c>
      <c r="J121" s="123">
        <v>1031</v>
      </c>
      <c r="K121" s="124">
        <v>0.6919463087248322</v>
      </c>
      <c r="L121" s="123">
        <v>104</v>
      </c>
      <c r="M121" s="124">
        <v>0.87394957983193278</v>
      </c>
      <c r="N121" s="125">
        <v>1135</v>
      </c>
      <c r="O121" s="126">
        <v>0.70540708514605344</v>
      </c>
      <c r="P121" s="32"/>
      <c r="Q121" s="123">
        <v>141</v>
      </c>
      <c r="R121" s="84">
        <f t="shared" si="3"/>
        <v>0.22416534181240064</v>
      </c>
      <c r="S121" s="123">
        <v>45</v>
      </c>
      <c r="T121" s="84">
        <f t="shared" si="4"/>
        <v>0.42056074766355139</v>
      </c>
      <c r="U121" s="79">
        <f t="shared" si="1"/>
        <v>186</v>
      </c>
      <c r="V121" s="123">
        <v>0</v>
      </c>
      <c r="W121" s="84">
        <f t="shared" si="5"/>
        <v>0</v>
      </c>
      <c r="X121" s="123">
        <v>2</v>
      </c>
      <c r="Y121" s="182">
        <f t="shared" si="6"/>
        <v>0.15384615384615385</v>
      </c>
      <c r="Z121" s="80">
        <f t="shared" si="2"/>
        <v>2</v>
      </c>
      <c r="AA121" s="32"/>
      <c r="AB121" s="264">
        <v>-67</v>
      </c>
      <c r="AC121" s="264">
        <v>-38</v>
      </c>
      <c r="AD121" s="264">
        <v>-52</v>
      </c>
      <c r="AE121" s="264">
        <v>-73</v>
      </c>
      <c r="AF121" s="264">
        <v>-60</v>
      </c>
      <c r="AG121" s="265">
        <v>30</v>
      </c>
    </row>
    <row r="122" spans="2:33" x14ac:dyDescent="0.3">
      <c r="B122" s="199">
        <v>43944</v>
      </c>
      <c r="C122" s="117"/>
      <c r="D122" s="30"/>
      <c r="E122" s="41">
        <v>91597</v>
      </c>
      <c r="F122" s="41">
        <v>1145660</v>
      </c>
      <c r="G122" s="30"/>
      <c r="H122" s="127">
        <v>10</v>
      </c>
      <c r="I122" s="122">
        <v>28</v>
      </c>
      <c r="J122" s="123">
        <v>1022</v>
      </c>
      <c r="K122" s="124">
        <v>0.68636668905305576</v>
      </c>
      <c r="L122" s="123">
        <v>85</v>
      </c>
      <c r="M122" s="124">
        <v>0.81730769230769229</v>
      </c>
      <c r="N122" s="125">
        <v>1107</v>
      </c>
      <c r="O122" s="126">
        <v>0.69491525423728817</v>
      </c>
      <c r="P122" s="32"/>
      <c r="Q122" s="123">
        <v>147</v>
      </c>
      <c r="R122" s="84">
        <f t="shared" si="3"/>
        <v>0.23370429252782193</v>
      </c>
      <c r="S122" s="123">
        <v>40</v>
      </c>
      <c r="T122" s="84">
        <f t="shared" si="4"/>
        <v>0.37383177570093457</v>
      </c>
      <c r="U122" s="79">
        <f t="shared" si="1"/>
        <v>187</v>
      </c>
      <c r="V122" s="123">
        <v>1</v>
      </c>
      <c r="W122" s="84">
        <f t="shared" si="5"/>
        <v>1</v>
      </c>
      <c r="X122" s="123">
        <v>7</v>
      </c>
      <c r="Y122" s="182">
        <f t="shared" si="6"/>
        <v>0.53846153846153844</v>
      </c>
      <c r="Z122" s="80">
        <f t="shared" si="2"/>
        <v>8</v>
      </c>
      <c r="AA122" s="32"/>
      <c r="AB122" s="264">
        <v>-65</v>
      </c>
      <c r="AC122" s="264">
        <v>-36</v>
      </c>
      <c r="AD122" s="264">
        <v>-47</v>
      </c>
      <c r="AE122" s="264">
        <v>-73</v>
      </c>
      <c r="AF122" s="264">
        <v>-60</v>
      </c>
      <c r="AG122" s="265">
        <v>30</v>
      </c>
    </row>
    <row r="123" spans="2:33" x14ac:dyDescent="0.3">
      <c r="B123" s="199">
        <v>43945</v>
      </c>
      <c r="C123" s="117"/>
      <c r="D123" s="30"/>
      <c r="E123" s="41">
        <v>93309</v>
      </c>
      <c r="F123" s="41">
        <v>1162159</v>
      </c>
      <c r="G123" s="30"/>
      <c r="H123" s="127">
        <v>8</v>
      </c>
      <c r="I123" s="122">
        <v>23</v>
      </c>
      <c r="J123" s="123">
        <v>1030</v>
      </c>
      <c r="K123" s="124">
        <v>0.68988613529805765</v>
      </c>
      <c r="L123" s="123">
        <v>87</v>
      </c>
      <c r="M123" s="124">
        <v>0.78378378378378377</v>
      </c>
      <c r="N123" s="125">
        <v>1117</v>
      </c>
      <c r="O123" s="126">
        <v>0.69638403990024933</v>
      </c>
      <c r="P123" s="32"/>
      <c r="Q123" s="123">
        <v>145</v>
      </c>
      <c r="R123" s="84">
        <f t="shared" si="3"/>
        <v>0.23052464228934816</v>
      </c>
      <c r="S123" s="123">
        <v>18</v>
      </c>
      <c r="T123" s="84">
        <f t="shared" si="4"/>
        <v>0.16822429906542055</v>
      </c>
      <c r="U123" s="79">
        <f t="shared" si="1"/>
        <v>163</v>
      </c>
      <c r="V123" s="123">
        <v>6</v>
      </c>
      <c r="W123" s="84">
        <f t="shared" si="5"/>
        <v>6</v>
      </c>
      <c r="X123" s="123">
        <v>3</v>
      </c>
      <c r="Y123" s="182">
        <f t="shared" si="6"/>
        <v>0.23076923076923078</v>
      </c>
      <c r="Z123" s="80">
        <f t="shared" si="2"/>
        <v>9</v>
      </c>
      <c r="AA123" s="32"/>
      <c r="AB123" s="264">
        <v>-68</v>
      </c>
      <c r="AC123" s="264">
        <v>-33</v>
      </c>
      <c r="AD123" s="264">
        <v>-54</v>
      </c>
      <c r="AE123" s="264">
        <v>-73</v>
      </c>
      <c r="AF123" s="264">
        <v>-59</v>
      </c>
      <c r="AG123" s="265">
        <v>33</v>
      </c>
    </row>
    <row r="124" spans="2:33" x14ac:dyDescent="0.3">
      <c r="B124" s="199">
        <v>43946</v>
      </c>
      <c r="C124" s="117"/>
      <c r="D124" s="30"/>
      <c r="E124" s="41">
        <v>94752</v>
      </c>
      <c r="F124" s="41">
        <v>1178380</v>
      </c>
      <c r="G124" s="30"/>
      <c r="H124" s="127">
        <v>10</v>
      </c>
      <c r="I124" s="122">
        <v>18</v>
      </c>
      <c r="J124" s="123">
        <v>640</v>
      </c>
      <c r="K124" s="124">
        <v>0.69792802617230099</v>
      </c>
      <c r="L124" s="123">
        <v>41</v>
      </c>
      <c r="M124" s="124">
        <v>0.7592592592592593</v>
      </c>
      <c r="N124" s="125">
        <v>681</v>
      </c>
      <c r="O124" s="126">
        <v>0.7013388259526262</v>
      </c>
      <c r="P124" s="32"/>
      <c r="Q124" s="127">
        <v>0</v>
      </c>
      <c r="R124" s="84">
        <f t="shared" si="3"/>
        <v>0</v>
      </c>
      <c r="S124" s="127">
        <v>0</v>
      </c>
      <c r="T124" s="88">
        <f t="shared" si="4"/>
        <v>0</v>
      </c>
      <c r="U124" s="89">
        <f t="shared" si="1"/>
        <v>0</v>
      </c>
      <c r="V124" s="127">
        <v>0</v>
      </c>
      <c r="W124" s="127">
        <f t="shared" si="5"/>
        <v>0</v>
      </c>
      <c r="X124" s="127">
        <v>0</v>
      </c>
      <c r="Y124" s="182">
        <f t="shared" si="6"/>
        <v>0</v>
      </c>
      <c r="Z124" s="90">
        <f t="shared" si="2"/>
        <v>0</v>
      </c>
      <c r="AA124" s="32"/>
      <c r="AB124" s="264">
        <v>-73</v>
      </c>
      <c r="AC124" s="264">
        <v>-41</v>
      </c>
      <c r="AD124" s="264">
        <v>-64</v>
      </c>
      <c r="AE124" s="264">
        <v>-71</v>
      </c>
      <c r="AF124" s="264">
        <v>-51</v>
      </c>
      <c r="AG124" s="265">
        <v>23</v>
      </c>
    </row>
    <row r="125" spans="2:33" x14ac:dyDescent="0.3">
      <c r="B125" s="199">
        <v>43947</v>
      </c>
      <c r="C125" s="117"/>
      <c r="D125" s="30"/>
      <c r="E125" s="41">
        <v>94915</v>
      </c>
      <c r="F125" s="41">
        <v>1179816</v>
      </c>
      <c r="G125" s="30"/>
      <c r="H125" s="127">
        <v>10</v>
      </c>
      <c r="I125" s="122">
        <v>28</v>
      </c>
      <c r="J125" s="123">
        <v>629</v>
      </c>
      <c r="K125" s="124">
        <v>0.69888888888888889</v>
      </c>
      <c r="L125" s="123">
        <v>25</v>
      </c>
      <c r="M125" s="124">
        <v>0.69444444444444442</v>
      </c>
      <c r="N125" s="125">
        <v>654</v>
      </c>
      <c r="O125" s="126">
        <v>0.69871794871794868</v>
      </c>
      <c r="P125" s="32"/>
      <c r="Q125" s="127">
        <v>0</v>
      </c>
      <c r="R125" s="84">
        <f t="shared" si="3"/>
        <v>0</v>
      </c>
      <c r="S125" s="127">
        <v>0</v>
      </c>
      <c r="T125" s="88">
        <f t="shared" si="4"/>
        <v>0</v>
      </c>
      <c r="U125" s="89">
        <f t="shared" si="1"/>
        <v>0</v>
      </c>
      <c r="V125" s="127">
        <v>0</v>
      </c>
      <c r="W125" s="127">
        <f t="shared" si="5"/>
        <v>0</v>
      </c>
      <c r="X125" s="127">
        <v>0</v>
      </c>
      <c r="Y125" s="182">
        <f t="shared" si="6"/>
        <v>0</v>
      </c>
      <c r="Z125" s="90">
        <f t="shared" si="2"/>
        <v>0</v>
      </c>
      <c r="AA125" s="32"/>
      <c r="AB125" s="264">
        <v>-77</v>
      </c>
      <c r="AC125" s="264">
        <v>-50</v>
      </c>
      <c r="AD125" s="264">
        <v>-69</v>
      </c>
      <c r="AE125" s="264">
        <v>-74</v>
      </c>
      <c r="AF125" s="264">
        <v>-45</v>
      </c>
      <c r="AG125" s="265">
        <v>19</v>
      </c>
    </row>
    <row r="126" spans="2:33" x14ac:dyDescent="0.3">
      <c r="B126" s="199">
        <v>43948</v>
      </c>
      <c r="C126" s="117"/>
      <c r="D126" s="30"/>
      <c r="E126" s="41">
        <v>95058</v>
      </c>
      <c r="F126" s="41">
        <v>1180769</v>
      </c>
      <c r="G126" s="30"/>
      <c r="H126" s="127">
        <v>8</v>
      </c>
      <c r="I126" s="122">
        <v>25</v>
      </c>
      <c r="J126" s="123">
        <v>1028</v>
      </c>
      <c r="K126" s="124">
        <v>0.69272237196765496</v>
      </c>
      <c r="L126" s="123">
        <v>84</v>
      </c>
      <c r="M126" s="124">
        <v>0.83168316831683164</v>
      </c>
      <c r="N126" s="125">
        <v>1112</v>
      </c>
      <c r="O126" s="126"/>
      <c r="P126" s="32"/>
      <c r="Q126" s="123">
        <v>163</v>
      </c>
      <c r="R126" s="84">
        <f t="shared" si="3"/>
        <v>0.25914149443561207</v>
      </c>
      <c r="S126" s="123">
        <v>93</v>
      </c>
      <c r="T126" s="84">
        <f t="shared" si="4"/>
        <v>0.86915887850467288</v>
      </c>
      <c r="U126" s="79">
        <f t="shared" si="1"/>
        <v>256</v>
      </c>
      <c r="V126" s="123">
        <v>0</v>
      </c>
      <c r="W126" s="84">
        <f t="shared" si="5"/>
        <v>0</v>
      </c>
      <c r="X126" s="123">
        <v>10</v>
      </c>
      <c r="Y126" s="182">
        <f t="shared" si="6"/>
        <v>0.76923076923076927</v>
      </c>
      <c r="Z126" s="80">
        <f t="shared" si="2"/>
        <v>10</v>
      </c>
      <c r="AA126" s="32"/>
      <c r="AB126" s="264">
        <v>-65</v>
      </c>
      <c r="AC126" s="264">
        <v>-37</v>
      </c>
      <c r="AD126" s="264">
        <v>-52</v>
      </c>
      <c r="AE126" s="264">
        <v>-73</v>
      </c>
      <c r="AF126" s="264">
        <v>-58</v>
      </c>
      <c r="AG126" s="265">
        <v>30</v>
      </c>
    </row>
    <row r="127" spans="2:33" x14ac:dyDescent="0.3">
      <c r="B127" s="199">
        <v>43949</v>
      </c>
      <c r="C127" s="117"/>
      <c r="D127" s="30"/>
      <c r="E127" s="41">
        <v>96389</v>
      </c>
      <c r="F127" s="41">
        <v>1191323</v>
      </c>
      <c r="G127" s="30"/>
      <c r="H127" s="127">
        <v>11</v>
      </c>
      <c r="I127" s="122">
        <v>29</v>
      </c>
      <c r="J127" s="123">
        <v>1030</v>
      </c>
      <c r="K127" s="124">
        <v>0.69173942243116182</v>
      </c>
      <c r="L127" s="123">
        <v>97</v>
      </c>
      <c r="M127" s="124">
        <v>0.88181818181818183</v>
      </c>
      <c r="N127" s="125">
        <v>1127</v>
      </c>
      <c r="O127" s="128"/>
      <c r="P127" s="128"/>
      <c r="Q127" s="123">
        <v>244</v>
      </c>
      <c r="R127" s="84">
        <f t="shared" si="3"/>
        <v>0.38791732909379967</v>
      </c>
      <c r="S127" s="123">
        <v>186</v>
      </c>
      <c r="T127" s="84">
        <f t="shared" ref="T127:T128" si="7">S127/$S$68</f>
        <v>1.7383177570093458</v>
      </c>
      <c r="U127" s="79">
        <f t="shared" ref="U127:U128" si="8">Q127+S127</f>
        <v>430</v>
      </c>
      <c r="V127" s="123">
        <v>0</v>
      </c>
      <c r="W127" s="84">
        <f t="shared" ref="W127:W128" si="9">V127/$V$68</f>
        <v>0</v>
      </c>
      <c r="X127" s="123">
        <v>3</v>
      </c>
      <c r="Y127" s="182">
        <f t="shared" ref="Y127:Y128" si="10">X127/$X$68</f>
        <v>0.23076923076923078</v>
      </c>
      <c r="Z127" s="80">
        <f t="shared" ref="Z127:Z128" si="11">V127+X127</f>
        <v>3</v>
      </c>
      <c r="AA127" s="128"/>
      <c r="AB127" s="264">
        <v>-63</v>
      </c>
      <c r="AC127" s="264">
        <v>-31</v>
      </c>
      <c r="AD127" s="264">
        <v>-50</v>
      </c>
      <c r="AE127" s="264">
        <v>-71</v>
      </c>
      <c r="AF127" s="264">
        <v>-58</v>
      </c>
      <c r="AG127" s="265">
        <v>27</v>
      </c>
    </row>
    <row r="128" spans="2:33" x14ac:dyDescent="0.3">
      <c r="B128" s="199">
        <v>43950</v>
      </c>
      <c r="C128" s="117"/>
      <c r="D128" s="30"/>
      <c r="E128" s="41">
        <v>97699</v>
      </c>
      <c r="F128" s="41">
        <v>1201387</v>
      </c>
      <c r="G128" s="30"/>
      <c r="H128" s="127">
        <v>9</v>
      </c>
      <c r="I128" s="122">
        <v>26</v>
      </c>
      <c r="J128" s="123">
        <v>1030</v>
      </c>
      <c r="K128" s="124">
        <v>0.6912751677852349</v>
      </c>
      <c r="L128" s="123">
        <v>106</v>
      </c>
      <c r="M128" s="124">
        <v>0.89075630252100846</v>
      </c>
      <c r="N128" s="125">
        <v>1136</v>
      </c>
      <c r="O128" s="128"/>
      <c r="P128" s="128"/>
      <c r="Q128" s="123">
        <v>246</v>
      </c>
      <c r="R128" s="84">
        <f t="shared" si="3"/>
        <v>0.39109697933227344</v>
      </c>
      <c r="S128" s="123">
        <v>87</v>
      </c>
      <c r="T128" s="84">
        <f t="shared" si="7"/>
        <v>0.81308411214953269</v>
      </c>
      <c r="U128" s="79">
        <f t="shared" si="8"/>
        <v>333</v>
      </c>
      <c r="V128" s="123">
        <v>0</v>
      </c>
      <c r="W128" s="84">
        <f t="shared" si="9"/>
        <v>0</v>
      </c>
      <c r="X128" s="123">
        <v>7</v>
      </c>
      <c r="Y128" s="182">
        <f t="shared" si="10"/>
        <v>0.53846153846153844</v>
      </c>
      <c r="Z128" s="80">
        <f t="shared" si="11"/>
        <v>7</v>
      </c>
      <c r="AA128" s="128"/>
      <c r="AB128" s="264">
        <v>-64</v>
      </c>
      <c r="AC128" s="264">
        <v>-32</v>
      </c>
      <c r="AD128" s="264">
        <v>-54</v>
      </c>
      <c r="AE128" s="264">
        <v>-72</v>
      </c>
      <c r="AF128" s="264">
        <v>-58</v>
      </c>
      <c r="AG128" s="265">
        <v>29</v>
      </c>
    </row>
    <row r="129" spans="2:33" x14ac:dyDescent="0.3">
      <c r="B129" s="199">
        <v>43951</v>
      </c>
      <c r="C129" s="206">
        <v>63643</v>
      </c>
      <c r="D129" s="30"/>
      <c r="E129" s="41">
        <v>99140</v>
      </c>
      <c r="F129" s="41">
        <v>1211880</v>
      </c>
      <c r="G129" s="30"/>
      <c r="H129" s="127">
        <v>10</v>
      </c>
      <c r="I129" s="122">
        <v>20</v>
      </c>
      <c r="J129" s="123">
        <v>1030</v>
      </c>
      <c r="K129" s="124">
        <v>0.69173942243116182</v>
      </c>
      <c r="L129" s="123">
        <v>95</v>
      </c>
      <c r="M129" s="124">
        <v>0.91346153846153844</v>
      </c>
      <c r="N129" s="125">
        <v>1125</v>
      </c>
      <c r="O129" s="128"/>
      <c r="P129" s="128"/>
      <c r="Q129" s="123">
        <v>263</v>
      </c>
      <c r="R129" s="84">
        <f t="shared" si="3"/>
        <v>0.41812400635930047</v>
      </c>
      <c r="S129" s="123">
        <v>70</v>
      </c>
      <c r="T129" s="84">
        <f t="shared" ref="T129:T132" si="12">S129/$S$68</f>
        <v>0.65420560747663548</v>
      </c>
      <c r="U129" s="79">
        <f t="shared" ref="U129:U132" si="13">Q129+S129</f>
        <v>333</v>
      </c>
      <c r="V129" s="123">
        <v>0</v>
      </c>
      <c r="W129" s="84">
        <f t="shared" ref="W129:W132" si="14">V129/$V$68</f>
        <v>0</v>
      </c>
      <c r="X129" s="123">
        <v>3</v>
      </c>
      <c r="Y129" s="182">
        <f t="shared" ref="Y129:Y132" si="15">X129/$X$68</f>
        <v>0.23076923076923078</v>
      </c>
      <c r="Z129" s="80">
        <f t="shared" ref="Z129:Z132" si="16">V129+X129</f>
        <v>3</v>
      </c>
      <c r="AA129" s="128"/>
      <c r="AB129" s="264">
        <v>-60</v>
      </c>
      <c r="AC129" s="264">
        <v>-19</v>
      </c>
      <c r="AD129" s="264">
        <v>-42</v>
      </c>
      <c r="AE129" s="264">
        <v>-66</v>
      </c>
      <c r="AF129" s="264">
        <v>-57</v>
      </c>
      <c r="AG129" s="265">
        <v>27</v>
      </c>
    </row>
    <row r="130" spans="2:33" x14ac:dyDescent="0.3">
      <c r="B130" s="199">
        <v>43952</v>
      </c>
      <c r="C130" s="117"/>
      <c r="D130" s="30"/>
      <c r="E130" s="41">
        <v>101802</v>
      </c>
      <c r="F130" s="41">
        <v>1250124</v>
      </c>
      <c r="G130" s="30"/>
      <c r="H130" s="127">
        <v>9</v>
      </c>
      <c r="I130" s="122">
        <v>21</v>
      </c>
      <c r="J130" s="123">
        <v>618</v>
      </c>
      <c r="K130" s="124">
        <v>0.41393168117883455</v>
      </c>
      <c r="L130" s="123">
        <v>34</v>
      </c>
      <c r="M130" s="124">
        <v>0.30630630630630629</v>
      </c>
      <c r="N130" s="125">
        <v>618</v>
      </c>
      <c r="O130" s="128"/>
      <c r="P130" s="128"/>
      <c r="Q130" s="127">
        <v>0</v>
      </c>
      <c r="R130" s="84">
        <f t="shared" si="3"/>
        <v>0</v>
      </c>
      <c r="S130" s="127">
        <v>0</v>
      </c>
      <c r="T130" s="88">
        <f t="shared" si="12"/>
        <v>0</v>
      </c>
      <c r="U130" s="97">
        <f t="shared" si="13"/>
        <v>0</v>
      </c>
      <c r="V130" s="127">
        <v>0</v>
      </c>
      <c r="W130" s="127">
        <f t="shared" si="14"/>
        <v>0</v>
      </c>
      <c r="X130" s="127">
        <v>0</v>
      </c>
      <c r="Y130" s="183">
        <f t="shared" si="15"/>
        <v>0</v>
      </c>
      <c r="Z130" s="98">
        <f t="shared" si="16"/>
        <v>0</v>
      </c>
      <c r="AA130" s="128"/>
      <c r="AB130" s="264">
        <v>-77</v>
      </c>
      <c r="AC130" s="264">
        <v>-44</v>
      </c>
      <c r="AD130" s="264">
        <v>-60</v>
      </c>
      <c r="AE130" s="264">
        <v>-81</v>
      </c>
      <c r="AF130" s="264">
        <v>-81</v>
      </c>
      <c r="AG130" s="265">
        <v>43</v>
      </c>
    </row>
    <row r="131" spans="2:33" x14ac:dyDescent="0.3">
      <c r="B131" s="199">
        <v>43953</v>
      </c>
      <c r="C131" s="117"/>
      <c r="D131" s="30"/>
      <c r="E131" s="41">
        <v>102184</v>
      </c>
      <c r="F131" s="41">
        <v>1256266</v>
      </c>
      <c r="G131" s="30"/>
      <c r="H131" s="127">
        <v>11</v>
      </c>
      <c r="I131" s="122">
        <v>22</v>
      </c>
      <c r="J131" s="123">
        <v>620</v>
      </c>
      <c r="K131" s="124">
        <v>0.67611777535441653</v>
      </c>
      <c r="L131" s="123">
        <v>48</v>
      </c>
      <c r="M131" s="124">
        <v>0.88888888888888884</v>
      </c>
      <c r="N131" s="125">
        <v>620</v>
      </c>
      <c r="O131" s="128"/>
      <c r="P131" s="128"/>
      <c r="Q131" s="127">
        <v>0</v>
      </c>
      <c r="R131" s="84">
        <f t="shared" si="3"/>
        <v>0</v>
      </c>
      <c r="S131" s="127">
        <v>0</v>
      </c>
      <c r="T131" s="88">
        <f t="shared" si="12"/>
        <v>0</v>
      </c>
      <c r="U131" s="97">
        <f t="shared" si="13"/>
        <v>0</v>
      </c>
      <c r="V131" s="127">
        <v>0</v>
      </c>
      <c r="W131" s="127">
        <f t="shared" si="14"/>
        <v>0</v>
      </c>
      <c r="X131" s="127">
        <v>0</v>
      </c>
      <c r="Y131" s="183">
        <f t="shared" si="15"/>
        <v>0</v>
      </c>
      <c r="Z131" s="98">
        <f t="shared" si="16"/>
        <v>0</v>
      </c>
      <c r="AA131" s="128"/>
      <c r="AB131" s="264">
        <v>-71</v>
      </c>
      <c r="AC131" s="264">
        <v>-33</v>
      </c>
      <c r="AD131" s="264">
        <v>-54</v>
      </c>
      <c r="AE131" s="264">
        <v>-67</v>
      </c>
      <c r="AF131" s="264">
        <v>-46</v>
      </c>
      <c r="AG131" s="265">
        <v>22</v>
      </c>
    </row>
    <row r="132" spans="2:33" x14ac:dyDescent="0.3">
      <c r="B132" s="199">
        <v>43954</v>
      </c>
      <c r="C132" s="117"/>
      <c r="D132" s="30"/>
      <c r="E132" s="41">
        <v>102357</v>
      </c>
      <c r="F132" s="41">
        <v>1257766</v>
      </c>
      <c r="G132" s="30"/>
      <c r="H132" s="127">
        <v>10</v>
      </c>
      <c r="I132" s="122">
        <v>20</v>
      </c>
      <c r="J132" s="123">
        <v>606</v>
      </c>
      <c r="K132" s="124">
        <v>0.67333333333333334</v>
      </c>
      <c r="L132" s="123">
        <v>44</v>
      </c>
      <c r="M132" s="124">
        <v>1.2222222222222223</v>
      </c>
      <c r="N132" s="125">
        <v>606</v>
      </c>
      <c r="O132" s="128"/>
      <c r="P132" s="128"/>
      <c r="Q132" s="127">
        <v>0</v>
      </c>
      <c r="R132" s="84">
        <f t="shared" si="3"/>
        <v>0</v>
      </c>
      <c r="S132" s="127">
        <v>0</v>
      </c>
      <c r="T132" s="88">
        <f t="shared" si="12"/>
        <v>0</v>
      </c>
      <c r="U132" s="97">
        <f t="shared" si="13"/>
        <v>0</v>
      </c>
      <c r="V132" s="127">
        <v>0</v>
      </c>
      <c r="W132" s="127">
        <f t="shared" si="14"/>
        <v>0</v>
      </c>
      <c r="X132" s="127">
        <v>0</v>
      </c>
      <c r="Y132" s="183">
        <f t="shared" si="15"/>
        <v>0</v>
      </c>
      <c r="Z132" s="98">
        <f t="shared" si="16"/>
        <v>0</v>
      </c>
      <c r="AA132" s="128"/>
      <c r="AB132" s="264">
        <v>-72</v>
      </c>
      <c r="AC132" s="264">
        <v>-44</v>
      </c>
      <c r="AD132" s="264">
        <v>-51</v>
      </c>
      <c r="AE132" s="264">
        <v>-67</v>
      </c>
      <c r="AF132" s="264">
        <v>-35</v>
      </c>
      <c r="AG132" s="265">
        <v>17</v>
      </c>
    </row>
    <row r="133" spans="2:33" x14ac:dyDescent="0.3">
      <c r="B133" s="199">
        <v>43955</v>
      </c>
      <c r="C133" s="117"/>
      <c r="D133" s="30"/>
      <c r="E133" s="41">
        <v>102489</v>
      </c>
      <c r="F133" s="41">
        <v>1258938</v>
      </c>
      <c r="G133" s="30"/>
      <c r="H133" s="127">
        <v>13</v>
      </c>
      <c r="I133" s="122">
        <v>20</v>
      </c>
      <c r="J133" s="123">
        <v>1449</v>
      </c>
      <c r="K133" s="124">
        <v>0.97641509433962259</v>
      </c>
      <c r="L133" s="123">
        <v>79</v>
      </c>
      <c r="M133" s="124">
        <v>0.78217821782178221</v>
      </c>
      <c r="N133" s="125">
        <v>1528</v>
      </c>
      <c r="O133" s="128"/>
      <c r="P133" s="128"/>
      <c r="Q133" s="123">
        <v>149</v>
      </c>
      <c r="R133" s="84">
        <f t="shared" si="3"/>
        <v>0.23688394276629571</v>
      </c>
      <c r="S133" s="123">
        <v>23</v>
      </c>
      <c r="T133" s="84">
        <f t="shared" ref="T133" si="17">S133/$S$68</f>
        <v>0.21495327102803738</v>
      </c>
      <c r="U133" s="79">
        <f t="shared" ref="U133" si="18">Q133+S133</f>
        <v>172</v>
      </c>
      <c r="V133" s="123">
        <v>0</v>
      </c>
      <c r="W133" s="84">
        <f t="shared" ref="W133" si="19">V133/$V$68</f>
        <v>0</v>
      </c>
      <c r="X133" s="123">
        <v>2</v>
      </c>
      <c r="Y133" s="183">
        <f t="shared" ref="Y133" si="20">X133/$X$68</f>
        <v>0.15384615384615385</v>
      </c>
      <c r="Z133" s="98">
        <f t="shared" ref="Z133" si="21">V133+X133</f>
        <v>2</v>
      </c>
      <c r="AA133" s="128"/>
      <c r="AB133" s="264">
        <v>-58</v>
      </c>
      <c r="AC133" s="264">
        <v>-27</v>
      </c>
      <c r="AD133" s="264">
        <v>-40</v>
      </c>
      <c r="AE133" s="264">
        <v>-65</v>
      </c>
      <c r="AF133" s="264">
        <v>-52</v>
      </c>
      <c r="AG133" s="265">
        <v>26</v>
      </c>
    </row>
    <row r="134" spans="2:33" x14ac:dyDescent="0.3">
      <c r="B134" s="199">
        <v>43956</v>
      </c>
      <c r="C134" s="117"/>
      <c r="D134" s="30"/>
      <c r="E134" s="41">
        <v>103668</v>
      </c>
      <c r="F134" s="41">
        <v>1269728</v>
      </c>
      <c r="G134" s="30"/>
      <c r="H134" s="127">
        <v>11</v>
      </c>
      <c r="I134" s="122">
        <v>16</v>
      </c>
      <c r="J134" s="123">
        <v>1453</v>
      </c>
      <c r="K134" s="124">
        <v>0.97582269979852254</v>
      </c>
      <c r="L134" s="123">
        <v>105</v>
      </c>
      <c r="M134" s="124">
        <v>0.95454545454545459</v>
      </c>
      <c r="N134" s="125">
        <v>1558</v>
      </c>
      <c r="O134" s="128"/>
      <c r="P134" s="128"/>
      <c r="Q134" s="123">
        <v>157</v>
      </c>
      <c r="R134" s="84">
        <f t="shared" si="3"/>
        <v>0.24960254372019078</v>
      </c>
      <c r="S134" s="123">
        <v>30</v>
      </c>
      <c r="T134" s="84">
        <f t="shared" ref="T134:T135" si="22">S134/$S$68</f>
        <v>0.28037383177570091</v>
      </c>
      <c r="U134" s="79">
        <f t="shared" ref="U134:U135" si="23">Q134+S134</f>
        <v>187</v>
      </c>
      <c r="V134" s="123">
        <v>0</v>
      </c>
      <c r="W134" s="84">
        <f t="shared" ref="W134:W135" si="24">V134/$V$68</f>
        <v>0</v>
      </c>
      <c r="X134" s="123">
        <v>13</v>
      </c>
      <c r="Y134" s="183">
        <f t="shared" ref="Y134:Y135" si="25">X134/$X$68</f>
        <v>1</v>
      </c>
      <c r="Z134" s="98">
        <f t="shared" ref="Z134:Z135" si="26">V134+X134</f>
        <v>13</v>
      </c>
      <c r="AA134" s="128"/>
      <c r="AB134" s="264">
        <v>-57</v>
      </c>
      <c r="AC134" s="264">
        <v>-24</v>
      </c>
      <c r="AD134" s="264">
        <v>-33</v>
      </c>
      <c r="AE134" s="264">
        <v>-64</v>
      </c>
      <c r="AF134" s="264">
        <v>-51</v>
      </c>
      <c r="AG134" s="265">
        <v>25</v>
      </c>
    </row>
    <row r="135" spans="2:33" x14ac:dyDescent="0.3">
      <c r="B135" s="199">
        <v>43957</v>
      </c>
      <c r="C135" s="117"/>
      <c r="D135" s="30"/>
      <c r="E135" s="41">
        <v>104617</v>
      </c>
      <c r="F135" s="41">
        <v>1277526</v>
      </c>
      <c r="G135" s="30"/>
      <c r="H135" s="127">
        <v>11</v>
      </c>
      <c r="I135" s="122">
        <v>21</v>
      </c>
      <c r="J135" s="123">
        <v>1452</v>
      </c>
      <c r="K135" s="124">
        <v>0.97449664429530203</v>
      </c>
      <c r="L135" s="123">
        <v>121</v>
      </c>
      <c r="M135" s="124">
        <v>1.0168067226890756</v>
      </c>
      <c r="N135" s="125">
        <v>1573</v>
      </c>
      <c r="O135" s="128"/>
      <c r="P135" s="128"/>
      <c r="Q135" s="123">
        <v>177</v>
      </c>
      <c r="R135" s="84">
        <f t="shared" si="3"/>
        <v>0.28139904610492844</v>
      </c>
      <c r="S135" s="123">
        <v>39</v>
      </c>
      <c r="T135" s="84">
        <f t="shared" si="22"/>
        <v>0.3644859813084112</v>
      </c>
      <c r="U135" s="79">
        <f t="shared" si="23"/>
        <v>216</v>
      </c>
      <c r="V135" s="123">
        <v>5</v>
      </c>
      <c r="W135" s="84">
        <f t="shared" si="24"/>
        <v>5</v>
      </c>
      <c r="X135" s="123">
        <v>0</v>
      </c>
      <c r="Y135" s="183">
        <f t="shared" si="25"/>
        <v>0</v>
      </c>
      <c r="Z135" s="98">
        <f t="shared" si="26"/>
        <v>5</v>
      </c>
      <c r="AA135" s="128"/>
      <c r="AB135" s="264">
        <v>-56</v>
      </c>
      <c r="AC135" s="264">
        <v>-23</v>
      </c>
      <c r="AD135" s="264">
        <v>-21</v>
      </c>
      <c r="AE135" s="264">
        <v>-61</v>
      </c>
      <c r="AF135" s="264">
        <v>-51</v>
      </c>
      <c r="AG135" s="265">
        <v>24</v>
      </c>
    </row>
    <row r="136" spans="2:33" x14ac:dyDescent="0.3">
      <c r="B136" s="199">
        <v>43958</v>
      </c>
      <c r="C136" s="117"/>
      <c r="D136" s="30"/>
      <c r="E136" s="41">
        <v>105484</v>
      </c>
      <c r="F136" s="41">
        <v>1283774</v>
      </c>
      <c r="G136" s="30"/>
      <c r="H136" s="127">
        <v>10</v>
      </c>
      <c r="I136" s="122">
        <v>27</v>
      </c>
      <c r="J136" s="123">
        <v>1452</v>
      </c>
      <c r="K136" s="124">
        <v>0.97515110812625927</v>
      </c>
      <c r="L136" s="123">
        <v>97</v>
      </c>
      <c r="M136" s="124">
        <v>0.93269230769230771</v>
      </c>
      <c r="N136" s="125">
        <v>1549</v>
      </c>
      <c r="O136" s="128"/>
      <c r="P136" s="128"/>
      <c r="Q136" s="123">
        <v>151</v>
      </c>
      <c r="R136" s="84">
        <f t="shared" si="3"/>
        <v>0.24006359300476948</v>
      </c>
      <c r="S136" s="123">
        <v>32</v>
      </c>
      <c r="T136" s="84">
        <f t="shared" ref="T136" si="27">S136/$S$68</f>
        <v>0.29906542056074764</v>
      </c>
      <c r="U136" s="79">
        <f t="shared" ref="U136" si="28">Q136+S136</f>
        <v>183</v>
      </c>
      <c r="V136" s="123">
        <v>0</v>
      </c>
      <c r="W136" s="84">
        <f t="shared" ref="W136" si="29">V136/$V$68</f>
        <v>0</v>
      </c>
      <c r="X136" s="123">
        <v>1</v>
      </c>
      <c r="Y136" s="183">
        <f t="shared" ref="Y136" si="30">X136/$X$68</f>
        <v>7.6923076923076927E-2</v>
      </c>
      <c r="Z136" s="98">
        <f t="shared" ref="Z136" si="31">V136+X136</f>
        <v>1</v>
      </c>
      <c r="AA136" s="128"/>
      <c r="AB136" s="264">
        <v>-55</v>
      </c>
      <c r="AC136" s="264">
        <v>-22</v>
      </c>
      <c r="AD136" s="264">
        <v>-15</v>
      </c>
      <c r="AE136" s="264">
        <v>-62</v>
      </c>
      <c r="AF136" s="264">
        <v>-51</v>
      </c>
      <c r="AG136" s="265">
        <v>25</v>
      </c>
    </row>
    <row r="137" spans="2:33" x14ac:dyDescent="0.3">
      <c r="B137" s="199">
        <v>43959</v>
      </c>
      <c r="C137" s="117"/>
      <c r="D137" s="30"/>
      <c r="E137" s="41">
        <v>106314</v>
      </c>
      <c r="F137" s="41">
        <v>1290003</v>
      </c>
      <c r="G137" s="30"/>
      <c r="H137" s="127">
        <v>12</v>
      </c>
      <c r="I137" s="122">
        <v>19</v>
      </c>
      <c r="J137" s="123">
        <v>1451</v>
      </c>
      <c r="K137" s="124">
        <v>0.97186872069658403</v>
      </c>
      <c r="L137" s="123">
        <v>102</v>
      </c>
      <c r="M137" s="124">
        <v>0.91891891891891897</v>
      </c>
      <c r="N137" s="125">
        <v>1553</v>
      </c>
      <c r="O137" s="128"/>
      <c r="P137" s="128"/>
      <c r="Q137" s="123">
        <v>136</v>
      </c>
      <c r="R137" s="84">
        <f t="shared" si="3"/>
        <v>0.21621621621621623</v>
      </c>
      <c r="S137" s="123">
        <v>32</v>
      </c>
      <c r="T137" s="84">
        <f t="shared" ref="T137:T139" si="32">S137/$S$68</f>
        <v>0.29906542056074764</v>
      </c>
      <c r="U137" s="79">
        <f t="shared" ref="U137:U139" si="33">Q137+S137</f>
        <v>168</v>
      </c>
      <c r="V137" s="123">
        <v>0</v>
      </c>
      <c r="W137" s="84">
        <f t="shared" ref="W137:W139" si="34">V137/$V$68</f>
        <v>0</v>
      </c>
      <c r="X137" s="123">
        <v>6</v>
      </c>
      <c r="Y137" s="183">
        <f t="shared" ref="Y137:Y139" si="35">X137/$X$68</f>
        <v>0.46153846153846156</v>
      </c>
      <c r="Z137" s="98">
        <f t="shared" ref="Z137:Z140" si="36">V137+X137</f>
        <v>6</v>
      </c>
      <c r="AA137" s="128"/>
      <c r="AB137" s="264">
        <v>-58</v>
      </c>
      <c r="AC137" s="264">
        <v>-19</v>
      </c>
      <c r="AD137" s="264">
        <v>-29</v>
      </c>
      <c r="AE137" s="264">
        <v>-62</v>
      </c>
      <c r="AF137" s="264">
        <v>-49</v>
      </c>
      <c r="AG137" s="265">
        <v>27</v>
      </c>
    </row>
    <row r="138" spans="2:33" x14ac:dyDescent="0.3">
      <c r="B138" s="199">
        <v>43960</v>
      </c>
      <c r="C138" s="117"/>
      <c r="D138" s="30"/>
      <c r="E138" s="41">
        <v>107013</v>
      </c>
      <c r="F138" s="41">
        <v>1297284</v>
      </c>
      <c r="G138" s="30"/>
      <c r="H138" s="127">
        <v>11</v>
      </c>
      <c r="I138" s="122">
        <v>19</v>
      </c>
      <c r="J138" s="123">
        <v>878</v>
      </c>
      <c r="K138" s="124">
        <v>0.9574700109051254</v>
      </c>
      <c r="L138" s="123">
        <v>52</v>
      </c>
      <c r="M138" s="124">
        <v>0.96296296296296291</v>
      </c>
      <c r="N138" s="125">
        <v>930</v>
      </c>
      <c r="O138" s="128"/>
      <c r="P138" s="128"/>
      <c r="Q138" s="127">
        <v>0</v>
      </c>
      <c r="R138" s="84">
        <f t="shared" si="3"/>
        <v>0</v>
      </c>
      <c r="S138" s="127">
        <v>0</v>
      </c>
      <c r="T138" s="112">
        <f t="shared" si="32"/>
        <v>0</v>
      </c>
      <c r="U138" s="113">
        <f t="shared" si="33"/>
        <v>0</v>
      </c>
      <c r="V138" s="127">
        <v>0</v>
      </c>
      <c r="W138" s="127">
        <f t="shared" si="34"/>
        <v>0</v>
      </c>
      <c r="X138" s="127">
        <v>0</v>
      </c>
      <c r="Y138" s="184">
        <f t="shared" si="35"/>
        <v>0</v>
      </c>
      <c r="Z138" s="114">
        <f t="shared" si="36"/>
        <v>0</v>
      </c>
      <c r="AA138" s="128"/>
      <c r="AB138" s="264">
        <v>-63</v>
      </c>
      <c r="AC138" s="264">
        <v>-26</v>
      </c>
      <c r="AD138" s="264">
        <v>-54</v>
      </c>
      <c r="AE138" s="264">
        <v>-62</v>
      </c>
      <c r="AF138" s="264">
        <v>-33</v>
      </c>
      <c r="AG138" s="265">
        <v>18</v>
      </c>
    </row>
    <row r="139" spans="2:33" x14ac:dyDescent="0.3">
      <c r="B139" s="199">
        <v>43961</v>
      </c>
      <c r="C139" s="117"/>
      <c r="D139" s="30"/>
      <c r="E139" s="41">
        <v>107261</v>
      </c>
      <c r="F139" s="41">
        <v>1298468</v>
      </c>
      <c r="G139" s="30"/>
      <c r="H139" s="127">
        <v>10</v>
      </c>
      <c r="I139" s="122">
        <v>23</v>
      </c>
      <c r="J139" s="123">
        <v>856</v>
      </c>
      <c r="K139" s="124">
        <v>0.95111111111111113</v>
      </c>
      <c r="L139" s="123">
        <v>29</v>
      </c>
      <c r="M139" s="124">
        <v>0.80555555555555558</v>
      </c>
      <c r="N139" s="125">
        <v>885</v>
      </c>
      <c r="O139" s="128"/>
      <c r="P139" s="128"/>
      <c r="Q139" s="127">
        <v>0</v>
      </c>
      <c r="R139" s="84">
        <f t="shared" si="3"/>
        <v>0</v>
      </c>
      <c r="S139" s="127">
        <v>0</v>
      </c>
      <c r="T139" s="112">
        <f t="shared" si="32"/>
        <v>0</v>
      </c>
      <c r="U139" s="113">
        <f t="shared" si="33"/>
        <v>0</v>
      </c>
      <c r="V139" s="127">
        <v>0</v>
      </c>
      <c r="W139" s="127">
        <f t="shared" si="34"/>
        <v>0</v>
      </c>
      <c r="X139" s="127">
        <v>0</v>
      </c>
      <c r="Y139" s="184">
        <f t="shared" si="35"/>
        <v>0</v>
      </c>
      <c r="Z139" s="114">
        <f t="shared" si="36"/>
        <v>0</v>
      </c>
      <c r="AA139" s="128"/>
      <c r="AB139" s="264">
        <v>-68</v>
      </c>
      <c r="AC139" s="264">
        <v>-36</v>
      </c>
      <c r="AD139" s="264">
        <v>-48</v>
      </c>
      <c r="AE139" s="264">
        <v>-66</v>
      </c>
      <c r="AF139" s="264">
        <v>-32</v>
      </c>
      <c r="AG139" s="265">
        <v>14</v>
      </c>
    </row>
    <row r="140" spans="2:33" x14ac:dyDescent="0.3">
      <c r="B140" s="199">
        <v>43962</v>
      </c>
      <c r="C140" s="117"/>
      <c r="D140" s="30"/>
      <c r="E140" s="41">
        <v>107405</v>
      </c>
      <c r="F140" s="41">
        <v>1299115</v>
      </c>
      <c r="G140" s="30"/>
      <c r="H140" s="127">
        <v>16</v>
      </c>
      <c r="I140" s="122">
        <v>24</v>
      </c>
      <c r="J140" s="123">
        <v>1451</v>
      </c>
      <c r="K140" s="124">
        <v>0.97776280323450138</v>
      </c>
      <c r="L140" s="123">
        <v>91</v>
      </c>
      <c r="M140" s="124">
        <v>0.90099009900990101</v>
      </c>
      <c r="N140" s="125">
        <v>1542</v>
      </c>
      <c r="O140" s="128"/>
      <c r="P140" s="128"/>
      <c r="Q140" s="123">
        <v>131</v>
      </c>
      <c r="R140" s="84">
        <f t="shared" si="3"/>
        <v>0.20826709062003179</v>
      </c>
      <c r="S140" s="123">
        <v>23</v>
      </c>
      <c r="T140" s="84">
        <f t="shared" ref="T140" si="37">S140/$S$68</f>
        <v>0.21495327102803738</v>
      </c>
      <c r="U140" s="79">
        <f t="shared" ref="U140" si="38">Q140+S140</f>
        <v>154</v>
      </c>
      <c r="V140" s="123">
        <v>1</v>
      </c>
      <c r="W140" s="84">
        <f t="shared" ref="W140" si="39">V140/$V$68</f>
        <v>1</v>
      </c>
      <c r="X140" s="123">
        <v>0</v>
      </c>
      <c r="Y140" s="123">
        <f t="shared" ref="Y140" si="40">X140/$X$68</f>
        <v>0</v>
      </c>
      <c r="Z140" s="114">
        <f t="shared" si="36"/>
        <v>1</v>
      </c>
      <c r="AA140" s="128"/>
      <c r="AB140" s="264">
        <v>-56</v>
      </c>
      <c r="AC140" s="264">
        <v>-25</v>
      </c>
      <c r="AD140" s="264">
        <v>-39</v>
      </c>
      <c r="AE140" s="264">
        <v>-63</v>
      </c>
      <c r="AF140" s="264">
        <v>-48</v>
      </c>
      <c r="AG140" s="265">
        <v>25</v>
      </c>
    </row>
    <row r="141" spans="2:33" x14ac:dyDescent="0.3">
      <c r="B141" s="199">
        <v>43963</v>
      </c>
      <c r="C141" s="117"/>
      <c r="D141" s="30"/>
      <c r="E141" s="41">
        <v>107954</v>
      </c>
      <c r="F141" s="41">
        <v>1304013</v>
      </c>
      <c r="G141" s="30"/>
      <c r="H141" s="127">
        <v>15</v>
      </c>
      <c r="I141" s="122">
        <v>27</v>
      </c>
      <c r="J141" s="123">
        <v>1452</v>
      </c>
      <c r="K141" s="124">
        <v>0.97515110812625927</v>
      </c>
      <c r="L141" s="123">
        <v>111</v>
      </c>
      <c r="M141" s="124">
        <v>1.009090909090909</v>
      </c>
      <c r="N141" s="125">
        <v>1563</v>
      </c>
      <c r="O141" s="128"/>
      <c r="P141" s="128"/>
      <c r="Q141" s="123">
        <v>218</v>
      </c>
      <c r="R141" s="84">
        <f t="shared" si="3"/>
        <v>0.34658187599364071</v>
      </c>
      <c r="S141" s="123">
        <v>39</v>
      </c>
      <c r="T141" s="84">
        <f t="shared" ref="T141" si="41">S141/$S$68</f>
        <v>0.3644859813084112</v>
      </c>
      <c r="U141" s="79">
        <f t="shared" ref="U141" si="42">Q141+S141</f>
        <v>257</v>
      </c>
      <c r="V141" s="123">
        <v>0</v>
      </c>
      <c r="W141" s="84">
        <f t="shared" ref="W141" si="43">V141/$V$68</f>
        <v>0</v>
      </c>
      <c r="X141" s="123">
        <v>0</v>
      </c>
      <c r="Y141" s="123">
        <f t="shared" ref="Y141" si="44">X141/$X$68</f>
        <v>0</v>
      </c>
      <c r="Z141" s="114">
        <f t="shared" ref="Z141" si="45">V141+X141</f>
        <v>0</v>
      </c>
      <c r="AA141" s="128"/>
      <c r="AB141" s="264">
        <v>-54</v>
      </c>
      <c r="AC141" s="264">
        <v>-21</v>
      </c>
      <c r="AD141" s="264">
        <v>-28</v>
      </c>
      <c r="AE141" s="264">
        <v>-61</v>
      </c>
      <c r="AF141" s="264">
        <v>-48</v>
      </c>
      <c r="AG141" s="265">
        <v>25</v>
      </c>
    </row>
    <row r="142" spans="2:33" x14ac:dyDescent="0.3">
      <c r="B142" s="199">
        <v>43964</v>
      </c>
      <c r="C142" s="117"/>
      <c r="D142" s="30"/>
      <c r="E142" s="41">
        <v>108516</v>
      </c>
      <c r="F142" s="41">
        <v>1308646</v>
      </c>
      <c r="G142" s="30"/>
      <c r="H142" s="127">
        <v>10</v>
      </c>
      <c r="I142" s="122">
        <v>21</v>
      </c>
      <c r="J142" s="123">
        <v>1452</v>
      </c>
      <c r="K142" s="124">
        <v>0.97449664429530203</v>
      </c>
      <c r="L142" s="123">
        <v>122</v>
      </c>
      <c r="M142" s="124">
        <v>1.0252100840336134</v>
      </c>
      <c r="N142" s="125">
        <v>1574</v>
      </c>
      <c r="O142" s="128"/>
      <c r="P142" s="128"/>
      <c r="Q142" s="123">
        <v>181</v>
      </c>
      <c r="R142" s="84">
        <f t="shared" si="3"/>
        <v>0.28775834658187599</v>
      </c>
      <c r="S142" s="123">
        <v>41</v>
      </c>
      <c r="T142" s="84">
        <f t="shared" ref="T142" si="46">S142/$S$68</f>
        <v>0.38317757009345793</v>
      </c>
      <c r="U142" s="79">
        <f t="shared" ref="U142" si="47">Q142+S142</f>
        <v>222</v>
      </c>
      <c r="V142" s="123">
        <v>0</v>
      </c>
      <c r="W142" s="84">
        <f t="shared" ref="W142" si="48">V142/$V$68</f>
        <v>0</v>
      </c>
      <c r="X142" s="123">
        <v>4</v>
      </c>
      <c r="Y142" s="123">
        <f t="shared" ref="Y142" si="49">X142/$X$68</f>
        <v>0.30769230769230771</v>
      </c>
      <c r="Z142" s="114">
        <f t="shared" ref="Z142" si="50">V142+X142</f>
        <v>4</v>
      </c>
      <c r="AA142" s="128"/>
      <c r="AB142" s="264">
        <v>-58</v>
      </c>
      <c r="AC142" s="264">
        <v>-27</v>
      </c>
      <c r="AD142" s="264">
        <v>-43</v>
      </c>
      <c r="AE142" s="264">
        <v>-63</v>
      </c>
      <c r="AF142" s="264">
        <v>-48</v>
      </c>
      <c r="AG142" s="265">
        <v>25</v>
      </c>
    </row>
    <row r="143" spans="2:33" x14ac:dyDescent="0.3">
      <c r="B143" s="199">
        <v>43965</v>
      </c>
      <c r="C143" s="117"/>
      <c r="D143" s="30"/>
      <c r="E143" s="41">
        <v>108995</v>
      </c>
      <c r="F143" s="41">
        <v>1312047</v>
      </c>
      <c r="G143" s="30"/>
      <c r="H143" s="127">
        <v>16</v>
      </c>
      <c r="I143" s="122">
        <v>18</v>
      </c>
      <c r="J143" s="123">
        <v>1450</v>
      </c>
      <c r="K143" s="124">
        <v>0.97380792478173273</v>
      </c>
      <c r="L143" s="123">
        <v>111</v>
      </c>
      <c r="M143" s="124">
        <v>1.0673076923076923</v>
      </c>
      <c r="N143" s="125">
        <v>1561</v>
      </c>
      <c r="O143" s="128"/>
      <c r="P143" s="128"/>
      <c r="Q143" s="123">
        <v>352</v>
      </c>
      <c r="R143" s="84">
        <f t="shared" si="3"/>
        <v>0.55961844197138311</v>
      </c>
      <c r="S143" s="123">
        <v>59</v>
      </c>
      <c r="T143" s="84">
        <f t="shared" ref="T143" si="51">S143/$S$68</f>
        <v>0.55140186915887845</v>
      </c>
      <c r="U143" s="79">
        <f t="shared" ref="U143" si="52">Q143+S143</f>
        <v>411</v>
      </c>
      <c r="V143" s="123">
        <v>6</v>
      </c>
      <c r="W143" s="84">
        <f t="shared" ref="W143" si="53">V143/$V$68</f>
        <v>6</v>
      </c>
      <c r="X143" s="123">
        <v>1</v>
      </c>
      <c r="Y143" s="123">
        <f t="shared" ref="Y143" si="54">X143/$X$68</f>
        <v>7.6923076923076927E-2</v>
      </c>
      <c r="Z143" s="114">
        <f t="shared" ref="Z143" si="55">V143+X143</f>
        <v>7</v>
      </c>
      <c r="AA143" s="128"/>
      <c r="AB143" s="264">
        <v>-56</v>
      </c>
      <c r="AC143" s="264">
        <v>-22</v>
      </c>
      <c r="AD143" s="264">
        <v>-36</v>
      </c>
      <c r="AE143" s="264">
        <v>-62</v>
      </c>
      <c r="AF143" s="264">
        <v>-48</v>
      </c>
      <c r="AG143" s="265">
        <v>24</v>
      </c>
    </row>
    <row r="144" spans="2:33" x14ac:dyDescent="0.3">
      <c r="B144" s="199">
        <v>43966</v>
      </c>
      <c r="C144" s="117"/>
      <c r="D144" s="30"/>
      <c r="E144" s="41">
        <v>109376</v>
      </c>
      <c r="F144" s="41">
        <v>1315187</v>
      </c>
      <c r="G144" s="30"/>
      <c r="H144" s="127">
        <v>12</v>
      </c>
      <c r="I144" s="122">
        <v>20</v>
      </c>
      <c r="J144" s="123">
        <v>1453</v>
      </c>
      <c r="K144" s="124">
        <v>0.97320830542531811</v>
      </c>
      <c r="L144" s="123">
        <v>100</v>
      </c>
      <c r="M144" s="124">
        <v>0.90090090090090091</v>
      </c>
      <c r="N144" s="125">
        <v>1553</v>
      </c>
      <c r="O144" s="128"/>
      <c r="P144" s="128"/>
      <c r="Q144" s="123">
        <v>201</v>
      </c>
      <c r="R144" s="84">
        <f t="shared" si="3"/>
        <v>0.31955484896661368</v>
      </c>
      <c r="S144" s="123">
        <v>55</v>
      </c>
      <c r="T144" s="84">
        <f t="shared" ref="T144" si="56">S144/$S$68</f>
        <v>0.51401869158878499</v>
      </c>
      <c r="U144" s="79">
        <f t="shared" ref="U144" si="57">Q144+S144</f>
        <v>256</v>
      </c>
      <c r="V144" s="123">
        <v>0</v>
      </c>
      <c r="W144" s="84">
        <f t="shared" ref="W144" si="58">V144/$V$68</f>
        <v>0</v>
      </c>
      <c r="X144" s="123">
        <v>3</v>
      </c>
      <c r="Y144" s="123">
        <f t="shared" ref="Y144" si="59">X144/$X$68</f>
        <v>0.23076923076923078</v>
      </c>
      <c r="Z144" s="114">
        <f t="shared" ref="Z144" si="60">V144+X144</f>
        <v>3</v>
      </c>
      <c r="AA144" s="128"/>
      <c r="AB144" s="264">
        <v>-57</v>
      </c>
      <c r="AC144" s="264">
        <v>-19</v>
      </c>
      <c r="AD144" s="264">
        <v>-27</v>
      </c>
      <c r="AE144" s="264">
        <v>-60</v>
      </c>
      <c r="AF144" s="264">
        <v>-46</v>
      </c>
      <c r="AG144" s="265">
        <v>26</v>
      </c>
    </row>
    <row r="145" spans="2:33" x14ac:dyDescent="0.3">
      <c r="B145" s="199">
        <v>43967</v>
      </c>
      <c r="C145" s="117"/>
      <c r="D145" s="30"/>
      <c r="E145" s="41">
        <v>109748</v>
      </c>
      <c r="F145" s="41">
        <v>1318893</v>
      </c>
      <c r="G145" s="30"/>
      <c r="H145" s="127">
        <v>14</v>
      </c>
      <c r="I145" s="122">
        <v>26</v>
      </c>
      <c r="J145" s="123">
        <v>879</v>
      </c>
      <c r="K145" s="124">
        <v>0.95856052344601961</v>
      </c>
      <c r="L145" s="123">
        <v>47</v>
      </c>
      <c r="M145" s="124">
        <v>0.87037037037037035</v>
      </c>
      <c r="N145" s="125">
        <v>926</v>
      </c>
      <c r="O145" s="128"/>
      <c r="P145" s="128"/>
      <c r="Q145" s="127">
        <v>0</v>
      </c>
      <c r="R145" s="84">
        <f t="shared" si="3"/>
        <v>0</v>
      </c>
      <c r="S145" s="127">
        <v>0</v>
      </c>
      <c r="T145" s="88">
        <f t="shared" ref="T145:T147" si="61">S145/$S$68</f>
        <v>0</v>
      </c>
      <c r="U145" s="97">
        <f t="shared" ref="U145:U147" si="62">Q145+S145</f>
        <v>0</v>
      </c>
      <c r="V145" s="127">
        <v>0</v>
      </c>
      <c r="W145" s="127">
        <f t="shared" ref="W145:W147" si="63">V145/$V$68</f>
        <v>0</v>
      </c>
      <c r="X145" s="127">
        <v>0</v>
      </c>
      <c r="Y145" s="127">
        <f t="shared" ref="Y145:Y147" si="64">X145/$X$68</f>
        <v>0</v>
      </c>
      <c r="Z145" s="98">
        <f t="shared" ref="Z145:Z147" si="65">V145+X145</f>
        <v>0</v>
      </c>
      <c r="AA145" s="128"/>
      <c r="AB145" s="264">
        <v>-57</v>
      </c>
      <c r="AC145" s="264">
        <v>-21</v>
      </c>
      <c r="AD145" s="264">
        <v>-10</v>
      </c>
      <c r="AE145" s="264">
        <v>-52</v>
      </c>
      <c r="AF145" s="264">
        <v>-26</v>
      </c>
      <c r="AG145" s="265">
        <v>14</v>
      </c>
    </row>
    <row r="146" spans="2:33" x14ac:dyDescent="0.3">
      <c r="B146" s="199">
        <v>43968</v>
      </c>
      <c r="C146" s="117"/>
      <c r="D146" s="30"/>
      <c r="E146" s="41">
        <v>109810</v>
      </c>
      <c r="F146" s="41">
        <v>1319393</v>
      </c>
      <c r="G146" s="30"/>
      <c r="H146" s="127">
        <v>11</v>
      </c>
      <c r="I146" s="122">
        <v>19</v>
      </c>
      <c r="J146" s="123">
        <v>856</v>
      </c>
      <c r="K146" s="124">
        <v>0.95111111111111113</v>
      </c>
      <c r="L146" s="123">
        <v>30</v>
      </c>
      <c r="M146" s="124">
        <v>0.83333333333333337</v>
      </c>
      <c r="N146" s="125">
        <v>886</v>
      </c>
      <c r="O146" s="128"/>
      <c r="P146" s="128"/>
      <c r="Q146" s="127">
        <v>0</v>
      </c>
      <c r="R146" s="84">
        <f t="shared" si="3"/>
        <v>0</v>
      </c>
      <c r="S146" s="127">
        <v>0</v>
      </c>
      <c r="T146" s="88">
        <f t="shared" si="61"/>
        <v>0</v>
      </c>
      <c r="U146" s="97">
        <f t="shared" si="62"/>
        <v>0</v>
      </c>
      <c r="V146" s="127">
        <v>0</v>
      </c>
      <c r="W146" s="127">
        <f t="shared" si="63"/>
        <v>0</v>
      </c>
      <c r="X146" s="127">
        <v>0</v>
      </c>
      <c r="Y146" s="127">
        <f t="shared" si="64"/>
        <v>0</v>
      </c>
      <c r="Z146" s="98">
        <f t="shared" si="65"/>
        <v>0</v>
      </c>
      <c r="AA146" s="128"/>
      <c r="AB146" s="264">
        <v>-62</v>
      </c>
      <c r="AC146" s="264">
        <v>-30</v>
      </c>
      <c r="AD146" s="264">
        <v>-4</v>
      </c>
      <c r="AE146" s="264">
        <v>-57</v>
      </c>
      <c r="AF146" s="264">
        <v>-23</v>
      </c>
      <c r="AG146" s="265">
        <v>10</v>
      </c>
    </row>
    <row r="147" spans="2:33" x14ac:dyDescent="0.3">
      <c r="B147" s="199">
        <v>43969</v>
      </c>
      <c r="C147" s="117"/>
      <c r="D147" s="30"/>
      <c r="E147" s="41">
        <v>109836</v>
      </c>
      <c r="F147" s="41">
        <v>1319584</v>
      </c>
      <c r="G147" s="30"/>
      <c r="H147" s="127">
        <v>17</v>
      </c>
      <c r="I147" s="122">
        <v>25</v>
      </c>
      <c r="J147" s="123">
        <v>1441</v>
      </c>
      <c r="K147" s="124">
        <v>0.97102425876010778</v>
      </c>
      <c r="L147" s="123">
        <v>99</v>
      </c>
      <c r="M147" s="124">
        <v>0.98019801980198018</v>
      </c>
      <c r="N147" s="125">
        <v>1540</v>
      </c>
      <c r="O147" s="128"/>
      <c r="P147" s="128"/>
      <c r="Q147" s="123">
        <v>221</v>
      </c>
      <c r="R147" s="84">
        <f t="shared" si="3"/>
        <v>0.35135135135135137</v>
      </c>
      <c r="S147" s="123">
        <v>67</v>
      </c>
      <c r="T147" s="84">
        <f t="shared" si="61"/>
        <v>0.62616822429906538</v>
      </c>
      <c r="U147" s="79">
        <f t="shared" si="62"/>
        <v>288</v>
      </c>
      <c r="V147" s="123">
        <v>0</v>
      </c>
      <c r="W147" s="84">
        <f t="shared" si="63"/>
        <v>0</v>
      </c>
      <c r="X147" s="123">
        <v>7</v>
      </c>
      <c r="Y147" s="123">
        <f t="shared" si="64"/>
        <v>0.53846153846153844</v>
      </c>
      <c r="Z147" s="114">
        <f t="shared" si="65"/>
        <v>7</v>
      </c>
      <c r="AA147" s="128"/>
      <c r="AB147" s="264">
        <v>-44</v>
      </c>
      <c r="AC147" s="264">
        <v>-22</v>
      </c>
      <c r="AD147" s="264">
        <v>-1</v>
      </c>
      <c r="AE147" s="264">
        <v>-57</v>
      </c>
      <c r="AF147" s="264">
        <v>-42</v>
      </c>
      <c r="AG147" s="265">
        <v>21</v>
      </c>
    </row>
    <row r="148" spans="2:33" x14ac:dyDescent="0.3">
      <c r="B148" s="199">
        <v>43970</v>
      </c>
      <c r="C148" s="117"/>
      <c r="D148" s="30"/>
      <c r="E148" s="41">
        <v>110114</v>
      </c>
      <c r="F148" s="41">
        <v>1321931</v>
      </c>
      <c r="G148" s="30"/>
      <c r="H148" s="127">
        <v>13</v>
      </c>
      <c r="I148" s="122">
        <v>21</v>
      </c>
      <c r="J148" s="123">
        <v>1450</v>
      </c>
      <c r="K148" s="124">
        <v>0.97380792478173273</v>
      </c>
      <c r="L148" s="123">
        <v>116</v>
      </c>
      <c r="M148" s="124">
        <v>1.0545454545454545</v>
      </c>
      <c r="N148" s="125">
        <v>1566</v>
      </c>
      <c r="O148" s="128"/>
      <c r="P148" s="128"/>
      <c r="Q148" s="123">
        <v>214</v>
      </c>
      <c r="R148" s="84">
        <f t="shared" si="3"/>
        <v>0.34022257551669316</v>
      </c>
      <c r="S148" s="123">
        <v>69</v>
      </c>
      <c r="T148" s="84">
        <f t="shared" ref="T148:T154" si="66">S148/$S$68</f>
        <v>0.64485981308411211</v>
      </c>
      <c r="U148" s="79">
        <f t="shared" ref="U148:U154" si="67">Q148+S148</f>
        <v>283</v>
      </c>
      <c r="V148" s="123">
        <v>0</v>
      </c>
      <c r="W148" s="84">
        <f t="shared" ref="W148:W154" si="68">V148/$V$68</f>
        <v>0</v>
      </c>
      <c r="X148" s="123">
        <v>5</v>
      </c>
      <c r="Y148" s="123">
        <f t="shared" ref="Y148:Y154" si="69">X148/$X$68</f>
        <v>0.38461538461538464</v>
      </c>
      <c r="Z148" s="114">
        <f t="shared" ref="Z148:Z154" si="70">V148+X148</f>
        <v>5</v>
      </c>
      <c r="AA148" s="128"/>
      <c r="AB148" s="264">
        <v>-43</v>
      </c>
      <c r="AC148" s="264">
        <v>-20</v>
      </c>
      <c r="AD148" s="264">
        <v>0</v>
      </c>
      <c r="AE148" s="264">
        <v>-56</v>
      </c>
      <c r="AF148" s="264">
        <v>-42</v>
      </c>
      <c r="AG148" s="265">
        <v>21</v>
      </c>
    </row>
    <row r="149" spans="2:33" x14ac:dyDescent="0.3">
      <c r="B149" s="199">
        <v>43971</v>
      </c>
      <c r="C149" s="117"/>
      <c r="D149" s="30"/>
      <c r="E149" s="41">
        <v>110386</v>
      </c>
      <c r="F149" s="41">
        <v>1323435</v>
      </c>
      <c r="G149" s="30"/>
      <c r="H149" s="127">
        <v>13</v>
      </c>
      <c r="I149" s="122">
        <v>17</v>
      </c>
      <c r="J149" s="123">
        <v>1442</v>
      </c>
      <c r="K149" s="124">
        <v>0.96778523489932888</v>
      </c>
      <c r="L149" s="123">
        <v>115</v>
      </c>
      <c r="M149" s="124">
        <v>0.96638655462184875</v>
      </c>
      <c r="N149" s="125">
        <v>1557</v>
      </c>
      <c r="O149" s="128"/>
      <c r="P149" s="128"/>
      <c r="Q149" s="123">
        <v>440</v>
      </c>
      <c r="R149" s="84">
        <f t="shared" si="3"/>
        <v>0.69952305246422897</v>
      </c>
      <c r="S149" s="123">
        <v>70</v>
      </c>
      <c r="T149" s="84">
        <f t="shared" si="66"/>
        <v>0.65420560747663548</v>
      </c>
      <c r="U149" s="79">
        <f t="shared" si="67"/>
        <v>510</v>
      </c>
      <c r="V149" s="123">
        <v>0</v>
      </c>
      <c r="W149" s="84">
        <f t="shared" si="68"/>
        <v>0</v>
      </c>
      <c r="X149" s="123">
        <v>16</v>
      </c>
      <c r="Y149" s="123">
        <f t="shared" si="69"/>
        <v>1.2307692307692308</v>
      </c>
      <c r="Z149" s="114">
        <f t="shared" si="70"/>
        <v>16</v>
      </c>
      <c r="AA149" s="128"/>
      <c r="AB149" s="264">
        <v>-43</v>
      </c>
      <c r="AC149" s="264">
        <v>-19</v>
      </c>
      <c r="AD149" s="264">
        <v>4</v>
      </c>
      <c r="AE149" s="264">
        <v>-54</v>
      </c>
      <c r="AF149" s="264">
        <v>-42</v>
      </c>
      <c r="AG149" s="265">
        <v>20</v>
      </c>
    </row>
    <row r="150" spans="2:33" x14ac:dyDescent="0.3">
      <c r="B150" s="199">
        <v>43972</v>
      </c>
      <c r="C150" s="117"/>
      <c r="D150" s="30"/>
      <c r="E150" s="41">
        <v>110641</v>
      </c>
      <c r="F150" s="41">
        <v>1325635</v>
      </c>
      <c r="G150" s="30"/>
      <c r="H150" s="127">
        <v>21</v>
      </c>
      <c r="I150" s="122">
        <v>26</v>
      </c>
      <c r="J150" s="123">
        <v>1450</v>
      </c>
      <c r="K150" s="124">
        <v>0.97380792478173273</v>
      </c>
      <c r="L150" s="123">
        <v>97</v>
      </c>
      <c r="M150" s="124">
        <v>0.93269230769230771</v>
      </c>
      <c r="N150" s="125">
        <v>1547</v>
      </c>
      <c r="O150" s="128"/>
      <c r="P150" s="128"/>
      <c r="Q150" s="123">
        <v>228</v>
      </c>
      <c r="R150" s="84">
        <f t="shared" si="3"/>
        <v>0.36248012718600953</v>
      </c>
      <c r="S150" s="123">
        <v>159</v>
      </c>
      <c r="T150" s="84">
        <f t="shared" si="66"/>
        <v>1.485981308411215</v>
      </c>
      <c r="U150" s="79">
        <f t="shared" si="67"/>
        <v>387</v>
      </c>
      <c r="V150" s="123">
        <v>0</v>
      </c>
      <c r="W150" s="84">
        <f t="shared" si="68"/>
        <v>0</v>
      </c>
      <c r="X150" s="123">
        <v>17</v>
      </c>
      <c r="Y150" s="123">
        <f t="shared" si="69"/>
        <v>1.3076923076923077</v>
      </c>
      <c r="Z150" s="114">
        <f t="shared" si="70"/>
        <v>17</v>
      </c>
      <c r="AA150" s="128"/>
      <c r="AB150" s="264">
        <v>-41</v>
      </c>
      <c r="AC150" s="264">
        <v>-16</v>
      </c>
      <c r="AD150" s="264">
        <v>13</v>
      </c>
      <c r="AE150" s="264">
        <v>-54</v>
      </c>
      <c r="AF150" s="264">
        <v>-44</v>
      </c>
      <c r="AG150" s="265">
        <v>21</v>
      </c>
    </row>
    <row r="151" spans="2:33" x14ac:dyDescent="0.3">
      <c r="B151" s="199">
        <v>43973</v>
      </c>
      <c r="C151" s="117"/>
      <c r="D151" s="30"/>
      <c r="E151" s="41"/>
      <c r="F151" s="41"/>
      <c r="G151" s="30"/>
      <c r="H151" s="127">
        <v>13</v>
      </c>
      <c r="I151" s="122">
        <v>25</v>
      </c>
      <c r="J151" s="123">
        <v>1451</v>
      </c>
      <c r="K151" s="124">
        <v>0.97186872069658403</v>
      </c>
      <c r="L151" s="123">
        <v>95</v>
      </c>
      <c r="M151" s="124">
        <v>0.85585585585585588</v>
      </c>
      <c r="N151" s="125">
        <v>1546</v>
      </c>
      <c r="O151" s="128"/>
      <c r="P151" s="128"/>
      <c r="Q151" s="123">
        <v>208</v>
      </c>
      <c r="R151" s="84">
        <f t="shared" si="3"/>
        <v>0.33068362480127184</v>
      </c>
      <c r="S151" s="123">
        <v>69</v>
      </c>
      <c r="T151" s="84">
        <f t="shared" si="66"/>
        <v>0.64485981308411211</v>
      </c>
      <c r="U151" s="79">
        <f t="shared" si="67"/>
        <v>277</v>
      </c>
      <c r="V151" s="123">
        <v>0</v>
      </c>
      <c r="W151" s="84">
        <f t="shared" si="68"/>
        <v>0</v>
      </c>
      <c r="X151" s="123">
        <v>5</v>
      </c>
      <c r="Y151" s="123">
        <f t="shared" si="69"/>
        <v>0.38461538461538464</v>
      </c>
      <c r="Z151" s="114">
        <f t="shared" si="70"/>
        <v>5</v>
      </c>
      <c r="AA151" s="128"/>
      <c r="AB151" s="264">
        <v>-44</v>
      </c>
      <c r="AC151" s="264">
        <v>-15</v>
      </c>
      <c r="AD151" s="264">
        <v>5</v>
      </c>
      <c r="AE151" s="264">
        <v>-55</v>
      </c>
      <c r="AF151" s="264">
        <v>-42</v>
      </c>
      <c r="AG151" s="265">
        <v>21</v>
      </c>
    </row>
    <row r="152" spans="2:33" x14ac:dyDescent="0.3">
      <c r="B152" s="199">
        <v>43974</v>
      </c>
      <c r="C152" s="117"/>
      <c r="D152" s="30"/>
      <c r="E152" s="41"/>
      <c r="F152" s="41"/>
      <c r="G152" s="30"/>
      <c r="H152" s="127">
        <v>16</v>
      </c>
      <c r="I152" s="122">
        <v>20</v>
      </c>
      <c r="J152" s="123">
        <v>880</v>
      </c>
      <c r="K152" s="124">
        <v>0.95965103598691381</v>
      </c>
      <c r="L152" s="123">
        <v>52</v>
      </c>
      <c r="M152" s="124">
        <v>0.96296296296296291</v>
      </c>
      <c r="N152" s="125">
        <v>932</v>
      </c>
      <c r="O152" s="128"/>
      <c r="P152" s="128"/>
      <c r="Q152" s="127">
        <v>0</v>
      </c>
      <c r="R152" s="84">
        <f t="shared" si="3"/>
        <v>0</v>
      </c>
      <c r="S152" s="127">
        <v>0</v>
      </c>
      <c r="T152" s="88">
        <f t="shared" si="66"/>
        <v>0</v>
      </c>
      <c r="U152" s="97">
        <f t="shared" si="67"/>
        <v>0</v>
      </c>
      <c r="V152" s="127">
        <v>0</v>
      </c>
      <c r="W152" s="127">
        <f t="shared" si="68"/>
        <v>0</v>
      </c>
      <c r="X152" s="127">
        <v>0</v>
      </c>
      <c r="Y152" s="127">
        <f t="shared" si="69"/>
        <v>0</v>
      </c>
      <c r="Z152" s="98">
        <f t="shared" si="70"/>
        <v>0</v>
      </c>
      <c r="AA152" s="128"/>
      <c r="AB152" s="264">
        <v>-45</v>
      </c>
      <c r="AC152" s="264">
        <v>-18</v>
      </c>
      <c r="AD152" s="264">
        <v>14</v>
      </c>
      <c r="AE152" s="264">
        <v>-48</v>
      </c>
      <c r="AF152" s="264">
        <v>-18</v>
      </c>
      <c r="AG152" s="265">
        <v>10</v>
      </c>
    </row>
    <row r="153" spans="2:33" x14ac:dyDescent="0.3">
      <c r="B153" s="199">
        <v>43975</v>
      </c>
      <c r="C153" s="117"/>
      <c r="D153" s="30"/>
      <c r="E153" s="41"/>
      <c r="F153" s="41"/>
      <c r="G153" s="30"/>
      <c r="H153" s="127">
        <v>14</v>
      </c>
      <c r="I153" s="122">
        <v>18</v>
      </c>
      <c r="J153" s="123">
        <v>857</v>
      </c>
      <c r="K153" s="124">
        <v>0.95222222222222219</v>
      </c>
      <c r="L153" s="123">
        <v>35</v>
      </c>
      <c r="M153" s="124">
        <v>0.97222222222222221</v>
      </c>
      <c r="N153" s="125">
        <v>892</v>
      </c>
      <c r="O153" s="128"/>
      <c r="P153" s="128"/>
      <c r="Q153" s="127">
        <v>0</v>
      </c>
      <c r="R153" s="84">
        <f t="shared" si="3"/>
        <v>0</v>
      </c>
      <c r="S153" s="127">
        <v>0</v>
      </c>
      <c r="T153" s="88">
        <f t="shared" si="66"/>
        <v>0</v>
      </c>
      <c r="U153" s="97">
        <f t="shared" si="67"/>
        <v>0</v>
      </c>
      <c r="V153" s="127">
        <v>0</v>
      </c>
      <c r="W153" s="127">
        <f t="shared" si="68"/>
        <v>0</v>
      </c>
      <c r="X153" s="127">
        <v>0</v>
      </c>
      <c r="Y153" s="127">
        <f t="shared" si="69"/>
        <v>0</v>
      </c>
      <c r="Z153" s="98">
        <f t="shared" si="70"/>
        <v>0</v>
      </c>
      <c r="AA153" s="128"/>
      <c r="AB153" s="264">
        <v>-49</v>
      </c>
      <c r="AC153" s="264">
        <v>-27</v>
      </c>
      <c r="AD153" s="264">
        <v>19</v>
      </c>
      <c r="AE153" s="264">
        <v>-53</v>
      </c>
      <c r="AF153" s="264">
        <v>-15</v>
      </c>
      <c r="AG153" s="265">
        <v>7</v>
      </c>
    </row>
    <row r="154" spans="2:33" x14ac:dyDescent="0.3">
      <c r="B154" s="199">
        <v>43976</v>
      </c>
      <c r="C154" s="117"/>
      <c r="D154" s="30"/>
      <c r="E154" s="41">
        <v>111049</v>
      </c>
      <c r="F154" s="41">
        <v>1328317</v>
      </c>
      <c r="G154" s="30"/>
      <c r="H154" s="127">
        <v>20</v>
      </c>
      <c r="I154" s="122">
        <v>24</v>
      </c>
      <c r="J154" s="123">
        <v>1446</v>
      </c>
      <c r="K154" s="124">
        <v>0.97439353099730464</v>
      </c>
      <c r="L154" s="123">
        <v>86</v>
      </c>
      <c r="M154" s="124">
        <v>0.85148514851485146</v>
      </c>
      <c r="N154" s="125">
        <v>1532</v>
      </c>
      <c r="O154" s="128"/>
      <c r="P154" s="128"/>
      <c r="Q154" s="123">
        <v>307</v>
      </c>
      <c r="R154" s="84">
        <f t="shared" si="3"/>
        <v>0.48807631160572335</v>
      </c>
      <c r="S154" s="123">
        <v>77</v>
      </c>
      <c r="T154" s="84">
        <f t="shared" si="66"/>
        <v>0.71962616822429903</v>
      </c>
      <c r="U154" s="79">
        <f t="shared" si="67"/>
        <v>384</v>
      </c>
      <c r="V154" s="123">
        <v>0</v>
      </c>
      <c r="W154" s="84">
        <f t="shared" si="68"/>
        <v>0</v>
      </c>
      <c r="X154" s="123">
        <v>12</v>
      </c>
      <c r="Y154" s="123">
        <f t="shared" si="69"/>
        <v>0.92307692307692313</v>
      </c>
      <c r="Z154" s="114">
        <f t="shared" si="70"/>
        <v>12</v>
      </c>
      <c r="AA154" s="128"/>
      <c r="AB154" s="264">
        <v>-40</v>
      </c>
      <c r="AC154" s="264">
        <v>-18</v>
      </c>
      <c r="AD154" s="264">
        <v>12</v>
      </c>
      <c r="AE154" s="264">
        <v>-55</v>
      </c>
      <c r="AF154" s="264">
        <v>-41</v>
      </c>
      <c r="AG154" s="265">
        <v>19</v>
      </c>
    </row>
    <row r="155" spans="2:33" x14ac:dyDescent="0.3">
      <c r="B155" s="199">
        <v>43977</v>
      </c>
      <c r="C155" s="117"/>
      <c r="D155" s="30"/>
      <c r="E155" s="41">
        <v>111258</v>
      </c>
      <c r="F155" s="41">
        <v>1329401</v>
      </c>
      <c r="G155" s="30"/>
      <c r="H155" s="127">
        <v>14</v>
      </c>
      <c r="I155" s="122">
        <v>24</v>
      </c>
      <c r="J155" s="123">
        <v>1447</v>
      </c>
      <c r="K155" s="124">
        <v>0.97179314976494291</v>
      </c>
      <c r="L155" s="123">
        <v>111</v>
      </c>
      <c r="M155" s="124">
        <v>1.009090909090909</v>
      </c>
      <c r="N155" s="125">
        <v>1558</v>
      </c>
      <c r="O155" s="128"/>
      <c r="P155" s="128"/>
      <c r="Q155" s="123">
        <v>442</v>
      </c>
      <c r="R155" s="84">
        <f t="shared" si="3"/>
        <v>0.70270270270270274</v>
      </c>
      <c r="S155" s="123">
        <v>143</v>
      </c>
      <c r="T155" s="84">
        <f t="shared" ref="T155:T158" si="71">S155/$S$68</f>
        <v>1.3364485981308412</v>
      </c>
      <c r="U155" s="79">
        <f t="shared" ref="U155:U158" si="72">Q155+S155</f>
        <v>585</v>
      </c>
      <c r="V155" s="123">
        <v>0</v>
      </c>
      <c r="W155" s="84">
        <f t="shared" ref="W155:W158" si="73">V155/$V$68</f>
        <v>0</v>
      </c>
      <c r="X155" s="123">
        <v>11</v>
      </c>
      <c r="Y155" s="123">
        <f t="shared" ref="Y155:Y158" si="74">X155/$X$68</f>
        <v>0.84615384615384615</v>
      </c>
      <c r="Z155" s="114">
        <f t="shared" ref="Z155:Z158" si="75">V155+X155</f>
        <v>11</v>
      </c>
      <c r="AA155" s="128"/>
      <c r="AB155" s="264">
        <v>-39</v>
      </c>
      <c r="AC155" s="264">
        <v>-17</v>
      </c>
      <c r="AD155" s="264">
        <v>18</v>
      </c>
      <c r="AE155" s="264">
        <v>-54</v>
      </c>
      <c r="AF155" s="264">
        <v>-39</v>
      </c>
      <c r="AG155" s="265">
        <v>19</v>
      </c>
    </row>
    <row r="156" spans="2:33" x14ac:dyDescent="0.3">
      <c r="B156" s="199">
        <v>43978</v>
      </c>
      <c r="C156" s="117"/>
      <c r="D156" s="30"/>
      <c r="E156" s="41">
        <v>111536</v>
      </c>
      <c r="F156" s="41">
        <v>1332114</v>
      </c>
      <c r="G156" s="30"/>
      <c r="H156" s="127">
        <v>15</v>
      </c>
      <c r="I156" s="122">
        <v>22</v>
      </c>
      <c r="J156" s="123">
        <v>1450</v>
      </c>
      <c r="K156" s="124">
        <v>0.97315436241610742</v>
      </c>
      <c r="L156" s="123">
        <v>88</v>
      </c>
      <c r="M156" s="124">
        <v>0.73949579831932777</v>
      </c>
      <c r="N156" s="125">
        <v>1538</v>
      </c>
      <c r="O156" s="128"/>
      <c r="P156" s="128"/>
      <c r="Q156" s="123">
        <v>466</v>
      </c>
      <c r="R156" s="84">
        <f t="shared" si="3"/>
        <v>0.74085850556438793</v>
      </c>
      <c r="S156" s="123">
        <v>117</v>
      </c>
      <c r="T156" s="84">
        <f t="shared" si="71"/>
        <v>1.0934579439252337</v>
      </c>
      <c r="U156" s="79">
        <f t="shared" si="72"/>
        <v>583</v>
      </c>
      <c r="V156" s="123">
        <v>0</v>
      </c>
      <c r="W156" s="84">
        <f t="shared" si="73"/>
        <v>0</v>
      </c>
      <c r="X156" s="123">
        <v>5</v>
      </c>
      <c r="Y156" s="123">
        <f t="shared" si="74"/>
        <v>0.38461538461538464</v>
      </c>
      <c r="Z156" s="114">
        <f t="shared" si="75"/>
        <v>5</v>
      </c>
      <c r="AA156" s="128"/>
      <c r="AB156" s="264">
        <v>-38</v>
      </c>
      <c r="AC156" s="264">
        <v>-17</v>
      </c>
      <c r="AD156" s="264">
        <v>31</v>
      </c>
      <c r="AE156" s="264">
        <v>-52</v>
      </c>
      <c r="AF156" s="264">
        <v>-39</v>
      </c>
      <c r="AG156" s="265">
        <v>18</v>
      </c>
    </row>
    <row r="157" spans="2:33" x14ac:dyDescent="0.3">
      <c r="B157" s="199">
        <v>43979</v>
      </c>
      <c r="C157" s="117"/>
      <c r="D157" s="30"/>
      <c r="E157" s="41"/>
      <c r="F157" s="41"/>
      <c r="G157" s="30"/>
      <c r="H157" s="127">
        <v>19</v>
      </c>
      <c r="I157" s="122">
        <v>23</v>
      </c>
      <c r="J157" s="123">
        <v>1451</v>
      </c>
      <c r="K157" s="124">
        <v>0.974479516453996</v>
      </c>
      <c r="L157" s="123">
        <v>90</v>
      </c>
      <c r="M157" s="124">
        <v>0.86538461538461542</v>
      </c>
      <c r="N157" s="125">
        <v>1541</v>
      </c>
      <c r="O157" s="128"/>
      <c r="P157" s="128"/>
      <c r="Q157" s="123">
        <v>670</v>
      </c>
      <c r="R157" s="84">
        <f t="shared" si="3"/>
        <v>1.0651828298887123</v>
      </c>
      <c r="S157" s="123">
        <v>195</v>
      </c>
      <c r="T157" s="84">
        <f t="shared" si="71"/>
        <v>1.8224299065420562</v>
      </c>
      <c r="U157" s="79">
        <f t="shared" si="72"/>
        <v>865</v>
      </c>
      <c r="V157" s="123">
        <v>0</v>
      </c>
      <c r="W157" s="84">
        <f t="shared" si="73"/>
        <v>0</v>
      </c>
      <c r="X157" s="123">
        <v>10</v>
      </c>
      <c r="Y157" s="123">
        <f t="shared" si="74"/>
        <v>0.76923076923076927</v>
      </c>
      <c r="Z157" s="114">
        <f t="shared" si="75"/>
        <v>10</v>
      </c>
      <c r="AA157" s="128"/>
      <c r="AB157" s="264">
        <v>-36</v>
      </c>
      <c r="AC157" s="264">
        <v>-12</v>
      </c>
      <c r="AD157" s="264">
        <v>32</v>
      </c>
      <c r="AE157" s="264">
        <v>-52</v>
      </c>
      <c r="AF157" s="264">
        <v>-39</v>
      </c>
      <c r="AG157" s="265">
        <v>18</v>
      </c>
    </row>
    <row r="158" spans="2:33" x14ac:dyDescent="0.3">
      <c r="B158" s="199">
        <v>43980</v>
      </c>
      <c r="C158" s="117"/>
      <c r="D158" s="30"/>
      <c r="E158" s="41"/>
      <c r="F158" s="41"/>
      <c r="G158" s="30"/>
      <c r="H158" s="127">
        <v>17</v>
      </c>
      <c r="I158" s="122">
        <v>20</v>
      </c>
      <c r="J158" s="123">
        <v>1451</v>
      </c>
      <c r="K158" s="124">
        <v>0.97186872069658403</v>
      </c>
      <c r="L158" s="123">
        <v>86</v>
      </c>
      <c r="M158" s="124">
        <v>0.77477477477477474</v>
      </c>
      <c r="N158" s="125">
        <v>1537</v>
      </c>
      <c r="O158" s="128"/>
      <c r="P158" s="128"/>
      <c r="Q158" s="123">
        <v>687</v>
      </c>
      <c r="R158" s="84">
        <f t="shared" si="3"/>
        <v>1.0922098569157392</v>
      </c>
      <c r="S158" s="123">
        <v>352</v>
      </c>
      <c r="T158" s="84">
        <f t="shared" si="71"/>
        <v>3.2897196261682242</v>
      </c>
      <c r="U158" s="79">
        <f t="shared" si="72"/>
        <v>1039</v>
      </c>
      <c r="V158" s="123">
        <v>0</v>
      </c>
      <c r="W158" s="84">
        <f t="shared" si="73"/>
        <v>0</v>
      </c>
      <c r="X158" s="123">
        <v>0</v>
      </c>
      <c r="Y158" s="123">
        <f t="shared" si="74"/>
        <v>0</v>
      </c>
      <c r="Z158" s="114">
        <f t="shared" si="75"/>
        <v>0</v>
      </c>
      <c r="AA158" s="128"/>
      <c r="AB158" s="264">
        <v>-39</v>
      </c>
      <c r="AC158" s="264">
        <v>-11</v>
      </c>
      <c r="AD158" s="264">
        <v>23</v>
      </c>
      <c r="AE158" s="264">
        <v>-51</v>
      </c>
      <c r="AF158" s="264">
        <v>-38</v>
      </c>
      <c r="AG158" s="265">
        <v>18</v>
      </c>
    </row>
    <row r="159" spans="2:33" x14ac:dyDescent="0.3">
      <c r="B159" s="199">
        <v>43981</v>
      </c>
      <c r="C159" s="117"/>
      <c r="D159" s="30"/>
      <c r="E159" s="41"/>
      <c r="F159" s="41"/>
      <c r="G159" s="30"/>
      <c r="H159" s="127">
        <v>21</v>
      </c>
      <c r="I159" s="122">
        <v>26</v>
      </c>
      <c r="J159" s="123">
        <v>882</v>
      </c>
      <c r="K159" s="124">
        <v>0.96183206106870234</v>
      </c>
      <c r="L159" s="123">
        <v>50</v>
      </c>
      <c r="M159" s="124">
        <v>0.92592592592592593</v>
      </c>
      <c r="N159" s="125">
        <v>932</v>
      </c>
      <c r="O159" s="128"/>
      <c r="P159" s="128"/>
      <c r="Q159" s="127">
        <v>0</v>
      </c>
      <c r="R159" s="84">
        <f t="shared" si="3"/>
        <v>0</v>
      </c>
      <c r="S159" s="127">
        <v>0</v>
      </c>
      <c r="T159" s="88">
        <f t="shared" ref="T159:T161" si="76">S159/$S$68</f>
        <v>0</v>
      </c>
      <c r="U159" s="97">
        <f t="shared" ref="U159:U161" si="77">Q159+S159</f>
        <v>0</v>
      </c>
      <c r="V159" s="127">
        <v>0</v>
      </c>
      <c r="W159" s="127">
        <f t="shared" ref="W159:W161" si="78">V159/$V$68</f>
        <v>0</v>
      </c>
      <c r="X159" s="127">
        <v>0</v>
      </c>
      <c r="Y159" s="123">
        <f t="shared" ref="Y159:Y161" si="79">X159/$X$68</f>
        <v>0</v>
      </c>
      <c r="Z159" s="114">
        <f t="shared" ref="Z159:Z161" si="80">V159+X159</f>
        <v>0</v>
      </c>
      <c r="AA159" s="128"/>
      <c r="AB159" s="264">
        <v>-41</v>
      </c>
      <c r="AC159" s="264">
        <v>-14</v>
      </c>
      <c r="AD159" s="264">
        <v>13</v>
      </c>
      <c r="AE159" s="264">
        <v>-45</v>
      </c>
      <c r="AF159" s="264">
        <v>-10</v>
      </c>
      <c r="AG159" s="265">
        <v>8</v>
      </c>
    </row>
    <row r="160" spans="2:33" x14ac:dyDescent="0.3">
      <c r="B160" s="199">
        <v>43982</v>
      </c>
      <c r="C160" s="206">
        <v>44662</v>
      </c>
      <c r="D160" s="30"/>
      <c r="E160" s="41"/>
      <c r="F160" s="41"/>
      <c r="G160" s="30"/>
      <c r="H160" s="127">
        <v>15</v>
      </c>
      <c r="I160" s="122">
        <v>20</v>
      </c>
      <c r="J160" s="123">
        <v>882</v>
      </c>
      <c r="K160" s="124">
        <v>0.98</v>
      </c>
      <c r="L160" s="123">
        <v>28</v>
      </c>
      <c r="M160" s="133">
        <v>0.77777777777777779</v>
      </c>
      <c r="N160" s="133">
        <v>910</v>
      </c>
      <c r="O160" s="128"/>
      <c r="P160" s="128"/>
      <c r="Q160" s="127">
        <v>0</v>
      </c>
      <c r="R160" s="84">
        <f t="shared" si="3"/>
        <v>0</v>
      </c>
      <c r="S160" s="127">
        <v>0</v>
      </c>
      <c r="T160" s="88">
        <f t="shared" si="76"/>
        <v>0</v>
      </c>
      <c r="U160" s="97">
        <f t="shared" si="77"/>
        <v>0</v>
      </c>
      <c r="V160" s="127">
        <v>0</v>
      </c>
      <c r="W160" s="127">
        <f t="shared" si="78"/>
        <v>0</v>
      </c>
      <c r="X160" s="127">
        <v>0</v>
      </c>
      <c r="Y160" s="123">
        <f t="shared" si="79"/>
        <v>0</v>
      </c>
      <c r="Z160" s="114">
        <f t="shared" si="80"/>
        <v>0</v>
      </c>
      <c r="AA160" s="128"/>
      <c r="AB160" s="264">
        <v>-45</v>
      </c>
      <c r="AC160" s="264">
        <v>-22</v>
      </c>
      <c r="AD160" s="264">
        <v>-2</v>
      </c>
      <c r="AE160" s="264">
        <v>-50</v>
      </c>
      <c r="AF160" s="264">
        <v>-5</v>
      </c>
      <c r="AG160" s="265">
        <v>6</v>
      </c>
    </row>
    <row r="161" spans="2:33" x14ac:dyDescent="0.3">
      <c r="B161" s="199">
        <v>43983</v>
      </c>
      <c r="C161" s="117"/>
      <c r="D161" s="30"/>
      <c r="E161" s="41"/>
      <c r="F161" s="41"/>
      <c r="G161" s="30"/>
      <c r="H161" s="127">
        <v>24</v>
      </c>
      <c r="I161" s="122">
        <v>20</v>
      </c>
      <c r="J161" s="123">
        <v>1464</v>
      </c>
      <c r="K161" s="124">
        <v>0.98652291105121293</v>
      </c>
      <c r="L161" s="123">
        <v>88</v>
      </c>
      <c r="M161" s="133">
        <v>0.87128712871287128</v>
      </c>
      <c r="N161" s="133">
        <v>1552</v>
      </c>
      <c r="O161" s="128"/>
      <c r="P161" s="128"/>
      <c r="Q161" s="123">
        <v>236</v>
      </c>
      <c r="R161" s="84">
        <f t="shared" si="3"/>
        <v>0.37519872813990462</v>
      </c>
      <c r="S161" s="123">
        <v>93</v>
      </c>
      <c r="T161" s="84">
        <f t="shared" si="76"/>
        <v>0.86915887850467288</v>
      </c>
      <c r="U161" s="79">
        <f t="shared" si="77"/>
        <v>329</v>
      </c>
      <c r="V161" s="123">
        <v>0</v>
      </c>
      <c r="W161" s="84">
        <f t="shared" si="78"/>
        <v>0</v>
      </c>
      <c r="X161" s="123">
        <v>11</v>
      </c>
      <c r="Y161" s="123">
        <f t="shared" si="79"/>
        <v>0.84615384615384615</v>
      </c>
      <c r="Z161" s="114">
        <f t="shared" si="80"/>
        <v>11</v>
      </c>
      <c r="AA161" s="128"/>
      <c r="AB161" s="264">
        <v>-29</v>
      </c>
      <c r="AC161" s="264">
        <v>-8</v>
      </c>
      <c r="AD161" s="264">
        <v>7</v>
      </c>
      <c r="AE161" s="264">
        <v>-46</v>
      </c>
      <c r="AF161" s="264">
        <v>-35</v>
      </c>
      <c r="AG161" s="265">
        <v>16</v>
      </c>
    </row>
    <row r="162" spans="2:33" x14ac:dyDescent="0.3">
      <c r="B162" s="199">
        <v>43984</v>
      </c>
      <c r="C162" s="117"/>
      <c r="D162" s="30"/>
      <c r="E162" s="41">
        <v>112549</v>
      </c>
      <c r="F162" s="41">
        <v>1343852</v>
      </c>
      <c r="G162" s="30"/>
      <c r="H162" s="127">
        <v>20</v>
      </c>
      <c r="I162" s="122">
        <v>15</v>
      </c>
      <c r="J162" s="123">
        <v>1464</v>
      </c>
      <c r="K162" s="124">
        <v>0.98321020819341842</v>
      </c>
      <c r="L162" s="123">
        <v>105</v>
      </c>
      <c r="M162" s="133">
        <v>0.95454545454545459</v>
      </c>
      <c r="N162" s="133">
        <v>1569</v>
      </c>
      <c r="O162" s="128"/>
      <c r="P162" s="128"/>
      <c r="Q162" s="123">
        <v>304</v>
      </c>
      <c r="R162" s="84">
        <f t="shared" si="3"/>
        <v>0.48330683624801274</v>
      </c>
      <c r="S162" s="123">
        <v>78</v>
      </c>
      <c r="T162" s="84">
        <f t="shared" ref="T162:T168" si="81">S162/$S$68</f>
        <v>0.7289719626168224</v>
      </c>
      <c r="U162" s="79">
        <f t="shared" ref="U162:U168" si="82">Q162+S162</f>
        <v>382</v>
      </c>
      <c r="V162" s="123">
        <v>0</v>
      </c>
      <c r="W162" s="84">
        <f t="shared" ref="W162:W168" si="83">V162/$V$68</f>
        <v>0</v>
      </c>
      <c r="X162" s="123">
        <v>10</v>
      </c>
      <c r="Y162" s="123">
        <f t="shared" ref="Y162:Y168" si="84">X162/$X$68</f>
        <v>0.76923076923076927</v>
      </c>
      <c r="Z162" s="114">
        <f t="shared" ref="Z162:Z168" si="85">V162+X162</f>
        <v>10</v>
      </c>
      <c r="AA162" s="128"/>
      <c r="AB162" s="264">
        <v>-32</v>
      </c>
      <c r="AC162" s="264">
        <v>-12</v>
      </c>
      <c r="AD162" s="264">
        <v>0</v>
      </c>
      <c r="AE162" s="264">
        <v>-47</v>
      </c>
      <c r="AF162" s="264">
        <v>-34</v>
      </c>
      <c r="AG162" s="265">
        <v>17</v>
      </c>
    </row>
    <row r="163" spans="2:33" x14ac:dyDescent="0.3">
      <c r="B163" s="199">
        <v>43985</v>
      </c>
      <c r="C163" s="117"/>
      <c r="D163" s="30"/>
      <c r="E163" s="41"/>
      <c r="F163" s="41"/>
      <c r="G163" s="30"/>
      <c r="H163" s="127">
        <v>20</v>
      </c>
      <c r="I163" s="122">
        <v>24</v>
      </c>
      <c r="J163" s="123">
        <v>1450</v>
      </c>
      <c r="K163" s="124">
        <v>0.97315436241610742</v>
      </c>
      <c r="L163" s="123">
        <v>112</v>
      </c>
      <c r="M163" s="133">
        <v>0.94117647058823528</v>
      </c>
      <c r="N163" s="133">
        <v>1562</v>
      </c>
      <c r="O163" s="128"/>
      <c r="P163" s="128"/>
      <c r="Q163" s="123">
        <v>274</v>
      </c>
      <c r="R163" s="84">
        <f t="shared" si="3"/>
        <v>0.43561208267090618</v>
      </c>
      <c r="S163" s="123">
        <v>44</v>
      </c>
      <c r="T163" s="84">
        <f t="shared" si="81"/>
        <v>0.41121495327102803</v>
      </c>
      <c r="U163" s="79">
        <f t="shared" si="82"/>
        <v>318</v>
      </c>
      <c r="V163" s="123">
        <v>4</v>
      </c>
      <c r="W163" s="84">
        <f t="shared" si="83"/>
        <v>4</v>
      </c>
      <c r="X163" s="123">
        <v>8</v>
      </c>
      <c r="Y163" s="123">
        <f t="shared" si="84"/>
        <v>0.61538461538461542</v>
      </c>
      <c r="Z163" s="114">
        <f t="shared" si="85"/>
        <v>12</v>
      </c>
      <c r="AA163" s="128"/>
      <c r="AB163" s="264">
        <v>-32</v>
      </c>
      <c r="AC163" s="264">
        <v>-12</v>
      </c>
      <c r="AD163" s="264">
        <v>8</v>
      </c>
      <c r="AE163" s="264">
        <v>-45</v>
      </c>
      <c r="AF163" s="264">
        <v>-34</v>
      </c>
      <c r="AG163" s="265">
        <v>16</v>
      </c>
    </row>
    <row r="164" spans="2:33" x14ac:dyDescent="0.3">
      <c r="B164" s="199">
        <v>43986</v>
      </c>
      <c r="C164" s="117"/>
      <c r="D164" s="30"/>
      <c r="E164" s="41"/>
      <c r="F164" s="41"/>
      <c r="G164" s="30"/>
      <c r="H164" s="127">
        <v>32</v>
      </c>
      <c r="I164" s="122">
        <v>28</v>
      </c>
      <c r="J164" s="123">
        <v>1464</v>
      </c>
      <c r="K164" s="124">
        <v>0.98321020819341842</v>
      </c>
      <c r="L164" s="123">
        <v>86</v>
      </c>
      <c r="M164" s="133">
        <v>0.82692307692307687</v>
      </c>
      <c r="N164" s="133">
        <v>1550</v>
      </c>
      <c r="O164" s="128"/>
      <c r="P164" s="128"/>
      <c r="Q164" s="123">
        <v>286</v>
      </c>
      <c r="R164" s="84">
        <f t="shared" ref="R164:R227" si="86">Q164/Q$68</f>
        <v>0.45468998410174882</v>
      </c>
      <c r="S164" s="123">
        <v>41</v>
      </c>
      <c r="T164" s="84">
        <f t="shared" si="81"/>
        <v>0.38317757009345793</v>
      </c>
      <c r="U164" s="79">
        <f t="shared" si="82"/>
        <v>327</v>
      </c>
      <c r="V164" s="123">
        <v>0</v>
      </c>
      <c r="W164" s="84">
        <f t="shared" si="83"/>
        <v>0</v>
      </c>
      <c r="X164" s="123">
        <v>3</v>
      </c>
      <c r="Y164" s="123">
        <f t="shared" si="84"/>
        <v>0.23076923076923078</v>
      </c>
      <c r="Z164" s="114">
        <f t="shared" si="85"/>
        <v>3</v>
      </c>
      <c r="AA164" s="128"/>
      <c r="AB164" s="264">
        <v>-31</v>
      </c>
      <c r="AC164" s="264">
        <v>-11</v>
      </c>
      <c r="AD164" s="264">
        <v>6</v>
      </c>
      <c r="AE164" s="264">
        <v>-45</v>
      </c>
      <c r="AF164" s="264">
        <v>-34</v>
      </c>
      <c r="AG164" s="265">
        <v>16</v>
      </c>
    </row>
    <row r="165" spans="2:33" x14ac:dyDescent="0.3">
      <c r="B165" s="199">
        <v>43987</v>
      </c>
      <c r="C165" s="117"/>
      <c r="D165" s="30"/>
      <c r="E165" s="41">
        <v>112961</v>
      </c>
      <c r="F165" s="41">
        <v>1347145</v>
      </c>
      <c r="G165" s="30"/>
      <c r="H165" s="127">
        <v>20</v>
      </c>
      <c r="I165" s="122">
        <v>25</v>
      </c>
      <c r="J165" s="123">
        <v>1443</v>
      </c>
      <c r="K165" s="124">
        <v>0.96651038178164772</v>
      </c>
      <c r="L165" s="123">
        <v>87</v>
      </c>
      <c r="M165" s="133">
        <v>0.78378378378378377</v>
      </c>
      <c r="N165" s="133">
        <v>1530</v>
      </c>
      <c r="O165" s="128"/>
      <c r="P165" s="128"/>
      <c r="Q165" s="123">
        <v>268</v>
      </c>
      <c r="R165" s="84">
        <f t="shared" si="86"/>
        <v>0.42607313195548491</v>
      </c>
      <c r="S165" s="123">
        <v>38</v>
      </c>
      <c r="T165" s="84">
        <f t="shared" si="81"/>
        <v>0.35514018691588783</v>
      </c>
      <c r="U165" s="79">
        <f t="shared" si="82"/>
        <v>306</v>
      </c>
      <c r="V165" s="123">
        <v>1</v>
      </c>
      <c r="W165" s="84">
        <f t="shared" si="83"/>
        <v>1</v>
      </c>
      <c r="X165" s="123">
        <v>22</v>
      </c>
      <c r="Y165" s="123">
        <f t="shared" si="84"/>
        <v>1.6923076923076923</v>
      </c>
      <c r="Z165" s="114">
        <f t="shared" si="85"/>
        <v>23</v>
      </c>
      <c r="AA165" s="128"/>
      <c r="AB165" s="264">
        <v>-33</v>
      </c>
      <c r="AC165" s="264">
        <v>-10</v>
      </c>
      <c r="AD165" s="264">
        <v>9</v>
      </c>
      <c r="AE165" s="264">
        <v>-46</v>
      </c>
      <c r="AF165" s="264">
        <v>-33</v>
      </c>
      <c r="AG165" s="265">
        <v>17</v>
      </c>
    </row>
    <row r="166" spans="2:33" x14ac:dyDescent="0.3">
      <c r="B166" s="199">
        <v>43988</v>
      </c>
      <c r="C166" s="117"/>
      <c r="D166" s="30"/>
      <c r="E166" s="41"/>
      <c r="F166" s="41"/>
      <c r="G166" s="30"/>
      <c r="H166" s="127">
        <v>25</v>
      </c>
      <c r="I166" s="122">
        <v>18</v>
      </c>
      <c r="J166" s="123">
        <v>903</v>
      </c>
      <c r="K166" s="124">
        <v>0.98473282442748089</v>
      </c>
      <c r="L166" s="123">
        <v>55</v>
      </c>
      <c r="M166" s="133">
        <v>1.0185185185185186</v>
      </c>
      <c r="N166" s="133">
        <v>958</v>
      </c>
      <c r="O166" s="128"/>
      <c r="P166" s="128"/>
      <c r="Q166" s="127">
        <v>0</v>
      </c>
      <c r="R166" s="84">
        <f t="shared" si="86"/>
        <v>0</v>
      </c>
      <c r="S166" s="127">
        <v>0</v>
      </c>
      <c r="T166" s="112">
        <f t="shared" si="81"/>
        <v>0</v>
      </c>
      <c r="U166" s="113">
        <f t="shared" si="82"/>
        <v>0</v>
      </c>
      <c r="V166" s="127">
        <v>0</v>
      </c>
      <c r="W166" s="127">
        <f t="shared" si="83"/>
        <v>0</v>
      </c>
      <c r="X166" s="127">
        <v>0</v>
      </c>
      <c r="Y166" s="123">
        <f t="shared" si="84"/>
        <v>0</v>
      </c>
      <c r="Z166" s="114">
        <f t="shared" si="85"/>
        <v>0</v>
      </c>
      <c r="AA166" s="128"/>
      <c r="AB166" s="264">
        <v>-35</v>
      </c>
      <c r="AC166" s="264">
        <v>-13</v>
      </c>
      <c r="AD166" s="264">
        <v>5</v>
      </c>
      <c r="AE166" s="264">
        <v>-39</v>
      </c>
      <c r="AF166" s="264">
        <v>-7</v>
      </c>
      <c r="AG166" s="265">
        <v>8</v>
      </c>
    </row>
    <row r="167" spans="2:33" x14ac:dyDescent="0.3">
      <c r="B167" s="199">
        <v>43989</v>
      </c>
      <c r="C167" s="117"/>
      <c r="D167" s="30"/>
      <c r="E167" s="41"/>
      <c r="F167" s="41"/>
      <c r="G167" s="30"/>
      <c r="H167" s="127">
        <v>35</v>
      </c>
      <c r="I167" s="122">
        <v>15</v>
      </c>
      <c r="J167" s="123">
        <v>881</v>
      </c>
      <c r="K167" s="124">
        <v>0.97888888888888892</v>
      </c>
      <c r="L167" s="123">
        <v>36</v>
      </c>
      <c r="M167" s="133">
        <v>1</v>
      </c>
      <c r="N167" s="133">
        <v>917</v>
      </c>
      <c r="O167" s="128"/>
      <c r="P167" s="128"/>
      <c r="Q167" s="127">
        <v>0</v>
      </c>
      <c r="R167" s="84">
        <f t="shared" si="86"/>
        <v>0</v>
      </c>
      <c r="S167" s="127">
        <v>0</v>
      </c>
      <c r="T167" s="112">
        <f t="shared" si="81"/>
        <v>0</v>
      </c>
      <c r="U167" s="113">
        <f t="shared" si="82"/>
        <v>0</v>
      </c>
      <c r="V167" s="127">
        <v>0</v>
      </c>
      <c r="W167" s="127">
        <f t="shared" si="83"/>
        <v>0</v>
      </c>
      <c r="X167" s="127">
        <v>0</v>
      </c>
      <c r="Y167" s="123">
        <f t="shared" si="84"/>
        <v>0</v>
      </c>
      <c r="Z167" s="114">
        <f t="shared" si="85"/>
        <v>0</v>
      </c>
      <c r="AA167" s="128"/>
      <c r="AB167" s="264">
        <v>-38</v>
      </c>
      <c r="AC167" s="264">
        <v>-19</v>
      </c>
      <c r="AD167" s="264">
        <v>-5</v>
      </c>
      <c r="AE167" s="264">
        <v>-47</v>
      </c>
      <c r="AF167" s="264">
        <v>-2</v>
      </c>
      <c r="AG167" s="265">
        <v>7</v>
      </c>
    </row>
    <row r="168" spans="2:33" x14ac:dyDescent="0.3">
      <c r="B168" s="199">
        <v>43990</v>
      </c>
      <c r="C168" s="117"/>
      <c r="D168" s="30"/>
      <c r="E168" s="41"/>
      <c r="F168" s="41"/>
      <c r="G168" s="30"/>
      <c r="H168" s="127">
        <v>26</v>
      </c>
      <c r="I168" s="122">
        <v>17</v>
      </c>
      <c r="J168" s="123">
        <v>1463</v>
      </c>
      <c r="K168" s="124">
        <v>0.98584905660377353</v>
      </c>
      <c r="L168" s="123">
        <v>98</v>
      </c>
      <c r="M168" s="133">
        <v>0.97029702970297027</v>
      </c>
      <c r="N168" s="133">
        <v>1561</v>
      </c>
      <c r="O168" s="128"/>
      <c r="P168" s="128"/>
      <c r="Q168" s="123">
        <v>568</v>
      </c>
      <c r="R168" s="84">
        <f t="shared" si="86"/>
        <v>0.9030206677265501</v>
      </c>
      <c r="S168" s="123">
        <v>59</v>
      </c>
      <c r="T168" s="84">
        <f t="shared" si="81"/>
        <v>0.55140186915887845</v>
      </c>
      <c r="U168" s="79">
        <f t="shared" si="82"/>
        <v>627</v>
      </c>
      <c r="V168" s="123">
        <v>1</v>
      </c>
      <c r="W168" s="84">
        <f t="shared" si="83"/>
        <v>1</v>
      </c>
      <c r="X168" s="123">
        <v>1</v>
      </c>
      <c r="Y168" s="123">
        <f t="shared" si="84"/>
        <v>7.6923076923076927E-2</v>
      </c>
      <c r="Z168" s="114">
        <f t="shared" si="85"/>
        <v>2</v>
      </c>
      <c r="AA168" s="128"/>
      <c r="AB168" s="264">
        <v>-28</v>
      </c>
      <c r="AC168" s="264">
        <v>-8</v>
      </c>
      <c r="AD168" s="264">
        <v>8</v>
      </c>
      <c r="AE168" s="264">
        <v>-47</v>
      </c>
      <c r="AF168" s="264">
        <v>-35</v>
      </c>
      <c r="AG168" s="265">
        <v>16</v>
      </c>
    </row>
    <row r="169" spans="2:33" x14ac:dyDescent="0.3">
      <c r="B169" s="199">
        <v>43991</v>
      </c>
      <c r="C169" s="117"/>
      <c r="D169" s="30"/>
      <c r="E169" s="41">
        <v>113214</v>
      </c>
      <c r="F169" s="41">
        <v>1349103</v>
      </c>
      <c r="G169" s="30"/>
      <c r="H169" s="127">
        <v>23</v>
      </c>
      <c r="I169" s="122">
        <v>18</v>
      </c>
      <c r="J169" s="123">
        <v>1466</v>
      </c>
      <c r="K169" s="124">
        <v>0.98455339153794497</v>
      </c>
      <c r="L169" s="123">
        <v>131</v>
      </c>
      <c r="M169" s="124">
        <v>1.1909090909090909</v>
      </c>
      <c r="N169" s="125">
        <v>1597</v>
      </c>
      <c r="O169" s="128"/>
      <c r="P169" s="128"/>
      <c r="Q169" s="123">
        <v>306</v>
      </c>
      <c r="R169" s="84">
        <f t="shared" si="86"/>
        <v>0.48648648648648651</v>
      </c>
      <c r="S169" s="123">
        <v>49</v>
      </c>
      <c r="T169" s="84">
        <f t="shared" ref="T169:T175" si="87">S169/$S$68</f>
        <v>0.45794392523364486</v>
      </c>
      <c r="U169" s="79">
        <f t="shared" ref="U169:U175" si="88">Q169+S169</f>
        <v>355</v>
      </c>
      <c r="V169" s="123">
        <v>13</v>
      </c>
      <c r="W169" s="84">
        <f t="shared" ref="W169:W175" si="89">V169/$V$68</f>
        <v>13</v>
      </c>
      <c r="X169" s="123">
        <v>10</v>
      </c>
      <c r="Y169" s="123">
        <f t="shared" ref="Y169:Y175" si="90">X169/$X$68</f>
        <v>0.76923076923076927</v>
      </c>
      <c r="Z169" s="114">
        <f t="shared" ref="Z169:Z175" si="91">V169+X169</f>
        <v>23</v>
      </c>
      <c r="AA169" s="128"/>
      <c r="AB169" s="264">
        <v>-23</v>
      </c>
      <c r="AC169" s="264">
        <v>-2</v>
      </c>
      <c r="AD169" s="264">
        <v>21</v>
      </c>
      <c r="AE169" s="264">
        <v>-43</v>
      </c>
      <c r="AF169" s="264">
        <v>-35</v>
      </c>
      <c r="AG169" s="265">
        <v>13</v>
      </c>
    </row>
    <row r="170" spans="2:33" x14ac:dyDescent="0.3">
      <c r="B170" s="199">
        <v>43992</v>
      </c>
      <c r="C170" s="117"/>
      <c r="D170" s="30"/>
      <c r="E170" s="41"/>
      <c r="F170" s="41"/>
      <c r="G170" s="30"/>
      <c r="H170" s="127">
        <v>22</v>
      </c>
      <c r="I170" s="122">
        <v>24</v>
      </c>
      <c r="J170" s="123">
        <v>889</v>
      </c>
      <c r="K170" s="124">
        <v>0.59664429530201346</v>
      </c>
      <c r="L170" s="123">
        <v>66</v>
      </c>
      <c r="M170" s="124">
        <v>0.55462184873949583</v>
      </c>
      <c r="N170" s="125">
        <v>955</v>
      </c>
      <c r="O170" s="128"/>
      <c r="P170" s="128"/>
      <c r="Q170" s="127">
        <v>0</v>
      </c>
      <c r="R170" s="84">
        <f t="shared" si="86"/>
        <v>0</v>
      </c>
      <c r="S170" s="127">
        <v>0</v>
      </c>
      <c r="T170" s="88">
        <f t="shared" si="87"/>
        <v>0</v>
      </c>
      <c r="U170" s="97">
        <f t="shared" si="88"/>
        <v>0</v>
      </c>
      <c r="V170" s="127">
        <v>0</v>
      </c>
      <c r="W170" s="127">
        <f t="shared" si="89"/>
        <v>0</v>
      </c>
      <c r="X170" s="127">
        <v>0</v>
      </c>
      <c r="Y170" s="127">
        <f t="shared" si="90"/>
        <v>0</v>
      </c>
      <c r="Z170" s="98">
        <f t="shared" si="91"/>
        <v>0</v>
      </c>
      <c r="AA170" s="128"/>
      <c r="AB170" s="264">
        <v>-27</v>
      </c>
      <c r="AC170" s="264">
        <v>-8</v>
      </c>
      <c r="AD170" s="264">
        <v>92</v>
      </c>
      <c r="AE170" s="264">
        <v>-56</v>
      </c>
      <c r="AF170" s="264">
        <v>-67</v>
      </c>
      <c r="AG170" s="265">
        <v>19</v>
      </c>
    </row>
    <row r="171" spans="2:33" x14ac:dyDescent="0.3">
      <c r="B171" s="199">
        <v>43993</v>
      </c>
      <c r="C171" s="117"/>
      <c r="D171" s="30"/>
      <c r="E171" s="41"/>
      <c r="F171" s="41"/>
      <c r="G171" s="30"/>
      <c r="H171" s="127">
        <v>31</v>
      </c>
      <c r="I171" s="122">
        <v>19</v>
      </c>
      <c r="J171" s="123">
        <v>886</v>
      </c>
      <c r="K171" s="124">
        <v>0.59503022162525188</v>
      </c>
      <c r="L171" s="123">
        <v>40</v>
      </c>
      <c r="M171" s="124">
        <v>0.38461538461538464</v>
      </c>
      <c r="N171" s="125">
        <v>926</v>
      </c>
      <c r="O171" s="128"/>
      <c r="P171" s="128"/>
      <c r="Q171" s="127">
        <v>0</v>
      </c>
      <c r="R171" s="84">
        <f t="shared" si="86"/>
        <v>0</v>
      </c>
      <c r="S171" s="127">
        <v>0</v>
      </c>
      <c r="T171" s="88">
        <f t="shared" si="87"/>
        <v>0</v>
      </c>
      <c r="U171" s="97">
        <f t="shared" si="88"/>
        <v>0</v>
      </c>
      <c r="V171" s="127">
        <v>0</v>
      </c>
      <c r="W171" s="127">
        <f t="shared" si="89"/>
        <v>0</v>
      </c>
      <c r="X171" s="127">
        <v>0</v>
      </c>
      <c r="Y171" s="127">
        <f t="shared" si="90"/>
        <v>0</v>
      </c>
      <c r="Z171" s="98">
        <f t="shared" si="91"/>
        <v>0</v>
      </c>
      <c r="AA171" s="128"/>
      <c r="AB171" s="264">
        <v>-35</v>
      </c>
      <c r="AC171" s="264">
        <v>-14</v>
      </c>
      <c r="AD171" s="264">
        <v>36</v>
      </c>
      <c r="AE171" s="264">
        <v>-64</v>
      </c>
      <c r="AF171" s="264">
        <v>-71</v>
      </c>
      <c r="AG171" s="265">
        <v>26</v>
      </c>
    </row>
    <row r="172" spans="2:33" x14ac:dyDescent="0.3">
      <c r="B172" s="199">
        <v>43994</v>
      </c>
      <c r="C172" s="117"/>
      <c r="D172" s="30"/>
      <c r="E172" s="41"/>
      <c r="F172" s="41"/>
      <c r="G172" s="30"/>
      <c r="H172" s="127">
        <v>25</v>
      </c>
      <c r="I172" s="122">
        <v>21</v>
      </c>
      <c r="J172" s="123">
        <v>1469</v>
      </c>
      <c r="K172" s="124">
        <v>0.98392498325519084</v>
      </c>
      <c r="L172" s="123">
        <v>88</v>
      </c>
      <c r="M172" s="124">
        <v>0.7927927927927928</v>
      </c>
      <c r="N172" s="125">
        <v>1557</v>
      </c>
      <c r="O172" s="128"/>
      <c r="P172" s="128"/>
      <c r="Q172" s="123">
        <v>198</v>
      </c>
      <c r="R172" s="84">
        <f t="shared" si="86"/>
        <v>0.31478537360890302</v>
      </c>
      <c r="S172" s="123">
        <v>34</v>
      </c>
      <c r="T172" s="84">
        <f t="shared" si="87"/>
        <v>0.31775700934579437</v>
      </c>
      <c r="U172" s="79">
        <f t="shared" si="88"/>
        <v>232</v>
      </c>
      <c r="V172" s="123">
        <v>0</v>
      </c>
      <c r="W172" s="84">
        <f t="shared" si="89"/>
        <v>0</v>
      </c>
      <c r="X172" s="123">
        <v>7</v>
      </c>
      <c r="Y172" s="123">
        <f t="shared" si="90"/>
        <v>0.53846153846153844</v>
      </c>
      <c r="Z172" s="114">
        <f t="shared" si="91"/>
        <v>7</v>
      </c>
      <c r="AA172" s="128"/>
      <c r="AB172" s="264">
        <v>-32</v>
      </c>
      <c r="AC172" s="264">
        <v>-5</v>
      </c>
      <c r="AD172" s="264">
        <v>7</v>
      </c>
      <c r="AE172" s="264">
        <v>-51</v>
      </c>
      <c r="AF172" s="264">
        <v>-46</v>
      </c>
      <c r="AG172" s="265">
        <v>20</v>
      </c>
    </row>
    <row r="173" spans="2:33" x14ac:dyDescent="0.3">
      <c r="B173" s="199">
        <v>43995</v>
      </c>
      <c r="C173" s="117"/>
      <c r="D173" s="30"/>
      <c r="E173" s="41"/>
      <c r="F173" s="41"/>
      <c r="G173" s="30"/>
      <c r="H173" s="127">
        <v>24</v>
      </c>
      <c r="I173" s="122">
        <v>20</v>
      </c>
      <c r="J173" s="123">
        <v>902</v>
      </c>
      <c r="K173" s="124">
        <v>0.98364231188658668</v>
      </c>
      <c r="L173" s="123">
        <v>59</v>
      </c>
      <c r="M173" s="124">
        <v>1.0925925925925926</v>
      </c>
      <c r="N173" s="125">
        <v>961</v>
      </c>
      <c r="O173" s="128"/>
      <c r="P173" s="128"/>
      <c r="Q173" s="127">
        <v>0</v>
      </c>
      <c r="R173" s="84">
        <f t="shared" si="86"/>
        <v>0</v>
      </c>
      <c r="S173" s="127">
        <v>0</v>
      </c>
      <c r="T173" s="88">
        <f t="shared" si="87"/>
        <v>0</v>
      </c>
      <c r="U173" s="97">
        <f t="shared" si="88"/>
        <v>0</v>
      </c>
      <c r="V173" s="127">
        <v>0</v>
      </c>
      <c r="W173" s="127">
        <f t="shared" si="89"/>
        <v>0</v>
      </c>
      <c r="X173" s="127">
        <v>0</v>
      </c>
      <c r="Y173" s="127">
        <f t="shared" si="90"/>
        <v>0</v>
      </c>
      <c r="Z173" s="98">
        <f t="shared" si="91"/>
        <v>0</v>
      </c>
      <c r="AA173" s="128"/>
      <c r="AB173" s="264">
        <v>-35</v>
      </c>
      <c r="AC173" s="264">
        <v>-16</v>
      </c>
      <c r="AD173" s="264">
        <v>19</v>
      </c>
      <c r="AE173" s="264">
        <v>-45</v>
      </c>
      <c r="AF173" s="264">
        <v>-6</v>
      </c>
      <c r="AG173" s="265">
        <v>8</v>
      </c>
    </row>
    <row r="174" spans="2:33" x14ac:dyDescent="0.3">
      <c r="B174" s="199">
        <v>43996</v>
      </c>
      <c r="C174" s="117"/>
      <c r="D174" s="30"/>
      <c r="E174" s="41"/>
      <c r="F174" s="41"/>
      <c r="G174" s="30"/>
      <c r="H174" s="127">
        <v>32</v>
      </c>
      <c r="I174" s="122">
        <v>26</v>
      </c>
      <c r="J174" s="123">
        <v>880</v>
      </c>
      <c r="K174" s="124">
        <v>0.97777777777777775</v>
      </c>
      <c r="L174" s="123">
        <v>33</v>
      </c>
      <c r="M174" s="124">
        <v>0.91666666666666663</v>
      </c>
      <c r="N174" s="125">
        <v>913</v>
      </c>
      <c r="O174" s="128"/>
      <c r="P174" s="128"/>
      <c r="Q174" s="127">
        <v>0</v>
      </c>
      <c r="R174" s="84">
        <f t="shared" si="86"/>
        <v>0</v>
      </c>
      <c r="S174" s="127">
        <v>0</v>
      </c>
      <c r="T174" s="88">
        <f t="shared" si="87"/>
        <v>0</v>
      </c>
      <c r="U174" s="97">
        <f t="shared" si="88"/>
        <v>0</v>
      </c>
      <c r="V174" s="127">
        <v>0</v>
      </c>
      <c r="W174" s="127">
        <f t="shared" si="89"/>
        <v>0</v>
      </c>
      <c r="X174" s="127">
        <v>0</v>
      </c>
      <c r="Y174" s="127">
        <f t="shared" si="90"/>
        <v>0</v>
      </c>
      <c r="Z174" s="98">
        <f t="shared" si="91"/>
        <v>0</v>
      </c>
      <c r="AA174" s="128"/>
      <c r="AB174" s="264">
        <v>-37</v>
      </c>
      <c r="AC174" s="264">
        <v>-22</v>
      </c>
      <c r="AD174" s="264">
        <v>8</v>
      </c>
      <c r="AE174" s="264">
        <v>-46</v>
      </c>
      <c r="AF174" s="264">
        <v>5</v>
      </c>
      <c r="AG174" s="265">
        <v>4</v>
      </c>
    </row>
    <row r="175" spans="2:33" x14ac:dyDescent="0.3">
      <c r="B175" s="199">
        <v>43997</v>
      </c>
      <c r="C175" s="117"/>
      <c r="D175" s="30"/>
      <c r="E175" s="41"/>
      <c r="F175" s="41"/>
      <c r="G175" s="30"/>
      <c r="H175" s="127">
        <v>35</v>
      </c>
      <c r="I175" s="122">
        <v>24</v>
      </c>
      <c r="J175" s="123">
        <v>1467</v>
      </c>
      <c r="K175" s="124">
        <v>0.98854447439353099</v>
      </c>
      <c r="L175" s="123">
        <v>95</v>
      </c>
      <c r="M175" s="124">
        <v>0.94059405940594054</v>
      </c>
      <c r="N175" s="125">
        <v>1562</v>
      </c>
      <c r="O175" s="128"/>
      <c r="P175" s="128"/>
      <c r="Q175" s="123">
        <v>428</v>
      </c>
      <c r="R175" s="84">
        <f t="shared" si="86"/>
        <v>0.68044515103338632</v>
      </c>
      <c r="S175" s="123">
        <v>79</v>
      </c>
      <c r="T175" s="84">
        <f t="shared" si="87"/>
        <v>0.73831775700934577</v>
      </c>
      <c r="U175" s="79">
        <f t="shared" si="88"/>
        <v>507</v>
      </c>
      <c r="V175" s="123">
        <v>0</v>
      </c>
      <c r="W175" s="84">
        <f t="shared" si="89"/>
        <v>0</v>
      </c>
      <c r="X175" s="123">
        <v>1</v>
      </c>
      <c r="Y175" s="123">
        <f t="shared" si="90"/>
        <v>7.6923076923076927E-2</v>
      </c>
      <c r="Z175" s="114">
        <f t="shared" si="91"/>
        <v>1</v>
      </c>
      <c r="AA175" s="128"/>
      <c r="AB175" s="264">
        <v>-28</v>
      </c>
      <c r="AC175" s="264">
        <v>-13</v>
      </c>
      <c r="AD175" s="264">
        <v>3</v>
      </c>
      <c r="AE175" s="264">
        <v>-46</v>
      </c>
      <c r="AF175" s="264">
        <v>-32</v>
      </c>
      <c r="AG175" s="265">
        <v>15</v>
      </c>
    </row>
    <row r="176" spans="2:33" x14ac:dyDescent="0.3">
      <c r="B176" s="199">
        <v>43998</v>
      </c>
      <c r="C176" s="117"/>
      <c r="D176" s="30"/>
      <c r="E176" s="41">
        <v>113559</v>
      </c>
      <c r="F176" s="41">
        <v>1351414</v>
      </c>
      <c r="G176" s="30"/>
      <c r="H176" s="127">
        <v>28</v>
      </c>
      <c r="I176" s="122">
        <v>22</v>
      </c>
      <c r="J176" s="123">
        <v>1466</v>
      </c>
      <c r="K176" s="124">
        <v>0.98455339153794497</v>
      </c>
      <c r="L176" s="123">
        <v>126</v>
      </c>
      <c r="M176" s="124">
        <v>1.1454545454545455</v>
      </c>
      <c r="N176" s="125">
        <v>1592</v>
      </c>
      <c r="O176" s="128"/>
      <c r="P176" s="128"/>
      <c r="Q176" s="123">
        <v>550</v>
      </c>
      <c r="R176" s="84">
        <f t="shared" si="86"/>
        <v>0.87440381558028613</v>
      </c>
      <c r="S176" s="123">
        <v>76</v>
      </c>
      <c r="T176" s="84">
        <f t="shared" ref="T176:T182" si="92">S176/$S$68</f>
        <v>0.71028037383177567</v>
      </c>
      <c r="U176" s="79">
        <f t="shared" ref="U176:U182" si="93">Q176+S176</f>
        <v>626</v>
      </c>
      <c r="V176" s="123">
        <v>0</v>
      </c>
      <c r="W176" s="84">
        <f t="shared" ref="W176:W182" si="94">V176/$V$68</f>
        <v>0</v>
      </c>
      <c r="X176" s="123">
        <v>8</v>
      </c>
      <c r="Y176" s="123">
        <f t="shared" ref="Y176:Y182" si="95">X176/$X$68</f>
        <v>0.61538461538461542</v>
      </c>
      <c r="Z176" s="114">
        <f t="shared" ref="Z176:Z182" si="96">V176+X176</f>
        <v>8</v>
      </c>
      <c r="AA176" s="128"/>
      <c r="AB176" s="264">
        <v>-25</v>
      </c>
      <c r="AC176" s="264">
        <v>-8</v>
      </c>
      <c r="AD176" s="264">
        <v>0</v>
      </c>
      <c r="AE176" s="264">
        <v>-44</v>
      </c>
      <c r="AF176" s="264">
        <v>-32</v>
      </c>
      <c r="AG176" s="265">
        <v>15</v>
      </c>
    </row>
    <row r="177" spans="2:33" x14ac:dyDescent="0.3">
      <c r="B177" s="199">
        <v>43999</v>
      </c>
      <c r="C177" s="117"/>
      <c r="D177" s="30"/>
      <c r="E177" s="41"/>
      <c r="F177" s="41"/>
      <c r="G177" s="30"/>
      <c r="H177" s="127">
        <v>32</v>
      </c>
      <c r="I177" s="122">
        <v>13</v>
      </c>
      <c r="J177" s="123">
        <v>1469</v>
      </c>
      <c r="K177" s="124">
        <v>0.98590604026845641</v>
      </c>
      <c r="L177" s="123">
        <v>118</v>
      </c>
      <c r="M177" s="124">
        <v>0.99159663865546221</v>
      </c>
      <c r="N177" s="125">
        <v>1587</v>
      </c>
      <c r="O177" s="128"/>
      <c r="P177" s="128"/>
      <c r="Q177" s="123">
        <v>522</v>
      </c>
      <c r="R177" s="84">
        <f t="shared" si="86"/>
        <v>0.82988871224165339</v>
      </c>
      <c r="S177" s="123">
        <v>80</v>
      </c>
      <c r="T177" s="84">
        <f t="shared" si="92"/>
        <v>0.74766355140186913</v>
      </c>
      <c r="U177" s="79">
        <f t="shared" si="93"/>
        <v>602</v>
      </c>
      <c r="V177" s="123">
        <v>0</v>
      </c>
      <c r="W177" s="84">
        <f t="shared" si="94"/>
        <v>0</v>
      </c>
      <c r="X177" s="123">
        <v>13</v>
      </c>
      <c r="Y177" s="123">
        <f t="shared" si="95"/>
        <v>1</v>
      </c>
      <c r="Z177" s="114">
        <f t="shared" si="96"/>
        <v>13</v>
      </c>
      <c r="AA177" s="128"/>
      <c r="AB177" s="264">
        <v>-26</v>
      </c>
      <c r="AC177" s="264">
        <v>-11</v>
      </c>
      <c r="AD177" s="264">
        <v>12</v>
      </c>
      <c r="AE177" s="264">
        <v>-43</v>
      </c>
      <c r="AF177" s="264">
        <v>-31</v>
      </c>
      <c r="AG177" s="265">
        <v>14</v>
      </c>
    </row>
    <row r="178" spans="2:33" x14ac:dyDescent="0.3">
      <c r="B178" s="199">
        <v>44000</v>
      </c>
      <c r="C178" s="117"/>
      <c r="D178" s="30"/>
      <c r="E178" s="41"/>
      <c r="F178" s="41"/>
      <c r="G178" s="30"/>
      <c r="H178" s="127">
        <v>39</v>
      </c>
      <c r="I178" s="122">
        <v>23</v>
      </c>
      <c r="J178" s="123">
        <v>1468</v>
      </c>
      <c r="K178" s="124">
        <v>0.98589657488247151</v>
      </c>
      <c r="L178" s="123">
        <v>88</v>
      </c>
      <c r="M178" s="124">
        <v>0.84615384615384615</v>
      </c>
      <c r="N178" s="125">
        <v>1556</v>
      </c>
      <c r="O178" s="128"/>
      <c r="P178" s="128"/>
      <c r="Q178" s="123">
        <v>550</v>
      </c>
      <c r="R178" s="84">
        <f t="shared" si="86"/>
        <v>0.87440381558028613</v>
      </c>
      <c r="S178" s="123">
        <v>87</v>
      </c>
      <c r="T178" s="84">
        <f t="shared" si="92"/>
        <v>0.81308411214953269</v>
      </c>
      <c r="U178" s="79">
        <f t="shared" si="93"/>
        <v>637</v>
      </c>
      <c r="V178" s="123">
        <v>1</v>
      </c>
      <c r="W178" s="84">
        <f t="shared" si="94"/>
        <v>1</v>
      </c>
      <c r="X178" s="123">
        <v>6</v>
      </c>
      <c r="Y178" s="123">
        <f t="shared" si="95"/>
        <v>0.46153846153846156</v>
      </c>
      <c r="Z178" s="114">
        <f t="shared" si="96"/>
        <v>7</v>
      </c>
      <c r="AA178" s="128"/>
      <c r="AB178" s="264">
        <v>-26</v>
      </c>
      <c r="AC178" s="264">
        <v>-11</v>
      </c>
      <c r="AD178" s="264">
        <v>16</v>
      </c>
      <c r="AE178" s="264">
        <v>-44</v>
      </c>
      <c r="AF178" s="264">
        <v>-32</v>
      </c>
      <c r="AG178" s="265">
        <v>14</v>
      </c>
    </row>
    <row r="179" spans="2:33" x14ac:dyDescent="0.3">
      <c r="B179" s="199">
        <v>44001</v>
      </c>
      <c r="C179" s="117"/>
      <c r="D179" s="30"/>
      <c r="E179" s="41"/>
      <c r="F179" s="41"/>
      <c r="G179" s="30"/>
      <c r="H179" s="127">
        <v>38</v>
      </c>
      <c r="I179" s="122">
        <v>17</v>
      </c>
      <c r="J179" s="123">
        <v>1478</v>
      </c>
      <c r="K179" s="124">
        <v>0.98995311453449431</v>
      </c>
      <c r="L179" s="123">
        <v>114</v>
      </c>
      <c r="M179" s="124">
        <v>1.027027027027027</v>
      </c>
      <c r="N179" s="125">
        <v>1592</v>
      </c>
      <c r="O179" s="128"/>
      <c r="P179" s="128"/>
      <c r="Q179" s="123">
        <v>0</v>
      </c>
      <c r="R179" s="84">
        <f t="shared" si="86"/>
        <v>0</v>
      </c>
      <c r="S179" s="123">
        <v>0</v>
      </c>
      <c r="T179" s="84">
        <f t="shared" si="92"/>
        <v>0</v>
      </c>
      <c r="U179" s="79">
        <f t="shared" si="93"/>
        <v>0</v>
      </c>
      <c r="V179" s="123">
        <v>0</v>
      </c>
      <c r="W179" s="84">
        <f t="shared" si="94"/>
        <v>0</v>
      </c>
      <c r="X179" s="123">
        <v>0</v>
      </c>
      <c r="Y179" s="123">
        <f t="shared" si="95"/>
        <v>0</v>
      </c>
      <c r="Z179" s="114">
        <f t="shared" si="96"/>
        <v>0</v>
      </c>
      <c r="AA179" s="128"/>
      <c r="AB179" s="264">
        <v>-28</v>
      </c>
      <c r="AC179" s="264">
        <v>-10</v>
      </c>
      <c r="AD179" s="264">
        <v>16</v>
      </c>
      <c r="AE179" s="264">
        <v>-44</v>
      </c>
      <c r="AF179" s="264">
        <v>-31</v>
      </c>
      <c r="AG179" s="265">
        <v>14</v>
      </c>
    </row>
    <row r="180" spans="2:33" x14ac:dyDescent="0.3">
      <c r="B180" s="199">
        <v>44002</v>
      </c>
      <c r="C180" s="117"/>
      <c r="D180" s="30"/>
      <c r="E180" s="41"/>
      <c r="F180" s="41"/>
      <c r="G180" s="30"/>
      <c r="H180" s="127">
        <v>33</v>
      </c>
      <c r="I180" s="122">
        <v>18</v>
      </c>
      <c r="J180" s="123">
        <v>906</v>
      </c>
      <c r="K180" s="124">
        <v>0.98800436205016362</v>
      </c>
      <c r="L180" s="123">
        <v>57</v>
      </c>
      <c r="M180" s="124">
        <v>1.0555555555555556</v>
      </c>
      <c r="N180" s="125">
        <v>963</v>
      </c>
      <c r="O180" s="128"/>
      <c r="P180" s="128"/>
      <c r="Q180" s="127">
        <v>0</v>
      </c>
      <c r="R180" s="84">
        <f t="shared" si="86"/>
        <v>0</v>
      </c>
      <c r="S180" s="127">
        <v>0</v>
      </c>
      <c r="T180" s="88">
        <f t="shared" si="92"/>
        <v>0</v>
      </c>
      <c r="U180" s="97">
        <f t="shared" si="93"/>
        <v>0</v>
      </c>
      <c r="V180" s="127">
        <v>0</v>
      </c>
      <c r="W180" s="127">
        <f t="shared" si="94"/>
        <v>0</v>
      </c>
      <c r="X180" s="127">
        <v>0</v>
      </c>
      <c r="Y180" s="127">
        <f t="shared" si="95"/>
        <v>0</v>
      </c>
      <c r="Z180" s="98">
        <f t="shared" si="96"/>
        <v>0</v>
      </c>
      <c r="AA180" s="128"/>
      <c r="AB180" s="264">
        <v>-30</v>
      </c>
      <c r="AC180" s="264">
        <v>-13</v>
      </c>
      <c r="AD180" s="264">
        <v>31</v>
      </c>
      <c r="AE180" s="264">
        <v>-39</v>
      </c>
      <c r="AF180" s="264">
        <v>-1</v>
      </c>
      <c r="AG180" s="265">
        <v>5</v>
      </c>
    </row>
    <row r="181" spans="2:33" x14ac:dyDescent="0.3">
      <c r="B181" s="199">
        <v>44003</v>
      </c>
      <c r="C181" s="117"/>
      <c r="D181" s="30"/>
      <c r="E181" s="41"/>
      <c r="F181" s="41"/>
      <c r="G181" s="30"/>
      <c r="H181" s="127">
        <v>50</v>
      </c>
      <c r="I181" s="122">
        <v>32</v>
      </c>
      <c r="J181" s="123">
        <v>886</v>
      </c>
      <c r="K181" s="124">
        <v>0.98444444444444446</v>
      </c>
      <c r="L181" s="123">
        <v>24</v>
      </c>
      <c r="M181" s="124">
        <v>0.66666666666666663</v>
      </c>
      <c r="N181" s="125">
        <v>910</v>
      </c>
      <c r="O181" s="128"/>
      <c r="P181" s="128"/>
      <c r="Q181" s="127">
        <v>0</v>
      </c>
      <c r="R181" s="84">
        <f t="shared" si="86"/>
        <v>0</v>
      </c>
      <c r="S181" s="127">
        <v>0</v>
      </c>
      <c r="T181" s="88">
        <f t="shared" si="92"/>
        <v>0</v>
      </c>
      <c r="U181" s="97">
        <f t="shared" si="93"/>
        <v>0</v>
      </c>
      <c r="V181" s="127">
        <v>0</v>
      </c>
      <c r="W181" s="127">
        <f t="shared" si="94"/>
        <v>0</v>
      </c>
      <c r="X181" s="127">
        <v>0</v>
      </c>
      <c r="Y181" s="127">
        <f t="shared" si="95"/>
        <v>0</v>
      </c>
      <c r="Z181" s="98">
        <f t="shared" si="96"/>
        <v>0</v>
      </c>
      <c r="AA181" s="128"/>
      <c r="AB181" s="264">
        <v>-34</v>
      </c>
      <c r="AC181" s="264">
        <v>-19</v>
      </c>
      <c r="AD181" s="264">
        <v>24</v>
      </c>
      <c r="AE181" s="264">
        <v>-43</v>
      </c>
      <c r="AF181" s="264">
        <v>5</v>
      </c>
      <c r="AG181" s="265">
        <v>4</v>
      </c>
    </row>
    <row r="182" spans="2:33" x14ac:dyDescent="0.3">
      <c r="B182" s="199">
        <v>44004</v>
      </c>
      <c r="C182" s="117"/>
      <c r="D182" s="30"/>
      <c r="E182" s="41"/>
      <c r="F182" s="41"/>
      <c r="G182" s="30"/>
      <c r="H182" s="127">
        <v>47</v>
      </c>
      <c r="I182" s="122">
        <v>14</v>
      </c>
      <c r="J182" s="123">
        <v>1470</v>
      </c>
      <c r="K182" s="124">
        <v>0.99056603773584906</v>
      </c>
      <c r="L182" s="123">
        <v>97</v>
      </c>
      <c r="M182" s="124">
        <v>0.96039603960396036</v>
      </c>
      <c r="N182" s="125">
        <v>1567</v>
      </c>
      <c r="O182" s="128"/>
      <c r="P182" s="128"/>
      <c r="Q182" s="123">
        <v>983</v>
      </c>
      <c r="R182" s="84">
        <f t="shared" si="86"/>
        <v>1.562798092209857</v>
      </c>
      <c r="S182" s="123">
        <v>188</v>
      </c>
      <c r="T182" s="84">
        <f t="shared" si="92"/>
        <v>1.7570093457943925</v>
      </c>
      <c r="U182" s="79">
        <f t="shared" si="93"/>
        <v>1171</v>
      </c>
      <c r="V182" s="123">
        <v>8</v>
      </c>
      <c r="W182" s="84">
        <f t="shared" si="94"/>
        <v>8</v>
      </c>
      <c r="X182" s="123">
        <v>14</v>
      </c>
      <c r="Y182" s="123">
        <f t="shared" si="95"/>
        <v>1.0769230769230769</v>
      </c>
      <c r="Z182" s="114">
        <f t="shared" si="96"/>
        <v>22</v>
      </c>
      <c r="AA182" s="128"/>
      <c r="AB182" s="264">
        <v>-27</v>
      </c>
      <c r="AC182" s="264">
        <v>-12</v>
      </c>
      <c r="AD182" s="264">
        <v>27</v>
      </c>
      <c r="AE182" s="264">
        <v>-45</v>
      </c>
      <c r="AF182" s="264">
        <v>-33</v>
      </c>
      <c r="AG182" s="265">
        <v>14</v>
      </c>
    </row>
    <row r="183" spans="2:33" ht="15" customHeight="1" x14ac:dyDescent="0.3">
      <c r="B183" s="199">
        <v>44005</v>
      </c>
      <c r="C183" s="117"/>
      <c r="D183" s="129"/>
      <c r="E183" s="41">
        <v>113853</v>
      </c>
      <c r="F183" s="41">
        <v>1353556</v>
      </c>
      <c r="G183" s="129"/>
      <c r="H183" s="127">
        <v>40</v>
      </c>
      <c r="I183" s="122">
        <v>24</v>
      </c>
      <c r="J183" s="123">
        <v>1472</v>
      </c>
      <c r="K183" s="124">
        <v>0.98858294157152449</v>
      </c>
      <c r="L183" s="123">
        <v>141</v>
      </c>
      <c r="M183" s="124">
        <v>1.2818181818181817</v>
      </c>
      <c r="N183" s="125">
        <v>1613</v>
      </c>
      <c r="O183" s="69"/>
      <c r="P183" s="69"/>
      <c r="Q183" s="123">
        <v>607</v>
      </c>
      <c r="R183" s="84">
        <f t="shared" si="86"/>
        <v>0.96502384737678859</v>
      </c>
      <c r="S183" s="123">
        <v>136</v>
      </c>
      <c r="T183" s="84">
        <f t="shared" ref="T183:T189" si="97">S183/$S$68</f>
        <v>1.2710280373831775</v>
      </c>
      <c r="U183" s="79">
        <f t="shared" ref="U183:U189" si="98">Q183+S183</f>
        <v>743</v>
      </c>
      <c r="V183" s="123">
        <v>0</v>
      </c>
      <c r="W183" s="84">
        <f t="shared" ref="W183:W189" si="99">V183/$V$68</f>
        <v>0</v>
      </c>
      <c r="X183" s="123">
        <v>1</v>
      </c>
      <c r="Y183" s="123">
        <f t="shared" ref="Y183:Y189" si="100">X183/$X$68</f>
        <v>7.6923076923076927E-2</v>
      </c>
      <c r="Z183" s="114">
        <f t="shared" ref="Z183:Z189" si="101">V183+X183</f>
        <v>1</v>
      </c>
      <c r="AA183" s="32"/>
      <c r="AB183" s="264">
        <v>-26</v>
      </c>
      <c r="AC183" s="264">
        <v>-7</v>
      </c>
      <c r="AD183" s="264">
        <v>16</v>
      </c>
      <c r="AE183" s="264">
        <v>-44</v>
      </c>
      <c r="AF183" s="264">
        <v>-32</v>
      </c>
      <c r="AG183" s="265">
        <v>13</v>
      </c>
    </row>
    <row r="184" spans="2:33" ht="15" customHeight="1" x14ac:dyDescent="0.3">
      <c r="B184" s="199">
        <v>44006</v>
      </c>
      <c r="C184" s="117"/>
      <c r="D184" s="135"/>
      <c r="E184" s="41"/>
      <c r="F184" s="41"/>
      <c r="G184" s="135"/>
      <c r="H184" s="127">
        <v>41</v>
      </c>
      <c r="I184" s="122">
        <v>33</v>
      </c>
      <c r="J184" s="123">
        <v>1377</v>
      </c>
      <c r="K184" s="124">
        <v>0.92416107382550339</v>
      </c>
      <c r="L184" s="123">
        <v>96</v>
      </c>
      <c r="M184" s="124">
        <v>0.80672268907563027</v>
      </c>
      <c r="N184" s="125">
        <v>1473</v>
      </c>
      <c r="O184" s="69"/>
      <c r="P184" s="69"/>
      <c r="Q184" s="123">
        <v>493</v>
      </c>
      <c r="R184" s="84">
        <f t="shared" si="86"/>
        <v>0.78378378378378377</v>
      </c>
      <c r="S184" s="123">
        <v>115</v>
      </c>
      <c r="T184" s="84">
        <f t="shared" si="97"/>
        <v>1.0747663551401869</v>
      </c>
      <c r="U184" s="79">
        <f t="shared" si="98"/>
        <v>608</v>
      </c>
      <c r="V184" s="123">
        <v>0</v>
      </c>
      <c r="W184" s="84">
        <f t="shared" si="99"/>
        <v>0</v>
      </c>
      <c r="X184" s="123">
        <v>24</v>
      </c>
      <c r="Y184" s="123">
        <f t="shared" si="100"/>
        <v>1.8461538461538463</v>
      </c>
      <c r="Z184" s="114">
        <f t="shared" si="101"/>
        <v>24</v>
      </c>
      <c r="AA184" s="32"/>
      <c r="AB184" s="264">
        <v>-26</v>
      </c>
      <c r="AC184" s="264">
        <v>-7</v>
      </c>
      <c r="AD184" s="264">
        <v>16</v>
      </c>
      <c r="AE184" s="264">
        <v>-44</v>
      </c>
      <c r="AF184" s="264">
        <v>-32</v>
      </c>
      <c r="AG184" s="265">
        <v>13</v>
      </c>
    </row>
    <row r="185" spans="2:33" ht="15" customHeight="1" x14ac:dyDescent="0.3">
      <c r="B185" s="199">
        <v>44007</v>
      </c>
      <c r="C185" s="117"/>
      <c r="D185" s="135"/>
      <c r="E185" s="41"/>
      <c r="F185" s="41"/>
      <c r="G185" s="135"/>
      <c r="H185" s="127">
        <v>42</v>
      </c>
      <c r="I185" s="122">
        <v>27</v>
      </c>
      <c r="J185" s="123">
        <v>1471</v>
      </c>
      <c r="K185" s="124">
        <v>0.98791134989926122</v>
      </c>
      <c r="L185" s="123">
        <v>98</v>
      </c>
      <c r="M185" s="124">
        <v>0.94230769230769229</v>
      </c>
      <c r="N185" s="125">
        <v>1569</v>
      </c>
      <c r="O185" s="69"/>
      <c r="P185" s="69"/>
      <c r="Q185" s="123">
        <v>806</v>
      </c>
      <c r="R185" s="84">
        <f t="shared" si="86"/>
        <v>1.2813990461049285</v>
      </c>
      <c r="S185" s="123">
        <v>233</v>
      </c>
      <c r="T185" s="84">
        <f t="shared" si="97"/>
        <v>2.1775700934579438</v>
      </c>
      <c r="U185" s="79">
        <f t="shared" si="98"/>
        <v>1039</v>
      </c>
      <c r="V185" s="123">
        <v>0</v>
      </c>
      <c r="W185" s="84">
        <f t="shared" si="99"/>
        <v>0</v>
      </c>
      <c r="X185" s="123">
        <v>13</v>
      </c>
      <c r="Y185" s="123">
        <f t="shared" si="100"/>
        <v>1</v>
      </c>
      <c r="Z185" s="114">
        <f t="shared" si="101"/>
        <v>13</v>
      </c>
      <c r="AA185" s="32"/>
      <c r="AB185" s="264">
        <v>-29</v>
      </c>
      <c r="AC185" s="264">
        <v>-14</v>
      </c>
      <c r="AD185" s="264">
        <v>23</v>
      </c>
      <c r="AE185" s="264">
        <v>-48</v>
      </c>
      <c r="AF185" s="264">
        <v>-40</v>
      </c>
      <c r="AG185" s="265">
        <v>16</v>
      </c>
    </row>
    <row r="186" spans="2:33" ht="15" customHeight="1" x14ac:dyDescent="0.3">
      <c r="B186" s="199">
        <v>44008</v>
      </c>
      <c r="C186" s="117"/>
      <c r="D186" s="135"/>
      <c r="E186" s="41">
        <v>114072</v>
      </c>
      <c r="F186" s="41">
        <v>1355086</v>
      </c>
      <c r="G186" s="135"/>
      <c r="H186" s="127">
        <v>50</v>
      </c>
      <c r="I186" s="122">
        <v>24</v>
      </c>
      <c r="J186" s="123">
        <v>1477</v>
      </c>
      <c r="K186" s="124">
        <v>0.98928332217012727</v>
      </c>
      <c r="L186" s="123">
        <v>110</v>
      </c>
      <c r="M186" s="124">
        <v>0.99099099099099097</v>
      </c>
      <c r="N186" s="125">
        <v>1587</v>
      </c>
      <c r="O186" s="69"/>
      <c r="P186" s="69"/>
      <c r="Q186" s="123">
        <v>1017</v>
      </c>
      <c r="R186" s="84">
        <f t="shared" si="86"/>
        <v>1.6168521462639109</v>
      </c>
      <c r="S186" s="123">
        <v>245</v>
      </c>
      <c r="T186" s="84">
        <f t="shared" si="97"/>
        <v>2.2897196261682242</v>
      </c>
      <c r="U186" s="79">
        <f t="shared" si="98"/>
        <v>1262</v>
      </c>
      <c r="V186" s="123">
        <v>0</v>
      </c>
      <c r="W186" s="84">
        <f t="shared" si="99"/>
        <v>0</v>
      </c>
      <c r="X186" s="123">
        <v>7</v>
      </c>
      <c r="Y186" s="123">
        <f t="shared" si="100"/>
        <v>0.53846153846153844</v>
      </c>
      <c r="Z186" s="114">
        <f t="shared" si="101"/>
        <v>7</v>
      </c>
      <c r="AA186" s="32"/>
      <c r="AB186" s="264">
        <v>-26</v>
      </c>
      <c r="AC186" s="264">
        <v>-10</v>
      </c>
      <c r="AD186" s="264">
        <v>16</v>
      </c>
      <c r="AE186" s="264">
        <v>-44</v>
      </c>
      <c r="AF186" s="264">
        <v>-32</v>
      </c>
      <c r="AG186" s="265">
        <v>15</v>
      </c>
    </row>
    <row r="187" spans="2:33" ht="15" customHeight="1" x14ac:dyDescent="0.3">
      <c r="B187" s="199">
        <v>44009</v>
      </c>
      <c r="C187" s="117"/>
      <c r="D187" s="135"/>
      <c r="E187" s="41"/>
      <c r="F187" s="41"/>
      <c r="G187" s="135"/>
      <c r="H187" s="127">
        <v>47</v>
      </c>
      <c r="I187" s="122">
        <v>21</v>
      </c>
      <c r="J187" s="123">
        <v>907</v>
      </c>
      <c r="K187" s="124">
        <v>0.98909487459105783</v>
      </c>
      <c r="L187" s="123">
        <v>58</v>
      </c>
      <c r="M187" s="124">
        <v>1.0740740740740742</v>
      </c>
      <c r="N187" s="125">
        <v>965</v>
      </c>
      <c r="O187" s="69"/>
      <c r="P187" s="69"/>
      <c r="Q187" s="127">
        <v>0</v>
      </c>
      <c r="R187" s="84">
        <f t="shared" si="86"/>
        <v>0</v>
      </c>
      <c r="S187" s="127">
        <v>0</v>
      </c>
      <c r="T187" s="88">
        <f t="shared" si="97"/>
        <v>0</v>
      </c>
      <c r="U187" s="97">
        <f t="shared" si="98"/>
        <v>0</v>
      </c>
      <c r="V187" s="127">
        <v>0</v>
      </c>
      <c r="W187" s="127">
        <f t="shared" si="99"/>
        <v>0</v>
      </c>
      <c r="X187" s="127">
        <v>0</v>
      </c>
      <c r="Y187" s="127">
        <f t="shared" si="100"/>
        <v>0</v>
      </c>
      <c r="Z187" s="98">
        <f t="shared" si="101"/>
        <v>0</v>
      </c>
      <c r="AA187" s="32"/>
      <c r="AB187" s="264">
        <v>-29</v>
      </c>
      <c r="AC187" s="264">
        <v>-10</v>
      </c>
      <c r="AD187" s="264">
        <v>12</v>
      </c>
      <c r="AE187" s="264">
        <v>-44</v>
      </c>
      <c r="AF187" s="264">
        <v>-31</v>
      </c>
      <c r="AG187" s="265">
        <v>14</v>
      </c>
    </row>
    <row r="188" spans="2:33" ht="15" customHeight="1" x14ac:dyDescent="0.3">
      <c r="B188" s="199">
        <v>44010</v>
      </c>
      <c r="C188" s="117"/>
      <c r="D188" s="135"/>
      <c r="E188" s="41"/>
      <c r="F188" s="41"/>
      <c r="G188" s="135"/>
      <c r="H188" s="127">
        <v>57</v>
      </c>
      <c r="I188" s="122">
        <v>29</v>
      </c>
      <c r="J188" s="123">
        <v>874</v>
      </c>
      <c r="K188" s="124">
        <v>0.97111111111111115</v>
      </c>
      <c r="L188" s="123">
        <v>35</v>
      </c>
      <c r="M188" s="124">
        <v>0.97222222222222221</v>
      </c>
      <c r="N188" s="125">
        <v>909</v>
      </c>
      <c r="O188" s="69"/>
      <c r="P188" s="69"/>
      <c r="Q188" s="127">
        <v>0</v>
      </c>
      <c r="R188" s="84">
        <f t="shared" si="86"/>
        <v>0</v>
      </c>
      <c r="S188" s="127">
        <v>0</v>
      </c>
      <c r="T188" s="88">
        <f t="shared" si="97"/>
        <v>0</v>
      </c>
      <c r="U188" s="97">
        <f t="shared" si="98"/>
        <v>0</v>
      </c>
      <c r="V188" s="127">
        <v>0</v>
      </c>
      <c r="W188" s="127">
        <f t="shared" si="99"/>
        <v>0</v>
      </c>
      <c r="X188" s="127">
        <v>0</v>
      </c>
      <c r="Y188" s="127">
        <f t="shared" si="100"/>
        <v>0</v>
      </c>
      <c r="Z188" s="98">
        <f t="shared" si="101"/>
        <v>0</v>
      </c>
      <c r="AA188" s="32"/>
      <c r="AB188" s="264">
        <v>-32</v>
      </c>
      <c r="AC188" s="264">
        <v>-13</v>
      </c>
      <c r="AD188" s="264">
        <v>11</v>
      </c>
      <c r="AE188" s="264">
        <v>-41</v>
      </c>
      <c r="AF188" s="264">
        <v>-4</v>
      </c>
      <c r="AG188" s="265">
        <v>7</v>
      </c>
    </row>
    <row r="189" spans="2:33" ht="15" customHeight="1" x14ac:dyDescent="0.3">
      <c r="B189" s="199">
        <v>44011</v>
      </c>
      <c r="C189" s="117"/>
      <c r="D189" s="135"/>
      <c r="E189" s="41">
        <v>114200</v>
      </c>
      <c r="F189" s="41">
        <v>1357318</v>
      </c>
      <c r="G189" s="135"/>
      <c r="H189" s="127">
        <v>51</v>
      </c>
      <c r="I189" s="122">
        <v>14</v>
      </c>
      <c r="J189" s="123">
        <v>1464</v>
      </c>
      <c r="K189" s="124">
        <v>0.98652291105121293</v>
      </c>
      <c r="L189" s="123">
        <v>74</v>
      </c>
      <c r="M189" s="124">
        <v>0.73267326732673266</v>
      </c>
      <c r="N189" s="125">
        <v>1538</v>
      </c>
      <c r="O189" s="69"/>
      <c r="P189" s="69"/>
      <c r="Q189" s="123">
        <v>0</v>
      </c>
      <c r="R189" s="84">
        <f t="shared" si="86"/>
        <v>0</v>
      </c>
      <c r="S189" s="123">
        <v>0</v>
      </c>
      <c r="T189" s="84">
        <f t="shared" si="97"/>
        <v>0</v>
      </c>
      <c r="U189" s="79">
        <f t="shared" si="98"/>
        <v>0</v>
      </c>
      <c r="V189" s="123">
        <v>0</v>
      </c>
      <c r="W189" s="84">
        <f t="shared" si="99"/>
        <v>0</v>
      </c>
      <c r="X189" s="123">
        <v>0</v>
      </c>
      <c r="Y189" s="123">
        <f t="shared" si="100"/>
        <v>0</v>
      </c>
      <c r="Z189" s="114">
        <f t="shared" si="101"/>
        <v>0</v>
      </c>
      <c r="AA189" s="32"/>
      <c r="AB189" s="264">
        <v>-24</v>
      </c>
      <c r="AC189" s="264">
        <v>-12</v>
      </c>
      <c r="AD189" s="264">
        <v>24</v>
      </c>
      <c r="AE189" s="264">
        <v>-45</v>
      </c>
      <c r="AF189" s="264">
        <v>-33</v>
      </c>
      <c r="AG189" s="265">
        <v>13</v>
      </c>
    </row>
    <row r="190" spans="2:33" ht="15" customHeight="1" x14ac:dyDescent="0.3">
      <c r="B190" s="199">
        <v>44012</v>
      </c>
      <c r="C190" s="206">
        <v>40745</v>
      </c>
      <c r="D190" s="136"/>
      <c r="E190" s="41"/>
      <c r="F190" s="41"/>
      <c r="G190" s="136"/>
      <c r="H190" s="127">
        <v>48</v>
      </c>
      <c r="I190" s="122">
        <v>25</v>
      </c>
      <c r="J190" s="123">
        <v>1472</v>
      </c>
      <c r="K190" s="124">
        <v>0.98858294157152449</v>
      </c>
      <c r="L190" s="123">
        <v>122</v>
      </c>
      <c r="M190" s="124">
        <v>1.1090909090909091</v>
      </c>
      <c r="N190" s="125">
        <v>1594</v>
      </c>
      <c r="O190" s="69"/>
      <c r="P190" s="69"/>
      <c r="Q190" s="123">
        <v>2675</v>
      </c>
      <c r="R190" s="84">
        <f t="shared" si="86"/>
        <v>4.252782193958665</v>
      </c>
      <c r="S190" s="123">
        <v>672</v>
      </c>
      <c r="T190" s="84">
        <f t="shared" ref="T190:T196" si="102">S190/$S$68</f>
        <v>6.2803738317757007</v>
      </c>
      <c r="U190" s="79">
        <f t="shared" ref="U190:U196" si="103">Q190+S190</f>
        <v>3347</v>
      </c>
      <c r="V190" s="123">
        <v>0</v>
      </c>
      <c r="W190" s="84">
        <f t="shared" ref="W190:W196" si="104">V190/$V$68</f>
        <v>0</v>
      </c>
      <c r="X190" s="123">
        <v>20</v>
      </c>
      <c r="Y190" s="123">
        <f t="shared" ref="Y190:Y196" si="105">X190/$X$68</f>
        <v>1.5384615384615385</v>
      </c>
      <c r="Z190" s="114">
        <f t="shared" ref="Z190:Z196" si="106">V190+X190</f>
        <v>20</v>
      </c>
      <c r="AA190" s="32"/>
      <c r="AB190" s="264">
        <v>-20</v>
      </c>
      <c r="AC190" s="264">
        <v>-5</v>
      </c>
      <c r="AD190" s="264">
        <v>22</v>
      </c>
      <c r="AE190" s="264">
        <v>-42</v>
      </c>
      <c r="AF190" s="264">
        <v>-31</v>
      </c>
      <c r="AG190" s="265">
        <v>12</v>
      </c>
    </row>
    <row r="191" spans="2:33" ht="15" customHeight="1" x14ac:dyDescent="0.3">
      <c r="B191" s="199">
        <v>44013</v>
      </c>
      <c r="C191" s="117"/>
      <c r="D191" s="136"/>
      <c r="E191" s="41">
        <v>114304</v>
      </c>
      <c r="F191" s="41">
        <v>1359622</v>
      </c>
      <c r="G191" s="136"/>
      <c r="H191" s="127">
        <v>108</v>
      </c>
      <c r="I191" s="122">
        <v>34</v>
      </c>
      <c r="J191" s="123">
        <v>1474</v>
      </c>
      <c r="K191" s="124">
        <v>0.98926174496644292</v>
      </c>
      <c r="L191" s="123">
        <v>117</v>
      </c>
      <c r="M191" s="124">
        <v>0.98319327731092432</v>
      </c>
      <c r="N191" s="125">
        <v>1591</v>
      </c>
      <c r="O191" s="69"/>
      <c r="P191" s="69"/>
      <c r="Q191" s="123">
        <v>447</v>
      </c>
      <c r="R191" s="84">
        <f t="shared" si="86"/>
        <v>0.71065182829888707</v>
      </c>
      <c r="S191" s="123">
        <v>64</v>
      </c>
      <c r="T191" s="84">
        <f t="shared" si="102"/>
        <v>0.59813084112149528</v>
      </c>
      <c r="U191" s="79">
        <f t="shared" si="103"/>
        <v>511</v>
      </c>
      <c r="V191" s="123">
        <v>1</v>
      </c>
      <c r="W191" s="84">
        <f t="shared" si="104"/>
        <v>1</v>
      </c>
      <c r="X191" s="123">
        <v>23</v>
      </c>
      <c r="Y191" s="123">
        <f t="shared" si="105"/>
        <v>1.7692307692307692</v>
      </c>
      <c r="Z191" s="114">
        <f t="shared" si="106"/>
        <v>24</v>
      </c>
      <c r="AA191" s="32"/>
      <c r="AB191" s="264">
        <v>-19</v>
      </c>
      <c r="AC191" s="264">
        <v>-5</v>
      </c>
      <c r="AD191" s="264">
        <v>30</v>
      </c>
      <c r="AE191" s="264">
        <v>-39</v>
      </c>
      <c r="AF191" s="264">
        <v>-31</v>
      </c>
      <c r="AG191" s="265">
        <v>11</v>
      </c>
    </row>
    <row r="192" spans="2:33" ht="15" customHeight="1" x14ac:dyDescent="0.3">
      <c r="B192" s="199">
        <v>44014</v>
      </c>
      <c r="C192" s="117"/>
      <c r="D192" s="136"/>
      <c r="E192" s="41">
        <v>114360</v>
      </c>
      <c r="F192" s="41">
        <v>1360157</v>
      </c>
      <c r="G192" s="136"/>
      <c r="H192" s="127">
        <v>120</v>
      </c>
      <c r="I192" s="122">
        <v>24</v>
      </c>
      <c r="J192" s="123">
        <v>1472</v>
      </c>
      <c r="K192" s="124">
        <v>0.98858294157152449</v>
      </c>
      <c r="L192" s="123">
        <v>96</v>
      </c>
      <c r="M192" s="124">
        <v>0.92307692307692313</v>
      </c>
      <c r="N192" s="125">
        <v>1568</v>
      </c>
      <c r="O192" s="69"/>
      <c r="P192" s="69"/>
      <c r="Q192" s="123">
        <v>431</v>
      </c>
      <c r="R192" s="84">
        <f t="shared" si="86"/>
        <v>0.68521462639109698</v>
      </c>
      <c r="S192" s="123">
        <v>66</v>
      </c>
      <c r="T192" s="84">
        <f t="shared" si="102"/>
        <v>0.61682242990654201</v>
      </c>
      <c r="U192" s="79">
        <f t="shared" si="103"/>
        <v>497</v>
      </c>
      <c r="V192" s="123">
        <v>2</v>
      </c>
      <c r="W192" s="84">
        <f t="shared" si="104"/>
        <v>2</v>
      </c>
      <c r="X192" s="123">
        <v>9</v>
      </c>
      <c r="Y192" s="123">
        <f t="shared" si="105"/>
        <v>0.69230769230769229</v>
      </c>
      <c r="Z192" s="114">
        <f t="shared" si="106"/>
        <v>11</v>
      </c>
      <c r="AA192" s="32"/>
      <c r="AB192" s="264">
        <v>-18</v>
      </c>
      <c r="AC192" s="264">
        <v>-4</v>
      </c>
      <c r="AD192" s="264">
        <v>33</v>
      </c>
      <c r="AE192" s="264">
        <v>-39</v>
      </c>
      <c r="AF192" s="264">
        <v>-31</v>
      </c>
      <c r="AG192" s="265">
        <v>12</v>
      </c>
    </row>
    <row r="193" spans="2:33" ht="15" customHeight="1" x14ac:dyDescent="0.3">
      <c r="B193" s="199">
        <v>44015</v>
      </c>
      <c r="C193" s="117"/>
      <c r="D193" s="136"/>
      <c r="E193" s="41"/>
      <c r="F193" s="41"/>
      <c r="G193" s="136"/>
      <c r="H193" s="127">
        <v>135</v>
      </c>
      <c r="I193" s="122">
        <v>21</v>
      </c>
      <c r="J193" s="123">
        <v>1476</v>
      </c>
      <c r="K193" s="124">
        <v>0.98861352980576023</v>
      </c>
      <c r="L193" s="123">
        <v>103</v>
      </c>
      <c r="M193" s="124">
        <v>0.92792792792792789</v>
      </c>
      <c r="N193" s="125">
        <v>1579</v>
      </c>
      <c r="O193" s="69"/>
      <c r="P193" s="69"/>
      <c r="Q193" s="123">
        <v>385</v>
      </c>
      <c r="R193" s="84">
        <f t="shared" si="86"/>
        <v>0.61208267090620028</v>
      </c>
      <c r="S193" s="123">
        <v>43</v>
      </c>
      <c r="T193" s="84">
        <f t="shared" si="102"/>
        <v>0.40186915887850466</v>
      </c>
      <c r="U193" s="79">
        <f t="shared" si="103"/>
        <v>428</v>
      </c>
      <c r="V193" s="123">
        <v>4</v>
      </c>
      <c r="W193" s="84">
        <f t="shared" si="104"/>
        <v>4</v>
      </c>
      <c r="X193" s="123">
        <v>5</v>
      </c>
      <c r="Y193" s="123">
        <f t="shared" si="105"/>
        <v>0.38461538461538464</v>
      </c>
      <c r="Z193" s="114">
        <f t="shared" si="106"/>
        <v>9</v>
      </c>
      <c r="AA193" s="32"/>
      <c r="AB193" s="264">
        <v>-22</v>
      </c>
      <c r="AC193" s="264">
        <v>-4</v>
      </c>
      <c r="AD193" s="264">
        <v>29</v>
      </c>
      <c r="AE193" s="264">
        <v>-39</v>
      </c>
      <c r="AF193" s="264">
        <v>-30</v>
      </c>
      <c r="AG193" s="265">
        <v>12</v>
      </c>
    </row>
    <row r="194" spans="2:33" ht="15" customHeight="1" x14ac:dyDescent="0.3">
      <c r="B194" s="199">
        <v>44016</v>
      </c>
      <c r="C194" s="117"/>
      <c r="D194" s="136"/>
      <c r="E194" s="41"/>
      <c r="F194" s="41"/>
      <c r="G194" s="136"/>
      <c r="H194" s="127">
        <v>138</v>
      </c>
      <c r="I194" s="122">
        <v>18</v>
      </c>
      <c r="J194" s="123">
        <v>891</v>
      </c>
      <c r="K194" s="124">
        <v>0.9716466739367503</v>
      </c>
      <c r="L194" s="123">
        <v>58</v>
      </c>
      <c r="M194" s="124">
        <v>1.0740740740740742</v>
      </c>
      <c r="N194" s="125">
        <v>949</v>
      </c>
      <c r="O194" s="69"/>
      <c r="P194" s="69"/>
      <c r="Q194" s="127">
        <v>0</v>
      </c>
      <c r="R194" s="84">
        <f t="shared" si="86"/>
        <v>0</v>
      </c>
      <c r="S194" s="127">
        <v>0</v>
      </c>
      <c r="T194" s="88">
        <f t="shared" si="102"/>
        <v>0</v>
      </c>
      <c r="U194" s="97">
        <f t="shared" si="103"/>
        <v>0</v>
      </c>
      <c r="V194" s="127">
        <v>0</v>
      </c>
      <c r="W194" s="127">
        <f t="shared" si="104"/>
        <v>0</v>
      </c>
      <c r="X194" s="127">
        <v>0</v>
      </c>
      <c r="Y194" s="127">
        <f t="shared" si="105"/>
        <v>0</v>
      </c>
      <c r="Z194" s="98">
        <f t="shared" si="106"/>
        <v>0</v>
      </c>
      <c r="AA194" s="32"/>
      <c r="AB194" s="264">
        <v>-25</v>
      </c>
      <c r="AC194" s="264">
        <v>-8</v>
      </c>
      <c r="AD194" s="264">
        <v>44</v>
      </c>
      <c r="AE194" s="264">
        <v>-34</v>
      </c>
      <c r="AF194" s="264">
        <v>-3</v>
      </c>
      <c r="AG194" s="265">
        <v>4</v>
      </c>
    </row>
    <row r="195" spans="2:33" ht="15" customHeight="1" x14ac:dyDescent="0.3">
      <c r="B195" s="199">
        <v>44017</v>
      </c>
      <c r="C195" s="117"/>
      <c r="D195" s="136"/>
      <c r="E195" s="41"/>
      <c r="F195" s="41"/>
      <c r="G195" s="136"/>
      <c r="H195" s="127">
        <v>138</v>
      </c>
      <c r="I195" s="122">
        <v>22</v>
      </c>
      <c r="J195" s="123">
        <v>890</v>
      </c>
      <c r="K195" s="124">
        <v>0.98888888888888893</v>
      </c>
      <c r="L195" s="123">
        <v>33</v>
      </c>
      <c r="M195" s="124">
        <v>0.91666666666666663</v>
      </c>
      <c r="N195" s="125">
        <v>923</v>
      </c>
      <c r="O195" s="69"/>
      <c r="P195" s="69"/>
      <c r="Q195" s="127">
        <v>0</v>
      </c>
      <c r="R195" s="84">
        <f t="shared" si="86"/>
        <v>0</v>
      </c>
      <c r="S195" s="127">
        <v>0</v>
      </c>
      <c r="T195" s="88">
        <f t="shared" si="102"/>
        <v>0</v>
      </c>
      <c r="U195" s="97">
        <f t="shared" si="103"/>
        <v>0</v>
      </c>
      <c r="V195" s="127">
        <v>0</v>
      </c>
      <c r="W195" s="127">
        <f t="shared" si="104"/>
        <v>0</v>
      </c>
      <c r="X195" s="127">
        <v>0</v>
      </c>
      <c r="Y195" s="127">
        <f t="shared" si="105"/>
        <v>0</v>
      </c>
      <c r="Z195" s="98">
        <f t="shared" si="106"/>
        <v>0</v>
      </c>
      <c r="AA195" s="32"/>
      <c r="AB195" s="264">
        <v>-29</v>
      </c>
      <c r="AC195" s="264">
        <v>-15</v>
      </c>
      <c r="AD195" s="264">
        <v>43</v>
      </c>
      <c r="AE195" s="264">
        <v>-38</v>
      </c>
      <c r="AF195" s="264">
        <v>3</v>
      </c>
      <c r="AG195" s="265">
        <v>1</v>
      </c>
    </row>
    <row r="196" spans="2:33" ht="15" customHeight="1" x14ac:dyDescent="0.3">
      <c r="B196" s="199">
        <v>44018</v>
      </c>
      <c r="C196" s="117"/>
      <c r="D196" s="136"/>
      <c r="E196" s="41">
        <v>114464</v>
      </c>
      <c r="F196" s="41">
        <v>1361229</v>
      </c>
      <c r="G196" s="136"/>
      <c r="H196" s="127">
        <v>130</v>
      </c>
      <c r="I196" s="122">
        <v>21</v>
      </c>
      <c r="J196" s="123">
        <v>1468</v>
      </c>
      <c r="K196" s="124">
        <v>0.98921832884097038</v>
      </c>
      <c r="L196" s="123">
        <v>93</v>
      </c>
      <c r="M196" s="124">
        <v>0.92079207920792083</v>
      </c>
      <c r="N196" s="125">
        <v>1561</v>
      </c>
      <c r="O196" s="69"/>
      <c r="P196" s="69"/>
      <c r="Q196" s="123">
        <v>393</v>
      </c>
      <c r="R196" s="84">
        <f t="shared" si="86"/>
        <v>0.62480127186009538</v>
      </c>
      <c r="S196" s="123">
        <v>78</v>
      </c>
      <c r="T196" s="84">
        <f t="shared" si="102"/>
        <v>0.7289719626168224</v>
      </c>
      <c r="U196" s="79">
        <f t="shared" si="103"/>
        <v>471</v>
      </c>
      <c r="V196" s="123">
        <v>0</v>
      </c>
      <c r="W196" s="84">
        <f t="shared" si="104"/>
        <v>0</v>
      </c>
      <c r="X196" s="123">
        <v>30</v>
      </c>
      <c r="Y196" s="123">
        <f t="shared" si="105"/>
        <v>2.3076923076923075</v>
      </c>
      <c r="Z196" s="114">
        <f t="shared" si="106"/>
        <v>30</v>
      </c>
      <c r="AA196" s="32"/>
      <c r="AB196" s="264">
        <v>-20</v>
      </c>
      <c r="AC196" s="264">
        <v>-5</v>
      </c>
      <c r="AD196" s="264">
        <v>51</v>
      </c>
      <c r="AE196" s="264">
        <v>-41</v>
      </c>
      <c r="AF196" s="264">
        <v>-32</v>
      </c>
      <c r="AG196" s="265">
        <v>11</v>
      </c>
    </row>
    <row r="197" spans="2:33" ht="15" customHeight="1" x14ac:dyDescent="0.3">
      <c r="B197" s="199">
        <v>44019</v>
      </c>
      <c r="C197" s="117"/>
      <c r="D197" s="137"/>
      <c r="E197" s="41">
        <v>114521</v>
      </c>
      <c r="F197" s="41">
        <v>1363172</v>
      </c>
      <c r="G197" s="137"/>
      <c r="H197" s="127">
        <v>122</v>
      </c>
      <c r="I197" s="122">
        <v>28</v>
      </c>
      <c r="J197" s="123">
        <v>1467</v>
      </c>
      <c r="K197" s="124">
        <v>0.98522498321020824</v>
      </c>
      <c r="L197" s="123">
        <v>125</v>
      </c>
      <c r="M197" s="124">
        <v>1.1363636363636365</v>
      </c>
      <c r="N197" s="125">
        <v>1592</v>
      </c>
      <c r="O197" s="69"/>
      <c r="P197" s="69"/>
      <c r="Q197" s="123">
        <v>716</v>
      </c>
      <c r="R197" s="84">
        <f t="shared" si="86"/>
        <v>1.1383147853736089</v>
      </c>
      <c r="S197" s="123">
        <v>73</v>
      </c>
      <c r="T197" s="84">
        <f t="shared" ref="T197:T203" si="107">S197/$S$68</f>
        <v>0.68224299065420557</v>
      </c>
      <c r="U197" s="79">
        <f t="shared" ref="U197:U203" si="108">Q197+S197</f>
        <v>789</v>
      </c>
      <c r="V197" s="123">
        <v>1</v>
      </c>
      <c r="W197" s="84">
        <f t="shared" ref="W197:W203" si="109">V197/$V$68</f>
        <v>1</v>
      </c>
      <c r="X197" s="123">
        <v>26</v>
      </c>
      <c r="Y197" s="123">
        <f t="shared" ref="Y197:Y203" si="110">X197/$X$68</f>
        <v>2</v>
      </c>
      <c r="Z197" s="114">
        <f t="shared" ref="Z197:Z203" si="111">V197+X197</f>
        <v>27</v>
      </c>
      <c r="AA197" s="32"/>
      <c r="AB197" s="264">
        <v>-18</v>
      </c>
      <c r="AC197" s="264">
        <v>-2</v>
      </c>
      <c r="AD197" s="264">
        <v>46</v>
      </c>
      <c r="AE197" s="264">
        <v>-38</v>
      </c>
      <c r="AF197" s="264">
        <v>-32</v>
      </c>
      <c r="AG197" s="265">
        <v>11</v>
      </c>
    </row>
    <row r="198" spans="2:33" ht="15" customHeight="1" x14ac:dyDescent="0.3">
      <c r="B198" s="199">
        <v>44020</v>
      </c>
      <c r="C198" s="117"/>
      <c r="D198" s="137"/>
      <c r="E198" s="41">
        <v>114593</v>
      </c>
      <c r="F198" s="41">
        <v>1363768</v>
      </c>
      <c r="G198" s="137"/>
      <c r="H198" s="127">
        <v>124</v>
      </c>
      <c r="I198" s="122">
        <v>23</v>
      </c>
      <c r="J198" s="123">
        <v>1469</v>
      </c>
      <c r="K198" s="124">
        <v>0.98590604026845641</v>
      </c>
      <c r="L198" s="123">
        <v>109</v>
      </c>
      <c r="M198" s="124">
        <v>0.91596638655462181</v>
      </c>
      <c r="N198" s="125">
        <v>1578</v>
      </c>
      <c r="O198" s="69"/>
      <c r="P198" s="69"/>
      <c r="Q198" s="123">
        <v>3</v>
      </c>
      <c r="R198" s="84">
        <f t="shared" si="86"/>
        <v>4.7694753577106515E-3</v>
      </c>
      <c r="S198" s="123">
        <v>0</v>
      </c>
      <c r="T198" s="84">
        <f t="shared" si="107"/>
        <v>0</v>
      </c>
      <c r="U198" s="79">
        <f t="shared" si="108"/>
        <v>3</v>
      </c>
      <c r="V198" s="123">
        <v>0</v>
      </c>
      <c r="W198" s="84">
        <f t="shared" si="109"/>
        <v>0</v>
      </c>
      <c r="X198" s="123">
        <v>0</v>
      </c>
      <c r="Y198" s="123">
        <f t="shared" si="110"/>
        <v>0</v>
      </c>
      <c r="Z198" s="114">
        <f t="shared" si="111"/>
        <v>0</v>
      </c>
      <c r="AA198" s="32"/>
      <c r="AB198" s="264">
        <v>-17</v>
      </c>
      <c r="AC198" s="264">
        <v>-2</v>
      </c>
      <c r="AD198" s="264">
        <v>44</v>
      </c>
      <c r="AE198" s="264">
        <v>-37</v>
      </c>
      <c r="AF198" s="264">
        <v>-31</v>
      </c>
      <c r="AG198" s="265">
        <v>11</v>
      </c>
    </row>
    <row r="199" spans="2:33" ht="15" customHeight="1" x14ac:dyDescent="0.3">
      <c r="B199" s="199">
        <v>44021</v>
      </c>
      <c r="C199" s="117"/>
      <c r="D199" s="137"/>
      <c r="E199" s="41"/>
      <c r="F199" s="41"/>
      <c r="G199" s="137"/>
      <c r="H199" s="127">
        <v>131</v>
      </c>
      <c r="I199" s="122">
        <v>32</v>
      </c>
      <c r="J199" s="123">
        <v>1469</v>
      </c>
      <c r="K199" s="124">
        <v>0.98656816655473467</v>
      </c>
      <c r="L199" s="123">
        <v>97</v>
      </c>
      <c r="M199" s="124">
        <v>0.93269230769230771</v>
      </c>
      <c r="N199" s="125">
        <v>1566</v>
      </c>
      <c r="O199" s="69"/>
      <c r="P199" s="69"/>
      <c r="Q199" s="123">
        <v>1029</v>
      </c>
      <c r="R199" s="84">
        <f t="shared" si="86"/>
        <v>1.6359300476947536</v>
      </c>
      <c r="S199" s="123">
        <v>183</v>
      </c>
      <c r="T199" s="84">
        <f t="shared" si="107"/>
        <v>1.7102803738317758</v>
      </c>
      <c r="U199" s="79">
        <f t="shared" si="108"/>
        <v>1212</v>
      </c>
      <c r="V199" s="123">
        <v>1</v>
      </c>
      <c r="W199" s="84">
        <f t="shared" si="109"/>
        <v>1</v>
      </c>
      <c r="X199" s="123">
        <v>11</v>
      </c>
      <c r="Y199" s="123">
        <f t="shared" si="110"/>
        <v>0.84615384615384615</v>
      </c>
      <c r="Z199" s="114">
        <f t="shared" si="111"/>
        <v>12</v>
      </c>
      <c r="AA199" s="32"/>
      <c r="AB199" s="264">
        <v>-16</v>
      </c>
      <c r="AC199" s="264">
        <v>-3</v>
      </c>
      <c r="AD199" s="264">
        <v>50</v>
      </c>
      <c r="AE199" s="264">
        <v>-39</v>
      </c>
      <c r="AF199" s="264">
        <v>-31</v>
      </c>
      <c r="AG199" s="265">
        <v>11</v>
      </c>
    </row>
    <row r="200" spans="2:33" ht="15" customHeight="1" x14ac:dyDescent="0.3">
      <c r="B200" s="199">
        <v>44022</v>
      </c>
      <c r="C200" s="117"/>
      <c r="D200" s="137"/>
      <c r="E200" s="41"/>
      <c r="F200" s="41"/>
      <c r="G200" s="137"/>
      <c r="H200" s="127">
        <v>146</v>
      </c>
      <c r="I200" s="122">
        <v>23</v>
      </c>
      <c r="J200" s="123">
        <v>1472</v>
      </c>
      <c r="K200" s="124">
        <v>0.98593436034829207</v>
      </c>
      <c r="L200" s="123">
        <v>96</v>
      </c>
      <c r="M200" s="124">
        <v>0.86486486486486491</v>
      </c>
      <c r="N200" s="125">
        <v>1568</v>
      </c>
      <c r="O200" s="69"/>
      <c r="P200" s="69"/>
      <c r="Q200" s="123">
        <v>523</v>
      </c>
      <c r="R200" s="84">
        <f t="shared" si="86"/>
        <v>0.83147853736089028</v>
      </c>
      <c r="S200" s="123">
        <v>62</v>
      </c>
      <c r="T200" s="84">
        <f t="shared" si="107"/>
        <v>0.57943925233644855</v>
      </c>
      <c r="U200" s="79">
        <f t="shared" si="108"/>
        <v>585</v>
      </c>
      <c r="V200" s="123">
        <v>1</v>
      </c>
      <c r="W200" s="84">
        <f t="shared" si="109"/>
        <v>1</v>
      </c>
      <c r="X200" s="123">
        <v>13</v>
      </c>
      <c r="Y200" s="123">
        <f t="shared" si="110"/>
        <v>1</v>
      </c>
      <c r="Z200" s="114">
        <f t="shared" si="111"/>
        <v>14</v>
      </c>
      <c r="AA200" s="32"/>
      <c r="AB200" s="264">
        <v>-22</v>
      </c>
      <c r="AC200" s="264">
        <v>-4</v>
      </c>
      <c r="AD200" s="264">
        <v>49</v>
      </c>
      <c r="AE200" s="264">
        <v>-38</v>
      </c>
      <c r="AF200" s="264">
        <v>-30</v>
      </c>
      <c r="AG200" s="265">
        <v>11</v>
      </c>
    </row>
    <row r="201" spans="2:33" ht="15" customHeight="1" x14ac:dyDescent="0.3">
      <c r="B201" s="199">
        <v>44023</v>
      </c>
      <c r="C201" s="117"/>
      <c r="D201" s="137"/>
      <c r="E201" s="41"/>
      <c r="F201" s="41"/>
      <c r="G201" s="137"/>
      <c r="H201" s="127">
        <v>145</v>
      </c>
      <c r="I201" s="122">
        <v>25</v>
      </c>
      <c r="J201" s="123">
        <v>909</v>
      </c>
      <c r="K201" s="124">
        <v>0.99127589967284624</v>
      </c>
      <c r="L201" s="123">
        <v>49</v>
      </c>
      <c r="M201" s="124">
        <v>0.90740740740740744</v>
      </c>
      <c r="N201" s="125">
        <v>958</v>
      </c>
      <c r="O201" s="69"/>
      <c r="P201" s="69"/>
      <c r="Q201" s="127">
        <v>0</v>
      </c>
      <c r="R201" s="84">
        <f t="shared" si="86"/>
        <v>0</v>
      </c>
      <c r="S201" s="127">
        <v>0</v>
      </c>
      <c r="T201" s="88">
        <f t="shared" si="107"/>
        <v>0</v>
      </c>
      <c r="U201" s="97">
        <f t="shared" si="108"/>
        <v>0</v>
      </c>
      <c r="V201" s="127">
        <v>0</v>
      </c>
      <c r="W201" s="127">
        <f t="shared" si="109"/>
        <v>0</v>
      </c>
      <c r="X201" s="127">
        <v>0</v>
      </c>
      <c r="Y201" s="127">
        <f t="shared" si="110"/>
        <v>0</v>
      </c>
      <c r="Z201" s="98">
        <f t="shared" si="111"/>
        <v>0</v>
      </c>
      <c r="AA201" s="32"/>
      <c r="AB201" s="264">
        <v>-26</v>
      </c>
      <c r="AC201" s="264">
        <v>-8</v>
      </c>
      <c r="AD201" s="264">
        <v>56</v>
      </c>
      <c r="AE201" s="264">
        <v>-34</v>
      </c>
      <c r="AF201" s="264">
        <v>-3</v>
      </c>
      <c r="AG201" s="265">
        <v>3</v>
      </c>
    </row>
    <row r="202" spans="2:33" ht="15" customHeight="1" x14ac:dyDescent="0.3">
      <c r="B202" s="199">
        <v>44024</v>
      </c>
      <c r="C202" s="117"/>
      <c r="D202" s="137"/>
      <c r="E202" s="41"/>
      <c r="F202" s="41"/>
      <c r="G202" s="137"/>
      <c r="H202" s="127">
        <v>144</v>
      </c>
      <c r="I202" s="122">
        <v>40</v>
      </c>
      <c r="J202" s="123">
        <v>887</v>
      </c>
      <c r="K202" s="124">
        <v>0.98555555555555552</v>
      </c>
      <c r="L202" s="123">
        <v>23</v>
      </c>
      <c r="M202" s="124">
        <v>0.63888888888888884</v>
      </c>
      <c r="N202" s="125">
        <v>910</v>
      </c>
      <c r="O202" s="69"/>
      <c r="P202" s="69"/>
      <c r="Q202" s="127">
        <v>0</v>
      </c>
      <c r="R202" s="84">
        <f t="shared" si="86"/>
        <v>0</v>
      </c>
      <c r="S202" s="127">
        <v>0</v>
      </c>
      <c r="T202" s="88">
        <f t="shared" si="107"/>
        <v>0</v>
      </c>
      <c r="U202" s="97">
        <f t="shared" si="108"/>
        <v>0</v>
      </c>
      <c r="V202" s="127">
        <v>0</v>
      </c>
      <c r="W202" s="127">
        <f t="shared" si="109"/>
        <v>0</v>
      </c>
      <c r="X202" s="127">
        <v>0</v>
      </c>
      <c r="Y202" s="127">
        <f t="shared" si="110"/>
        <v>0</v>
      </c>
      <c r="Z202" s="98">
        <f t="shared" si="111"/>
        <v>0</v>
      </c>
      <c r="AA202" s="32"/>
      <c r="AB202" s="264">
        <v>-28</v>
      </c>
      <c r="AC202" s="264">
        <v>-13</v>
      </c>
      <c r="AD202" s="264">
        <v>46</v>
      </c>
      <c r="AE202" s="264">
        <v>-37</v>
      </c>
      <c r="AF202" s="264">
        <v>3</v>
      </c>
      <c r="AG202" s="265">
        <v>1</v>
      </c>
    </row>
    <row r="203" spans="2:33" ht="15" customHeight="1" x14ac:dyDescent="0.3">
      <c r="B203" s="199">
        <v>44025</v>
      </c>
      <c r="C203" s="117"/>
      <c r="D203" s="138"/>
      <c r="E203" s="41"/>
      <c r="F203" s="41"/>
      <c r="G203" s="138"/>
      <c r="H203" s="127">
        <v>145</v>
      </c>
      <c r="I203" s="122">
        <v>29</v>
      </c>
      <c r="J203" s="123">
        <v>1463</v>
      </c>
      <c r="K203" s="124">
        <v>0.98584905660377353</v>
      </c>
      <c r="L203" s="123">
        <v>85</v>
      </c>
      <c r="M203" s="124">
        <v>0.84158415841584155</v>
      </c>
      <c r="N203" s="125">
        <v>1548</v>
      </c>
      <c r="O203" s="69"/>
      <c r="P203" s="69"/>
      <c r="Q203" s="123">
        <v>788</v>
      </c>
      <c r="R203" s="84">
        <f t="shared" si="86"/>
        <v>1.2527821939586645</v>
      </c>
      <c r="S203" s="123">
        <v>104</v>
      </c>
      <c r="T203" s="84">
        <f t="shared" si="107"/>
        <v>0.9719626168224299</v>
      </c>
      <c r="U203" s="79">
        <f t="shared" si="108"/>
        <v>892</v>
      </c>
      <c r="V203" s="123">
        <v>0</v>
      </c>
      <c r="W203" s="84">
        <f t="shared" si="109"/>
        <v>0</v>
      </c>
      <c r="X203" s="123">
        <v>4</v>
      </c>
      <c r="Y203" s="123">
        <f t="shared" si="110"/>
        <v>0.30769230769230771</v>
      </c>
      <c r="Z203" s="114">
        <f t="shared" si="111"/>
        <v>4</v>
      </c>
      <c r="AA203" s="32"/>
      <c r="AB203" s="264">
        <v>-18</v>
      </c>
      <c r="AC203" s="264">
        <v>-4</v>
      </c>
      <c r="AD203" s="264">
        <v>62</v>
      </c>
      <c r="AE203" s="264">
        <v>-40</v>
      </c>
      <c r="AF203" s="264">
        <v>-31</v>
      </c>
      <c r="AG203" s="265">
        <v>11</v>
      </c>
    </row>
    <row r="204" spans="2:33" ht="15" customHeight="1" x14ac:dyDescent="0.3">
      <c r="B204" s="199">
        <v>44026</v>
      </c>
      <c r="C204" s="117"/>
      <c r="D204" s="148"/>
      <c r="E204" s="41"/>
      <c r="F204" s="41"/>
      <c r="G204" s="148"/>
      <c r="H204" s="127">
        <v>133</v>
      </c>
      <c r="I204" s="122">
        <v>25</v>
      </c>
      <c r="J204" s="123">
        <v>1474</v>
      </c>
      <c r="K204" s="124">
        <v>0.98992612491605103</v>
      </c>
      <c r="L204" s="123">
        <v>107</v>
      </c>
      <c r="M204" s="124">
        <v>0.97272727272727277</v>
      </c>
      <c r="N204" s="125">
        <v>1581</v>
      </c>
      <c r="O204" s="69"/>
      <c r="P204" s="69"/>
      <c r="Q204" s="123">
        <v>544</v>
      </c>
      <c r="R204" s="84">
        <f t="shared" si="86"/>
        <v>0.86486486486486491</v>
      </c>
      <c r="S204" s="123">
        <v>78</v>
      </c>
      <c r="T204" s="84">
        <f t="shared" ref="T204:T207" si="112">S204/$S$68</f>
        <v>0.7289719626168224</v>
      </c>
      <c r="U204" s="79">
        <f t="shared" ref="U204:U207" si="113">Q204+S204</f>
        <v>622</v>
      </c>
      <c r="V204" s="123">
        <v>0</v>
      </c>
      <c r="W204" s="84">
        <f t="shared" ref="W204:W209" si="114">V204/$V$68</f>
        <v>0</v>
      </c>
      <c r="X204" s="123">
        <v>9</v>
      </c>
      <c r="Y204" s="123">
        <f t="shared" ref="Y204:Y207" si="115">X204/$X$68</f>
        <v>0.69230769230769229</v>
      </c>
      <c r="Z204" s="114">
        <f t="shared" ref="Z204:Z207" si="116">V204+X204</f>
        <v>9</v>
      </c>
      <c r="AA204" s="32"/>
      <c r="AB204" s="264">
        <v>-17</v>
      </c>
      <c r="AC204" s="264">
        <v>-3</v>
      </c>
      <c r="AD204" s="264">
        <v>49</v>
      </c>
      <c r="AE204" s="264">
        <v>-39</v>
      </c>
      <c r="AF204" s="264">
        <v>-32</v>
      </c>
      <c r="AG204" s="265">
        <v>11</v>
      </c>
    </row>
    <row r="205" spans="2:33" ht="15" customHeight="1" x14ac:dyDescent="0.3">
      <c r="B205" s="199">
        <v>44027</v>
      </c>
      <c r="C205" s="117"/>
      <c r="D205" s="148"/>
      <c r="E205" s="41">
        <v>114751</v>
      </c>
      <c r="F205" s="41">
        <v>1364721</v>
      </c>
      <c r="G205" s="148"/>
      <c r="H205" s="127">
        <v>132</v>
      </c>
      <c r="I205" s="122">
        <v>23</v>
      </c>
      <c r="J205" s="123">
        <v>1453</v>
      </c>
      <c r="K205" s="124">
        <v>0.97516778523489933</v>
      </c>
      <c r="L205" s="123">
        <v>114</v>
      </c>
      <c r="M205" s="124">
        <v>0.95798319327731096</v>
      </c>
      <c r="N205" s="125">
        <v>1567</v>
      </c>
      <c r="O205" s="69"/>
      <c r="P205" s="69"/>
      <c r="Q205" s="123">
        <v>532</v>
      </c>
      <c r="R205" s="84">
        <f t="shared" si="86"/>
        <v>0.84578696343402227</v>
      </c>
      <c r="S205" s="123">
        <v>76</v>
      </c>
      <c r="T205" s="84">
        <f t="shared" si="112"/>
        <v>0.71028037383177567</v>
      </c>
      <c r="U205" s="79">
        <f t="shared" si="113"/>
        <v>608</v>
      </c>
      <c r="V205" s="123">
        <v>2</v>
      </c>
      <c r="W205" s="84">
        <f t="shared" si="114"/>
        <v>2</v>
      </c>
      <c r="X205" s="123">
        <v>9</v>
      </c>
      <c r="Y205" s="123">
        <f t="shared" si="115"/>
        <v>0.69230769230769229</v>
      </c>
      <c r="Z205" s="114">
        <f t="shared" si="116"/>
        <v>11</v>
      </c>
      <c r="AA205" s="32"/>
      <c r="AB205" s="264">
        <v>-15</v>
      </c>
      <c r="AC205" s="264">
        <v>-5</v>
      </c>
      <c r="AD205" s="264">
        <v>68</v>
      </c>
      <c r="AE205" s="264">
        <v>-36</v>
      </c>
      <c r="AF205" s="264">
        <v>-30</v>
      </c>
      <c r="AG205" s="265">
        <v>10</v>
      </c>
    </row>
    <row r="206" spans="2:33" ht="15" customHeight="1" x14ac:dyDescent="0.3">
      <c r="B206" s="199">
        <v>44028</v>
      </c>
      <c r="C206" s="117"/>
      <c r="D206" s="148"/>
      <c r="E206" s="41"/>
      <c r="F206" s="41"/>
      <c r="G206" s="148"/>
      <c r="H206" s="127">
        <v>138</v>
      </c>
      <c r="I206" s="122">
        <v>20</v>
      </c>
      <c r="J206" s="123">
        <v>1470</v>
      </c>
      <c r="K206" s="124">
        <v>0.98723975822699794</v>
      </c>
      <c r="L206" s="123">
        <v>94</v>
      </c>
      <c r="M206" s="124">
        <v>0.90384615384615385</v>
      </c>
      <c r="N206" s="125">
        <v>1564</v>
      </c>
      <c r="O206" s="69"/>
      <c r="P206" s="69"/>
      <c r="Q206" s="123">
        <v>575</v>
      </c>
      <c r="R206" s="84">
        <f t="shared" si="86"/>
        <v>0.91414944356120831</v>
      </c>
      <c r="S206" s="123">
        <v>123</v>
      </c>
      <c r="T206" s="84">
        <f t="shared" si="112"/>
        <v>1.1495327102803738</v>
      </c>
      <c r="U206" s="79">
        <f t="shared" si="113"/>
        <v>698</v>
      </c>
      <c r="V206" s="123">
        <v>3</v>
      </c>
      <c r="W206" s="84">
        <f t="shared" si="114"/>
        <v>3</v>
      </c>
      <c r="X206" s="123">
        <v>21</v>
      </c>
      <c r="Y206" s="123">
        <f t="shared" si="115"/>
        <v>1.6153846153846154</v>
      </c>
      <c r="Z206" s="114">
        <f t="shared" si="116"/>
        <v>24</v>
      </c>
      <c r="AA206" s="32"/>
      <c r="AB206" s="264">
        <v>-15</v>
      </c>
      <c r="AC206" s="264">
        <v>-3</v>
      </c>
      <c r="AD206" s="264">
        <v>79</v>
      </c>
      <c r="AE206" s="264">
        <v>-38</v>
      </c>
      <c r="AF206" s="264">
        <v>-31</v>
      </c>
      <c r="AG206" s="265">
        <v>10</v>
      </c>
    </row>
    <row r="207" spans="2:33" ht="15" customHeight="1" x14ac:dyDescent="0.3">
      <c r="B207" s="199">
        <v>44029</v>
      </c>
      <c r="C207" s="117"/>
      <c r="D207" s="148"/>
      <c r="E207" s="41"/>
      <c r="F207" s="41"/>
      <c r="G207" s="148"/>
      <c r="H207" s="127">
        <v>161</v>
      </c>
      <c r="I207" s="122">
        <v>17</v>
      </c>
      <c r="J207" s="123">
        <v>1436</v>
      </c>
      <c r="K207" s="124">
        <v>0.96182183523107834</v>
      </c>
      <c r="L207" s="123">
        <v>89</v>
      </c>
      <c r="M207" s="124">
        <v>0.80180180180180183</v>
      </c>
      <c r="N207" s="125">
        <v>1525</v>
      </c>
      <c r="O207" s="69"/>
      <c r="P207" s="69"/>
      <c r="Q207" s="123">
        <v>411</v>
      </c>
      <c r="R207" s="84">
        <f t="shared" si="86"/>
        <v>0.65341812400635935</v>
      </c>
      <c r="S207" s="123">
        <v>110</v>
      </c>
      <c r="T207" s="84">
        <f t="shared" si="112"/>
        <v>1.02803738317757</v>
      </c>
      <c r="U207" s="79">
        <f t="shared" si="113"/>
        <v>521</v>
      </c>
      <c r="V207" s="123">
        <v>5</v>
      </c>
      <c r="W207" s="84">
        <f t="shared" si="114"/>
        <v>5</v>
      </c>
      <c r="X207" s="123">
        <v>27</v>
      </c>
      <c r="Y207" s="123">
        <f t="shared" si="115"/>
        <v>2.0769230769230771</v>
      </c>
      <c r="Z207" s="114">
        <f t="shared" si="116"/>
        <v>32</v>
      </c>
      <c r="AA207" s="32"/>
      <c r="AB207" s="264">
        <v>-20</v>
      </c>
      <c r="AC207" s="264">
        <v>-2</v>
      </c>
      <c r="AD207" s="264">
        <v>72</v>
      </c>
      <c r="AE207" s="264">
        <v>-38</v>
      </c>
      <c r="AF207" s="264">
        <v>-30</v>
      </c>
      <c r="AG207" s="265">
        <v>9</v>
      </c>
    </row>
    <row r="208" spans="2:33" ht="15" customHeight="1" x14ac:dyDescent="0.3">
      <c r="B208" s="199">
        <v>44030</v>
      </c>
      <c r="C208" s="117"/>
      <c r="D208" s="148"/>
      <c r="E208" s="41"/>
      <c r="F208" s="41"/>
      <c r="G208" s="148"/>
      <c r="H208" s="127">
        <v>151</v>
      </c>
      <c r="I208" s="122">
        <v>21</v>
      </c>
      <c r="J208" s="123">
        <v>907</v>
      </c>
      <c r="K208" s="124">
        <v>0.98909487459105783</v>
      </c>
      <c r="L208" s="123">
        <v>40</v>
      </c>
      <c r="M208" s="124">
        <v>0.7407407407407407</v>
      </c>
      <c r="N208" s="125">
        <v>947</v>
      </c>
      <c r="O208" s="69"/>
      <c r="P208" s="69"/>
      <c r="Q208" s="127">
        <v>0</v>
      </c>
      <c r="R208" s="84">
        <f t="shared" si="86"/>
        <v>0</v>
      </c>
      <c r="S208" s="127">
        <v>0</v>
      </c>
      <c r="T208" s="88">
        <f t="shared" ref="T208:T210" si="117">S208/$S$68</f>
        <v>0</v>
      </c>
      <c r="U208" s="97">
        <f t="shared" ref="U208:U210" si="118">Q208+S208</f>
        <v>0</v>
      </c>
      <c r="V208" s="127">
        <v>0</v>
      </c>
      <c r="W208" s="127">
        <f t="shared" si="114"/>
        <v>0</v>
      </c>
      <c r="X208" s="127">
        <v>0</v>
      </c>
      <c r="Y208" s="127">
        <f t="shared" ref="Y208:Y210" si="119">X208/$X$68</f>
        <v>0</v>
      </c>
      <c r="Z208" s="98">
        <f t="shared" ref="Z208:Z210" si="120">V208+X208</f>
        <v>0</v>
      </c>
      <c r="AA208" s="32"/>
      <c r="AB208" s="264">
        <v>-24</v>
      </c>
      <c r="AC208" s="264">
        <v>-6</v>
      </c>
      <c r="AD208" s="264">
        <v>68</v>
      </c>
      <c r="AE208" s="264">
        <v>-32</v>
      </c>
      <c r="AF208" s="264">
        <v>-4</v>
      </c>
      <c r="AG208" s="265">
        <v>2</v>
      </c>
    </row>
    <row r="209" spans="2:33" ht="15" customHeight="1" x14ac:dyDescent="0.3">
      <c r="B209" s="199">
        <v>44031</v>
      </c>
      <c r="C209" s="117"/>
      <c r="D209" s="148"/>
      <c r="E209" s="41"/>
      <c r="F209" s="41"/>
      <c r="G209" s="148"/>
      <c r="H209" s="127">
        <v>155</v>
      </c>
      <c r="I209" s="122">
        <v>25</v>
      </c>
      <c r="J209" s="123">
        <v>887</v>
      </c>
      <c r="K209" s="124">
        <v>0.98555555555555552</v>
      </c>
      <c r="L209" s="123">
        <v>24</v>
      </c>
      <c r="M209" s="124">
        <v>0.66666666666666663</v>
      </c>
      <c r="N209" s="125">
        <v>911</v>
      </c>
      <c r="O209" s="69"/>
      <c r="P209" s="69"/>
      <c r="Q209" s="127">
        <v>0</v>
      </c>
      <c r="R209" s="84">
        <f t="shared" si="86"/>
        <v>0</v>
      </c>
      <c r="S209" s="127">
        <v>0</v>
      </c>
      <c r="T209" s="88">
        <f t="shared" si="117"/>
        <v>0</v>
      </c>
      <c r="U209" s="97">
        <f t="shared" si="118"/>
        <v>0</v>
      </c>
      <c r="V209" s="127">
        <v>0</v>
      </c>
      <c r="W209" s="127">
        <f t="shared" si="114"/>
        <v>0</v>
      </c>
      <c r="X209" s="127">
        <v>0</v>
      </c>
      <c r="Y209" s="127">
        <f t="shared" si="119"/>
        <v>0</v>
      </c>
      <c r="Z209" s="98">
        <f t="shared" si="120"/>
        <v>0</v>
      </c>
      <c r="AA209" s="32"/>
      <c r="AB209" s="264">
        <v>-25</v>
      </c>
      <c r="AC209" s="264">
        <v>-12</v>
      </c>
      <c r="AD209" s="264">
        <v>47</v>
      </c>
      <c r="AE209" s="264">
        <v>-35</v>
      </c>
      <c r="AF209" s="264">
        <v>2</v>
      </c>
      <c r="AG209" s="265">
        <v>1</v>
      </c>
    </row>
    <row r="210" spans="2:33" ht="15" customHeight="1" x14ac:dyDescent="0.3">
      <c r="B210" s="199">
        <v>44032</v>
      </c>
      <c r="C210" s="117"/>
      <c r="D210" s="135"/>
      <c r="E210" s="41"/>
      <c r="F210" s="41"/>
      <c r="G210" s="135"/>
      <c r="H210" s="127">
        <v>157</v>
      </c>
      <c r="I210" s="122">
        <v>29</v>
      </c>
      <c r="J210" s="123">
        <v>1473</v>
      </c>
      <c r="K210" s="124">
        <v>0.99258760107816713</v>
      </c>
      <c r="L210" s="123">
        <v>93</v>
      </c>
      <c r="M210" s="124">
        <v>0.92079207920792083</v>
      </c>
      <c r="N210" s="125">
        <v>1566</v>
      </c>
      <c r="O210" s="69"/>
      <c r="P210" s="69"/>
      <c r="Q210" s="123">
        <v>578</v>
      </c>
      <c r="R210" s="84">
        <f t="shared" si="86"/>
        <v>0.91891891891891897</v>
      </c>
      <c r="S210" s="123">
        <v>112</v>
      </c>
      <c r="T210" s="84">
        <f t="shared" si="117"/>
        <v>1.0467289719626167</v>
      </c>
      <c r="U210" s="79">
        <f t="shared" si="118"/>
        <v>690</v>
      </c>
      <c r="V210" s="123">
        <v>0</v>
      </c>
      <c r="W210" s="84">
        <f t="shared" ref="W210" si="121">V210/$V$68</f>
        <v>0</v>
      </c>
      <c r="X210" s="123">
        <v>9</v>
      </c>
      <c r="Y210" s="123">
        <f t="shared" si="119"/>
        <v>0.69230769230769229</v>
      </c>
      <c r="Z210" s="114">
        <f t="shared" si="120"/>
        <v>9</v>
      </c>
      <c r="AA210" s="32"/>
      <c r="AB210" s="264">
        <v>-14</v>
      </c>
      <c r="AC210" s="264">
        <v>-1</v>
      </c>
      <c r="AD210" s="264">
        <v>62</v>
      </c>
      <c r="AE210" s="264">
        <v>-39</v>
      </c>
      <c r="AF210" s="264">
        <v>-33</v>
      </c>
      <c r="AG210" s="265">
        <v>11</v>
      </c>
    </row>
    <row r="211" spans="2:33" ht="15" customHeight="1" x14ac:dyDescent="0.3">
      <c r="B211" s="199">
        <v>44033</v>
      </c>
      <c r="C211" s="117"/>
      <c r="D211" s="150"/>
      <c r="E211" s="41"/>
      <c r="F211" s="41"/>
      <c r="G211" s="150"/>
      <c r="H211" s="127">
        <v>141</v>
      </c>
      <c r="I211" s="122">
        <v>25</v>
      </c>
      <c r="J211" s="123">
        <v>1474</v>
      </c>
      <c r="K211" s="124">
        <v>0.98992612491605103</v>
      </c>
      <c r="L211" s="123">
        <v>118</v>
      </c>
      <c r="M211" s="124">
        <v>1.0727272727272728</v>
      </c>
      <c r="N211" s="125">
        <v>1592</v>
      </c>
      <c r="O211" s="69"/>
      <c r="P211" s="69"/>
      <c r="Q211" s="123">
        <v>594</v>
      </c>
      <c r="R211" s="84">
        <f t="shared" si="86"/>
        <v>0.94435612082670906</v>
      </c>
      <c r="S211" s="123">
        <v>109</v>
      </c>
      <c r="T211" s="84">
        <f t="shared" ref="T211:T216" si="122">S211/$S$68</f>
        <v>1.0186915887850467</v>
      </c>
      <c r="U211" s="79">
        <f t="shared" ref="U211:U216" si="123">Q211+S211</f>
        <v>703</v>
      </c>
      <c r="V211" s="123">
        <v>0</v>
      </c>
      <c r="W211" s="84">
        <f t="shared" ref="W211:W216" si="124">V211/$V$68</f>
        <v>0</v>
      </c>
      <c r="X211" s="123">
        <v>19</v>
      </c>
      <c r="Y211" s="123">
        <f t="shared" ref="Y211:Y214" si="125">X211/$X$68</f>
        <v>1.4615384615384615</v>
      </c>
      <c r="Z211" s="114">
        <f t="shared" ref="Z211:Z214" si="126">V211+X211</f>
        <v>19</v>
      </c>
      <c r="AA211" s="32"/>
      <c r="AB211" s="264">
        <v>-14</v>
      </c>
      <c r="AC211" s="264">
        <v>-2</v>
      </c>
      <c r="AD211" s="264">
        <v>58</v>
      </c>
      <c r="AE211" s="264">
        <v>-39</v>
      </c>
      <c r="AF211" s="264">
        <v>-33</v>
      </c>
      <c r="AG211" s="265">
        <v>11</v>
      </c>
    </row>
    <row r="212" spans="2:33" ht="15" customHeight="1" x14ac:dyDescent="0.3">
      <c r="B212" s="199">
        <v>44034</v>
      </c>
      <c r="C212" s="117"/>
      <c r="D212" s="150"/>
      <c r="E212" s="41">
        <v>114901</v>
      </c>
      <c r="F212" s="41">
        <v>1366128</v>
      </c>
      <c r="G212" s="150"/>
      <c r="H212" s="127">
        <v>139</v>
      </c>
      <c r="I212" s="122">
        <v>34</v>
      </c>
      <c r="J212" s="123">
        <v>1473</v>
      </c>
      <c r="K212" s="124">
        <v>0.98859060402684562</v>
      </c>
      <c r="L212" s="123">
        <v>107</v>
      </c>
      <c r="M212" s="124">
        <v>0.89915966386554624</v>
      </c>
      <c r="N212" s="125">
        <v>1580</v>
      </c>
      <c r="O212" s="69"/>
      <c r="P212" s="69"/>
      <c r="Q212" s="123">
        <v>588</v>
      </c>
      <c r="R212" s="84">
        <f t="shared" si="86"/>
        <v>0.93481717011128773</v>
      </c>
      <c r="S212" s="123">
        <v>114</v>
      </c>
      <c r="T212" s="84">
        <f t="shared" si="122"/>
        <v>1.0654205607476634</v>
      </c>
      <c r="U212" s="79">
        <f t="shared" si="123"/>
        <v>702</v>
      </c>
      <c r="V212" s="123">
        <v>0</v>
      </c>
      <c r="W212" s="84">
        <f t="shared" si="124"/>
        <v>0</v>
      </c>
      <c r="X212" s="123">
        <v>14</v>
      </c>
      <c r="Y212" s="123">
        <f t="shared" si="125"/>
        <v>1.0769230769230769</v>
      </c>
      <c r="Z212" s="114">
        <f t="shared" si="126"/>
        <v>14</v>
      </c>
      <c r="AA212" s="32"/>
      <c r="AB212" s="264">
        <v>-14</v>
      </c>
      <c r="AC212" s="264">
        <v>-3</v>
      </c>
      <c r="AD212" s="264">
        <v>82</v>
      </c>
      <c r="AE212" s="264">
        <v>-36</v>
      </c>
      <c r="AF212" s="264">
        <v>-31</v>
      </c>
      <c r="AG212" s="265">
        <v>10</v>
      </c>
    </row>
    <row r="213" spans="2:33" ht="15" customHeight="1" x14ac:dyDescent="0.3">
      <c r="B213" s="199">
        <v>44035</v>
      </c>
      <c r="C213" s="117"/>
      <c r="D213" s="149"/>
      <c r="E213" s="41"/>
      <c r="F213" s="41"/>
      <c r="G213" s="149"/>
      <c r="H213" s="127">
        <v>145</v>
      </c>
      <c r="I213" s="122">
        <v>26</v>
      </c>
      <c r="J213" s="123">
        <v>1321</v>
      </c>
      <c r="K213" s="124">
        <v>0.88717259905977164</v>
      </c>
      <c r="L213" s="123">
        <v>92</v>
      </c>
      <c r="M213" s="124">
        <v>0.88461538461538458</v>
      </c>
      <c r="N213" s="125">
        <v>1413</v>
      </c>
      <c r="O213" s="69"/>
      <c r="P213" s="69"/>
      <c r="Q213" s="123">
        <v>740</v>
      </c>
      <c r="R213" s="84">
        <f t="shared" si="86"/>
        <v>1.1764705882352942</v>
      </c>
      <c r="S213" s="123">
        <v>95</v>
      </c>
      <c r="T213" s="84">
        <f t="shared" si="122"/>
        <v>0.88785046728971961</v>
      </c>
      <c r="U213" s="79">
        <f t="shared" si="123"/>
        <v>835</v>
      </c>
      <c r="V213" s="123">
        <v>7</v>
      </c>
      <c r="W213" s="84">
        <f t="shared" si="124"/>
        <v>7</v>
      </c>
      <c r="X213" s="123">
        <v>7</v>
      </c>
      <c r="Y213" s="123">
        <f t="shared" si="125"/>
        <v>0.53846153846153844</v>
      </c>
      <c r="Z213" s="114">
        <f t="shared" si="126"/>
        <v>14</v>
      </c>
      <c r="AA213" s="32"/>
      <c r="AB213" s="264">
        <v>-12</v>
      </c>
      <c r="AC213" s="264">
        <v>0</v>
      </c>
      <c r="AD213" s="264">
        <v>82</v>
      </c>
      <c r="AE213" s="264">
        <v>-36</v>
      </c>
      <c r="AF213" s="264">
        <v>-31</v>
      </c>
      <c r="AG213" s="265">
        <v>10</v>
      </c>
    </row>
    <row r="214" spans="2:33" ht="15" customHeight="1" x14ac:dyDescent="0.3">
      <c r="B214" s="199">
        <v>44036</v>
      </c>
      <c r="C214" s="117"/>
      <c r="D214" s="150"/>
      <c r="E214" s="41"/>
      <c r="F214" s="41"/>
      <c r="G214" s="150"/>
      <c r="H214" s="127">
        <v>162</v>
      </c>
      <c r="I214" s="122">
        <v>21</v>
      </c>
      <c r="J214" s="123">
        <v>699</v>
      </c>
      <c r="K214" s="124">
        <v>0.46818486269256532</v>
      </c>
      <c r="L214" s="123">
        <v>111</v>
      </c>
      <c r="M214" s="124">
        <v>1</v>
      </c>
      <c r="N214" s="125">
        <v>810</v>
      </c>
      <c r="O214" s="69"/>
      <c r="P214" s="69"/>
      <c r="Q214" s="123">
        <v>492</v>
      </c>
      <c r="R214" s="84">
        <f t="shared" si="86"/>
        <v>0.78219395866454688</v>
      </c>
      <c r="S214" s="123">
        <v>95</v>
      </c>
      <c r="T214" s="84">
        <f t="shared" si="122"/>
        <v>0.88785046728971961</v>
      </c>
      <c r="U214" s="79">
        <f t="shared" si="123"/>
        <v>587</v>
      </c>
      <c r="V214" s="123">
        <v>0</v>
      </c>
      <c r="W214" s="84">
        <f t="shared" si="124"/>
        <v>0</v>
      </c>
      <c r="X214" s="123">
        <v>6</v>
      </c>
      <c r="Y214" s="123">
        <f t="shared" si="125"/>
        <v>0.46153846153846156</v>
      </c>
      <c r="Z214" s="114">
        <f t="shared" si="126"/>
        <v>6</v>
      </c>
      <c r="AA214" s="32"/>
      <c r="AB214" s="264">
        <v>-18</v>
      </c>
      <c r="AC214" s="264">
        <v>-1</v>
      </c>
      <c r="AD214" s="264">
        <v>67</v>
      </c>
      <c r="AE214" s="264">
        <v>-38</v>
      </c>
      <c r="AF214" s="264">
        <v>-30</v>
      </c>
      <c r="AG214" s="265">
        <v>10</v>
      </c>
    </row>
    <row r="215" spans="2:33" ht="15" customHeight="1" x14ac:dyDescent="0.3">
      <c r="B215" s="199">
        <v>44037</v>
      </c>
      <c r="C215" s="117"/>
      <c r="D215" s="150"/>
      <c r="E215" s="41"/>
      <c r="F215" s="41"/>
      <c r="G215" s="150"/>
      <c r="H215" s="127">
        <v>159</v>
      </c>
      <c r="I215" s="122">
        <v>20</v>
      </c>
      <c r="J215" s="123">
        <v>815</v>
      </c>
      <c r="K215" s="124">
        <v>0.88876772082878952</v>
      </c>
      <c r="L215" s="123">
        <v>45</v>
      </c>
      <c r="M215" s="124">
        <v>0.83333333333333337</v>
      </c>
      <c r="N215" s="125">
        <v>860</v>
      </c>
      <c r="O215" s="69"/>
      <c r="P215" s="69"/>
      <c r="Q215" s="127">
        <v>0</v>
      </c>
      <c r="R215" s="84">
        <f t="shared" si="86"/>
        <v>0</v>
      </c>
      <c r="S215" s="127">
        <v>0</v>
      </c>
      <c r="T215" s="88">
        <f t="shared" si="122"/>
        <v>0</v>
      </c>
      <c r="U215" s="97">
        <f t="shared" si="123"/>
        <v>0</v>
      </c>
      <c r="V215" s="127">
        <v>0</v>
      </c>
      <c r="W215" s="127">
        <f t="shared" si="124"/>
        <v>0</v>
      </c>
      <c r="X215" s="127">
        <v>0</v>
      </c>
      <c r="Y215" s="127">
        <f t="shared" ref="Y215:Y217" si="127">X215/$X$68</f>
        <v>0</v>
      </c>
      <c r="Z215" s="98">
        <f t="shared" ref="Z215:Z217" si="128">V215+X215</f>
        <v>0</v>
      </c>
      <c r="AA215" s="32"/>
      <c r="AB215" s="264">
        <v>-21</v>
      </c>
      <c r="AC215" s="264">
        <v>-5</v>
      </c>
      <c r="AD215" s="264">
        <v>64</v>
      </c>
      <c r="AE215" s="264">
        <v>-30</v>
      </c>
      <c r="AF215" s="264">
        <v>-4</v>
      </c>
      <c r="AG215" s="265">
        <v>2</v>
      </c>
    </row>
    <row r="216" spans="2:33" ht="15" customHeight="1" x14ac:dyDescent="0.3">
      <c r="B216" s="199">
        <v>44038</v>
      </c>
      <c r="C216" s="117"/>
      <c r="D216" s="150"/>
      <c r="E216" s="41"/>
      <c r="F216" s="41"/>
      <c r="G216" s="150"/>
      <c r="H216" s="127">
        <v>166</v>
      </c>
      <c r="I216" s="122">
        <v>19</v>
      </c>
      <c r="J216" s="123">
        <v>886</v>
      </c>
      <c r="K216" s="124">
        <v>0.98444444444444446</v>
      </c>
      <c r="L216" s="123">
        <v>38</v>
      </c>
      <c r="M216" s="124">
        <v>1.0555555555555556</v>
      </c>
      <c r="N216" s="125">
        <v>924</v>
      </c>
      <c r="O216" s="69"/>
      <c r="P216" s="69"/>
      <c r="Q216" s="127">
        <v>0</v>
      </c>
      <c r="R216" s="84">
        <f t="shared" si="86"/>
        <v>0</v>
      </c>
      <c r="S216" s="127">
        <v>0</v>
      </c>
      <c r="T216" s="88">
        <f t="shared" si="122"/>
        <v>0</v>
      </c>
      <c r="U216" s="97">
        <f t="shared" si="123"/>
        <v>0</v>
      </c>
      <c r="V216" s="127">
        <v>0</v>
      </c>
      <c r="W216" s="127">
        <f t="shared" si="124"/>
        <v>0</v>
      </c>
      <c r="X216" s="127">
        <v>0</v>
      </c>
      <c r="Y216" s="127">
        <f t="shared" si="127"/>
        <v>0</v>
      </c>
      <c r="Z216" s="98">
        <f t="shared" si="128"/>
        <v>0</v>
      </c>
      <c r="AA216" s="32"/>
      <c r="AB216" s="264">
        <v>-23</v>
      </c>
      <c r="AC216" s="264">
        <v>-12</v>
      </c>
      <c r="AD216" s="264">
        <v>54</v>
      </c>
      <c r="AE216" s="264">
        <v>-33</v>
      </c>
      <c r="AF216" s="264">
        <v>2</v>
      </c>
      <c r="AG216" s="265">
        <v>0</v>
      </c>
    </row>
    <row r="217" spans="2:33" ht="15" customHeight="1" x14ac:dyDescent="0.3">
      <c r="B217" s="199">
        <v>44039</v>
      </c>
      <c r="C217" s="117"/>
      <c r="D217" s="150"/>
      <c r="E217" s="41"/>
      <c r="F217" s="41"/>
      <c r="G217" s="150"/>
      <c r="H217" s="127">
        <v>159</v>
      </c>
      <c r="I217" s="122">
        <v>26</v>
      </c>
      <c r="J217" s="123">
        <v>1469</v>
      </c>
      <c r="K217" s="124">
        <v>0.98989218328840967</v>
      </c>
      <c r="L217" s="123">
        <v>84</v>
      </c>
      <c r="M217" s="124">
        <v>0.83168316831683164</v>
      </c>
      <c r="N217" s="125">
        <v>1553</v>
      </c>
      <c r="O217" s="69"/>
      <c r="P217" s="69"/>
      <c r="Q217" s="123">
        <v>805</v>
      </c>
      <c r="R217" s="84">
        <f t="shared" si="86"/>
        <v>1.2798092209856915</v>
      </c>
      <c r="S217" s="123">
        <v>95</v>
      </c>
      <c r="T217" s="84">
        <f t="shared" ref="T217" si="129">S217/$S$68</f>
        <v>0.88785046728971961</v>
      </c>
      <c r="U217" s="79">
        <f t="shared" ref="U217" si="130">Q217+S217</f>
        <v>900</v>
      </c>
      <c r="V217" s="123">
        <v>0</v>
      </c>
      <c r="W217" s="84">
        <f t="shared" ref="W217" si="131">V217/$V$68</f>
        <v>0</v>
      </c>
      <c r="X217" s="123">
        <v>6</v>
      </c>
      <c r="Y217" s="123">
        <f t="shared" si="127"/>
        <v>0.46153846153846156</v>
      </c>
      <c r="Z217" s="114">
        <f t="shared" si="128"/>
        <v>6</v>
      </c>
      <c r="AA217" s="32"/>
      <c r="AB217" s="264">
        <v>-13</v>
      </c>
      <c r="AC217" s="264">
        <v>0</v>
      </c>
      <c r="AD217" s="264">
        <v>70</v>
      </c>
      <c r="AE217" s="264">
        <v>-38</v>
      </c>
      <c r="AF217" s="264">
        <v>-34</v>
      </c>
      <c r="AG217" s="265">
        <v>11</v>
      </c>
    </row>
    <row r="218" spans="2:33" ht="15" customHeight="1" x14ac:dyDescent="0.3">
      <c r="B218" s="199">
        <v>44040</v>
      </c>
      <c r="C218" s="117"/>
      <c r="D218" s="150"/>
      <c r="E218" s="41"/>
      <c r="F218" s="41"/>
      <c r="G218" s="150"/>
      <c r="H218" s="127">
        <v>137</v>
      </c>
      <c r="I218" s="122">
        <v>25</v>
      </c>
      <c r="J218" s="123">
        <v>1476</v>
      </c>
      <c r="K218" s="124">
        <v>0.99126930826057758</v>
      </c>
      <c r="L218" s="123">
        <v>108</v>
      </c>
      <c r="M218" s="124">
        <v>0.98181818181818181</v>
      </c>
      <c r="N218" s="125">
        <v>1584</v>
      </c>
      <c r="O218" s="69"/>
      <c r="P218" s="69"/>
      <c r="Q218" s="123">
        <v>1029</v>
      </c>
      <c r="R218" s="84">
        <f t="shared" si="86"/>
        <v>1.6359300476947536</v>
      </c>
      <c r="S218" s="123">
        <v>169</v>
      </c>
      <c r="T218" s="84">
        <f t="shared" ref="T218:T224" si="132">S218/$S$68</f>
        <v>1.5794392523364487</v>
      </c>
      <c r="U218" s="79">
        <f t="shared" ref="U218:U224" si="133">Q218+S218</f>
        <v>1198</v>
      </c>
      <c r="V218" s="123">
        <v>0</v>
      </c>
      <c r="W218" s="84">
        <f t="shared" ref="W218:W224" si="134">V218/$V$68</f>
        <v>0</v>
      </c>
      <c r="X218" s="123">
        <v>2</v>
      </c>
      <c r="Y218" s="123">
        <f t="shared" ref="Y218:Y224" si="135">X218/$X$68</f>
        <v>0.15384615384615385</v>
      </c>
      <c r="Z218" s="114">
        <f t="shared" ref="Z218:Z224" si="136">V218+X218</f>
        <v>2</v>
      </c>
      <c r="AA218" s="32"/>
      <c r="AB218" s="264">
        <v>-11</v>
      </c>
      <c r="AC218" s="264">
        <v>2</v>
      </c>
      <c r="AD218" s="264">
        <v>68</v>
      </c>
      <c r="AE218" s="264">
        <v>-37</v>
      </c>
      <c r="AF218" s="264">
        <v>-33</v>
      </c>
      <c r="AG218" s="265">
        <v>10</v>
      </c>
    </row>
    <row r="219" spans="2:33" ht="15" customHeight="1" x14ac:dyDescent="0.3">
      <c r="B219" s="199">
        <v>44041</v>
      </c>
      <c r="C219" s="117"/>
      <c r="D219" s="151"/>
      <c r="E219" s="41">
        <v>115010</v>
      </c>
      <c r="F219" s="41">
        <v>1366917</v>
      </c>
      <c r="G219" s="151"/>
      <c r="H219" s="127">
        <v>142</v>
      </c>
      <c r="I219" s="122">
        <v>27</v>
      </c>
      <c r="J219" s="123">
        <v>1475</v>
      </c>
      <c r="K219" s="124">
        <v>0.98993288590604023</v>
      </c>
      <c r="L219" s="123">
        <v>110</v>
      </c>
      <c r="M219" s="124">
        <v>0.92436974789915971</v>
      </c>
      <c r="N219" s="125">
        <v>1585</v>
      </c>
      <c r="O219" s="69"/>
      <c r="P219" s="69"/>
      <c r="Q219" s="123">
        <v>961</v>
      </c>
      <c r="R219" s="84">
        <f t="shared" si="86"/>
        <v>1.5278219395866455</v>
      </c>
      <c r="S219" s="123">
        <v>204</v>
      </c>
      <c r="T219" s="84">
        <f t="shared" si="132"/>
        <v>1.9065420560747663</v>
      </c>
      <c r="U219" s="79">
        <f t="shared" si="133"/>
        <v>1165</v>
      </c>
      <c r="V219" s="123">
        <v>3</v>
      </c>
      <c r="W219" s="84">
        <f t="shared" si="134"/>
        <v>3</v>
      </c>
      <c r="X219" s="123">
        <v>13</v>
      </c>
      <c r="Y219" s="123">
        <f t="shared" si="135"/>
        <v>1</v>
      </c>
      <c r="Z219" s="114">
        <f t="shared" si="136"/>
        <v>16</v>
      </c>
      <c r="AA219" s="32"/>
      <c r="AB219" s="264">
        <v>-10</v>
      </c>
      <c r="AC219" s="264">
        <v>0</v>
      </c>
      <c r="AD219" s="264">
        <v>92</v>
      </c>
      <c r="AE219" s="264">
        <v>-35</v>
      </c>
      <c r="AF219" s="264">
        <v>-33</v>
      </c>
      <c r="AG219" s="265">
        <v>9</v>
      </c>
    </row>
    <row r="220" spans="2:33" ht="15" customHeight="1" x14ac:dyDescent="0.3">
      <c r="B220" s="199">
        <v>44042</v>
      </c>
      <c r="C220" s="117"/>
      <c r="D220" s="151"/>
      <c r="E220" s="41"/>
      <c r="F220" s="41"/>
      <c r="G220" s="151"/>
      <c r="H220" s="127">
        <v>156</v>
      </c>
      <c r="I220" s="122">
        <v>30</v>
      </c>
      <c r="J220" s="123">
        <v>1470</v>
      </c>
      <c r="K220" s="124">
        <v>0.98723975822699794</v>
      </c>
      <c r="L220" s="123">
        <v>89</v>
      </c>
      <c r="M220" s="124">
        <v>0.85576923076923073</v>
      </c>
      <c r="N220" s="125">
        <v>1559</v>
      </c>
      <c r="O220" s="69"/>
      <c r="P220" s="69"/>
      <c r="Q220" s="123">
        <v>1521</v>
      </c>
      <c r="R220" s="84">
        <f t="shared" si="86"/>
        <v>2.4181240063593004</v>
      </c>
      <c r="S220" s="123">
        <v>260</v>
      </c>
      <c r="T220" s="84">
        <f t="shared" si="132"/>
        <v>2.4299065420560746</v>
      </c>
      <c r="U220" s="79">
        <f t="shared" si="133"/>
        <v>1781</v>
      </c>
      <c r="V220" s="123">
        <v>0</v>
      </c>
      <c r="W220" s="84">
        <f t="shared" si="134"/>
        <v>0</v>
      </c>
      <c r="X220" s="123">
        <v>10</v>
      </c>
      <c r="Y220" s="123">
        <f t="shared" si="135"/>
        <v>0.76923076923076927</v>
      </c>
      <c r="Z220" s="114">
        <f t="shared" si="136"/>
        <v>10</v>
      </c>
      <c r="AA220" s="32"/>
      <c r="AB220" s="264">
        <v>-8</v>
      </c>
      <c r="AC220" s="264">
        <v>3</v>
      </c>
      <c r="AD220" s="264">
        <v>83</v>
      </c>
      <c r="AE220" s="264">
        <v>-35</v>
      </c>
      <c r="AF220" s="264">
        <v>-34</v>
      </c>
      <c r="AG220" s="265">
        <v>9</v>
      </c>
    </row>
    <row r="221" spans="2:33" ht="15" customHeight="1" x14ac:dyDescent="0.3">
      <c r="B221" s="199">
        <v>44043</v>
      </c>
      <c r="C221" s="206">
        <v>44207</v>
      </c>
      <c r="D221" s="151"/>
      <c r="E221" s="41"/>
      <c r="F221" s="41"/>
      <c r="G221" s="151"/>
      <c r="H221" s="127">
        <v>170</v>
      </c>
      <c r="I221" s="122">
        <v>29</v>
      </c>
      <c r="J221" s="123">
        <v>1403</v>
      </c>
      <c r="K221" s="124">
        <v>0.93971868720696583</v>
      </c>
      <c r="L221" s="123">
        <v>103</v>
      </c>
      <c r="M221" s="124">
        <v>0.92792792792792789</v>
      </c>
      <c r="N221" s="125">
        <v>1506</v>
      </c>
      <c r="O221" s="69"/>
      <c r="P221" s="69"/>
      <c r="Q221" s="123">
        <v>1118</v>
      </c>
      <c r="R221" s="84">
        <f t="shared" si="86"/>
        <v>1.7774244833068362</v>
      </c>
      <c r="S221" s="123">
        <v>216</v>
      </c>
      <c r="T221" s="84">
        <f t="shared" si="132"/>
        <v>2.0186915887850465</v>
      </c>
      <c r="U221" s="79">
        <f t="shared" si="133"/>
        <v>1334</v>
      </c>
      <c r="V221" s="123">
        <v>0</v>
      </c>
      <c r="W221" s="84">
        <f t="shared" si="134"/>
        <v>0</v>
      </c>
      <c r="X221" s="123">
        <v>5</v>
      </c>
      <c r="Y221" s="123">
        <f t="shared" si="135"/>
        <v>0.38461538461538464</v>
      </c>
      <c r="Z221" s="114">
        <f t="shared" si="136"/>
        <v>5</v>
      </c>
      <c r="AA221" s="32"/>
      <c r="AB221" s="264">
        <v>-13</v>
      </c>
      <c r="AC221" s="264">
        <v>4</v>
      </c>
      <c r="AD221" s="264">
        <v>73</v>
      </c>
      <c r="AE221" s="264">
        <v>-34</v>
      </c>
      <c r="AF221" s="264">
        <v>-33</v>
      </c>
      <c r="AG221" s="265">
        <v>9</v>
      </c>
    </row>
    <row r="222" spans="2:33" ht="15" customHeight="1" x14ac:dyDescent="0.3">
      <c r="B222" s="199">
        <v>44044</v>
      </c>
      <c r="C222" s="117"/>
      <c r="D222" s="151"/>
      <c r="E222" s="41"/>
      <c r="F222" s="41"/>
      <c r="G222" s="151"/>
      <c r="H222" s="127">
        <v>224</v>
      </c>
      <c r="I222" s="122">
        <v>23</v>
      </c>
      <c r="J222" s="123">
        <v>905</v>
      </c>
      <c r="K222" s="124">
        <v>0.9869138495092693</v>
      </c>
      <c r="L222" s="123">
        <v>36</v>
      </c>
      <c r="M222" s="124">
        <v>0.66666666666666663</v>
      </c>
      <c r="N222" s="125">
        <v>941</v>
      </c>
      <c r="O222" s="69"/>
      <c r="P222" s="69"/>
      <c r="Q222" s="127">
        <v>0</v>
      </c>
      <c r="R222" s="84">
        <f t="shared" si="86"/>
        <v>0</v>
      </c>
      <c r="S222" s="127">
        <v>0</v>
      </c>
      <c r="T222" s="88">
        <f t="shared" si="132"/>
        <v>0</v>
      </c>
      <c r="U222" s="97">
        <f t="shared" si="133"/>
        <v>0</v>
      </c>
      <c r="V222" s="127">
        <v>0</v>
      </c>
      <c r="W222" s="127">
        <f t="shared" si="134"/>
        <v>0</v>
      </c>
      <c r="X222" s="127">
        <v>0</v>
      </c>
      <c r="Y222" s="127">
        <f t="shared" si="135"/>
        <v>0</v>
      </c>
      <c r="Z222" s="98">
        <f t="shared" si="136"/>
        <v>0</v>
      </c>
      <c r="AA222" s="32"/>
      <c r="AB222" s="264">
        <v>-17</v>
      </c>
      <c r="AC222" s="264">
        <v>0</v>
      </c>
      <c r="AD222" s="264">
        <v>65</v>
      </c>
      <c r="AE222" s="264">
        <v>-25</v>
      </c>
      <c r="AF222" s="264">
        <v>-6</v>
      </c>
      <c r="AG222" s="265">
        <v>1</v>
      </c>
    </row>
    <row r="223" spans="2:33" ht="15" customHeight="1" x14ac:dyDescent="0.3">
      <c r="B223" s="199">
        <v>44045</v>
      </c>
      <c r="C223" s="117"/>
      <c r="D223" s="151"/>
      <c r="E223" s="41"/>
      <c r="F223" s="41"/>
      <c r="G223" s="151"/>
      <c r="H223" s="127">
        <v>228</v>
      </c>
      <c r="I223" s="122">
        <v>19</v>
      </c>
      <c r="J223" s="123">
        <v>886</v>
      </c>
      <c r="K223" s="124">
        <v>0.98444444444444446</v>
      </c>
      <c r="L223" s="123">
        <v>38</v>
      </c>
      <c r="M223" s="124">
        <v>1.0555555555555556</v>
      </c>
      <c r="N223" s="125">
        <v>924</v>
      </c>
      <c r="O223" s="69"/>
      <c r="P223" s="69"/>
      <c r="Q223" s="127">
        <v>0</v>
      </c>
      <c r="R223" s="84">
        <f t="shared" si="86"/>
        <v>0</v>
      </c>
      <c r="S223" s="127">
        <v>0</v>
      </c>
      <c r="T223" s="88">
        <f t="shared" si="132"/>
        <v>0</v>
      </c>
      <c r="U223" s="97">
        <f t="shared" si="133"/>
        <v>0</v>
      </c>
      <c r="V223" s="127">
        <v>0</v>
      </c>
      <c r="W223" s="127">
        <f t="shared" si="134"/>
        <v>0</v>
      </c>
      <c r="X223" s="127">
        <v>0</v>
      </c>
      <c r="Y223" s="127">
        <f t="shared" si="135"/>
        <v>0</v>
      </c>
      <c r="Z223" s="98">
        <f t="shared" si="136"/>
        <v>0</v>
      </c>
      <c r="AA223" s="32"/>
      <c r="AB223" s="264">
        <v>-16</v>
      </c>
      <c r="AC223" s="264">
        <v>-4</v>
      </c>
      <c r="AD223" s="264">
        <v>55</v>
      </c>
      <c r="AE223" s="264">
        <v>-28</v>
      </c>
      <c r="AF223" s="264">
        <v>1</v>
      </c>
      <c r="AG223" s="265">
        <v>0</v>
      </c>
    </row>
    <row r="224" spans="2:33" ht="15" customHeight="1" x14ac:dyDescent="0.3">
      <c r="B224" s="199">
        <v>44046</v>
      </c>
      <c r="C224" s="117"/>
      <c r="D224" s="151"/>
      <c r="E224" s="41"/>
      <c r="F224" s="41"/>
      <c r="G224" s="151"/>
      <c r="H224" s="127">
        <v>219</v>
      </c>
      <c r="I224" s="122">
        <v>28</v>
      </c>
      <c r="J224" s="123">
        <v>1469</v>
      </c>
      <c r="K224" s="124">
        <v>0.98989218328840967</v>
      </c>
      <c r="L224" s="123">
        <v>88</v>
      </c>
      <c r="M224" s="124">
        <v>0.87128712871287128</v>
      </c>
      <c r="N224" s="125">
        <v>1557</v>
      </c>
      <c r="O224" s="69"/>
      <c r="P224" s="69"/>
      <c r="Q224" s="123">
        <v>1080</v>
      </c>
      <c r="R224" s="84">
        <f t="shared" si="86"/>
        <v>1.7170111287758347</v>
      </c>
      <c r="S224" s="123">
        <v>71</v>
      </c>
      <c r="T224" s="84">
        <f t="shared" si="132"/>
        <v>0.66355140186915884</v>
      </c>
      <c r="U224" s="79">
        <f t="shared" si="133"/>
        <v>1151</v>
      </c>
      <c r="V224" s="123">
        <v>2</v>
      </c>
      <c r="W224" s="84">
        <f t="shared" si="134"/>
        <v>2</v>
      </c>
      <c r="X224" s="123">
        <v>17</v>
      </c>
      <c r="Y224" s="123">
        <f t="shared" si="135"/>
        <v>1.3076923076923077</v>
      </c>
      <c r="Z224" s="114">
        <f t="shared" si="136"/>
        <v>19</v>
      </c>
      <c r="AA224" s="32"/>
      <c r="AB224" s="264">
        <v>-4</v>
      </c>
      <c r="AC224" s="264">
        <v>9</v>
      </c>
      <c r="AD224" s="264">
        <v>87</v>
      </c>
      <c r="AE224" s="264">
        <v>-34</v>
      </c>
      <c r="AF224" s="264">
        <v>-37</v>
      </c>
      <c r="AG224" s="265">
        <v>10</v>
      </c>
    </row>
    <row r="225" spans="2:33" ht="15" customHeight="1" x14ac:dyDescent="0.3">
      <c r="B225" s="199">
        <v>44047</v>
      </c>
      <c r="C225" s="117"/>
      <c r="D225" s="151"/>
      <c r="E225" s="41">
        <v>115103</v>
      </c>
      <c r="F225" s="41">
        <v>1368136</v>
      </c>
      <c r="G225" s="151"/>
      <c r="H225" s="127">
        <v>198</v>
      </c>
      <c r="I225" s="122">
        <v>25</v>
      </c>
      <c r="J225" s="123">
        <v>1472</v>
      </c>
      <c r="K225" s="124">
        <v>0.98858294157152449</v>
      </c>
      <c r="L225" s="123">
        <v>115</v>
      </c>
      <c r="M225" s="124">
        <v>1.0454545454545454</v>
      </c>
      <c r="N225" s="125">
        <v>1587</v>
      </c>
      <c r="O225" s="69"/>
      <c r="P225" s="69"/>
      <c r="Q225" s="123">
        <v>585</v>
      </c>
      <c r="R225" s="84">
        <f t="shared" si="86"/>
        <v>0.93004769475357707</v>
      </c>
      <c r="S225" s="123">
        <v>84</v>
      </c>
      <c r="T225" s="84">
        <f t="shared" ref="T225:T231" si="137">S225/$S$68</f>
        <v>0.78504672897196259</v>
      </c>
      <c r="U225" s="79">
        <f t="shared" ref="U225:U231" si="138">Q225+S225</f>
        <v>669</v>
      </c>
      <c r="V225" s="123">
        <v>0</v>
      </c>
      <c r="W225" s="84">
        <f t="shared" ref="W225:W231" si="139">V225/$V$68</f>
        <v>0</v>
      </c>
      <c r="X225" s="123">
        <v>28</v>
      </c>
      <c r="Y225" s="123">
        <f t="shared" ref="Y225:Y231" si="140">X225/$X$68</f>
        <v>2.1538461538461537</v>
      </c>
      <c r="Z225" s="114">
        <f t="shared" ref="Z225:Z231" si="141">V225+X225</f>
        <v>28</v>
      </c>
      <c r="AA225" s="32"/>
      <c r="AB225" s="264">
        <v>-3</v>
      </c>
      <c r="AC225" s="264">
        <v>9</v>
      </c>
      <c r="AD225" s="264">
        <v>101</v>
      </c>
      <c r="AE225" s="264">
        <v>-33</v>
      </c>
      <c r="AF225" s="264">
        <v>-37</v>
      </c>
      <c r="AG225" s="265">
        <v>10</v>
      </c>
    </row>
    <row r="226" spans="2:33" ht="15" customHeight="1" x14ac:dyDescent="0.3">
      <c r="B226" s="199">
        <v>44048</v>
      </c>
      <c r="C226" s="117"/>
      <c r="D226" s="152"/>
      <c r="E226" s="41">
        <v>115111</v>
      </c>
      <c r="F226" s="41">
        <v>1368216</v>
      </c>
      <c r="G226" s="152"/>
      <c r="H226" s="127">
        <v>200</v>
      </c>
      <c r="I226" s="122">
        <v>20</v>
      </c>
      <c r="J226" s="123">
        <v>1471</v>
      </c>
      <c r="K226" s="124">
        <v>0.98724832214765101</v>
      </c>
      <c r="L226" s="123">
        <v>124</v>
      </c>
      <c r="M226" s="124">
        <v>1.0420168067226891</v>
      </c>
      <c r="N226" s="125">
        <v>1595</v>
      </c>
      <c r="O226" s="69"/>
      <c r="P226" s="69"/>
      <c r="Q226" s="123">
        <v>630</v>
      </c>
      <c r="R226" s="84">
        <f t="shared" si="86"/>
        <v>1.0015898251192368</v>
      </c>
      <c r="S226" s="123">
        <v>78</v>
      </c>
      <c r="T226" s="84">
        <f t="shared" si="137"/>
        <v>0.7289719626168224</v>
      </c>
      <c r="U226" s="79">
        <f t="shared" si="138"/>
        <v>708</v>
      </c>
      <c r="V226" s="123">
        <v>0</v>
      </c>
      <c r="W226" s="84">
        <f t="shared" si="139"/>
        <v>0</v>
      </c>
      <c r="X226" s="123">
        <v>5</v>
      </c>
      <c r="Y226" s="123">
        <f t="shared" si="140"/>
        <v>0.38461538461538464</v>
      </c>
      <c r="Z226" s="114">
        <f t="shared" si="141"/>
        <v>5</v>
      </c>
      <c r="AA226" s="32"/>
      <c r="AB226" s="264">
        <v>-2</v>
      </c>
      <c r="AC226" s="264">
        <v>7</v>
      </c>
      <c r="AD226" s="264">
        <v>120</v>
      </c>
      <c r="AE226" s="264">
        <v>-32</v>
      </c>
      <c r="AF226" s="264">
        <v>-37</v>
      </c>
      <c r="AG226" s="265">
        <v>9</v>
      </c>
    </row>
    <row r="227" spans="2:33" ht="15" customHeight="1" x14ac:dyDescent="0.3">
      <c r="B227" s="199">
        <v>44049</v>
      </c>
      <c r="C227" s="117"/>
      <c r="D227" s="153"/>
      <c r="E227" s="41"/>
      <c r="F227" s="41"/>
      <c r="G227" s="153"/>
      <c r="H227" s="127">
        <v>206</v>
      </c>
      <c r="I227" s="122">
        <v>24</v>
      </c>
      <c r="J227" s="123">
        <v>1467</v>
      </c>
      <c r="K227" s="124">
        <v>0.98522498321020824</v>
      </c>
      <c r="L227" s="123">
        <v>85</v>
      </c>
      <c r="M227" s="124">
        <v>0.81730769230769229</v>
      </c>
      <c r="N227" s="125">
        <v>1552</v>
      </c>
      <c r="O227" s="69"/>
      <c r="P227" s="69"/>
      <c r="Q227" s="123">
        <v>612</v>
      </c>
      <c r="R227" s="84">
        <f t="shared" si="86"/>
        <v>0.97297297297297303</v>
      </c>
      <c r="S227" s="123">
        <v>74</v>
      </c>
      <c r="T227" s="84">
        <f t="shared" si="137"/>
        <v>0.69158878504672894</v>
      </c>
      <c r="U227" s="79">
        <f t="shared" si="138"/>
        <v>686</v>
      </c>
      <c r="V227" s="123">
        <v>2</v>
      </c>
      <c r="W227" s="84">
        <f t="shared" si="139"/>
        <v>2</v>
      </c>
      <c r="X227" s="123">
        <v>2</v>
      </c>
      <c r="Y227" s="123">
        <f t="shared" si="140"/>
        <v>0.15384615384615385</v>
      </c>
      <c r="Z227" s="114">
        <f t="shared" si="141"/>
        <v>4</v>
      </c>
      <c r="AA227" s="32"/>
      <c r="AB227" s="264">
        <v>-1</v>
      </c>
      <c r="AC227" s="264">
        <v>7</v>
      </c>
      <c r="AD227" s="264">
        <v>129</v>
      </c>
      <c r="AE227" s="264">
        <v>-33</v>
      </c>
      <c r="AF227" s="264">
        <v>-37</v>
      </c>
      <c r="AG227" s="265">
        <v>9</v>
      </c>
    </row>
    <row r="228" spans="2:33" ht="15" customHeight="1" x14ac:dyDescent="0.3">
      <c r="B228" s="199">
        <v>44050</v>
      </c>
      <c r="C228" s="117"/>
      <c r="D228" s="153"/>
      <c r="E228" s="41"/>
      <c r="F228" s="41"/>
      <c r="G228" s="153"/>
      <c r="H228" s="127">
        <v>230</v>
      </c>
      <c r="I228" s="122">
        <v>28</v>
      </c>
      <c r="J228" s="123">
        <v>1474</v>
      </c>
      <c r="K228" s="124">
        <v>0.98727394507702615</v>
      </c>
      <c r="L228" s="123">
        <v>102</v>
      </c>
      <c r="M228" s="124">
        <v>0.91891891891891897</v>
      </c>
      <c r="N228" s="125">
        <v>1576</v>
      </c>
      <c r="O228" s="69"/>
      <c r="P228" s="69"/>
      <c r="Q228" s="123">
        <v>341</v>
      </c>
      <c r="R228" s="84">
        <f t="shared" ref="R228:R291" si="142">Q228/Q$68</f>
        <v>0.54213036565977746</v>
      </c>
      <c r="S228" s="123">
        <v>60</v>
      </c>
      <c r="T228" s="84">
        <f t="shared" si="137"/>
        <v>0.56074766355140182</v>
      </c>
      <c r="U228" s="79">
        <f t="shared" si="138"/>
        <v>401</v>
      </c>
      <c r="V228" s="123">
        <v>0</v>
      </c>
      <c r="W228" s="84">
        <f t="shared" si="139"/>
        <v>0</v>
      </c>
      <c r="X228" s="123">
        <v>11</v>
      </c>
      <c r="Y228" s="123">
        <f t="shared" si="140"/>
        <v>0.84615384615384615</v>
      </c>
      <c r="Z228" s="114">
        <f t="shared" si="141"/>
        <v>11</v>
      </c>
      <c r="AA228" s="32"/>
      <c r="AB228" s="264">
        <v>-9</v>
      </c>
      <c r="AC228" s="264">
        <v>4</v>
      </c>
      <c r="AD228" s="264">
        <v>97</v>
      </c>
      <c r="AE228" s="264">
        <v>-33</v>
      </c>
      <c r="AF228" s="264">
        <v>-37</v>
      </c>
      <c r="AG228" s="265">
        <v>9</v>
      </c>
    </row>
    <row r="229" spans="2:33" ht="15" customHeight="1" x14ac:dyDescent="0.3">
      <c r="B229" s="199">
        <v>44051</v>
      </c>
      <c r="C229" s="117"/>
      <c r="D229" s="153"/>
      <c r="E229" s="41"/>
      <c r="F229" s="41"/>
      <c r="G229" s="153"/>
      <c r="H229" s="127">
        <v>222</v>
      </c>
      <c r="I229" s="122">
        <v>24</v>
      </c>
      <c r="J229" s="123">
        <v>909</v>
      </c>
      <c r="K229" s="124">
        <v>0.99127589967284624</v>
      </c>
      <c r="L229" s="123">
        <v>43</v>
      </c>
      <c r="M229" s="124">
        <v>0.79629629629629628</v>
      </c>
      <c r="N229" s="125">
        <v>952</v>
      </c>
      <c r="O229" s="69"/>
      <c r="P229" s="69"/>
      <c r="Q229" s="127">
        <v>0</v>
      </c>
      <c r="R229" s="84">
        <f t="shared" si="142"/>
        <v>0</v>
      </c>
      <c r="S229" s="127">
        <v>0</v>
      </c>
      <c r="T229" s="88">
        <f t="shared" si="137"/>
        <v>0</v>
      </c>
      <c r="U229" s="97">
        <f t="shared" si="138"/>
        <v>0</v>
      </c>
      <c r="V229" s="127">
        <v>0</v>
      </c>
      <c r="W229" s="127">
        <f t="shared" si="139"/>
        <v>0</v>
      </c>
      <c r="X229" s="127">
        <v>0</v>
      </c>
      <c r="Y229" s="127">
        <f t="shared" si="140"/>
        <v>0</v>
      </c>
      <c r="Z229" s="98">
        <f t="shared" si="141"/>
        <v>0</v>
      </c>
      <c r="AA229" s="32"/>
      <c r="AB229" s="264">
        <v>-12</v>
      </c>
      <c r="AC229" s="264">
        <v>-2</v>
      </c>
      <c r="AD229" s="264">
        <v>87</v>
      </c>
      <c r="AE229" s="264">
        <v>-24</v>
      </c>
      <c r="AF229" s="264">
        <v>-8</v>
      </c>
      <c r="AG229" s="265">
        <v>1</v>
      </c>
    </row>
    <row r="230" spans="2:33" ht="15" customHeight="1" x14ac:dyDescent="0.3">
      <c r="B230" s="199">
        <v>44052</v>
      </c>
      <c r="C230" s="117"/>
      <c r="D230" s="153"/>
      <c r="E230" s="41"/>
      <c r="F230" s="41"/>
      <c r="G230" s="153"/>
      <c r="H230" s="127">
        <v>231</v>
      </c>
      <c r="I230" s="122">
        <v>22</v>
      </c>
      <c r="J230" s="123">
        <v>883</v>
      </c>
      <c r="K230" s="124">
        <v>0.98111111111111116</v>
      </c>
      <c r="L230" s="123">
        <v>33</v>
      </c>
      <c r="M230" s="124">
        <v>0.91666666666666663</v>
      </c>
      <c r="N230" s="125">
        <v>916</v>
      </c>
      <c r="O230" s="69"/>
      <c r="P230" s="69"/>
      <c r="Q230" s="127">
        <v>0</v>
      </c>
      <c r="R230" s="84">
        <f t="shared" si="142"/>
        <v>0</v>
      </c>
      <c r="S230" s="127">
        <v>0</v>
      </c>
      <c r="T230" s="88">
        <f t="shared" si="137"/>
        <v>0</v>
      </c>
      <c r="U230" s="97">
        <f t="shared" si="138"/>
        <v>0</v>
      </c>
      <c r="V230" s="127">
        <v>0</v>
      </c>
      <c r="W230" s="127">
        <f t="shared" si="139"/>
        <v>0</v>
      </c>
      <c r="X230" s="127">
        <v>0</v>
      </c>
      <c r="Y230" s="127">
        <f t="shared" si="140"/>
        <v>0</v>
      </c>
      <c r="Z230" s="98">
        <f t="shared" si="141"/>
        <v>0</v>
      </c>
      <c r="AA230" s="32"/>
      <c r="AB230" s="264">
        <v>-12</v>
      </c>
      <c r="AC230" s="264">
        <v>-4</v>
      </c>
      <c r="AD230" s="264">
        <v>67</v>
      </c>
      <c r="AE230" s="264">
        <v>-26</v>
      </c>
      <c r="AF230" s="264">
        <v>0</v>
      </c>
      <c r="AG230" s="265">
        <v>-1</v>
      </c>
    </row>
    <row r="231" spans="2:33" ht="15" customHeight="1" x14ac:dyDescent="0.3">
      <c r="B231" s="199">
        <v>44053</v>
      </c>
      <c r="C231" s="117"/>
      <c r="D231" s="153"/>
      <c r="E231" s="41"/>
      <c r="F231" s="41"/>
      <c r="G231" s="153"/>
      <c r="H231" s="127">
        <v>212</v>
      </c>
      <c r="I231" s="122">
        <v>31</v>
      </c>
      <c r="J231" s="123">
        <v>1469</v>
      </c>
      <c r="K231" s="124">
        <v>0.98989218328840967</v>
      </c>
      <c r="L231" s="123">
        <v>89</v>
      </c>
      <c r="M231" s="124">
        <v>0.88118811881188119</v>
      </c>
      <c r="N231" s="125">
        <v>1558</v>
      </c>
      <c r="O231" s="69"/>
      <c r="P231" s="69"/>
      <c r="Q231" s="123">
        <v>445</v>
      </c>
      <c r="R231" s="84">
        <f t="shared" si="142"/>
        <v>0.7074721780604134</v>
      </c>
      <c r="S231" s="123">
        <v>76</v>
      </c>
      <c r="T231" s="84">
        <f t="shared" si="137"/>
        <v>0.71028037383177567</v>
      </c>
      <c r="U231" s="79">
        <f t="shared" si="138"/>
        <v>521</v>
      </c>
      <c r="V231" s="123">
        <v>0</v>
      </c>
      <c r="W231" s="84">
        <f t="shared" si="139"/>
        <v>0</v>
      </c>
      <c r="X231" s="123">
        <v>13</v>
      </c>
      <c r="Y231" s="123">
        <f t="shared" si="140"/>
        <v>1</v>
      </c>
      <c r="Z231" s="114">
        <f t="shared" si="141"/>
        <v>13</v>
      </c>
      <c r="AA231" s="32"/>
      <c r="AB231" s="264">
        <v>2</v>
      </c>
      <c r="AC231" s="264">
        <v>12</v>
      </c>
      <c r="AD231" s="264">
        <v>110</v>
      </c>
      <c r="AE231" s="264">
        <v>-33</v>
      </c>
      <c r="AF231" s="264">
        <v>-40</v>
      </c>
      <c r="AG231" s="265">
        <v>10</v>
      </c>
    </row>
    <row r="232" spans="2:33" ht="15" customHeight="1" x14ac:dyDescent="0.3">
      <c r="B232" s="199">
        <v>44054</v>
      </c>
      <c r="C232" s="117"/>
      <c r="D232" s="154"/>
      <c r="E232" s="41"/>
      <c r="F232" s="41"/>
      <c r="G232" s="154"/>
      <c r="H232" s="127">
        <v>187</v>
      </c>
      <c r="I232" s="122">
        <v>28</v>
      </c>
      <c r="J232" s="123">
        <v>1470</v>
      </c>
      <c r="K232" s="124">
        <v>0.98723975822699794</v>
      </c>
      <c r="L232" s="123">
        <v>121</v>
      </c>
      <c r="M232" s="124">
        <v>1.1000000000000001</v>
      </c>
      <c r="N232" s="125">
        <v>1591</v>
      </c>
      <c r="O232" s="69"/>
      <c r="P232" s="69"/>
      <c r="Q232" s="123">
        <v>448</v>
      </c>
      <c r="R232" s="84">
        <f t="shared" si="142"/>
        <v>0.71224165341812395</v>
      </c>
      <c r="S232" s="123">
        <v>76</v>
      </c>
      <c r="T232" s="84">
        <f t="shared" ref="T232:T237" si="143">S232/$S$68</f>
        <v>0.71028037383177567</v>
      </c>
      <c r="U232" s="79">
        <f t="shared" ref="U232:U237" si="144">Q232+S232</f>
        <v>524</v>
      </c>
      <c r="V232" s="123">
        <v>0</v>
      </c>
      <c r="W232" s="84">
        <f t="shared" ref="W232:W237" si="145">V232/$V$68</f>
        <v>0</v>
      </c>
      <c r="X232" s="123">
        <v>8</v>
      </c>
      <c r="Y232" s="123">
        <f t="shared" ref="Y232:Y237" si="146">X232/$X$68</f>
        <v>0.61538461538461542</v>
      </c>
      <c r="Z232" s="114">
        <f t="shared" ref="Z232:Z237" si="147">V232+X232</f>
        <v>8</v>
      </c>
      <c r="AA232" s="32"/>
      <c r="AB232" s="264">
        <v>1</v>
      </c>
      <c r="AC232" s="264">
        <v>10</v>
      </c>
      <c r="AD232" s="264">
        <v>104</v>
      </c>
      <c r="AE232" s="264">
        <v>-33</v>
      </c>
      <c r="AF232" s="264">
        <v>-40</v>
      </c>
      <c r="AG232" s="265">
        <v>10</v>
      </c>
    </row>
    <row r="233" spans="2:33" ht="15" customHeight="1" x14ac:dyDescent="0.3">
      <c r="B233" s="199">
        <v>44055</v>
      </c>
      <c r="C233" s="117"/>
      <c r="D233" s="154"/>
      <c r="E233" s="41">
        <v>115169</v>
      </c>
      <c r="F233" s="41">
        <v>1368481</v>
      </c>
      <c r="G233" s="154"/>
      <c r="H233" s="127">
        <v>188</v>
      </c>
      <c r="I233" s="122">
        <v>23</v>
      </c>
      <c r="J233" s="123">
        <v>1472</v>
      </c>
      <c r="K233" s="124">
        <v>0.98791946308724832</v>
      </c>
      <c r="L233" s="123">
        <v>112</v>
      </c>
      <c r="M233" s="124">
        <v>0.94117647058823528</v>
      </c>
      <c r="N233" s="125">
        <v>1584</v>
      </c>
      <c r="O233" s="69"/>
      <c r="P233" s="69"/>
      <c r="Q233" s="123">
        <v>473</v>
      </c>
      <c r="R233" s="84">
        <f t="shared" si="142"/>
        <v>0.75198728139904614</v>
      </c>
      <c r="S233" s="123">
        <v>89</v>
      </c>
      <c r="T233" s="84">
        <f t="shared" si="143"/>
        <v>0.83177570093457942</v>
      </c>
      <c r="U233" s="79">
        <f t="shared" si="144"/>
        <v>562</v>
      </c>
      <c r="V233" s="123">
        <v>1</v>
      </c>
      <c r="W233" s="84">
        <f t="shared" si="145"/>
        <v>1</v>
      </c>
      <c r="X233" s="123">
        <v>8</v>
      </c>
      <c r="Y233" s="123">
        <f t="shared" si="146"/>
        <v>0.61538461538461542</v>
      </c>
      <c r="Z233" s="114">
        <f t="shared" si="147"/>
        <v>9</v>
      </c>
      <c r="AA233" s="32"/>
      <c r="AB233" s="264">
        <v>3</v>
      </c>
      <c r="AC233" s="264">
        <v>9</v>
      </c>
      <c r="AD233" s="264">
        <v>108</v>
      </c>
      <c r="AE233" s="264">
        <v>-32</v>
      </c>
      <c r="AF233" s="264">
        <v>-40</v>
      </c>
      <c r="AG233" s="265">
        <v>10</v>
      </c>
    </row>
    <row r="234" spans="2:33" ht="15" customHeight="1" x14ac:dyDescent="0.3">
      <c r="B234" s="199">
        <v>44056</v>
      </c>
      <c r="C234" s="117"/>
      <c r="D234" s="154"/>
      <c r="E234" s="41"/>
      <c r="F234" s="41"/>
      <c r="G234" s="154"/>
      <c r="H234" s="127">
        <v>207</v>
      </c>
      <c r="I234" s="122">
        <v>18</v>
      </c>
      <c r="J234" s="123">
        <v>1472</v>
      </c>
      <c r="K234" s="124">
        <v>0.98858294157152449</v>
      </c>
      <c r="L234" s="123">
        <v>76</v>
      </c>
      <c r="M234" s="124">
        <v>0.73076923076923073</v>
      </c>
      <c r="N234" s="125">
        <v>1548</v>
      </c>
      <c r="O234" s="69"/>
      <c r="P234" s="69"/>
      <c r="Q234" s="123">
        <v>410</v>
      </c>
      <c r="R234" s="84">
        <f t="shared" si="142"/>
        <v>0.65182829888712246</v>
      </c>
      <c r="S234" s="123">
        <v>74</v>
      </c>
      <c r="T234" s="84">
        <f t="shared" si="143"/>
        <v>0.69158878504672894</v>
      </c>
      <c r="U234" s="79">
        <f t="shared" si="144"/>
        <v>484</v>
      </c>
      <c r="V234" s="123">
        <v>0</v>
      </c>
      <c r="W234" s="84">
        <f t="shared" si="145"/>
        <v>0</v>
      </c>
      <c r="X234" s="123">
        <v>27</v>
      </c>
      <c r="Y234" s="123">
        <f t="shared" si="146"/>
        <v>2.0769230769230771</v>
      </c>
      <c r="Z234" s="114">
        <f t="shared" si="147"/>
        <v>27</v>
      </c>
      <c r="AA234" s="32"/>
      <c r="AB234" s="264">
        <v>2</v>
      </c>
      <c r="AC234" s="264">
        <v>7</v>
      </c>
      <c r="AD234" s="264">
        <v>140</v>
      </c>
      <c r="AE234" s="264">
        <v>-32</v>
      </c>
      <c r="AF234" s="264">
        <v>-40</v>
      </c>
      <c r="AG234" s="265">
        <v>9</v>
      </c>
    </row>
    <row r="235" spans="2:33" ht="15" customHeight="1" x14ac:dyDescent="0.3">
      <c r="B235" s="199">
        <v>44057</v>
      </c>
      <c r="C235" s="117"/>
      <c r="D235" s="154"/>
      <c r="E235" s="41"/>
      <c r="F235" s="41"/>
      <c r="G235" s="154"/>
      <c r="H235" s="127">
        <v>230</v>
      </c>
      <c r="I235" s="122">
        <v>22</v>
      </c>
      <c r="J235" s="123">
        <v>1476</v>
      </c>
      <c r="K235" s="124">
        <v>0.98861352980576023</v>
      </c>
      <c r="L235" s="123">
        <v>94</v>
      </c>
      <c r="M235" s="124">
        <v>0.84684684684684686</v>
      </c>
      <c r="N235" s="125">
        <v>1570</v>
      </c>
      <c r="O235" s="69"/>
      <c r="P235" s="69"/>
      <c r="Q235" s="123">
        <v>280</v>
      </c>
      <c r="R235" s="84">
        <f t="shared" si="142"/>
        <v>0.4451510333863275</v>
      </c>
      <c r="S235" s="123">
        <v>50</v>
      </c>
      <c r="T235" s="84">
        <f t="shared" si="143"/>
        <v>0.46728971962616822</v>
      </c>
      <c r="U235" s="79">
        <f t="shared" si="144"/>
        <v>330</v>
      </c>
      <c r="V235" s="123">
        <v>0</v>
      </c>
      <c r="W235" s="84">
        <f t="shared" si="145"/>
        <v>0</v>
      </c>
      <c r="X235" s="123">
        <v>8</v>
      </c>
      <c r="Y235" s="123">
        <f t="shared" si="146"/>
        <v>0.61538461538461542</v>
      </c>
      <c r="Z235" s="114">
        <f t="shared" si="147"/>
        <v>8</v>
      </c>
      <c r="AA235" s="32"/>
      <c r="AB235" s="264">
        <v>-6</v>
      </c>
      <c r="AC235" s="264">
        <v>8</v>
      </c>
      <c r="AD235" s="264">
        <v>111</v>
      </c>
      <c r="AE235" s="264">
        <v>-32</v>
      </c>
      <c r="AF235" s="264">
        <v>-39</v>
      </c>
      <c r="AG235" s="265">
        <v>9</v>
      </c>
    </row>
    <row r="236" spans="2:33" ht="15" customHeight="1" x14ac:dyDescent="0.3">
      <c r="B236" s="199">
        <v>44058</v>
      </c>
      <c r="C236" s="117"/>
      <c r="D236" s="154"/>
      <c r="E236" s="41"/>
      <c r="F236" s="41"/>
      <c r="G236" s="154"/>
      <c r="H236" s="127">
        <v>227</v>
      </c>
      <c r="I236" s="122">
        <v>23</v>
      </c>
      <c r="J236" s="123">
        <v>893</v>
      </c>
      <c r="K236" s="124">
        <v>0.97382769901853872</v>
      </c>
      <c r="L236" s="123">
        <v>37</v>
      </c>
      <c r="M236" s="124">
        <v>0.68518518518518523</v>
      </c>
      <c r="N236" s="125">
        <v>930</v>
      </c>
      <c r="O236" s="69"/>
      <c r="P236" s="69"/>
      <c r="Q236" s="127">
        <v>0</v>
      </c>
      <c r="R236" s="84">
        <f t="shared" si="142"/>
        <v>0</v>
      </c>
      <c r="S236" s="127">
        <v>0</v>
      </c>
      <c r="T236" s="88">
        <f t="shared" si="143"/>
        <v>0</v>
      </c>
      <c r="U236" s="97">
        <f t="shared" si="144"/>
        <v>0</v>
      </c>
      <c r="V236" s="127">
        <v>0</v>
      </c>
      <c r="W236" s="127">
        <f t="shared" si="145"/>
        <v>0</v>
      </c>
      <c r="X236" s="127">
        <v>0</v>
      </c>
      <c r="Y236" s="127">
        <f t="shared" si="146"/>
        <v>0</v>
      </c>
      <c r="Z236" s="98">
        <f t="shared" si="147"/>
        <v>0</v>
      </c>
      <c r="AA236" s="32"/>
      <c r="AB236" s="264">
        <v>-13</v>
      </c>
      <c r="AC236" s="264">
        <v>-2</v>
      </c>
      <c r="AD236" s="264">
        <v>93</v>
      </c>
      <c r="AE236" s="264">
        <v>-24</v>
      </c>
      <c r="AF236" s="264">
        <v>-20</v>
      </c>
      <c r="AG236" s="265">
        <v>1</v>
      </c>
    </row>
    <row r="237" spans="2:33" ht="15" customHeight="1" x14ac:dyDescent="0.3">
      <c r="B237" s="199">
        <v>44059</v>
      </c>
      <c r="C237" s="117"/>
      <c r="D237" s="153"/>
      <c r="E237" s="41"/>
      <c r="F237" s="41"/>
      <c r="G237" s="153"/>
      <c r="H237" s="127">
        <v>243</v>
      </c>
      <c r="I237" s="122">
        <v>20</v>
      </c>
      <c r="J237" s="123">
        <v>885</v>
      </c>
      <c r="K237" s="124">
        <v>0.98333333333333328</v>
      </c>
      <c r="L237" s="123">
        <v>34</v>
      </c>
      <c r="M237" s="124">
        <v>0.94444444444444442</v>
      </c>
      <c r="N237" s="125">
        <v>919</v>
      </c>
      <c r="O237" s="69"/>
      <c r="P237" s="69"/>
      <c r="Q237" s="127">
        <v>0</v>
      </c>
      <c r="R237" s="84">
        <f t="shared" si="142"/>
        <v>0</v>
      </c>
      <c r="S237" s="127">
        <v>0</v>
      </c>
      <c r="T237" s="88">
        <f t="shared" si="143"/>
        <v>0</v>
      </c>
      <c r="U237" s="97">
        <f t="shared" si="144"/>
        <v>0</v>
      </c>
      <c r="V237" s="127">
        <v>0</v>
      </c>
      <c r="W237" s="127">
        <f t="shared" si="145"/>
        <v>0</v>
      </c>
      <c r="X237" s="127">
        <v>0</v>
      </c>
      <c r="Y237" s="127">
        <f t="shared" si="146"/>
        <v>0</v>
      </c>
      <c r="Z237" s="98">
        <f t="shared" si="147"/>
        <v>0</v>
      </c>
      <c r="AA237" s="32"/>
      <c r="AB237" s="264">
        <v>-12</v>
      </c>
      <c r="AC237" s="264">
        <v>-4</v>
      </c>
      <c r="AD237" s="264">
        <v>60</v>
      </c>
      <c r="AE237" s="264">
        <v>-24</v>
      </c>
      <c r="AF237" s="264">
        <v>0</v>
      </c>
      <c r="AG237" s="265">
        <v>-1</v>
      </c>
    </row>
    <row r="238" spans="2:33" ht="15" customHeight="1" x14ac:dyDescent="0.3">
      <c r="B238" s="199">
        <v>44060</v>
      </c>
      <c r="C238" s="117"/>
      <c r="D238" s="154"/>
      <c r="E238" s="41"/>
      <c r="F238" s="41"/>
      <c r="G238" s="154"/>
      <c r="H238" s="127">
        <v>219</v>
      </c>
      <c r="I238" s="122">
        <v>25</v>
      </c>
      <c r="J238" s="123">
        <v>1472</v>
      </c>
      <c r="K238" s="124">
        <v>0.99191374663072773</v>
      </c>
      <c r="L238" s="123">
        <v>96</v>
      </c>
      <c r="M238" s="124">
        <v>0.95049504950495045</v>
      </c>
      <c r="N238" s="125">
        <v>1568</v>
      </c>
      <c r="O238" s="69"/>
      <c r="P238" s="69"/>
      <c r="Q238" s="123">
        <v>379</v>
      </c>
      <c r="R238" s="84">
        <f t="shared" si="142"/>
        <v>0.60254372019077906</v>
      </c>
      <c r="S238" s="123">
        <v>67</v>
      </c>
      <c r="T238" s="84">
        <f t="shared" ref="T238" si="148">S238/$S$68</f>
        <v>0.62616822429906538</v>
      </c>
      <c r="U238" s="79">
        <f t="shared" ref="U238" si="149">Q238+S238</f>
        <v>446</v>
      </c>
      <c r="V238" s="123">
        <v>1</v>
      </c>
      <c r="W238" s="84">
        <f t="shared" ref="W238" si="150">V238/$V$68</f>
        <v>1</v>
      </c>
      <c r="X238" s="123">
        <v>0</v>
      </c>
      <c r="Y238" s="123">
        <f t="shared" ref="Y238" si="151">X238/$X$68</f>
        <v>0</v>
      </c>
      <c r="Z238" s="114">
        <f t="shared" ref="Z238" si="152">V238+X238</f>
        <v>1</v>
      </c>
      <c r="AA238" s="32"/>
      <c r="AB238" s="264">
        <v>-1</v>
      </c>
      <c r="AC238" s="264">
        <v>12</v>
      </c>
      <c r="AD238" s="264">
        <v>93</v>
      </c>
      <c r="AE238" s="264">
        <v>-35</v>
      </c>
      <c r="AF238" s="264">
        <v>-44</v>
      </c>
      <c r="AG238" s="265">
        <v>11</v>
      </c>
    </row>
    <row r="239" spans="2:33" ht="15" customHeight="1" x14ac:dyDescent="0.3">
      <c r="B239" s="199">
        <v>44061</v>
      </c>
      <c r="C239" s="117"/>
      <c r="D239" s="155"/>
      <c r="E239" s="41"/>
      <c r="F239" s="41"/>
      <c r="G239" s="155"/>
      <c r="H239" s="127">
        <v>198</v>
      </c>
      <c r="I239" s="122">
        <v>30</v>
      </c>
      <c r="J239" s="123">
        <v>1474</v>
      </c>
      <c r="K239" s="124">
        <v>0.98992612491605103</v>
      </c>
      <c r="L239" s="123">
        <v>117</v>
      </c>
      <c r="M239" s="124">
        <v>1.0636363636363637</v>
      </c>
      <c r="N239" s="125">
        <v>1591</v>
      </c>
      <c r="O239" s="69"/>
      <c r="P239" s="69"/>
      <c r="Q239" s="123">
        <v>463</v>
      </c>
      <c r="R239" s="84">
        <f t="shared" si="142"/>
        <v>0.73608903020667726</v>
      </c>
      <c r="S239" s="123">
        <v>80</v>
      </c>
      <c r="T239" s="84">
        <f t="shared" ref="T239:T245" si="153">S239/$S$68</f>
        <v>0.74766355140186913</v>
      </c>
      <c r="U239" s="79">
        <f t="shared" ref="U239:U245" si="154">Q239+S239</f>
        <v>543</v>
      </c>
      <c r="V239" s="123">
        <v>0</v>
      </c>
      <c r="W239" s="84">
        <f t="shared" ref="W239:W245" si="155">V239/$V$68</f>
        <v>0</v>
      </c>
      <c r="X239" s="123">
        <v>2</v>
      </c>
      <c r="Y239" s="123">
        <f t="shared" ref="Y239:Y245" si="156">X239/$X$68</f>
        <v>0.15384615384615385</v>
      </c>
      <c r="Z239" s="114">
        <f t="shared" ref="Z239:Z245" si="157">V239+X239</f>
        <v>2</v>
      </c>
      <c r="AA239" s="32"/>
      <c r="AB239" s="264">
        <v>0</v>
      </c>
      <c r="AC239" s="264">
        <v>10</v>
      </c>
      <c r="AD239" s="264">
        <v>108</v>
      </c>
      <c r="AE239" s="264">
        <v>-34</v>
      </c>
      <c r="AF239" s="264">
        <v>-42</v>
      </c>
      <c r="AG239" s="265">
        <v>11</v>
      </c>
    </row>
    <row r="240" spans="2:33" ht="15" customHeight="1" x14ac:dyDescent="0.3">
      <c r="B240" s="199">
        <v>44062</v>
      </c>
      <c r="C240" s="117"/>
      <c r="D240" s="155"/>
      <c r="E240" s="41">
        <v>115206</v>
      </c>
      <c r="F240" s="41">
        <v>1368637</v>
      </c>
      <c r="G240" s="155"/>
      <c r="H240" s="127">
        <v>193</v>
      </c>
      <c r="I240" s="122">
        <v>19</v>
      </c>
      <c r="J240" s="123">
        <v>1473</v>
      </c>
      <c r="K240" s="124">
        <v>0.98859060402684562</v>
      </c>
      <c r="L240" s="123">
        <v>125</v>
      </c>
      <c r="M240" s="124">
        <v>1.0504201680672269</v>
      </c>
      <c r="N240" s="125">
        <v>1598</v>
      </c>
      <c r="O240" s="69"/>
      <c r="P240" s="69"/>
      <c r="Q240" s="123">
        <v>0</v>
      </c>
      <c r="R240" s="84">
        <f t="shared" si="142"/>
        <v>0</v>
      </c>
      <c r="S240" s="123">
        <v>0</v>
      </c>
      <c r="T240" s="84">
        <f t="shared" si="153"/>
        <v>0</v>
      </c>
      <c r="U240" s="79">
        <f t="shared" si="154"/>
        <v>0</v>
      </c>
      <c r="V240" s="123">
        <v>0</v>
      </c>
      <c r="W240" s="84">
        <f t="shared" si="155"/>
        <v>0</v>
      </c>
      <c r="X240" s="123">
        <v>0</v>
      </c>
      <c r="Y240" s="123">
        <f t="shared" si="156"/>
        <v>0</v>
      </c>
      <c r="Z240" s="114">
        <f t="shared" si="157"/>
        <v>0</v>
      </c>
      <c r="AA240" s="32"/>
      <c r="AB240" s="264">
        <v>-1</v>
      </c>
      <c r="AC240" s="264">
        <v>8</v>
      </c>
      <c r="AD240" s="264">
        <v>124</v>
      </c>
      <c r="AE240" s="264">
        <v>-33</v>
      </c>
      <c r="AF240" s="264">
        <v>-43</v>
      </c>
      <c r="AG240" s="265">
        <v>10</v>
      </c>
    </row>
    <row r="241" spans="2:33" ht="15" customHeight="1" x14ac:dyDescent="0.3">
      <c r="B241" s="199">
        <v>44063</v>
      </c>
      <c r="C241" s="117"/>
      <c r="D241" s="155"/>
      <c r="E241" s="41"/>
      <c r="F241" s="41"/>
      <c r="G241" s="155"/>
      <c r="H241" s="127">
        <v>207</v>
      </c>
      <c r="I241" s="122">
        <v>24</v>
      </c>
      <c r="J241" s="123">
        <v>1473</v>
      </c>
      <c r="K241" s="124">
        <v>0.98925453324378776</v>
      </c>
      <c r="L241" s="123">
        <v>83</v>
      </c>
      <c r="M241" s="124">
        <v>0.79807692307692313</v>
      </c>
      <c r="N241" s="125">
        <v>1556</v>
      </c>
      <c r="O241" s="69"/>
      <c r="P241" s="69"/>
      <c r="Q241" s="123">
        <v>828</v>
      </c>
      <c r="R241" s="84">
        <f t="shared" si="142"/>
        <v>1.3163751987281398</v>
      </c>
      <c r="S241" s="123">
        <v>149</v>
      </c>
      <c r="T241" s="84">
        <f t="shared" si="153"/>
        <v>1.3925233644859814</v>
      </c>
      <c r="U241" s="79">
        <f t="shared" si="154"/>
        <v>977</v>
      </c>
      <c r="V241" s="123">
        <v>1</v>
      </c>
      <c r="W241" s="84">
        <f t="shared" si="155"/>
        <v>1</v>
      </c>
      <c r="X241" s="123">
        <v>14</v>
      </c>
      <c r="Y241" s="123">
        <f t="shared" si="156"/>
        <v>1.0769230769230769</v>
      </c>
      <c r="Z241" s="114">
        <f t="shared" si="157"/>
        <v>15</v>
      </c>
      <c r="AA241" s="32"/>
      <c r="AB241" s="264">
        <v>-3</v>
      </c>
      <c r="AC241" s="264">
        <v>6</v>
      </c>
      <c r="AD241" s="264">
        <v>97</v>
      </c>
      <c r="AE241" s="264">
        <v>-36</v>
      </c>
      <c r="AF241" s="264">
        <v>-44</v>
      </c>
      <c r="AG241" s="265">
        <v>11</v>
      </c>
    </row>
    <row r="242" spans="2:33" ht="15" customHeight="1" x14ac:dyDescent="0.3">
      <c r="B242" s="199">
        <v>44064</v>
      </c>
      <c r="C242" s="117"/>
      <c r="D242" s="155"/>
      <c r="E242" s="41"/>
      <c r="F242" s="41"/>
      <c r="G242" s="155"/>
      <c r="H242" s="127">
        <v>232</v>
      </c>
      <c r="I242" s="122">
        <v>19</v>
      </c>
      <c r="J242" s="123">
        <v>1477</v>
      </c>
      <c r="K242" s="124">
        <v>0.98928332217012727</v>
      </c>
      <c r="L242" s="123">
        <v>101</v>
      </c>
      <c r="M242" s="124">
        <v>0.90990990990990994</v>
      </c>
      <c r="N242" s="125">
        <v>1578</v>
      </c>
      <c r="O242" s="69"/>
      <c r="P242" s="69"/>
      <c r="Q242" s="123">
        <v>0</v>
      </c>
      <c r="R242" s="84">
        <f t="shared" si="142"/>
        <v>0</v>
      </c>
      <c r="S242" s="123">
        <v>0</v>
      </c>
      <c r="T242" s="84">
        <f t="shared" si="153"/>
        <v>0</v>
      </c>
      <c r="U242" s="79">
        <f t="shared" si="154"/>
        <v>0</v>
      </c>
      <c r="V242" s="123">
        <v>0</v>
      </c>
      <c r="W242" s="84">
        <f t="shared" si="155"/>
        <v>0</v>
      </c>
      <c r="X242" s="123">
        <v>0</v>
      </c>
      <c r="Y242" s="123">
        <f t="shared" si="156"/>
        <v>0</v>
      </c>
      <c r="Z242" s="114">
        <f t="shared" si="157"/>
        <v>0</v>
      </c>
      <c r="AA242" s="32"/>
      <c r="AB242" s="264">
        <v>-10</v>
      </c>
      <c r="AC242" s="264">
        <v>4</v>
      </c>
      <c r="AD242" s="264">
        <v>111</v>
      </c>
      <c r="AE242" s="264">
        <v>-34</v>
      </c>
      <c r="AF242" s="264">
        <v>-43</v>
      </c>
      <c r="AG242" s="265">
        <v>11</v>
      </c>
    </row>
    <row r="243" spans="2:33" ht="15" customHeight="1" x14ac:dyDescent="0.3">
      <c r="B243" s="199">
        <v>44065</v>
      </c>
      <c r="C243" s="117"/>
      <c r="D243" s="155"/>
      <c r="E243" s="41"/>
      <c r="F243" s="41"/>
      <c r="G243" s="155"/>
      <c r="H243" s="127">
        <v>229</v>
      </c>
      <c r="I243" s="122">
        <v>24</v>
      </c>
      <c r="J243" s="123">
        <v>911</v>
      </c>
      <c r="K243" s="124">
        <v>0.99345692475463465</v>
      </c>
      <c r="L243" s="123">
        <v>49</v>
      </c>
      <c r="M243" s="124">
        <v>0.90740740740740744</v>
      </c>
      <c r="N243" s="125">
        <v>960</v>
      </c>
      <c r="O243" s="69"/>
      <c r="P243" s="69"/>
      <c r="Q243" s="127">
        <v>0</v>
      </c>
      <c r="R243" s="84">
        <f t="shared" si="142"/>
        <v>0</v>
      </c>
      <c r="S243" s="127">
        <v>0</v>
      </c>
      <c r="T243" s="88">
        <f t="shared" si="153"/>
        <v>0</v>
      </c>
      <c r="U243" s="97">
        <f t="shared" si="154"/>
        <v>0</v>
      </c>
      <c r="V243" s="127">
        <v>0</v>
      </c>
      <c r="W243" s="127">
        <f t="shared" si="155"/>
        <v>0</v>
      </c>
      <c r="X243" s="127">
        <v>0</v>
      </c>
      <c r="Y243" s="127">
        <f t="shared" si="156"/>
        <v>0</v>
      </c>
      <c r="Z243" s="98">
        <f t="shared" si="157"/>
        <v>0</v>
      </c>
      <c r="AA243" s="32"/>
      <c r="AB243" s="264">
        <v>-15</v>
      </c>
      <c r="AC243" s="264">
        <v>-5</v>
      </c>
      <c r="AD243" s="264">
        <v>96</v>
      </c>
      <c r="AE243" s="264">
        <v>-23</v>
      </c>
      <c r="AF243" s="264">
        <v>-10</v>
      </c>
      <c r="AG243" s="265">
        <v>1</v>
      </c>
    </row>
    <row r="244" spans="2:33" ht="15" customHeight="1" x14ac:dyDescent="0.3">
      <c r="B244" s="199">
        <v>44066</v>
      </c>
      <c r="C244" s="117"/>
      <c r="D244" s="155"/>
      <c r="E244" s="41"/>
      <c r="F244" s="41"/>
      <c r="G244" s="155"/>
      <c r="H244" s="127">
        <v>240</v>
      </c>
      <c r="I244" s="122">
        <v>18</v>
      </c>
      <c r="J244" s="123">
        <v>911</v>
      </c>
      <c r="K244" s="124">
        <v>1.0122222222222221</v>
      </c>
      <c r="L244" s="123">
        <v>27</v>
      </c>
      <c r="M244" s="124">
        <v>0.75</v>
      </c>
      <c r="N244" s="125">
        <v>938</v>
      </c>
      <c r="O244" s="69"/>
      <c r="P244" s="69"/>
      <c r="Q244" s="127">
        <v>0</v>
      </c>
      <c r="R244" s="84">
        <f t="shared" si="142"/>
        <v>0</v>
      </c>
      <c r="S244" s="127">
        <v>0</v>
      </c>
      <c r="T244" s="88">
        <f t="shared" si="153"/>
        <v>0</v>
      </c>
      <c r="U244" s="97">
        <f t="shared" si="154"/>
        <v>0</v>
      </c>
      <c r="V244" s="127">
        <v>0</v>
      </c>
      <c r="W244" s="127">
        <f t="shared" si="155"/>
        <v>0</v>
      </c>
      <c r="X244" s="127">
        <v>0</v>
      </c>
      <c r="Y244" s="127">
        <f t="shared" si="156"/>
        <v>0</v>
      </c>
      <c r="Z244" s="98">
        <f t="shared" si="157"/>
        <v>0</v>
      </c>
      <c r="AA244" s="32"/>
      <c r="AB244" s="264">
        <v>-16</v>
      </c>
      <c r="AC244" s="264">
        <v>-9</v>
      </c>
      <c r="AD244" s="264">
        <v>76</v>
      </c>
      <c r="AE244" s="264">
        <v>-26</v>
      </c>
      <c r="AF244" s="264">
        <v>2</v>
      </c>
      <c r="AG244" s="265">
        <v>-2</v>
      </c>
    </row>
    <row r="245" spans="2:33" ht="15" customHeight="1" x14ac:dyDescent="0.3">
      <c r="B245" s="199">
        <v>44067</v>
      </c>
      <c r="C245" s="117"/>
      <c r="D245" s="155"/>
      <c r="E245" s="41"/>
      <c r="F245" s="41"/>
      <c r="G245" s="155"/>
      <c r="H245" s="127">
        <v>217</v>
      </c>
      <c r="I245" s="122">
        <v>17</v>
      </c>
      <c r="J245" s="123">
        <v>1472</v>
      </c>
      <c r="K245" s="124">
        <v>0.99191374663072773</v>
      </c>
      <c r="L245" s="123">
        <v>83</v>
      </c>
      <c r="M245" s="124">
        <v>0.82178217821782173</v>
      </c>
      <c r="N245" s="125">
        <v>1555</v>
      </c>
      <c r="O245" s="69"/>
      <c r="P245" s="69"/>
      <c r="Q245" s="123">
        <v>583</v>
      </c>
      <c r="R245" s="84">
        <f t="shared" si="142"/>
        <v>0.9268680445151033</v>
      </c>
      <c r="S245" s="123">
        <v>106</v>
      </c>
      <c r="T245" s="84">
        <f t="shared" si="153"/>
        <v>0.99065420560747663</v>
      </c>
      <c r="U245" s="79">
        <f t="shared" si="154"/>
        <v>689</v>
      </c>
      <c r="V245" s="123">
        <v>0</v>
      </c>
      <c r="W245" s="84">
        <f t="shared" si="155"/>
        <v>0</v>
      </c>
      <c r="X245" s="123">
        <v>11</v>
      </c>
      <c r="Y245" s="123">
        <f t="shared" si="156"/>
        <v>0.84615384615384615</v>
      </c>
      <c r="Z245" s="114">
        <f t="shared" si="157"/>
        <v>11</v>
      </c>
      <c r="AA245" s="32"/>
      <c r="AB245" s="264">
        <v>-5</v>
      </c>
      <c r="AC245" s="264">
        <v>5</v>
      </c>
      <c r="AD245" s="264">
        <v>132</v>
      </c>
      <c r="AE245" s="264">
        <v>-36</v>
      </c>
      <c r="AF245" s="264">
        <v>-42</v>
      </c>
      <c r="AG245" s="265">
        <v>9</v>
      </c>
    </row>
    <row r="246" spans="2:33" ht="15" customHeight="1" x14ac:dyDescent="0.3">
      <c r="B246" s="199">
        <v>44068</v>
      </c>
      <c r="C246" s="117"/>
      <c r="D246" s="156"/>
      <c r="E246" s="41"/>
      <c r="F246" s="41"/>
      <c r="G246" s="156"/>
      <c r="H246" s="127">
        <v>197</v>
      </c>
      <c r="I246" s="122">
        <v>33</v>
      </c>
      <c r="J246" s="123">
        <v>1473</v>
      </c>
      <c r="K246" s="124">
        <v>0.98925453324378776</v>
      </c>
      <c r="L246" s="123">
        <v>119</v>
      </c>
      <c r="M246" s="124">
        <v>1.0818181818181818</v>
      </c>
      <c r="N246" s="125">
        <v>1592</v>
      </c>
      <c r="O246" s="69"/>
      <c r="P246" s="69"/>
      <c r="Q246" s="123">
        <v>908</v>
      </c>
      <c r="R246" s="84">
        <f t="shared" si="142"/>
        <v>1.4435612082670906</v>
      </c>
      <c r="S246" s="123">
        <v>116</v>
      </c>
      <c r="T246" s="84">
        <f t="shared" ref="T246:T252" si="158">S246/$S$68</f>
        <v>1.0841121495327102</v>
      </c>
      <c r="U246" s="79">
        <f t="shared" ref="U246:U252" si="159">Q246+S246</f>
        <v>1024</v>
      </c>
      <c r="V246" s="123">
        <v>0</v>
      </c>
      <c r="W246" s="84">
        <f t="shared" ref="W246:W252" si="160">V246/$V$68</f>
        <v>0</v>
      </c>
      <c r="X246" s="123">
        <v>9</v>
      </c>
      <c r="Y246" s="123">
        <f t="shared" ref="Y246:Y252" si="161">X246/$X$68</f>
        <v>0.69230769230769229</v>
      </c>
      <c r="Z246" s="114">
        <f t="shared" ref="Z246:Z252" si="162">V246+X246</f>
        <v>9</v>
      </c>
      <c r="AA246" s="32"/>
      <c r="AB246" s="264">
        <v>-4</v>
      </c>
      <c r="AC246" s="264">
        <v>6</v>
      </c>
      <c r="AD246" s="264">
        <v>129</v>
      </c>
      <c r="AE246" s="264">
        <v>-34</v>
      </c>
      <c r="AF246" s="264">
        <v>-42</v>
      </c>
      <c r="AG246" s="265">
        <v>9</v>
      </c>
    </row>
    <row r="247" spans="2:33" ht="15" customHeight="1" x14ac:dyDescent="0.3">
      <c r="B247" s="199">
        <v>44069</v>
      </c>
      <c r="C247" s="117"/>
      <c r="D247" s="156"/>
      <c r="E247" s="41">
        <v>115222</v>
      </c>
      <c r="F247" s="41">
        <v>1368746</v>
      </c>
      <c r="G247" s="156"/>
      <c r="H247" s="127">
        <v>191</v>
      </c>
      <c r="I247" s="122">
        <v>21</v>
      </c>
      <c r="J247" s="123">
        <v>1474</v>
      </c>
      <c r="K247" s="124">
        <v>0.98926174496644292</v>
      </c>
      <c r="L247" s="123">
        <v>115</v>
      </c>
      <c r="M247" s="124">
        <v>0.96638655462184875</v>
      </c>
      <c r="N247" s="125">
        <v>1589</v>
      </c>
      <c r="O247" s="69"/>
      <c r="P247" s="69"/>
      <c r="Q247" s="123">
        <v>700</v>
      </c>
      <c r="R247" s="84">
        <f t="shared" si="142"/>
        <v>1.1128775834658187</v>
      </c>
      <c r="S247" s="123">
        <v>111</v>
      </c>
      <c r="T247" s="84">
        <f t="shared" si="158"/>
        <v>1.0373831775700935</v>
      </c>
      <c r="U247" s="79">
        <f t="shared" si="159"/>
        <v>811</v>
      </c>
      <c r="V247" s="123">
        <v>0</v>
      </c>
      <c r="W247" s="84">
        <f t="shared" si="160"/>
        <v>0</v>
      </c>
      <c r="X247" s="123">
        <v>23</v>
      </c>
      <c r="Y247" s="123">
        <f t="shared" si="161"/>
        <v>1.7692307692307692</v>
      </c>
      <c r="Z247" s="114">
        <f t="shared" si="162"/>
        <v>23</v>
      </c>
      <c r="AA247" s="32"/>
      <c r="AB247" s="264">
        <v>-5</v>
      </c>
      <c r="AC247" s="264">
        <v>4</v>
      </c>
      <c r="AD247" s="264">
        <v>137</v>
      </c>
      <c r="AE247" s="264">
        <v>-33</v>
      </c>
      <c r="AF247" s="264">
        <v>-41</v>
      </c>
      <c r="AG247" s="265">
        <v>9</v>
      </c>
    </row>
    <row r="248" spans="2:33" ht="15" customHeight="1" x14ac:dyDescent="0.3">
      <c r="B248" s="199">
        <v>44070</v>
      </c>
      <c r="C248" s="117"/>
      <c r="D248" s="156"/>
      <c r="E248" s="41"/>
      <c r="F248" s="41"/>
      <c r="G248" s="156"/>
      <c r="H248" s="127">
        <v>214</v>
      </c>
      <c r="I248" s="122">
        <v>30</v>
      </c>
      <c r="J248" s="123">
        <v>1467</v>
      </c>
      <c r="K248" s="124">
        <v>0.98522498321020824</v>
      </c>
      <c r="L248" s="123">
        <v>87</v>
      </c>
      <c r="M248" s="124">
        <v>0.83653846153846156</v>
      </c>
      <c r="N248" s="125">
        <v>1554</v>
      </c>
      <c r="O248" s="69"/>
      <c r="P248" s="69"/>
      <c r="Q248" s="123">
        <v>646</v>
      </c>
      <c r="R248" s="84">
        <f t="shared" si="142"/>
        <v>1.027027027027027</v>
      </c>
      <c r="S248" s="123">
        <v>145</v>
      </c>
      <c r="T248" s="84">
        <f t="shared" si="158"/>
        <v>1.3551401869158879</v>
      </c>
      <c r="U248" s="79">
        <f t="shared" si="159"/>
        <v>791</v>
      </c>
      <c r="V248" s="123">
        <v>0</v>
      </c>
      <c r="W248" s="84">
        <f t="shared" si="160"/>
        <v>0</v>
      </c>
      <c r="X248" s="123">
        <v>4</v>
      </c>
      <c r="Y248" s="123">
        <f t="shared" si="161"/>
        <v>0.30769230769230771</v>
      </c>
      <c r="Z248" s="114">
        <f t="shared" si="162"/>
        <v>4</v>
      </c>
      <c r="AA248" s="32"/>
      <c r="AB248" s="264">
        <v>-4</v>
      </c>
      <c r="AC248" s="264">
        <v>4</v>
      </c>
      <c r="AD248" s="264">
        <v>126</v>
      </c>
      <c r="AE248" s="264">
        <v>-34</v>
      </c>
      <c r="AF248" s="264">
        <v>-41</v>
      </c>
      <c r="AG248" s="265">
        <v>9</v>
      </c>
    </row>
    <row r="249" spans="2:33" ht="15" customHeight="1" x14ac:dyDescent="0.3">
      <c r="B249" s="199">
        <v>44071</v>
      </c>
      <c r="C249" s="117"/>
      <c r="D249" s="156"/>
      <c r="E249" s="41"/>
      <c r="F249" s="41"/>
      <c r="G249" s="156"/>
      <c r="H249" s="127">
        <v>237</v>
      </c>
      <c r="I249" s="122">
        <v>29</v>
      </c>
      <c r="J249" s="123">
        <v>1476</v>
      </c>
      <c r="K249" s="124">
        <v>0.98861352980576023</v>
      </c>
      <c r="L249" s="123">
        <v>111</v>
      </c>
      <c r="M249" s="124">
        <v>1</v>
      </c>
      <c r="N249" s="125">
        <v>1587</v>
      </c>
      <c r="O249" s="69"/>
      <c r="P249" s="69"/>
      <c r="Q249" s="123">
        <v>1055</v>
      </c>
      <c r="R249" s="84">
        <f t="shared" si="142"/>
        <v>1.6772655007949127</v>
      </c>
      <c r="S249" s="123">
        <v>207</v>
      </c>
      <c r="T249" s="84">
        <f t="shared" si="158"/>
        <v>1.9345794392523366</v>
      </c>
      <c r="U249" s="79">
        <f t="shared" si="159"/>
        <v>1262</v>
      </c>
      <c r="V249" s="123">
        <v>3</v>
      </c>
      <c r="W249" s="84">
        <f t="shared" si="160"/>
        <v>3</v>
      </c>
      <c r="X249" s="123">
        <v>4</v>
      </c>
      <c r="Y249" s="123">
        <f t="shared" si="161"/>
        <v>0.30769230769230771</v>
      </c>
      <c r="Z249" s="114">
        <f t="shared" si="162"/>
        <v>7</v>
      </c>
      <c r="AA249" s="32"/>
      <c r="AB249" s="264">
        <v>-12</v>
      </c>
      <c r="AC249" s="264">
        <v>4</v>
      </c>
      <c r="AD249" s="264">
        <v>88</v>
      </c>
      <c r="AE249" s="264">
        <v>-34</v>
      </c>
      <c r="AF249" s="264">
        <v>-41</v>
      </c>
      <c r="AG249" s="265">
        <v>10</v>
      </c>
    </row>
    <row r="250" spans="2:33" ht="15" customHeight="1" x14ac:dyDescent="0.3">
      <c r="B250" s="199">
        <v>44072</v>
      </c>
      <c r="C250" s="117"/>
      <c r="D250" s="156"/>
      <c r="E250" s="41"/>
      <c r="F250" s="41"/>
      <c r="G250" s="156"/>
      <c r="H250" s="127">
        <v>223</v>
      </c>
      <c r="I250" s="122">
        <v>25</v>
      </c>
      <c r="J250" s="123">
        <v>916</v>
      </c>
      <c r="K250" s="124">
        <v>0.99890948745910579</v>
      </c>
      <c r="L250" s="123">
        <v>54</v>
      </c>
      <c r="M250" s="124">
        <v>1</v>
      </c>
      <c r="N250" s="125">
        <v>970</v>
      </c>
      <c r="O250" s="69"/>
      <c r="P250" s="69"/>
      <c r="Q250" s="127">
        <v>0</v>
      </c>
      <c r="R250" s="84">
        <f t="shared" si="142"/>
        <v>0</v>
      </c>
      <c r="S250" s="127">
        <v>0</v>
      </c>
      <c r="T250" s="88">
        <f t="shared" si="158"/>
        <v>0</v>
      </c>
      <c r="U250" s="97">
        <f t="shared" si="159"/>
        <v>0</v>
      </c>
      <c r="V250" s="127">
        <v>0</v>
      </c>
      <c r="W250" s="127">
        <f t="shared" si="160"/>
        <v>0</v>
      </c>
      <c r="X250" s="127">
        <v>0</v>
      </c>
      <c r="Y250" s="127">
        <f t="shared" si="161"/>
        <v>0</v>
      </c>
      <c r="Z250" s="98">
        <f t="shared" si="162"/>
        <v>0</v>
      </c>
      <c r="AA250" s="32"/>
      <c r="AB250" s="264">
        <v>-16</v>
      </c>
      <c r="AC250" s="264">
        <v>-5</v>
      </c>
      <c r="AD250" s="264">
        <v>63</v>
      </c>
      <c r="AE250" s="264">
        <v>-25</v>
      </c>
      <c r="AF250" s="264">
        <v>-10</v>
      </c>
      <c r="AG250" s="265">
        <v>1</v>
      </c>
    </row>
    <row r="251" spans="2:33" ht="15" customHeight="1" x14ac:dyDescent="0.3">
      <c r="B251" s="199">
        <v>44073</v>
      </c>
      <c r="C251" s="117"/>
      <c r="D251" s="156"/>
      <c r="E251" s="41"/>
      <c r="F251" s="41"/>
      <c r="G251" s="156"/>
      <c r="H251" s="127">
        <v>237</v>
      </c>
      <c r="I251" s="122">
        <v>24</v>
      </c>
      <c r="J251" s="123">
        <v>891</v>
      </c>
      <c r="K251" s="124">
        <v>0.99</v>
      </c>
      <c r="L251" s="123">
        <v>28</v>
      </c>
      <c r="M251" s="124">
        <v>0.77777777777777779</v>
      </c>
      <c r="N251" s="125">
        <v>919</v>
      </c>
      <c r="O251" s="69"/>
      <c r="P251" s="69"/>
      <c r="Q251" s="127">
        <v>0</v>
      </c>
      <c r="R251" s="84">
        <f t="shared" si="142"/>
        <v>0</v>
      </c>
      <c r="S251" s="127">
        <v>0</v>
      </c>
      <c r="T251" s="88">
        <f t="shared" si="158"/>
        <v>0</v>
      </c>
      <c r="U251" s="97">
        <f t="shared" si="159"/>
        <v>0</v>
      </c>
      <c r="V251" s="127">
        <v>0</v>
      </c>
      <c r="W251" s="127">
        <f t="shared" si="160"/>
        <v>0</v>
      </c>
      <c r="X251" s="127">
        <v>0</v>
      </c>
      <c r="Y251" s="127">
        <f t="shared" si="161"/>
        <v>0</v>
      </c>
      <c r="Z251" s="98">
        <f t="shared" si="162"/>
        <v>0</v>
      </c>
      <c r="AA251" s="32"/>
      <c r="AB251" s="264">
        <v>-16</v>
      </c>
      <c r="AC251" s="264">
        <v>-9</v>
      </c>
      <c r="AD251" s="264">
        <v>50</v>
      </c>
      <c r="AE251" s="264">
        <v>-26</v>
      </c>
      <c r="AF251" s="264">
        <v>3</v>
      </c>
      <c r="AG251" s="265">
        <v>-1</v>
      </c>
    </row>
    <row r="252" spans="2:33" ht="15" customHeight="1" x14ac:dyDescent="0.3">
      <c r="B252" s="199">
        <v>44074</v>
      </c>
      <c r="C252" s="206">
        <v>40667</v>
      </c>
      <c r="D252" s="156"/>
      <c r="E252" s="41"/>
      <c r="F252" s="41"/>
      <c r="G252" s="156"/>
      <c r="H252" s="127">
        <v>213</v>
      </c>
      <c r="I252" s="122">
        <v>20</v>
      </c>
      <c r="J252" s="123">
        <v>1475</v>
      </c>
      <c r="K252" s="124">
        <v>0.9939353099730458</v>
      </c>
      <c r="L252" s="123">
        <v>92</v>
      </c>
      <c r="M252" s="124">
        <v>0.91089108910891092</v>
      </c>
      <c r="N252" s="125">
        <v>1567</v>
      </c>
      <c r="O252" s="69"/>
      <c r="P252" s="69"/>
      <c r="Q252" s="123">
        <v>1544</v>
      </c>
      <c r="R252" s="84">
        <f t="shared" si="142"/>
        <v>2.4546899841017487</v>
      </c>
      <c r="S252" s="123">
        <v>247</v>
      </c>
      <c r="T252" s="84">
        <f t="shared" si="158"/>
        <v>2.3084112149532712</v>
      </c>
      <c r="U252" s="79">
        <f t="shared" si="159"/>
        <v>1791</v>
      </c>
      <c r="V252" s="123">
        <v>0</v>
      </c>
      <c r="W252" s="84">
        <f t="shared" si="160"/>
        <v>0</v>
      </c>
      <c r="X252" s="123">
        <v>12</v>
      </c>
      <c r="Y252" s="123">
        <f t="shared" si="161"/>
        <v>0.92307692307692313</v>
      </c>
      <c r="Z252" s="114">
        <f t="shared" si="162"/>
        <v>12</v>
      </c>
      <c r="AA252" s="32"/>
      <c r="AB252" s="264">
        <v>-6</v>
      </c>
      <c r="AC252" s="264">
        <v>6</v>
      </c>
      <c r="AD252" s="264">
        <v>78</v>
      </c>
      <c r="AE252" s="264">
        <v>-33</v>
      </c>
      <c r="AF252" s="264">
        <v>-37</v>
      </c>
      <c r="AG252" s="265">
        <v>9</v>
      </c>
    </row>
    <row r="253" spans="2:33" ht="15" customHeight="1" x14ac:dyDescent="0.3">
      <c r="B253" s="199">
        <v>44075</v>
      </c>
      <c r="C253" s="117"/>
      <c r="D253" s="157"/>
      <c r="E253" s="41">
        <v>115228</v>
      </c>
      <c r="F253" s="41">
        <v>1368882</v>
      </c>
      <c r="G253" s="157"/>
      <c r="H253" s="127">
        <v>175</v>
      </c>
      <c r="I253" s="122">
        <v>27</v>
      </c>
      <c r="J253" s="123">
        <v>1476</v>
      </c>
      <c r="K253" s="124">
        <v>0.99126930826057758</v>
      </c>
      <c r="L253" s="123">
        <v>116</v>
      </c>
      <c r="M253" s="124">
        <v>1.0545454545454545</v>
      </c>
      <c r="N253" s="125">
        <v>1592</v>
      </c>
      <c r="O253" s="69"/>
      <c r="P253" s="69"/>
      <c r="Q253" s="123">
        <v>521</v>
      </c>
      <c r="R253" s="84">
        <f t="shared" si="142"/>
        <v>0.82829888712241651</v>
      </c>
      <c r="S253" s="123">
        <v>68</v>
      </c>
      <c r="T253" s="84">
        <f t="shared" ref="T253:T256" si="163">S253/$S$68</f>
        <v>0.63551401869158874</v>
      </c>
      <c r="U253" s="79">
        <f t="shared" ref="U253:U256" si="164">Q253+S253</f>
        <v>589</v>
      </c>
      <c r="V253" s="123">
        <v>0</v>
      </c>
      <c r="W253" s="84">
        <f t="shared" ref="W253:W256" si="165">V253/$V$68</f>
        <v>0</v>
      </c>
      <c r="X253" s="123">
        <v>18</v>
      </c>
      <c r="Y253" s="123">
        <f t="shared" ref="Y253:Y256" si="166">X253/$X$68</f>
        <v>1.3846153846153846</v>
      </c>
      <c r="Z253" s="114">
        <f t="shared" ref="Z253:Z256" si="167">V253+X253</f>
        <v>18</v>
      </c>
      <c r="AA253" s="32"/>
      <c r="AB253" s="264">
        <v>-5</v>
      </c>
      <c r="AC253" s="264">
        <v>8</v>
      </c>
      <c r="AD253" s="264">
        <v>68</v>
      </c>
      <c r="AE253" s="264">
        <v>-30</v>
      </c>
      <c r="AF253" s="264">
        <v>-34</v>
      </c>
      <c r="AG253" s="265">
        <v>8</v>
      </c>
    </row>
    <row r="254" spans="2:33" ht="15" customHeight="1" x14ac:dyDescent="0.3">
      <c r="B254" s="199">
        <v>44076</v>
      </c>
      <c r="C254" s="117"/>
      <c r="D254" s="157"/>
      <c r="E254" s="41"/>
      <c r="F254" s="41"/>
      <c r="G254" s="157"/>
      <c r="H254" s="127">
        <v>173</v>
      </c>
      <c r="I254" s="122">
        <v>27</v>
      </c>
      <c r="J254" s="123">
        <v>1477</v>
      </c>
      <c r="K254" s="124">
        <v>0.99127516778523495</v>
      </c>
      <c r="L254" s="123">
        <v>101</v>
      </c>
      <c r="M254" s="124">
        <v>0.84873949579831931</v>
      </c>
      <c r="N254" s="125">
        <v>1578</v>
      </c>
      <c r="O254" s="69"/>
      <c r="P254" s="69"/>
      <c r="Q254" s="123">
        <v>410</v>
      </c>
      <c r="R254" s="84">
        <f t="shared" si="142"/>
        <v>0.65182829888712246</v>
      </c>
      <c r="S254" s="123">
        <v>44</v>
      </c>
      <c r="T254" s="84">
        <f t="shared" si="163"/>
        <v>0.41121495327102803</v>
      </c>
      <c r="U254" s="79">
        <f t="shared" si="164"/>
        <v>454</v>
      </c>
      <c r="V254" s="123">
        <v>0</v>
      </c>
      <c r="W254" s="84">
        <f t="shared" si="165"/>
        <v>0</v>
      </c>
      <c r="X254" s="123">
        <v>19</v>
      </c>
      <c r="Y254" s="123">
        <f t="shared" si="166"/>
        <v>1.4615384615384615</v>
      </c>
      <c r="Z254" s="114">
        <f t="shared" si="167"/>
        <v>19</v>
      </c>
      <c r="AA254" s="32"/>
      <c r="AB254" s="264">
        <v>-6</v>
      </c>
      <c r="AC254" s="264">
        <v>3</v>
      </c>
      <c r="AD254" s="264">
        <v>92</v>
      </c>
      <c r="AE254" s="264">
        <v>-30</v>
      </c>
      <c r="AF254" s="264">
        <v>-33</v>
      </c>
      <c r="AG254" s="265">
        <v>7</v>
      </c>
    </row>
    <row r="255" spans="2:33" ht="15" customHeight="1" x14ac:dyDescent="0.3">
      <c r="B255" s="199">
        <v>44077</v>
      </c>
      <c r="C255" s="117"/>
      <c r="D255" s="157"/>
      <c r="E255" s="41"/>
      <c r="F255" s="41"/>
      <c r="G255" s="157"/>
      <c r="H255" s="127">
        <v>187</v>
      </c>
      <c r="I255" s="122">
        <v>26</v>
      </c>
      <c r="J255" s="123">
        <v>1478</v>
      </c>
      <c r="K255" s="124">
        <v>0.99261249160510412</v>
      </c>
      <c r="L255" s="123">
        <v>84</v>
      </c>
      <c r="M255" s="124">
        <v>0.80769230769230771</v>
      </c>
      <c r="N255" s="125">
        <v>1562</v>
      </c>
      <c r="O255" s="69"/>
      <c r="P255" s="69"/>
      <c r="Q255" s="123">
        <v>308</v>
      </c>
      <c r="R255" s="84">
        <f t="shared" si="142"/>
        <v>0.48966613672496023</v>
      </c>
      <c r="S255" s="123">
        <v>68</v>
      </c>
      <c r="T255" s="84">
        <f t="shared" si="163"/>
        <v>0.63551401869158874</v>
      </c>
      <c r="U255" s="79">
        <f t="shared" si="164"/>
        <v>376</v>
      </c>
      <c r="V255" s="123">
        <v>10</v>
      </c>
      <c r="W255" s="84">
        <f t="shared" si="165"/>
        <v>10</v>
      </c>
      <c r="X255" s="123">
        <v>17</v>
      </c>
      <c r="Y255" s="123">
        <f t="shared" si="166"/>
        <v>1.3076923076923077</v>
      </c>
      <c r="Z255" s="114">
        <f t="shared" si="167"/>
        <v>27</v>
      </c>
      <c r="AA255" s="32"/>
      <c r="AB255" s="264">
        <v>-5</v>
      </c>
      <c r="AC255" s="264">
        <v>2</v>
      </c>
      <c r="AD255" s="264">
        <v>102</v>
      </c>
      <c r="AE255" s="264">
        <v>-31</v>
      </c>
      <c r="AF255" s="264">
        <v>-34</v>
      </c>
      <c r="AG255" s="265">
        <v>7</v>
      </c>
    </row>
    <row r="256" spans="2:33" ht="15" customHeight="1" x14ac:dyDescent="0.3">
      <c r="B256" s="199">
        <v>44078</v>
      </c>
      <c r="C256" s="117"/>
      <c r="D256" s="157"/>
      <c r="E256" s="41"/>
      <c r="F256" s="41"/>
      <c r="G256" s="157"/>
      <c r="H256" s="127">
        <v>211</v>
      </c>
      <c r="I256" s="122">
        <v>27</v>
      </c>
      <c r="J256" s="123">
        <v>1481</v>
      </c>
      <c r="K256" s="124">
        <v>0.99196249162759542</v>
      </c>
      <c r="L256" s="123">
        <v>103</v>
      </c>
      <c r="M256" s="124">
        <v>0.92792792792792789</v>
      </c>
      <c r="N256" s="125">
        <v>1584</v>
      </c>
      <c r="O256" s="69"/>
      <c r="P256" s="69"/>
      <c r="Q256" s="123">
        <v>261</v>
      </c>
      <c r="R256" s="84">
        <f t="shared" si="142"/>
        <v>0.4149443561208267</v>
      </c>
      <c r="S256" s="123">
        <v>73</v>
      </c>
      <c r="T256" s="84">
        <f t="shared" si="163"/>
        <v>0.68224299065420557</v>
      </c>
      <c r="U256" s="79">
        <f t="shared" si="164"/>
        <v>334</v>
      </c>
      <c r="V256" s="123">
        <v>1</v>
      </c>
      <c r="W256" s="84">
        <f t="shared" si="165"/>
        <v>1</v>
      </c>
      <c r="X256" s="123">
        <v>7</v>
      </c>
      <c r="Y256" s="123">
        <f t="shared" si="166"/>
        <v>0.53846153846153844</v>
      </c>
      <c r="Z256" s="114">
        <f t="shared" si="167"/>
        <v>8</v>
      </c>
      <c r="AA256" s="32"/>
      <c r="AB256" s="264">
        <v>-12</v>
      </c>
      <c r="AC256" s="264">
        <v>1</v>
      </c>
      <c r="AD256" s="264">
        <v>78</v>
      </c>
      <c r="AE256" s="264">
        <v>-31</v>
      </c>
      <c r="AF256" s="264">
        <v>-33</v>
      </c>
      <c r="AG256" s="265">
        <v>8</v>
      </c>
    </row>
    <row r="257" spans="2:33" ht="15" customHeight="1" x14ac:dyDescent="0.3">
      <c r="B257" s="199">
        <v>44079</v>
      </c>
      <c r="C257" s="117"/>
      <c r="D257" s="157"/>
      <c r="E257" s="41"/>
      <c r="F257" s="41"/>
      <c r="G257" s="157"/>
      <c r="H257" s="127">
        <v>206</v>
      </c>
      <c r="I257" s="122">
        <v>30</v>
      </c>
      <c r="J257" s="123">
        <v>915</v>
      </c>
      <c r="K257" s="124">
        <v>0.99781897491821159</v>
      </c>
      <c r="L257" s="123">
        <v>60</v>
      </c>
      <c r="M257" s="124">
        <v>1.1111111111111112</v>
      </c>
      <c r="N257" s="125">
        <v>975</v>
      </c>
      <c r="O257" s="69"/>
      <c r="P257" s="69"/>
      <c r="Q257" s="127">
        <v>0</v>
      </c>
      <c r="R257" s="84">
        <f t="shared" si="142"/>
        <v>0</v>
      </c>
      <c r="S257" s="127">
        <v>0</v>
      </c>
      <c r="T257" s="88">
        <f t="shared" ref="T257:T273" si="168">S257/$S$68</f>
        <v>0</v>
      </c>
      <c r="U257" s="97">
        <f t="shared" ref="U257:U273" si="169">Q257+S257</f>
        <v>0</v>
      </c>
      <c r="V257" s="127">
        <v>0</v>
      </c>
      <c r="W257" s="127">
        <f t="shared" ref="W257:W273" si="170">V257/$V$68</f>
        <v>0</v>
      </c>
      <c r="X257" s="127">
        <v>0</v>
      </c>
      <c r="Y257" s="127">
        <f t="shared" ref="Y257:Y273" si="171">X257/$X$68</f>
        <v>0</v>
      </c>
      <c r="Z257" s="98">
        <f t="shared" ref="Z257:Z273" si="172">V257+X257</f>
        <v>0</v>
      </c>
      <c r="AA257" s="32"/>
      <c r="AB257" s="264">
        <v>-15</v>
      </c>
      <c r="AC257" s="264">
        <v>-5</v>
      </c>
      <c r="AD257" s="264">
        <v>73</v>
      </c>
      <c r="AE257" s="264">
        <v>-22</v>
      </c>
      <c r="AF257" s="264">
        <v>-8</v>
      </c>
      <c r="AG257" s="265">
        <v>1</v>
      </c>
    </row>
    <row r="258" spans="2:33" ht="15" customHeight="1" x14ac:dyDescent="0.3">
      <c r="B258" s="199">
        <v>44080</v>
      </c>
      <c r="C258" s="117"/>
      <c r="D258" s="157"/>
      <c r="E258" s="41"/>
      <c r="F258" s="41"/>
      <c r="G258" s="157"/>
      <c r="H258" s="127">
        <v>216</v>
      </c>
      <c r="I258" s="122">
        <v>22</v>
      </c>
      <c r="J258" s="123">
        <v>890</v>
      </c>
      <c r="K258" s="124">
        <v>0.98888888888888893</v>
      </c>
      <c r="L258" s="123">
        <v>33</v>
      </c>
      <c r="M258" s="124">
        <v>0.91666666666666663</v>
      </c>
      <c r="N258" s="125">
        <v>923</v>
      </c>
      <c r="O258" s="69"/>
      <c r="P258" s="69"/>
      <c r="Q258" s="127">
        <v>0</v>
      </c>
      <c r="R258" s="84">
        <f t="shared" si="142"/>
        <v>0</v>
      </c>
      <c r="S258" s="127">
        <v>0</v>
      </c>
      <c r="T258" s="88">
        <f t="shared" si="168"/>
        <v>0</v>
      </c>
      <c r="U258" s="97">
        <f t="shared" si="169"/>
        <v>0</v>
      </c>
      <c r="V258" s="127">
        <v>0</v>
      </c>
      <c r="W258" s="127">
        <f t="shared" si="170"/>
        <v>0</v>
      </c>
      <c r="X258" s="127">
        <v>0</v>
      </c>
      <c r="Y258" s="127">
        <f t="shared" si="171"/>
        <v>0</v>
      </c>
      <c r="Z258" s="98">
        <f t="shared" si="172"/>
        <v>0</v>
      </c>
      <c r="AA258" s="32"/>
      <c r="AB258" s="264">
        <v>-16</v>
      </c>
      <c r="AC258" s="264">
        <v>-7</v>
      </c>
      <c r="AD258" s="264">
        <v>61</v>
      </c>
      <c r="AE258" s="264">
        <v>-25</v>
      </c>
      <c r="AF258" s="264">
        <v>1</v>
      </c>
      <c r="AG258" s="265">
        <v>-2</v>
      </c>
    </row>
    <row r="259" spans="2:33" ht="15" customHeight="1" x14ac:dyDescent="0.3">
      <c r="B259" s="199">
        <v>44081</v>
      </c>
      <c r="C259" s="117"/>
      <c r="D259" s="157"/>
      <c r="E259" s="41">
        <v>115237</v>
      </c>
      <c r="F259" s="41">
        <v>1368916</v>
      </c>
      <c r="G259" s="157"/>
      <c r="H259" s="127">
        <v>190</v>
      </c>
      <c r="I259" s="122">
        <v>27</v>
      </c>
      <c r="J259" s="123">
        <v>1473</v>
      </c>
      <c r="K259" s="124">
        <v>0.99258760107816713</v>
      </c>
      <c r="L259" s="123">
        <v>88</v>
      </c>
      <c r="M259" s="124">
        <v>0.87128712871287128</v>
      </c>
      <c r="N259" s="125">
        <v>1561</v>
      </c>
      <c r="O259" s="69"/>
      <c r="P259" s="69"/>
      <c r="Q259" s="123">
        <v>359</v>
      </c>
      <c r="R259" s="84">
        <f t="shared" si="142"/>
        <v>0.57074721780604132</v>
      </c>
      <c r="S259" s="123">
        <v>52</v>
      </c>
      <c r="T259" s="84">
        <f t="shared" si="168"/>
        <v>0.48598130841121495</v>
      </c>
      <c r="U259" s="79">
        <f t="shared" si="169"/>
        <v>411</v>
      </c>
      <c r="V259" s="123">
        <v>0</v>
      </c>
      <c r="W259" s="84">
        <f t="shared" si="170"/>
        <v>0</v>
      </c>
      <c r="X259" s="123">
        <v>8</v>
      </c>
      <c r="Y259" s="123">
        <f t="shared" si="171"/>
        <v>0.61538461538461542</v>
      </c>
      <c r="Z259" s="114">
        <f t="shared" si="172"/>
        <v>8</v>
      </c>
      <c r="AA259" s="32"/>
      <c r="AB259" s="264">
        <v>-8</v>
      </c>
      <c r="AC259" s="264">
        <v>3</v>
      </c>
      <c r="AD259" s="264">
        <v>78</v>
      </c>
      <c r="AE259" s="264">
        <v>-32</v>
      </c>
      <c r="AF259" s="264">
        <v>-33</v>
      </c>
      <c r="AG259" s="265">
        <v>8</v>
      </c>
    </row>
    <row r="260" spans="2:33" ht="15" customHeight="1" x14ac:dyDescent="0.3">
      <c r="B260" s="199">
        <v>44082</v>
      </c>
      <c r="C260" s="117"/>
      <c r="D260" s="158"/>
      <c r="E260" s="41"/>
      <c r="F260" s="41"/>
      <c r="G260" s="158"/>
      <c r="H260" s="127">
        <v>156</v>
      </c>
      <c r="I260" s="122">
        <v>19</v>
      </c>
      <c r="J260" s="123">
        <v>1478</v>
      </c>
      <c r="K260" s="124">
        <v>0.99261249160510412</v>
      </c>
      <c r="L260" s="123">
        <v>126</v>
      </c>
      <c r="M260" s="124">
        <v>1.1454545454545455</v>
      </c>
      <c r="N260" s="125">
        <v>1604</v>
      </c>
      <c r="O260" s="69"/>
      <c r="P260" s="69"/>
      <c r="Q260" s="123">
        <v>417</v>
      </c>
      <c r="R260" s="84">
        <f t="shared" si="142"/>
        <v>0.66295707472178056</v>
      </c>
      <c r="S260" s="123">
        <v>104</v>
      </c>
      <c r="T260" s="84">
        <f t="shared" si="168"/>
        <v>0.9719626168224299</v>
      </c>
      <c r="U260" s="79">
        <f t="shared" si="169"/>
        <v>521</v>
      </c>
      <c r="V260" s="123">
        <v>1</v>
      </c>
      <c r="W260" s="84">
        <f t="shared" si="170"/>
        <v>1</v>
      </c>
      <c r="X260" s="123">
        <v>3</v>
      </c>
      <c r="Y260" s="123">
        <f t="shared" si="171"/>
        <v>0.23076923076923078</v>
      </c>
      <c r="Z260" s="114">
        <f t="shared" si="172"/>
        <v>4</v>
      </c>
      <c r="AA260" s="32"/>
      <c r="AB260" s="264">
        <v>-6</v>
      </c>
      <c r="AC260" s="264">
        <v>6</v>
      </c>
      <c r="AD260" s="264">
        <v>73</v>
      </c>
      <c r="AE260" s="264">
        <v>-30</v>
      </c>
      <c r="AF260" s="264">
        <v>-32</v>
      </c>
      <c r="AG260" s="265">
        <v>8</v>
      </c>
    </row>
    <row r="261" spans="2:33" ht="15" customHeight="1" x14ac:dyDescent="0.3">
      <c r="B261" s="199">
        <v>44083</v>
      </c>
      <c r="C261" s="117"/>
      <c r="D261" s="158"/>
      <c r="E261" s="41">
        <v>115240</v>
      </c>
      <c r="F261" s="41">
        <v>1368929</v>
      </c>
      <c r="G261" s="158"/>
      <c r="H261" s="127">
        <v>159</v>
      </c>
      <c r="I261" s="122">
        <v>30</v>
      </c>
      <c r="J261" s="123">
        <v>1476</v>
      </c>
      <c r="K261" s="124">
        <v>0.99060402684563753</v>
      </c>
      <c r="L261" s="123">
        <v>114</v>
      </c>
      <c r="M261" s="124">
        <v>0.95798319327731096</v>
      </c>
      <c r="N261" s="125">
        <v>1590</v>
      </c>
      <c r="O261" s="69"/>
      <c r="P261" s="69"/>
      <c r="Q261" s="123">
        <v>434</v>
      </c>
      <c r="R261" s="84">
        <f t="shared" si="142"/>
        <v>0.68998410174880764</v>
      </c>
      <c r="S261" s="123">
        <v>83</v>
      </c>
      <c r="T261" s="84">
        <f t="shared" si="168"/>
        <v>0.77570093457943923</v>
      </c>
      <c r="U261" s="79">
        <f t="shared" si="169"/>
        <v>517</v>
      </c>
      <c r="V261" s="123">
        <v>1</v>
      </c>
      <c r="W261" s="84">
        <f t="shared" si="170"/>
        <v>1</v>
      </c>
      <c r="X261" s="123">
        <v>6</v>
      </c>
      <c r="Y261" s="123">
        <f t="shared" si="171"/>
        <v>0.46153846153846156</v>
      </c>
      <c r="Z261" s="114">
        <f t="shared" si="172"/>
        <v>7</v>
      </c>
      <c r="AA261" s="32"/>
      <c r="AB261" s="264">
        <v>-8</v>
      </c>
      <c r="AC261" s="264">
        <v>3</v>
      </c>
      <c r="AD261" s="264">
        <v>80</v>
      </c>
      <c r="AE261" s="264">
        <v>-29</v>
      </c>
      <c r="AF261" s="264">
        <v>-31</v>
      </c>
      <c r="AG261" s="265">
        <v>7</v>
      </c>
    </row>
    <row r="262" spans="2:33" ht="15" customHeight="1" x14ac:dyDescent="0.3">
      <c r="B262" s="199">
        <v>44084</v>
      </c>
      <c r="C262" s="117"/>
      <c r="D262" s="158"/>
      <c r="E262" s="41"/>
      <c r="F262" s="41"/>
      <c r="G262" s="158"/>
      <c r="H262" s="127">
        <v>180</v>
      </c>
      <c r="I262" s="122">
        <v>24</v>
      </c>
      <c r="J262" s="123">
        <v>1474</v>
      </c>
      <c r="K262" s="124">
        <v>0.98992612491605103</v>
      </c>
      <c r="L262" s="123">
        <v>91</v>
      </c>
      <c r="M262" s="124">
        <v>0.875</v>
      </c>
      <c r="N262" s="125">
        <v>1565</v>
      </c>
      <c r="O262" s="69"/>
      <c r="P262" s="69"/>
      <c r="Q262" s="123">
        <v>436</v>
      </c>
      <c r="R262" s="84">
        <f t="shared" si="142"/>
        <v>0.69316375198728142</v>
      </c>
      <c r="S262" s="123">
        <v>80</v>
      </c>
      <c r="T262" s="84">
        <f t="shared" si="168"/>
        <v>0.74766355140186913</v>
      </c>
      <c r="U262" s="79">
        <f t="shared" si="169"/>
        <v>516</v>
      </c>
      <c r="V262" s="123">
        <v>1</v>
      </c>
      <c r="W262" s="84">
        <f t="shared" si="170"/>
        <v>1</v>
      </c>
      <c r="X262" s="123">
        <v>9</v>
      </c>
      <c r="Y262" s="123">
        <f t="shared" si="171"/>
        <v>0.69230769230769229</v>
      </c>
      <c r="Z262" s="114">
        <f t="shared" si="172"/>
        <v>10</v>
      </c>
      <c r="AA262" s="32"/>
      <c r="AB262" s="264">
        <v>-6</v>
      </c>
      <c r="AC262" s="264">
        <v>3</v>
      </c>
      <c r="AD262" s="264">
        <v>83</v>
      </c>
      <c r="AE262" s="264">
        <v>-29</v>
      </c>
      <c r="AF262" s="264">
        <v>-31</v>
      </c>
      <c r="AG262" s="265">
        <v>6</v>
      </c>
    </row>
    <row r="263" spans="2:33" ht="15" customHeight="1" x14ac:dyDescent="0.3">
      <c r="B263" s="199">
        <v>44085</v>
      </c>
      <c r="C263" s="117"/>
      <c r="D263" s="158"/>
      <c r="E263" s="41"/>
      <c r="F263" s="41"/>
      <c r="G263" s="158"/>
      <c r="H263" s="127">
        <v>207</v>
      </c>
      <c r="I263" s="122">
        <v>17</v>
      </c>
      <c r="J263" s="123">
        <v>1481</v>
      </c>
      <c r="K263" s="124">
        <v>0.99196249162759542</v>
      </c>
      <c r="L263" s="123">
        <v>115</v>
      </c>
      <c r="M263" s="124">
        <v>1.0360360360360361</v>
      </c>
      <c r="N263" s="125">
        <v>1596</v>
      </c>
      <c r="O263" s="69"/>
      <c r="P263" s="69"/>
      <c r="Q263" s="123">
        <v>287</v>
      </c>
      <c r="R263" s="84">
        <f t="shared" si="142"/>
        <v>0.45627980922098571</v>
      </c>
      <c r="S263" s="123">
        <v>63</v>
      </c>
      <c r="T263" s="84">
        <f t="shared" si="168"/>
        <v>0.58878504672897192</v>
      </c>
      <c r="U263" s="79">
        <f t="shared" si="169"/>
        <v>350</v>
      </c>
      <c r="V263" s="123">
        <v>0</v>
      </c>
      <c r="W263" s="84">
        <f t="shared" si="170"/>
        <v>0</v>
      </c>
      <c r="X263" s="123">
        <v>2</v>
      </c>
      <c r="Y263" s="123">
        <f t="shared" si="171"/>
        <v>0.15384615384615385</v>
      </c>
      <c r="Z263" s="114">
        <f t="shared" si="172"/>
        <v>2</v>
      </c>
      <c r="AA263" s="32"/>
      <c r="AB263" s="264">
        <v>-12</v>
      </c>
      <c r="AC263" s="264">
        <v>0</v>
      </c>
      <c r="AD263" s="264">
        <v>68</v>
      </c>
      <c r="AE263" s="264">
        <v>-29</v>
      </c>
      <c r="AF263" s="264">
        <v>-31</v>
      </c>
      <c r="AG263" s="265">
        <v>6</v>
      </c>
    </row>
    <row r="264" spans="2:33" ht="15" customHeight="1" x14ac:dyDescent="0.3">
      <c r="B264" s="199">
        <v>44086</v>
      </c>
      <c r="C264" s="117"/>
      <c r="D264" s="158"/>
      <c r="E264" s="41"/>
      <c r="F264" s="41"/>
      <c r="G264" s="158"/>
      <c r="H264" s="127">
        <v>200</v>
      </c>
      <c r="I264" s="122">
        <v>23</v>
      </c>
      <c r="J264" s="123">
        <v>912</v>
      </c>
      <c r="K264" s="124">
        <v>0.99454743729552886</v>
      </c>
      <c r="L264" s="123">
        <v>57</v>
      </c>
      <c r="M264" s="124">
        <v>1.0555555555555556</v>
      </c>
      <c r="N264" s="125">
        <v>969</v>
      </c>
      <c r="O264" s="69"/>
      <c r="P264" s="69"/>
      <c r="Q264" s="127">
        <v>0</v>
      </c>
      <c r="R264" s="84">
        <f t="shared" si="142"/>
        <v>0</v>
      </c>
      <c r="S264" s="127">
        <v>0</v>
      </c>
      <c r="T264" s="88">
        <f t="shared" si="168"/>
        <v>0</v>
      </c>
      <c r="U264" s="97">
        <f t="shared" si="169"/>
        <v>0</v>
      </c>
      <c r="V264" s="127">
        <v>0</v>
      </c>
      <c r="W264" s="127">
        <f t="shared" si="170"/>
        <v>0</v>
      </c>
      <c r="X264" s="127">
        <v>0</v>
      </c>
      <c r="Y264" s="127">
        <f t="shared" si="171"/>
        <v>0</v>
      </c>
      <c r="Z264" s="98">
        <f t="shared" si="172"/>
        <v>0</v>
      </c>
      <c r="AA264" s="32"/>
      <c r="AB264" s="264">
        <v>-16</v>
      </c>
      <c r="AC264" s="264">
        <v>-5</v>
      </c>
      <c r="AD264" s="264">
        <v>65</v>
      </c>
      <c r="AE264" s="264">
        <v>-23</v>
      </c>
      <c r="AF264" s="264">
        <v>-6</v>
      </c>
      <c r="AG264" s="265">
        <v>0</v>
      </c>
    </row>
    <row r="265" spans="2:33" ht="15" customHeight="1" x14ac:dyDescent="0.3">
      <c r="B265" s="199">
        <v>44087</v>
      </c>
      <c r="C265" s="117"/>
      <c r="D265" s="158"/>
      <c r="E265" s="41"/>
      <c r="F265" s="41"/>
      <c r="G265" s="158"/>
      <c r="H265" s="127">
        <v>220</v>
      </c>
      <c r="I265" s="122">
        <v>18</v>
      </c>
      <c r="J265" s="123">
        <v>890</v>
      </c>
      <c r="K265" s="124">
        <v>0.98888888888888893</v>
      </c>
      <c r="L265" s="123">
        <v>36</v>
      </c>
      <c r="M265" s="124">
        <v>1</v>
      </c>
      <c r="N265" s="125">
        <v>926</v>
      </c>
      <c r="O265" s="69"/>
      <c r="P265" s="69"/>
      <c r="Q265" s="127">
        <v>0</v>
      </c>
      <c r="R265" s="84">
        <f t="shared" si="142"/>
        <v>0</v>
      </c>
      <c r="S265" s="127">
        <v>0</v>
      </c>
      <c r="T265" s="88">
        <f t="shared" si="168"/>
        <v>0</v>
      </c>
      <c r="U265" s="97">
        <f t="shared" si="169"/>
        <v>0</v>
      </c>
      <c r="V265" s="127">
        <v>0</v>
      </c>
      <c r="W265" s="127">
        <f t="shared" si="170"/>
        <v>0</v>
      </c>
      <c r="X265" s="127">
        <v>0</v>
      </c>
      <c r="Y265" s="127">
        <f t="shared" si="171"/>
        <v>0</v>
      </c>
      <c r="Z265" s="98">
        <f t="shared" si="172"/>
        <v>0</v>
      </c>
      <c r="AA265" s="32"/>
      <c r="AB265" s="264">
        <v>-18</v>
      </c>
      <c r="AC265" s="264">
        <v>-8</v>
      </c>
      <c r="AD265" s="264">
        <v>35</v>
      </c>
      <c r="AE265" s="264">
        <v>-27</v>
      </c>
      <c r="AF265" s="264">
        <v>1</v>
      </c>
      <c r="AG265" s="265">
        <v>-1</v>
      </c>
    </row>
    <row r="266" spans="2:33" ht="15" customHeight="1" x14ac:dyDescent="0.3">
      <c r="B266" s="199">
        <v>44088</v>
      </c>
      <c r="C266" s="117"/>
      <c r="D266" s="159"/>
      <c r="E266" s="41"/>
      <c r="F266" s="41"/>
      <c r="G266" s="159"/>
      <c r="H266" s="127">
        <v>188</v>
      </c>
      <c r="I266" s="122">
        <v>20</v>
      </c>
      <c r="J266" s="123">
        <v>1471</v>
      </c>
      <c r="K266" s="124">
        <v>0.99123989218328845</v>
      </c>
      <c r="L266" s="123">
        <v>97</v>
      </c>
      <c r="M266" s="124">
        <v>0.96039603960396036</v>
      </c>
      <c r="N266" s="125">
        <v>1568</v>
      </c>
      <c r="O266" s="69"/>
      <c r="P266" s="69"/>
      <c r="Q266" s="123">
        <v>400</v>
      </c>
      <c r="R266" s="84">
        <f t="shared" si="142"/>
        <v>0.63593004769475359</v>
      </c>
      <c r="S266" s="123">
        <v>75</v>
      </c>
      <c r="T266" s="84">
        <f t="shared" si="168"/>
        <v>0.7009345794392523</v>
      </c>
      <c r="U266" s="79">
        <f t="shared" si="169"/>
        <v>475</v>
      </c>
      <c r="V266" s="123">
        <v>0</v>
      </c>
      <c r="W266" s="84">
        <f t="shared" si="170"/>
        <v>0</v>
      </c>
      <c r="X266" s="123">
        <v>7</v>
      </c>
      <c r="Y266" s="123">
        <f t="shared" si="171"/>
        <v>0.53846153846153844</v>
      </c>
      <c r="Z266" s="114">
        <f t="shared" si="172"/>
        <v>7</v>
      </c>
      <c r="AA266" s="32"/>
      <c r="AB266" s="264">
        <v>-10</v>
      </c>
      <c r="AC266" s="264">
        <v>1</v>
      </c>
      <c r="AD266" s="264">
        <v>45</v>
      </c>
      <c r="AE266" s="264">
        <v>-31</v>
      </c>
      <c r="AF266" s="264">
        <v>-27</v>
      </c>
      <c r="AG266" s="265">
        <v>8</v>
      </c>
    </row>
    <row r="267" spans="2:33" ht="15" customHeight="1" x14ac:dyDescent="0.3">
      <c r="B267" s="199">
        <v>44089</v>
      </c>
      <c r="C267" s="117"/>
      <c r="D267" s="160"/>
      <c r="E267" s="41"/>
      <c r="F267" s="41"/>
      <c r="G267" s="160"/>
      <c r="H267" s="127">
        <v>146</v>
      </c>
      <c r="I267" s="122">
        <v>29</v>
      </c>
      <c r="J267" s="123">
        <v>1477</v>
      </c>
      <c r="K267" s="124">
        <v>0.99194089993284085</v>
      </c>
      <c r="L267" s="123">
        <v>114</v>
      </c>
      <c r="M267" s="124">
        <v>1.0363636363636364</v>
      </c>
      <c r="N267" s="125">
        <v>1591</v>
      </c>
      <c r="O267" s="69"/>
      <c r="P267" s="69"/>
      <c r="Q267" s="123">
        <v>460</v>
      </c>
      <c r="R267" s="84">
        <f t="shared" si="142"/>
        <v>0.7313195548489666</v>
      </c>
      <c r="S267" s="123">
        <v>91</v>
      </c>
      <c r="T267" s="84">
        <f t="shared" si="168"/>
        <v>0.85046728971962615</v>
      </c>
      <c r="U267" s="79">
        <f t="shared" si="169"/>
        <v>551</v>
      </c>
      <c r="V267" s="123">
        <v>2</v>
      </c>
      <c r="W267" s="84">
        <f t="shared" si="170"/>
        <v>2</v>
      </c>
      <c r="X267" s="123">
        <v>10</v>
      </c>
      <c r="Y267" s="123">
        <f t="shared" si="171"/>
        <v>0.76923076923076927</v>
      </c>
      <c r="Z267" s="114">
        <f t="shared" si="172"/>
        <v>12</v>
      </c>
      <c r="AA267" s="32"/>
      <c r="AB267" s="264">
        <v>-10</v>
      </c>
      <c r="AC267" s="264">
        <v>2</v>
      </c>
      <c r="AD267" s="264">
        <v>38</v>
      </c>
      <c r="AE267" s="264">
        <v>-30</v>
      </c>
      <c r="AF267" s="264">
        <v>-27</v>
      </c>
      <c r="AG267" s="265">
        <v>8</v>
      </c>
    </row>
    <row r="268" spans="2:33" ht="15" customHeight="1" x14ac:dyDescent="0.3">
      <c r="B268" s="199">
        <v>44090</v>
      </c>
      <c r="C268" s="117"/>
      <c r="D268" s="160"/>
      <c r="E268" s="41">
        <v>115249</v>
      </c>
      <c r="F268" s="41">
        <v>1369030</v>
      </c>
      <c r="G268" s="160"/>
      <c r="H268" s="127">
        <v>159</v>
      </c>
      <c r="I268" s="122">
        <v>22</v>
      </c>
      <c r="J268" s="123">
        <v>1476</v>
      </c>
      <c r="K268" s="124">
        <v>0.99060402684563753</v>
      </c>
      <c r="L268" s="123">
        <v>116</v>
      </c>
      <c r="M268" s="124">
        <v>0.97478991596638653</v>
      </c>
      <c r="N268" s="125">
        <v>1592</v>
      </c>
      <c r="O268" s="69"/>
      <c r="P268" s="69"/>
      <c r="Q268" s="123">
        <v>485</v>
      </c>
      <c r="R268" s="84">
        <f t="shared" si="142"/>
        <v>0.77106518282988867</v>
      </c>
      <c r="S268" s="123">
        <v>74</v>
      </c>
      <c r="T268" s="84">
        <f t="shared" si="168"/>
        <v>0.69158878504672894</v>
      </c>
      <c r="U268" s="79">
        <f t="shared" si="169"/>
        <v>559</v>
      </c>
      <c r="V268" s="123">
        <v>1</v>
      </c>
      <c r="W268" s="84">
        <f t="shared" si="170"/>
        <v>1</v>
      </c>
      <c r="X268" s="123">
        <v>11</v>
      </c>
      <c r="Y268" s="123">
        <f t="shared" si="171"/>
        <v>0.84615384615384615</v>
      </c>
      <c r="Z268" s="114">
        <f t="shared" si="172"/>
        <v>12</v>
      </c>
      <c r="AA268" s="32"/>
      <c r="AB268" s="264">
        <v>-7</v>
      </c>
      <c r="AC268" s="264">
        <v>5</v>
      </c>
      <c r="AD268" s="264">
        <v>44</v>
      </c>
      <c r="AE268" s="264">
        <v>-27</v>
      </c>
      <c r="AF268" s="264">
        <v>-27</v>
      </c>
      <c r="AG268" s="265">
        <v>7</v>
      </c>
    </row>
    <row r="269" spans="2:33" ht="15" customHeight="1" x14ac:dyDescent="0.3">
      <c r="B269" s="199">
        <v>44091</v>
      </c>
      <c r="C269" s="117"/>
      <c r="D269" s="160"/>
      <c r="E269" s="41"/>
      <c r="F269" s="41"/>
      <c r="G269" s="160"/>
      <c r="H269" s="127">
        <v>178</v>
      </c>
      <c r="I269" s="122">
        <v>24</v>
      </c>
      <c r="J269" s="123">
        <v>1476</v>
      </c>
      <c r="K269" s="124">
        <v>0.99126930826057758</v>
      </c>
      <c r="L269" s="123">
        <v>87</v>
      </c>
      <c r="M269" s="124">
        <v>0.83653846153846156</v>
      </c>
      <c r="N269" s="125">
        <v>1563</v>
      </c>
      <c r="O269" s="69"/>
      <c r="P269" s="69"/>
      <c r="Q269" s="123">
        <v>486</v>
      </c>
      <c r="R269" s="84">
        <f t="shared" si="142"/>
        <v>0.77265500794912556</v>
      </c>
      <c r="S269" s="123">
        <v>105</v>
      </c>
      <c r="T269" s="84">
        <f t="shared" si="168"/>
        <v>0.98130841121495327</v>
      </c>
      <c r="U269" s="79">
        <f t="shared" si="169"/>
        <v>591</v>
      </c>
      <c r="V269" s="123">
        <v>0</v>
      </c>
      <c r="W269" s="84">
        <f t="shared" si="170"/>
        <v>0</v>
      </c>
      <c r="X269" s="123">
        <v>21</v>
      </c>
      <c r="Y269" s="123">
        <f t="shared" si="171"/>
        <v>1.6153846153846154</v>
      </c>
      <c r="Z269" s="114">
        <f t="shared" si="172"/>
        <v>21</v>
      </c>
      <c r="AA269" s="32"/>
      <c r="AB269" s="264">
        <v>-10</v>
      </c>
      <c r="AC269" s="264">
        <v>2</v>
      </c>
      <c r="AD269" s="264">
        <v>26</v>
      </c>
      <c r="AE269" s="264">
        <v>-30</v>
      </c>
      <c r="AF269" s="264">
        <v>-28</v>
      </c>
      <c r="AG269" s="265">
        <v>7</v>
      </c>
    </row>
    <row r="270" spans="2:33" ht="15" customHeight="1" x14ac:dyDescent="0.3">
      <c r="B270" s="199">
        <v>44092</v>
      </c>
      <c r="C270" s="117"/>
      <c r="D270" s="160"/>
      <c r="E270" s="41"/>
      <c r="F270" s="41"/>
      <c r="G270" s="160"/>
      <c r="H270" s="127">
        <v>205</v>
      </c>
      <c r="I270" s="122">
        <v>18</v>
      </c>
      <c r="J270" s="123">
        <v>1481</v>
      </c>
      <c r="K270" s="124">
        <v>0.99196249162759542</v>
      </c>
      <c r="L270" s="123">
        <v>93</v>
      </c>
      <c r="M270" s="124">
        <v>0.83783783783783783</v>
      </c>
      <c r="N270" s="125">
        <v>1574</v>
      </c>
      <c r="O270" s="69"/>
      <c r="P270" s="69"/>
      <c r="Q270" s="123">
        <v>409</v>
      </c>
      <c r="R270" s="84">
        <f t="shared" si="142"/>
        <v>0.65023847376788557</v>
      </c>
      <c r="S270" s="123">
        <v>129</v>
      </c>
      <c r="T270" s="84">
        <f t="shared" si="168"/>
        <v>1.205607476635514</v>
      </c>
      <c r="U270" s="79">
        <f t="shared" si="169"/>
        <v>538</v>
      </c>
      <c r="V270" s="123">
        <v>0</v>
      </c>
      <c r="W270" s="84">
        <f t="shared" si="170"/>
        <v>0</v>
      </c>
      <c r="X270" s="123">
        <v>12</v>
      </c>
      <c r="Y270" s="123">
        <f t="shared" si="171"/>
        <v>0.92307692307692313</v>
      </c>
      <c r="Z270" s="114">
        <f t="shared" si="172"/>
        <v>12</v>
      </c>
      <c r="AA270" s="32"/>
      <c r="AB270" s="264">
        <v>-20</v>
      </c>
      <c r="AC270" s="264">
        <v>-4</v>
      </c>
      <c r="AD270" s="264">
        <v>2</v>
      </c>
      <c r="AE270" s="264">
        <v>-32</v>
      </c>
      <c r="AF270" s="264">
        <v>-27</v>
      </c>
      <c r="AG270" s="265">
        <v>8</v>
      </c>
    </row>
    <row r="271" spans="2:33" ht="15" customHeight="1" x14ac:dyDescent="0.3">
      <c r="B271" s="199">
        <v>44093</v>
      </c>
      <c r="C271" s="117"/>
      <c r="D271" s="160"/>
      <c r="E271" s="41"/>
      <c r="F271" s="41"/>
      <c r="G271" s="160"/>
      <c r="H271" s="127">
        <v>193</v>
      </c>
      <c r="I271" s="122">
        <v>27</v>
      </c>
      <c r="J271" s="123">
        <v>913</v>
      </c>
      <c r="K271" s="124">
        <v>0.99563794983642306</v>
      </c>
      <c r="L271" s="123">
        <v>57</v>
      </c>
      <c r="M271" s="124">
        <v>1.0555555555555556</v>
      </c>
      <c r="N271" s="125">
        <v>970</v>
      </c>
      <c r="O271" s="69"/>
      <c r="P271" s="69"/>
      <c r="Q271" s="127">
        <v>0</v>
      </c>
      <c r="R271" s="84">
        <f t="shared" si="142"/>
        <v>0</v>
      </c>
      <c r="S271" s="127">
        <v>0</v>
      </c>
      <c r="T271" s="88">
        <f t="shared" si="168"/>
        <v>0</v>
      </c>
      <c r="U271" s="97">
        <f t="shared" si="169"/>
        <v>0</v>
      </c>
      <c r="V271" s="127">
        <v>0</v>
      </c>
      <c r="W271" s="127">
        <f t="shared" si="170"/>
        <v>0</v>
      </c>
      <c r="X271" s="127">
        <v>0</v>
      </c>
      <c r="Y271" s="127">
        <f t="shared" si="171"/>
        <v>0</v>
      </c>
      <c r="Z271" s="98">
        <f t="shared" si="172"/>
        <v>0</v>
      </c>
      <c r="AA271" s="32"/>
      <c r="AB271" s="264">
        <v>-21</v>
      </c>
      <c r="AC271" s="264">
        <v>-5</v>
      </c>
      <c r="AD271" s="264">
        <v>-4</v>
      </c>
      <c r="AE271" s="264">
        <v>-30</v>
      </c>
      <c r="AF271" s="264">
        <v>-7</v>
      </c>
      <c r="AG271" s="265">
        <v>6</v>
      </c>
    </row>
    <row r="272" spans="2:33" ht="15" customHeight="1" x14ac:dyDescent="0.3">
      <c r="B272" s="199">
        <v>44094</v>
      </c>
      <c r="C272" s="117"/>
      <c r="D272" s="160"/>
      <c r="E272" s="41"/>
      <c r="F272" s="41"/>
      <c r="G272" s="160"/>
      <c r="H272" s="127">
        <v>209</v>
      </c>
      <c r="I272" s="122">
        <v>15</v>
      </c>
      <c r="J272" s="123">
        <v>889</v>
      </c>
      <c r="K272" s="124">
        <v>0.98777777777777775</v>
      </c>
      <c r="L272" s="123">
        <v>28</v>
      </c>
      <c r="M272" s="124">
        <v>0.77777777777777779</v>
      </c>
      <c r="N272" s="125">
        <v>917</v>
      </c>
      <c r="O272" s="69"/>
      <c r="P272" s="69"/>
      <c r="Q272" s="127">
        <v>0</v>
      </c>
      <c r="R272" s="84">
        <f t="shared" si="142"/>
        <v>0</v>
      </c>
      <c r="S272" s="127">
        <v>0</v>
      </c>
      <c r="T272" s="88">
        <f t="shared" si="168"/>
        <v>0</v>
      </c>
      <c r="U272" s="97">
        <f t="shared" si="169"/>
        <v>0</v>
      </c>
      <c r="V272" s="127">
        <v>0</v>
      </c>
      <c r="W272" s="127">
        <f t="shared" si="170"/>
        <v>0</v>
      </c>
      <c r="X272" s="127">
        <v>0</v>
      </c>
      <c r="Y272" s="127">
        <f t="shared" si="171"/>
        <v>0</v>
      </c>
      <c r="Z272" s="98">
        <f t="shared" si="172"/>
        <v>0</v>
      </c>
      <c r="AA272" s="32"/>
      <c r="AB272" s="264">
        <v>-21</v>
      </c>
      <c r="AC272" s="264">
        <v>-7</v>
      </c>
      <c r="AD272" s="264">
        <v>0</v>
      </c>
      <c r="AE272" s="264">
        <v>-31</v>
      </c>
      <c r="AF272" s="264">
        <v>0</v>
      </c>
      <c r="AG272" s="265">
        <v>5</v>
      </c>
    </row>
    <row r="273" spans="2:33" ht="15" customHeight="1" x14ac:dyDescent="0.3">
      <c r="B273" s="199">
        <v>44095</v>
      </c>
      <c r="C273" s="117"/>
      <c r="D273" s="160"/>
      <c r="E273" s="41"/>
      <c r="F273" s="41"/>
      <c r="G273" s="160"/>
      <c r="H273" s="127">
        <v>180</v>
      </c>
      <c r="I273" s="122">
        <v>32</v>
      </c>
      <c r="J273" s="123">
        <v>1473</v>
      </c>
      <c r="K273" s="124">
        <v>0.99258760107816713</v>
      </c>
      <c r="L273" s="123">
        <v>89</v>
      </c>
      <c r="M273" s="124">
        <v>0.88118811881188119</v>
      </c>
      <c r="N273" s="125">
        <v>1562</v>
      </c>
      <c r="O273" s="69"/>
      <c r="P273" s="69"/>
      <c r="Q273" s="123">
        <v>537</v>
      </c>
      <c r="R273" s="84">
        <f t="shared" si="142"/>
        <v>0.8537360890302067</v>
      </c>
      <c r="S273" s="123">
        <v>82</v>
      </c>
      <c r="T273" s="84">
        <f t="shared" si="168"/>
        <v>0.76635514018691586</v>
      </c>
      <c r="U273" s="79">
        <f t="shared" si="169"/>
        <v>619</v>
      </c>
      <c r="V273" s="123">
        <v>1</v>
      </c>
      <c r="W273" s="84">
        <f t="shared" si="170"/>
        <v>1</v>
      </c>
      <c r="X273" s="123">
        <v>22</v>
      </c>
      <c r="Y273" s="123">
        <f t="shared" si="171"/>
        <v>1.6923076923076923</v>
      </c>
      <c r="Z273" s="114">
        <f t="shared" si="172"/>
        <v>23</v>
      </c>
      <c r="AA273" s="32"/>
      <c r="AB273" s="264">
        <v>-12</v>
      </c>
      <c r="AC273" s="264">
        <v>0</v>
      </c>
      <c r="AD273" s="264">
        <v>29</v>
      </c>
      <c r="AE273" s="264">
        <v>-30</v>
      </c>
      <c r="AF273" s="264">
        <v>-27</v>
      </c>
      <c r="AG273" s="265">
        <v>7</v>
      </c>
    </row>
    <row r="274" spans="2:33" ht="15" customHeight="1" x14ac:dyDescent="0.3">
      <c r="B274" s="199">
        <v>44096</v>
      </c>
      <c r="C274" s="117"/>
      <c r="D274" s="161"/>
      <c r="E274" s="41"/>
      <c r="F274" s="41"/>
      <c r="G274" s="161"/>
      <c r="H274" s="127">
        <v>140</v>
      </c>
      <c r="I274" s="122">
        <v>29</v>
      </c>
      <c r="J274" s="123">
        <v>1478</v>
      </c>
      <c r="K274" s="124">
        <v>0.99261249160510412</v>
      </c>
      <c r="L274" s="123">
        <v>115</v>
      </c>
      <c r="M274" s="124">
        <v>1.0454545454545454</v>
      </c>
      <c r="N274" s="125">
        <v>1593</v>
      </c>
      <c r="O274" s="69"/>
      <c r="P274" s="69"/>
      <c r="Q274" s="123">
        <v>559</v>
      </c>
      <c r="R274" s="84">
        <f t="shared" si="142"/>
        <v>0.88871224165341811</v>
      </c>
      <c r="S274" s="123">
        <v>96</v>
      </c>
      <c r="T274" s="84">
        <f t="shared" ref="T274:T280" si="173">S274/$S$68</f>
        <v>0.89719626168224298</v>
      </c>
      <c r="U274" s="79">
        <f t="shared" ref="U274:U280" si="174">Q274+S274</f>
        <v>655</v>
      </c>
      <c r="V274" s="123">
        <v>5</v>
      </c>
      <c r="W274" s="84">
        <f t="shared" ref="W274:W280" si="175">V274/$V$68</f>
        <v>5</v>
      </c>
      <c r="X274" s="123">
        <v>11</v>
      </c>
      <c r="Y274" s="123">
        <f t="shared" ref="Y274:Y280" si="176">X274/$X$68</f>
        <v>0.84615384615384615</v>
      </c>
      <c r="Z274" s="114">
        <f t="shared" ref="Z274:Z280" si="177">V274+X274</f>
        <v>16</v>
      </c>
      <c r="AA274" s="32"/>
      <c r="AB274" s="264">
        <v>-14</v>
      </c>
      <c r="AC274" s="264">
        <v>2</v>
      </c>
      <c r="AD274" s="264">
        <v>17</v>
      </c>
      <c r="AE274" s="264">
        <v>-29</v>
      </c>
      <c r="AF274" s="264">
        <v>-25</v>
      </c>
      <c r="AG274" s="265">
        <v>7</v>
      </c>
    </row>
    <row r="275" spans="2:33" ht="15" customHeight="1" x14ac:dyDescent="0.3">
      <c r="B275" s="199">
        <v>44097</v>
      </c>
      <c r="C275" s="117"/>
      <c r="D275" s="161"/>
      <c r="E275" s="41">
        <v>115261</v>
      </c>
      <c r="F275" s="41">
        <v>1369093</v>
      </c>
      <c r="G275" s="161"/>
      <c r="H275" s="127">
        <v>154</v>
      </c>
      <c r="I275" s="122">
        <v>22</v>
      </c>
      <c r="J275" s="123">
        <v>1478</v>
      </c>
      <c r="K275" s="124">
        <v>0.99194630872483225</v>
      </c>
      <c r="L275" s="123">
        <v>106</v>
      </c>
      <c r="M275" s="124">
        <v>0.89075630252100846</v>
      </c>
      <c r="N275" s="125">
        <v>1584</v>
      </c>
      <c r="O275" s="69"/>
      <c r="P275" s="69"/>
      <c r="Q275" s="123">
        <v>495</v>
      </c>
      <c r="R275" s="84">
        <f t="shared" si="142"/>
        <v>0.78696343402225755</v>
      </c>
      <c r="S275" s="123">
        <v>113</v>
      </c>
      <c r="T275" s="84">
        <f t="shared" si="173"/>
        <v>1.0560747663551402</v>
      </c>
      <c r="U275" s="79">
        <f t="shared" si="174"/>
        <v>608</v>
      </c>
      <c r="V275" s="123">
        <v>1</v>
      </c>
      <c r="W275" s="84">
        <f t="shared" si="175"/>
        <v>1</v>
      </c>
      <c r="X275" s="123">
        <v>5</v>
      </c>
      <c r="Y275" s="123">
        <f t="shared" si="176"/>
        <v>0.38461538461538464</v>
      </c>
      <c r="Z275" s="114">
        <f t="shared" si="177"/>
        <v>6</v>
      </c>
      <c r="AA275" s="32"/>
      <c r="AB275" s="264">
        <v>-15</v>
      </c>
      <c r="AC275" s="264">
        <v>2</v>
      </c>
      <c r="AD275" s="264">
        <v>17</v>
      </c>
      <c r="AE275" s="264">
        <v>-28</v>
      </c>
      <c r="AF275" s="264">
        <v>-23</v>
      </c>
      <c r="AG275" s="265">
        <v>7</v>
      </c>
    </row>
    <row r="276" spans="2:33" ht="15" customHeight="1" x14ac:dyDescent="0.3">
      <c r="B276" s="199">
        <v>44098</v>
      </c>
      <c r="C276" s="117"/>
      <c r="D276" s="161"/>
      <c r="E276" s="41"/>
      <c r="F276" s="41"/>
      <c r="G276" s="161"/>
      <c r="H276" s="127">
        <v>174</v>
      </c>
      <c r="I276" s="122">
        <v>24</v>
      </c>
      <c r="J276" s="123">
        <v>1478</v>
      </c>
      <c r="K276" s="124">
        <v>0.99261249160510412</v>
      </c>
      <c r="L276" s="123">
        <v>92</v>
      </c>
      <c r="M276" s="124">
        <v>0.88461538461538458</v>
      </c>
      <c r="N276" s="125">
        <v>1570</v>
      </c>
      <c r="O276" s="69"/>
      <c r="P276" s="69"/>
      <c r="Q276" s="123">
        <v>627</v>
      </c>
      <c r="R276" s="84">
        <f t="shared" si="142"/>
        <v>0.99682034976152623</v>
      </c>
      <c r="S276" s="123">
        <v>153</v>
      </c>
      <c r="T276" s="84">
        <f t="shared" si="173"/>
        <v>1.4299065420560748</v>
      </c>
      <c r="U276" s="79">
        <f t="shared" si="174"/>
        <v>780</v>
      </c>
      <c r="V276" s="123">
        <v>1</v>
      </c>
      <c r="W276" s="84">
        <f t="shared" si="175"/>
        <v>1</v>
      </c>
      <c r="X276" s="123">
        <v>11</v>
      </c>
      <c r="Y276" s="123">
        <f t="shared" si="176"/>
        <v>0.84615384615384615</v>
      </c>
      <c r="Z276" s="114">
        <f t="shared" si="177"/>
        <v>12</v>
      </c>
      <c r="AA276" s="32"/>
      <c r="AB276" s="264">
        <v>-15</v>
      </c>
      <c r="AC276" s="264">
        <v>1</v>
      </c>
      <c r="AD276" s="264">
        <v>20</v>
      </c>
      <c r="AE276" s="264">
        <v>-29</v>
      </c>
      <c r="AF276" s="264">
        <v>-24</v>
      </c>
      <c r="AG276" s="265">
        <v>7</v>
      </c>
    </row>
    <row r="277" spans="2:33" ht="15" customHeight="1" x14ac:dyDescent="0.3">
      <c r="B277" s="199">
        <v>44099</v>
      </c>
      <c r="C277" s="117"/>
      <c r="D277" s="161"/>
      <c r="E277" s="41"/>
      <c r="F277" s="41"/>
      <c r="G277" s="161"/>
      <c r="H277" s="127">
        <v>206</v>
      </c>
      <c r="I277" s="122">
        <v>20</v>
      </c>
      <c r="J277" s="123">
        <v>1481</v>
      </c>
      <c r="K277" s="124">
        <v>0.99196249162759542</v>
      </c>
      <c r="L277" s="123">
        <v>105</v>
      </c>
      <c r="M277" s="124">
        <v>0.94594594594594594</v>
      </c>
      <c r="N277" s="125">
        <v>1586</v>
      </c>
      <c r="O277" s="69"/>
      <c r="P277" s="69"/>
      <c r="Q277" s="123">
        <v>618</v>
      </c>
      <c r="R277" s="84">
        <f t="shared" si="142"/>
        <v>0.98251192368839424</v>
      </c>
      <c r="S277" s="123">
        <v>91</v>
      </c>
      <c r="T277" s="84">
        <f t="shared" si="173"/>
        <v>0.85046728971962615</v>
      </c>
      <c r="U277" s="79">
        <f t="shared" si="174"/>
        <v>709</v>
      </c>
      <c r="V277" s="123">
        <v>1</v>
      </c>
      <c r="W277" s="84">
        <f t="shared" si="175"/>
        <v>1</v>
      </c>
      <c r="X277" s="123">
        <v>5</v>
      </c>
      <c r="Y277" s="123">
        <f t="shared" si="176"/>
        <v>0.38461538461538464</v>
      </c>
      <c r="Z277" s="114">
        <f t="shared" si="177"/>
        <v>6</v>
      </c>
      <c r="AA277" s="32"/>
      <c r="AB277" s="264">
        <v>-19</v>
      </c>
      <c r="AC277" s="264">
        <v>0</v>
      </c>
      <c r="AD277" s="264">
        <v>12</v>
      </c>
      <c r="AE277" s="264">
        <v>-29</v>
      </c>
      <c r="AF277" s="264">
        <v>-23</v>
      </c>
      <c r="AG277" s="265">
        <v>7</v>
      </c>
    </row>
    <row r="278" spans="2:33" ht="15" customHeight="1" x14ac:dyDescent="0.3">
      <c r="B278" s="199">
        <v>44100</v>
      </c>
      <c r="C278" s="117"/>
      <c r="D278" s="161"/>
      <c r="E278" s="41"/>
      <c r="F278" s="41"/>
      <c r="G278" s="161"/>
      <c r="H278" s="127">
        <v>196</v>
      </c>
      <c r="I278" s="122">
        <v>26</v>
      </c>
      <c r="J278" s="123">
        <v>914</v>
      </c>
      <c r="K278" s="124">
        <v>0.99672846237731738</v>
      </c>
      <c r="L278" s="123">
        <v>62</v>
      </c>
      <c r="M278" s="124">
        <v>1.1481481481481481</v>
      </c>
      <c r="N278" s="125">
        <v>976</v>
      </c>
      <c r="O278" s="69"/>
      <c r="P278" s="69"/>
      <c r="Q278" s="127">
        <v>0</v>
      </c>
      <c r="R278" s="84">
        <f t="shared" si="142"/>
        <v>0</v>
      </c>
      <c r="S278" s="127">
        <v>0</v>
      </c>
      <c r="T278" s="88">
        <f t="shared" si="173"/>
        <v>0</v>
      </c>
      <c r="U278" s="97">
        <f t="shared" si="174"/>
        <v>0</v>
      </c>
      <c r="V278" s="127">
        <v>0</v>
      </c>
      <c r="W278" s="127">
        <f t="shared" si="175"/>
        <v>0</v>
      </c>
      <c r="X278" s="127">
        <v>0</v>
      </c>
      <c r="Y278" s="185">
        <f t="shared" si="176"/>
        <v>0</v>
      </c>
      <c r="Z278" s="98">
        <f t="shared" si="177"/>
        <v>0</v>
      </c>
      <c r="AA278" s="32"/>
      <c r="AB278" s="264">
        <v>-22</v>
      </c>
      <c r="AC278" s="264">
        <v>-4</v>
      </c>
      <c r="AD278" s="264">
        <v>5</v>
      </c>
      <c r="AE278" s="264">
        <v>-27</v>
      </c>
      <c r="AF278" s="264">
        <v>-4</v>
      </c>
      <c r="AG278" s="265">
        <v>5</v>
      </c>
    </row>
    <row r="279" spans="2:33" ht="15" customHeight="1" x14ac:dyDescent="0.3">
      <c r="B279" s="199">
        <v>44101</v>
      </c>
      <c r="C279" s="117"/>
      <c r="D279" s="161"/>
      <c r="E279" s="41"/>
      <c r="F279" s="41"/>
      <c r="G279" s="161"/>
      <c r="H279" s="127">
        <v>219</v>
      </c>
      <c r="I279" s="122">
        <v>21</v>
      </c>
      <c r="J279" s="123">
        <v>889</v>
      </c>
      <c r="K279" s="124">
        <v>0.98777777777777775</v>
      </c>
      <c r="L279" s="123">
        <v>34</v>
      </c>
      <c r="M279" s="124">
        <v>0.94444444444444442</v>
      </c>
      <c r="N279" s="125">
        <v>923</v>
      </c>
      <c r="O279" s="69"/>
      <c r="P279" s="69"/>
      <c r="Q279" s="127">
        <v>0</v>
      </c>
      <c r="R279" s="84">
        <f t="shared" si="142"/>
        <v>0</v>
      </c>
      <c r="S279" s="127">
        <v>0</v>
      </c>
      <c r="T279" s="88">
        <f t="shared" si="173"/>
        <v>0</v>
      </c>
      <c r="U279" s="97">
        <f t="shared" si="174"/>
        <v>0</v>
      </c>
      <c r="V279" s="127">
        <v>0</v>
      </c>
      <c r="W279" s="127">
        <f t="shared" si="175"/>
        <v>0</v>
      </c>
      <c r="X279" s="127">
        <v>0</v>
      </c>
      <c r="Y279" s="185">
        <f t="shared" si="176"/>
        <v>0</v>
      </c>
      <c r="Z279" s="98">
        <f t="shared" si="177"/>
        <v>0</v>
      </c>
      <c r="AA279" s="32"/>
      <c r="AB279" s="264">
        <v>-23</v>
      </c>
      <c r="AC279" s="264">
        <v>-9</v>
      </c>
      <c r="AD279" s="264">
        <v>1</v>
      </c>
      <c r="AE279" s="264">
        <v>-30</v>
      </c>
      <c r="AF279" s="264">
        <v>-1</v>
      </c>
      <c r="AG279" s="265">
        <v>5</v>
      </c>
    </row>
    <row r="280" spans="2:33" ht="15" customHeight="1" x14ac:dyDescent="0.3">
      <c r="B280" s="199">
        <v>44102</v>
      </c>
      <c r="C280" s="117"/>
      <c r="D280" s="161"/>
      <c r="E280" s="41"/>
      <c r="F280" s="41"/>
      <c r="G280" s="161"/>
      <c r="H280" s="127">
        <v>174</v>
      </c>
      <c r="I280" s="122">
        <v>21</v>
      </c>
      <c r="J280" s="123">
        <v>1475</v>
      </c>
      <c r="K280" s="124">
        <v>0.9939353099730458</v>
      </c>
      <c r="L280" s="123">
        <v>100</v>
      </c>
      <c r="M280" s="124">
        <v>0.99009900990099009</v>
      </c>
      <c r="N280" s="125">
        <v>1575</v>
      </c>
      <c r="O280" s="69"/>
      <c r="P280" s="69"/>
      <c r="Q280" s="123">
        <v>1379</v>
      </c>
      <c r="R280" s="84">
        <f t="shared" si="142"/>
        <v>2.192368839427663</v>
      </c>
      <c r="S280" s="123">
        <v>232</v>
      </c>
      <c r="T280" s="84">
        <f t="shared" si="173"/>
        <v>2.1682242990654204</v>
      </c>
      <c r="U280" s="79">
        <f t="shared" si="174"/>
        <v>1611</v>
      </c>
      <c r="V280" s="123">
        <v>2</v>
      </c>
      <c r="W280" s="84">
        <f t="shared" si="175"/>
        <v>2</v>
      </c>
      <c r="X280" s="123">
        <v>44</v>
      </c>
      <c r="Y280" s="123">
        <f t="shared" si="176"/>
        <v>3.3846153846153846</v>
      </c>
      <c r="Z280" s="114">
        <f t="shared" si="177"/>
        <v>46</v>
      </c>
      <c r="AA280" s="32"/>
      <c r="AB280" s="264">
        <v>-16</v>
      </c>
      <c r="AC280" s="264">
        <v>3</v>
      </c>
      <c r="AD280" s="264">
        <v>11</v>
      </c>
      <c r="AE280" s="264">
        <v>-31</v>
      </c>
      <c r="AF280" s="264">
        <v>-21</v>
      </c>
      <c r="AG280" s="265">
        <v>8</v>
      </c>
    </row>
    <row r="281" spans="2:33" ht="15" customHeight="1" x14ac:dyDescent="0.3">
      <c r="B281" s="199">
        <v>44103</v>
      </c>
      <c r="C281" s="117"/>
      <c r="D281" s="162"/>
      <c r="E281" s="41"/>
      <c r="F281" s="41"/>
      <c r="G281" s="162"/>
      <c r="H281" s="127">
        <v>144</v>
      </c>
      <c r="I281" s="122">
        <v>23</v>
      </c>
      <c r="J281" s="123">
        <v>1478</v>
      </c>
      <c r="K281" s="124">
        <v>0.99261249160510412</v>
      </c>
      <c r="L281" s="123">
        <v>119</v>
      </c>
      <c r="M281" s="124">
        <v>1.0818181818181818</v>
      </c>
      <c r="N281" s="125">
        <v>1597</v>
      </c>
      <c r="O281" s="69"/>
      <c r="P281" s="69"/>
      <c r="Q281" s="123">
        <v>1426</v>
      </c>
      <c r="R281" s="84">
        <f t="shared" si="142"/>
        <v>2.2670906200317966</v>
      </c>
      <c r="S281" s="123">
        <v>340</v>
      </c>
      <c r="T281" s="84">
        <f t="shared" ref="T281:T284" si="178">S281/$S$68</f>
        <v>3.1775700934579438</v>
      </c>
      <c r="U281" s="79">
        <f t="shared" ref="U281:U284" si="179">Q281+S281</f>
        <v>1766</v>
      </c>
      <c r="V281" s="123">
        <v>0</v>
      </c>
      <c r="W281" s="84">
        <f t="shared" ref="W281:W284" si="180">V281/$V$68</f>
        <v>0</v>
      </c>
      <c r="X281" s="123">
        <v>19</v>
      </c>
      <c r="Y281" s="123">
        <f t="shared" ref="Y281:Y284" si="181">X281/$X$68</f>
        <v>1.4615384615384615</v>
      </c>
      <c r="Z281" s="114">
        <f t="shared" ref="Z281:Z284" si="182">V281+X281</f>
        <v>19</v>
      </c>
      <c r="AA281" s="32"/>
      <c r="AB281" s="264">
        <v>-14</v>
      </c>
      <c r="AC281" s="264">
        <v>4</v>
      </c>
      <c r="AD281" s="264">
        <v>14</v>
      </c>
      <c r="AE281" s="264">
        <v>-27</v>
      </c>
      <c r="AF281" s="264">
        <v>-21</v>
      </c>
      <c r="AG281" s="265">
        <v>7</v>
      </c>
    </row>
    <row r="282" spans="2:33" ht="15" customHeight="1" x14ac:dyDescent="0.3">
      <c r="B282" s="199">
        <v>44104</v>
      </c>
      <c r="C282" s="206">
        <v>51912</v>
      </c>
      <c r="D282" s="162"/>
      <c r="E282" s="41"/>
      <c r="F282" s="41"/>
      <c r="G282" s="162"/>
      <c r="H282" s="127">
        <v>163</v>
      </c>
      <c r="I282" s="122">
        <v>24</v>
      </c>
      <c r="J282" s="123">
        <v>1478</v>
      </c>
      <c r="K282" s="124">
        <v>0.99194630872483225</v>
      </c>
      <c r="L282" s="123">
        <v>122</v>
      </c>
      <c r="M282" s="124">
        <v>1.0252100840336134</v>
      </c>
      <c r="N282" s="125">
        <v>0</v>
      </c>
      <c r="O282" s="69"/>
      <c r="P282" s="69"/>
      <c r="Q282" s="123">
        <v>1867</v>
      </c>
      <c r="R282" s="84">
        <f t="shared" si="142"/>
        <v>2.9682034976152623</v>
      </c>
      <c r="S282" s="123">
        <v>300</v>
      </c>
      <c r="T282" s="84">
        <f t="shared" si="178"/>
        <v>2.8037383177570092</v>
      </c>
      <c r="U282" s="79">
        <f t="shared" si="179"/>
        <v>2167</v>
      </c>
      <c r="V282" s="123">
        <v>0</v>
      </c>
      <c r="W282" s="84">
        <f t="shared" si="180"/>
        <v>0</v>
      </c>
      <c r="X282" s="123">
        <v>11</v>
      </c>
      <c r="Y282" s="123">
        <f t="shared" si="181"/>
        <v>0.84615384615384615</v>
      </c>
      <c r="Z282" s="114">
        <f t="shared" si="182"/>
        <v>11</v>
      </c>
      <c r="AA282" s="32"/>
      <c r="AB282" s="264">
        <v>-12</v>
      </c>
      <c r="AC282" s="264">
        <v>7</v>
      </c>
      <c r="AD282" s="264">
        <v>17</v>
      </c>
      <c r="AE282" s="264">
        <v>-23</v>
      </c>
      <c r="AF282" s="264">
        <v>-21</v>
      </c>
      <c r="AG282" s="265">
        <v>5</v>
      </c>
    </row>
    <row r="283" spans="2:33" ht="15" customHeight="1" x14ac:dyDescent="0.3">
      <c r="B283" s="199">
        <v>44105</v>
      </c>
      <c r="C283" s="117"/>
      <c r="D283" s="162"/>
      <c r="E283" s="41">
        <v>115269</v>
      </c>
      <c r="F283" s="41">
        <v>1369163</v>
      </c>
      <c r="G283" s="162"/>
      <c r="H283" s="127">
        <v>166</v>
      </c>
      <c r="I283" s="122">
        <v>32</v>
      </c>
      <c r="J283" s="123">
        <v>1478</v>
      </c>
      <c r="K283" s="124">
        <v>0.99595687331536387</v>
      </c>
      <c r="L283" s="123">
        <v>92</v>
      </c>
      <c r="M283" s="124">
        <v>0.91089108910891092</v>
      </c>
      <c r="N283" s="125">
        <v>1570</v>
      </c>
      <c r="O283" s="69"/>
      <c r="P283" s="69"/>
      <c r="Q283" s="123">
        <v>487</v>
      </c>
      <c r="R283" s="84">
        <f t="shared" si="142"/>
        <v>0.77424483306836245</v>
      </c>
      <c r="S283" s="123">
        <v>66</v>
      </c>
      <c r="T283" s="84">
        <f t="shared" si="178"/>
        <v>0.61682242990654201</v>
      </c>
      <c r="U283" s="79">
        <f t="shared" si="179"/>
        <v>553</v>
      </c>
      <c r="V283" s="123">
        <v>10</v>
      </c>
      <c r="W283" s="84">
        <f t="shared" si="180"/>
        <v>10</v>
      </c>
      <c r="X283" s="123">
        <v>39</v>
      </c>
      <c r="Y283" s="123">
        <f t="shared" si="181"/>
        <v>3</v>
      </c>
      <c r="Z283" s="114">
        <f t="shared" si="182"/>
        <v>49</v>
      </c>
      <c r="AA283" s="32"/>
      <c r="AB283" s="264">
        <v>-12</v>
      </c>
      <c r="AC283" s="264">
        <v>7</v>
      </c>
      <c r="AD283" s="264">
        <v>13</v>
      </c>
      <c r="AE283" s="264">
        <v>-25</v>
      </c>
      <c r="AF283" s="264">
        <v>-19</v>
      </c>
      <c r="AG283" s="265">
        <v>6</v>
      </c>
    </row>
    <row r="284" spans="2:33" ht="15" customHeight="1" x14ac:dyDescent="0.3">
      <c r="B284" s="199">
        <v>44106</v>
      </c>
      <c r="C284" s="117"/>
      <c r="D284" s="162"/>
      <c r="E284" s="41"/>
      <c r="F284" s="41"/>
      <c r="G284" s="162"/>
      <c r="H284" s="127">
        <v>209</v>
      </c>
      <c r="I284" s="122">
        <v>21</v>
      </c>
      <c r="J284" s="123">
        <v>1474</v>
      </c>
      <c r="K284" s="124">
        <v>0.98992612491605103</v>
      </c>
      <c r="L284" s="123">
        <v>103</v>
      </c>
      <c r="M284" s="124">
        <v>0.9363636363636364</v>
      </c>
      <c r="N284" s="125">
        <v>1577</v>
      </c>
      <c r="O284" s="69"/>
      <c r="P284" s="69"/>
      <c r="Q284" s="123">
        <v>270</v>
      </c>
      <c r="R284" s="84">
        <f t="shared" si="142"/>
        <v>0.42925278219395868</v>
      </c>
      <c r="S284" s="123">
        <v>51</v>
      </c>
      <c r="T284" s="84">
        <f t="shared" si="178"/>
        <v>0.47663551401869159</v>
      </c>
      <c r="U284" s="79">
        <f t="shared" si="179"/>
        <v>321</v>
      </c>
      <c r="V284" s="123">
        <v>0</v>
      </c>
      <c r="W284" s="84">
        <f t="shared" si="180"/>
        <v>0</v>
      </c>
      <c r="X284" s="123">
        <v>11</v>
      </c>
      <c r="Y284" s="123">
        <f t="shared" si="181"/>
        <v>0.84615384615384615</v>
      </c>
      <c r="Z284" s="114">
        <f t="shared" si="182"/>
        <v>11</v>
      </c>
      <c r="AA284" s="32"/>
      <c r="AB284" s="264">
        <v>-19</v>
      </c>
      <c r="AC284" s="264">
        <v>3</v>
      </c>
      <c r="AD284" s="264">
        <v>-9</v>
      </c>
      <c r="AE284" s="264">
        <v>-26</v>
      </c>
      <c r="AF284" s="264">
        <v>-20</v>
      </c>
      <c r="AG284" s="265">
        <v>7</v>
      </c>
    </row>
    <row r="285" spans="2:33" ht="15" customHeight="1" x14ac:dyDescent="0.3">
      <c r="B285" s="199">
        <v>44107</v>
      </c>
      <c r="C285" s="117"/>
      <c r="D285" s="162"/>
      <c r="E285" s="41"/>
      <c r="F285" s="41"/>
      <c r="G285" s="162"/>
      <c r="H285" s="127">
        <v>195</v>
      </c>
      <c r="I285" s="122">
        <v>25</v>
      </c>
      <c r="J285" s="123">
        <v>913</v>
      </c>
      <c r="K285" s="124">
        <v>0.99563794983642306</v>
      </c>
      <c r="L285" s="123">
        <v>61</v>
      </c>
      <c r="M285" s="124">
        <v>1.1296296296296295</v>
      </c>
      <c r="N285" s="125">
        <v>974</v>
      </c>
      <c r="O285" s="69"/>
      <c r="P285" s="69"/>
      <c r="Q285" s="127">
        <v>0</v>
      </c>
      <c r="R285" s="84">
        <f t="shared" si="142"/>
        <v>0</v>
      </c>
      <c r="S285" s="127">
        <v>0</v>
      </c>
      <c r="T285" s="88">
        <f t="shared" ref="T285:T294" si="183">S285/$S$68</f>
        <v>0</v>
      </c>
      <c r="U285" s="97">
        <f t="shared" ref="U285:U294" si="184">Q285+S285</f>
        <v>0</v>
      </c>
      <c r="V285" s="127">
        <v>0</v>
      </c>
      <c r="W285" s="127">
        <f t="shared" ref="W285:W294" si="185">V285/$V$68</f>
        <v>0</v>
      </c>
      <c r="X285" s="127">
        <v>0</v>
      </c>
      <c r="Y285" s="185">
        <f t="shared" ref="Y285:Y294" si="186">X285/$X$68</f>
        <v>0</v>
      </c>
      <c r="Z285" s="114">
        <f t="shared" ref="Z285:Z294" si="187">V285+X285</f>
        <v>0</v>
      </c>
      <c r="AA285" s="32"/>
      <c r="AB285" s="264">
        <v>-17</v>
      </c>
      <c r="AC285" s="264">
        <v>1</v>
      </c>
      <c r="AD285" s="264">
        <v>8</v>
      </c>
      <c r="AE285" s="264">
        <v>-23</v>
      </c>
      <c r="AF285" s="264">
        <v>-7</v>
      </c>
      <c r="AG285" s="265">
        <v>3</v>
      </c>
    </row>
    <row r="286" spans="2:33" ht="15" customHeight="1" x14ac:dyDescent="0.3">
      <c r="B286" s="199">
        <v>44108</v>
      </c>
      <c r="C286" s="117"/>
      <c r="D286" s="162"/>
      <c r="E286" s="41"/>
      <c r="F286" s="41"/>
      <c r="G286" s="162"/>
      <c r="H286" s="127">
        <v>215</v>
      </c>
      <c r="I286" s="122">
        <v>18</v>
      </c>
      <c r="J286" s="123">
        <v>884</v>
      </c>
      <c r="K286" s="124">
        <v>0.98222222222222222</v>
      </c>
      <c r="L286" s="123">
        <v>34</v>
      </c>
      <c r="M286" s="124">
        <v>0.94444444444444442</v>
      </c>
      <c r="N286" s="125">
        <v>918</v>
      </c>
      <c r="O286" s="69"/>
      <c r="P286" s="69"/>
      <c r="Q286" s="127">
        <v>0</v>
      </c>
      <c r="R286" s="84">
        <f t="shared" si="142"/>
        <v>0</v>
      </c>
      <c r="S286" s="127">
        <v>0</v>
      </c>
      <c r="T286" s="88">
        <f t="shared" si="183"/>
        <v>0</v>
      </c>
      <c r="U286" s="97">
        <f t="shared" si="184"/>
        <v>0</v>
      </c>
      <c r="V286" s="127">
        <v>0</v>
      </c>
      <c r="W286" s="127">
        <f t="shared" si="185"/>
        <v>0</v>
      </c>
      <c r="X286" s="127">
        <v>0</v>
      </c>
      <c r="Y286" s="185">
        <f t="shared" si="186"/>
        <v>0</v>
      </c>
      <c r="Z286" s="114">
        <f t="shared" si="187"/>
        <v>0</v>
      </c>
      <c r="AA286" s="32"/>
      <c r="AB286" s="264">
        <v>-17</v>
      </c>
      <c r="AC286" s="264">
        <v>-6</v>
      </c>
      <c r="AD286" s="264">
        <v>3</v>
      </c>
      <c r="AE286" s="264">
        <v>-30</v>
      </c>
      <c r="AF286" s="264">
        <v>-6</v>
      </c>
      <c r="AG286" s="265">
        <v>4</v>
      </c>
    </row>
    <row r="287" spans="2:33" ht="15" customHeight="1" x14ac:dyDescent="0.3">
      <c r="B287" s="199">
        <v>44109</v>
      </c>
      <c r="C287" s="117"/>
      <c r="D287" s="168"/>
      <c r="E287" s="41"/>
      <c r="F287" s="41"/>
      <c r="G287" s="168"/>
      <c r="H287" s="127">
        <v>186</v>
      </c>
      <c r="I287" s="122">
        <v>23</v>
      </c>
      <c r="J287" s="123">
        <v>894</v>
      </c>
      <c r="K287" s="124">
        <v>0.60242587601078168</v>
      </c>
      <c r="L287" s="123">
        <v>52</v>
      </c>
      <c r="M287" s="124">
        <v>0.51485148514851486</v>
      </c>
      <c r="N287" s="125">
        <v>946</v>
      </c>
      <c r="O287" s="69"/>
      <c r="P287" s="69"/>
      <c r="Q287" s="123">
        <v>0</v>
      </c>
      <c r="R287" s="84">
        <f t="shared" si="142"/>
        <v>0</v>
      </c>
      <c r="S287" s="123">
        <v>0</v>
      </c>
      <c r="T287" s="84">
        <f t="shared" si="183"/>
        <v>0</v>
      </c>
      <c r="U287" s="79">
        <f t="shared" si="184"/>
        <v>0</v>
      </c>
      <c r="V287" s="123">
        <v>0</v>
      </c>
      <c r="W287" s="84">
        <f t="shared" si="185"/>
        <v>0</v>
      </c>
      <c r="X287" s="123">
        <v>0</v>
      </c>
      <c r="Y287" s="123">
        <f t="shared" si="186"/>
        <v>0</v>
      </c>
      <c r="Z287" s="114">
        <f t="shared" si="187"/>
        <v>0</v>
      </c>
      <c r="AA287" s="32"/>
      <c r="AB287" s="264">
        <v>-21</v>
      </c>
      <c r="AC287" s="264">
        <v>-5</v>
      </c>
      <c r="AD287" s="264">
        <v>32</v>
      </c>
      <c r="AE287" s="264">
        <v>-50</v>
      </c>
      <c r="AF287" s="264">
        <v>-73</v>
      </c>
      <c r="AG287" s="265">
        <v>20</v>
      </c>
    </row>
    <row r="288" spans="2:33" ht="15" customHeight="1" x14ac:dyDescent="0.3">
      <c r="B288" s="199">
        <v>44110</v>
      </c>
      <c r="C288" s="117"/>
      <c r="D288" s="168"/>
      <c r="E288" s="41"/>
      <c r="F288" s="41"/>
      <c r="G288" s="168"/>
      <c r="H288" s="127">
        <v>139</v>
      </c>
      <c r="I288" s="122">
        <v>28</v>
      </c>
      <c r="J288" s="123">
        <v>1474</v>
      </c>
      <c r="K288" s="124">
        <v>0.98992612491605103</v>
      </c>
      <c r="L288" s="123">
        <v>111</v>
      </c>
      <c r="M288" s="124">
        <v>1.009090909090909</v>
      </c>
      <c r="N288" s="125">
        <v>1585</v>
      </c>
      <c r="O288" s="69"/>
      <c r="P288" s="69"/>
      <c r="Q288" s="123">
        <v>306</v>
      </c>
      <c r="R288" s="84">
        <f t="shared" si="142"/>
        <v>0.48648648648648651</v>
      </c>
      <c r="S288" s="123">
        <v>78</v>
      </c>
      <c r="T288" s="84">
        <f t="shared" si="183"/>
        <v>0.7289719626168224</v>
      </c>
      <c r="U288" s="79">
        <f t="shared" si="184"/>
        <v>384</v>
      </c>
      <c r="V288" s="123">
        <v>3</v>
      </c>
      <c r="W288" s="84">
        <f t="shared" si="185"/>
        <v>3</v>
      </c>
      <c r="X288" s="123">
        <v>22</v>
      </c>
      <c r="Y288" s="123">
        <f t="shared" si="186"/>
        <v>1.6923076923076923</v>
      </c>
      <c r="Z288" s="114">
        <f t="shared" si="187"/>
        <v>25</v>
      </c>
      <c r="AA288" s="32"/>
      <c r="AB288" s="264">
        <v>-15</v>
      </c>
      <c r="AC288" s="264">
        <v>4</v>
      </c>
      <c r="AD288" s="264">
        <v>7</v>
      </c>
      <c r="AE288" s="264">
        <v>-24</v>
      </c>
      <c r="AF288" s="264">
        <v>-21</v>
      </c>
      <c r="AG288" s="265">
        <v>6</v>
      </c>
    </row>
    <row r="289" spans="2:33" ht="15" customHeight="1" x14ac:dyDescent="0.3">
      <c r="B289" s="199">
        <v>44111</v>
      </c>
      <c r="C289" s="117"/>
      <c r="D289" s="168"/>
      <c r="E289" s="41">
        <v>115269</v>
      </c>
      <c r="F289" s="41">
        <v>1369171</v>
      </c>
      <c r="G289" s="168"/>
      <c r="H289" s="127">
        <v>142</v>
      </c>
      <c r="I289" s="122">
        <v>21</v>
      </c>
      <c r="J289" s="123">
        <v>1478</v>
      </c>
      <c r="K289" s="124">
        <v>0.99194630872483225</v>
      </c>
      <c r="L289" s="123">
        <v>114</v>
      </c>
      <c r="M289" s="124">
        <v>0.95798319327731096</v>
      </c>
      <c r="N289" s="125">
        <v>1592</v>
      </c>
      <c r="O289" s="69"/>
      <c r="P289" s="69"/>
      <c r="Q289" s="123">
        <v>413</v>
      </c>
      <c r="R289" s="84">
        <f t="shared" si="142"/>
        <v>0.65659777424483312</v>
      </c>
      <c r="S289" s="123">
        <v>50</v>
      </c>
      <c r="T289" s="84">
        <f t="shared" si="183"/>
        <v>0.46728971962616822</v>
      </c>
      <c r="U289" s="79">
        <f t="shared" si="184"/>
        <v>463</v>
      </c>
      <c r="V289" s="123">
        <v>0</v>
      </c>
      <c r="W289" s="84">
        <f t="shared" si="185"/>
        <v>0</v>
      </c>
      <c r="X289" s="123">
        <v>5</v>
      </c>
      <c r="Y289" s="123">
        <f t="shared" si="186"/>
        <v>0.38461538461538464</v>
      </c>
      <c r="Z289" s="114">
        <f t="shared" si="187"/>
        <v>5</v>
      </c>
      <c r="AA289" s="32"/>
      <c r="AB289" s="264">
        <v>-14</v>
      </c>
      <c r="AC289" s="264">
        <v>2</v>
      </c>
      <c r="AD289" s="264">
        <v>23</v>
      </c>
      <c r="AE289" s="264">
        <v>-23</v>
      </c>
      <c r="AF289" s="264">
        <v>-18</v>
      </c>
      <c r="AG289" s="265">
        <v>6</v>
      </c>
    </row>
    <row r="290" spans="2:33" ht="15" customHeight="1" x14ac:dyDescent="0.3">
      <c r="B290" s="199">
        <v>44112</v>
      </c>
      <c r="C290" s="117"/>
      <c r="D290" s="168"/>
      <c r="E290" s="41"/>
      <c r="F290" s="41"/>
      <c r="G290" s="168"/>
      <c r="H290" s="127">
        <v>161</v>
      </c>
      <c r="I290" s="122">
        <v>32</v>
      </c>
      <c r="J290" s="123">
        <v>1478</v>
      </c>
      <c r="K290" s="124">
        <v>0.99261249160510412</v>
      </c>
      <c r="L290" s="123">
        <v>94</v>
      </c>
      <c r="M290" s="124">
        <v>0.90384615384615385</v>
      </c>
      <c r="N290" s="125">
        <v>1572</v>
      </c>
      <c r="O290" s="69"/>
      <c r="P290" s="69"/>
      <c r="Q290" s="123">
        <v>462</v>
      </c>
      <c r="R290" s="84">
        <f t="shared" si="142"/>
        <v>0.73449920508744038</v>
      </c>
      <c r="S290" s="123">
        <v>48</v>
      </c>
      <c r="T290" s="84">
        <f t="shared" si="183"/>
        <v>0.44859813084112149</v>
      </c>
      <c r="U290" s="79">
        <f t="shared" si="184"/>
        <v>510</v>
      </c>
      <c r="V290" s="123">
        <v>4</v>
      </c>
      <c r="W290" s="84">
        <f t="shared" si="185"/>
        <v>4</v>
      </c>
      <c r="X290" s="123">
        <v>7</v>
      </c>
      <c r="Y290" s="123">
        <f t="shared" si="186"/>
        <v>0.53846153846153844</v>
      </c>
      <c r="Z290" s="114">
        <f t="shared" si="187"/>
        <v>11</v>
      </c>
      <c r="AA290" s="32"/>
      <c r="AB290" s="264">
        <v>-12</v>
      </c>
      <c r="AC290" s="264">
        <v>5</v>
      </c>
      <c r="AD290" s="264">
        <v>23</v>
      </c>
      <c r="AE290" s="264">
        <v>-25</v>
      </c>
      <c r="AF290" s="264">
        <v>-19</v>
      </c>
      <c r="AG290" s="265">
        <v>6</v>
      </c>
    </row>
    <row r="291" spans="2:33" ht="15" customHeight="1" x14ac:dyDescent="0.3">
      <c r="B291" s="199">
        <v>44113</v>
      </c>
      <c r="C291" s="117"/>
      <c r="D291" s="168"/>
      <c r="E291" s="41"/>
      <c r="F291" s="41"/>
      <c r="G291" s="168"/>
      <c r="H291" s="127">
        <v>206</v>
      </c>
      <c r="I291" s="122">
        <v>28</v>
      </c>
      <c r="J291" s="123">
        <v>1482</v>
      </c>
      <c r="K291" s="124">
        <v>0.99263228399196246</v>
      </c>
      <c r="L291" s="123">
        <v>107</v>
      </c>
      <c r="M291" s="124">
        <v>0.963963963963964</v>
      </c>
      <c r="N291" s="125">
        <v>1589</v>
      </c>
      <c r="O291" s="69"/>
      <c r="P291" s="69"/>
      <c r="Q291" s="123">
        <v>288</v>
      </c>
      <c r="R291" s="84">
        <f t="shared" si="142"/>
        <v>0.4578696343402226</v>
      </c>
      <c r="S291" s="123">
        <v>48</v>
      </c>
      <c r="T291" s="84">
        <f t="shared" si="183"/>
        <v>0.44859813084112149</v>
      </c>
      <c r="U291" s="79">
        <f t="shared" si="184"/>
        <v>336</v>
      </c>
      <c r="V291" s="123">
        <v>0</v>
      </c>
      <c r="W291" s="84">
        <f t="shared" si="185"/>
        <v>0</v>
      </c>
      <c r="X291" s="123">
        <v>11</v>
      </c>
      <c r="Y291" s="123">
        <f t="shared" si="186"/>
        <v>0.84615384615384615</v>
      </c>
      <c r="Z291" s="114">
        <f t="shared" si="187"/>
        <v>11</v>
      </c>
      <c r="AA291" s="32"/>
      <c r="AB291" s="264">
        <v>-18</v>
      </c>
      <c r="AC291" s="264">
        <v>1</v>
      </c>
      <c r="AD291" s="264">
        <v>15</v>
      </c>
      <c r="AE291" s="264">
        <v>-25</v>
      </c>
      <c r="AF291" s="264">
        <v>-18</v>
      </c>
      <c r="AG291" s="265">
        <v>6</v>
      </c>
    </row>
    <row r="292" spans="2:33" ht="15" customHeight="1" x14ac:dyDescent="0.3">
      <c r="B292" s="199">
        <v>44114</v>
      </c>
      <c r="C292" s="117"/>
      <c r="D292" s="168"/>
      <c r="E292" s="41"/>
      <c r="F292" s="41"/>
      <c r="G292" s="168"/>
      <c r="H292" s="127">
        <v>182</v>
      </c>
      <c r="I292" s="122">
        <v>27</v>
      </c>
      <c r="J292" s="123">
        <v>912</v>
      </c>
      <c r="K292" s="124">
        <v>0.99454743729552886</v>
      </c>
      <c r="L292" s="123">
        <v>64</v>
      </c>
      <c r="M292" s="124">
        <v>1.1851851851851851</v>
      </c>
      <c r="N292" s="125">
        <v>976</v>
      </c>
      <c r="O292" s="69"/>
      <c r="P292" s="69"/>
      <c r="Q292" s="127">
        <v>0</v>
      </c>
      <c r="R292" s="84">
        <f t="shared" ref="R292:R355" si="188">Q292/Q$68</f>
        <v>0</v>
      </c>
      <c r="S292" s="127">
        <v>0</v>
      </c>
      <c r="T292" s="88">
        <f t="shared" si="183"/>
        <v>0</v>
      </c>
      <c r="U292" s="97">
        <f t="shared" si="184"/>
        <v>0</v>
      </c>
      <c r="V292" s="127">
        <v>0</v>
      </c>
      <c r="W292" s="127">
        <f t="shared" si="185"/>
        <v>0</v>
      </c>
      <c r="X292" s="127">
        <v>0</v>
      </c>
      <c r="Y292" s="185">
        <f t="shared" si="186"/>
        <v>0</v>
      </c>
      <c r="Z292" s="114">
        <f t="shared" si="187"/>
        <v>0</v>
      </c>
      <c r="AA292" s="32"/>
      <c r="AB292" s="264">
        <v>-19</v>
      </c>
      <c r="AC292" s="264">
        <v>-4</v>
      </c>
      <c r="AD292" s="264">
        <v>23</v>
      </c>
      <c r="AE292" s="264">
        <v>-24</v>
      </c>
      <c r="AF292" s="264">
        <v>-4</v>
      </c>
      <c r="AG292" s="265">
        <v>5</v>
      </c>
    </row>
    <row r="293" spans="2:33" ht="15" customHeight="1" x14ac:dyDescent="0.3">
      <c r="B293" s="199">
        <v>44115</v>
      </c>
      <c r="C293" s="117"/>
      <c r="D293" s="168"/>
      <c r="E293" s="41"/>
      <c r="F293" s="41"/>
      <c r="G293" s="168"/>
      <c r="H293" s="127">
        <v>209</v>
      </c>
      <c r="I293" s="122">
        <v>22</v>
      </c>
      <c r="J293" s="123">
        <v>888</v>
      </c>
      <c r="K293" s="124">
        <v>0.98666666666666669</v>
      </c>
      <c r="L293" s="123">
        <v>43</v>
      </c>
      <c r="M293" s="124">
        <v>1.1944444444444444</v>
      </c>
      <c r="N293" s="125">
        <v>931</v>
      </c>
      <c r="O293" s="69"/>
      <c r="P293" s="69"/>
      <c r="Q293" s="127">
        <v>0</v>
      </c>
      <c r="R293" s="84">
        <f t="shared" si="188"/>
        <v>0</v>
      </c>
      <c r="S293" s="127">
        <v>0</v>
      </c>
      <c r="T293" s="88">
        <f t="shared" si="183"/>
        <v>0</v>
      </c>
      <c r="U293" s="97">
        <f t="shared" si="184"/>
        <v>0</v>
      </c>
      <c r="V293" s="127">
        <v>0</v>
      </c>
      <c r="W293" s="127">
        <f t="shared" si="185"/>
        <v>0</v>
      </c>
      <c r="X293" s="127">
        <v>0</v>
      </c>
      <c r="Y293" s="185">
        <f t="shared" si="186"/>
        <v>0</v>
      </c>
      <c r="Z293" s="114">
        <f t="shared" si="187"/>
        <v>0</v>
      </c>
      <c r="AA293" s="32"/>
      <c r="AB293" s="264">
        <v>-21</v>
      </c>
      <c r="AC293" s="264">
        <v>-7</v>
      </c>
      <c r="AD293" s="264">
        <v>15</v>
      </c>
      <c r="AE293" s="264">
        <v>-28</v>
      </c>
      <c r="AF293" s="264">
        <v>-2</v>
      </c>
      <c r="AG293" s="265">
        <v>5</v>
      </c>
    </row>
    <row r="294" spans="2:33" ht="15" customHeight="1" x14ac:dyDescent="0.3">
      <c r="B294" s="199">
        <v>44116</v>
      </c>
      <c r="C294" s="117"/>
      <c r="D294" s="162"/>
      <c r="E294" s="41"/>
      <c r="F294" s="41"/>
      <c r="G294" s="162"/>
      <c r="H294" s="127">
        <v>164</v>
      </c>
      <c r="I294" s="122">
        <v>26</v>
      </c>
      <c r="J294" s="123">
        <v>1469</v>
      </c>
      <c r="K294" s="124">
        <v>0.98989218328840967</v>
      </c>
      <c r="L294" s="123">
        <v>98</v>
      </c>
      <c r="M294" s="124">
        <v>0.97029702970297027</v>
      </c>
      <c r="N294" s="125">
        <v>1567</v>
      </c>
      <c r="O294" s="69"/>
      <c r="P294" s="69"/>
      <c r="Q294" s="123">
        <v>405</v>
      </c>
      <c r="R294" s="84">
        <f t="shared" si="188"/>
        <v>0.64387917329093802</v>
      </c>
      <c r="S294" s="123">
        <v>64</v>
      </c>
      <c r="T294" s="84">
        <f t="shared" si="183"/>
        <v>0.59813084112149528</v>
      </c>
      <c r="U294" s="79">
        <f t="shared" si="184"/>
        <v>469</v>
      </c>
      <c r="V294" s="123">
        <v>0</v>
      </c>
      <c r="W294" s="84">
        <f t="shared" si="185"/>
        <v>0</v>
      </c>
      <c r="X294" s="123">
        <v>5</v>
      </c>
      <c r="Y294" s="123">
        <f t="shared" si="186"/>
        <v>0.38461538461538464</v>
      </c>
      <c r="Z294" s="114">
        <f t="shared" si="187"/>
        <v>5</v>
      </c>
      <c r="AA294" s="32"/>
      <c r="AB294" s="264">
        <v>-15</v>
      </c>
      <c r="AC294" s="264">
        <v>2</v>
      </c>
      <c r="AD294" s="264">
        <v>19</v>
      </c>
      <c r="AE294" s="264">
        <v>-28</v>
      </c>
      <c r="AF294" s="264">
        <v>-18</v>
      </c>
      <c r="AG294" s="265">
        <v>7</v>
      </c>
    </row>
    <row r="295" spans="2:33" ht="15" customHeight="1" x14ac:dyDescent="0.3">
      <c r="B295" s="199">
        <v>44117</v>
      </c>
      <c r="C295" s="117"/>
      <c r="D295" s="153"/>
      <c r="E295" s="41"/>
      <c r="F295" s="41"/>
      <c r="G295" s="153"/>
      <c r="H295" s="127">
        <v>120</v>
      </c>
      <c r="I295" s="122">
        <v>25</v>
      </c>
      <c r="J295" s="123">
        <v>1478</v>
      </c>
      <c r="K295" s="124">
        <v>0.99261249160510412</v>
      </c>
      <c r="L295" s="123">
        <v>126</v>
      </c>
      <c r="M295" s="124">
        <v>1.1454545454545455</v>
      </c>
      <c r="N295" s="125">
        <v>1604</v>
      </c>
      <c r="O295" s="69"/>
      <c r="P295" s="69"/>
      <c r="Q295" s="123">
        <v>411</v>
      </c>
      <c r="R295" s="84">
        <f t="shared" si="188"/>
        <v>0.65341812400635935</v>
      </c>
      <c r="S295" s="123">
        <v>102</v>
      </c>
      <c r="T295" s="84">
        <f t="shared" ref="T295:T301" si="189">S295/$S$68</f>
        <v>0.95327102803738317</v>
      </c>
      <c r="U295" s="79">
        <f t="shared" ref="U295:U301" si="190">Q295+S295</f>
        <v>513</v>
      </c>
      <c r="V295" s="123">
        <v>0</v>
      </c>
      <c r="W295" s="84">
        <f t="shared" ref="W295:W301" si="191">V295/$V$68</f>
        <v>0</v>
      </c>
      <c r="X295" s="123">
        <v>6</v>
      </c>
      <c r="Y295" s="123">
        <f t="shared" ref="Y295:Y301" si="192">X295/$X$68</f>
        <v>0.46153846153846156</v>
      </c>
      <c r="Z295" s="114">
        <f t="shared" ref="Z295:Z301" si="193">V295+X295</f>
        <v>6</v>
      </c>
      <c r="AA295" s="32"/>
      <c r="AB295" s="264">
        <v>-17</v>
      </c>
      <c r="AC295" s="264">
        <v>1</v>
      </c>
      <c r="AD295" s="264">
        <v>4</v>
      </c>
      <c r="AE295" s="264">
        <v>-27</v>
      </c>
      <c r="AF295" s="264">
        <v>-17</v>
      </c>
      <c r="AG295" s="265">
        <v>7</v>
      </c>
    </row>
    <row r="296" spans="2:33" ht="15" customHeight="1" x14ac:dyDescent="0.3">
      <c r="B296" s="199">
        <v>44118</v>
      </c>
      <c r="C296" s="117"/>
      <c r="D296" s="170"/>
      <c r="E296" s="41">
        <v>115271</v>
      </c>
      <c r="F296" s="41">
        <v>1369239</v>
      </c>
      <c r="G296" s="170"/>
      <c r="H296" s="127">
        <v>121</v>
      </c>
      <c r="I296" s="122">
        <v>23</v>
      </c>
      <c r="J296" s="123">
        <v>1477</v>
      </c>
      <c r="K296" s="124">
        <v>0.99127516778523495</v>
      </c>
      <c r="L296" s="123">
        <v>137</v>
      </c>
      <c r="M296" s="124">
        <v>1.1512605042016806</v>
      </c>
      <c r="N296" s="125">
        <v>1614</v>
      </c>
      <c r="O296" s="69"/>
      <c r="P296" s="69"/>
      <c r="Q296" s="123">
        <v>508</v>
      </c>
      <c r="R296" s="84">
        <f t="shared" si="188"/>
        <v>0.80763116057233708</v>
      </c>
      <c r="S296" s="123">
        <v>72</v>
      </c>
      <c r="T296" s="84">
        <f t="shared" si="189"/>
        <v>0.67289719626168221</v>
      </c>
      <c r="U296" s="79">
        <f t="shared" si="190"/>
        <v>580</v>
      </c>
      <c r="V296" s="123">
        <v>7</v>
      </c>
      <c r="W296" s="84">
        <f t="shared" si="191"/>
        <v>7</v>
      </c>
      <c r="X296" s="123">
        <v>7</v>
      </c>
      <c r="Y296" s="123">
        <f t="shared" si="192"/>
        <v>0.53846153846153844</v>
      </c>
      <c r="Z296" s="114">
        <f t="shared" si="193"/>
        <v>14</v>
      </c>
      <c r="AA296" s="32"/>
      <c r="AB296" s="264">
        <v>-17</v>
      </c>
      <c r="AC296" s="264">
        <v>1</v>
      </c>
      <c r="AD296" s="264">
        <v>7</v>
      </c>
      <c r="AE296" s="264">
        <v>-25</v>
      </c>
      <c r="AF296" s="264">
        <v>-16</v>
      </c>
      <c r="AG296" s="265">
        <v>7</v>
      </c>
    </row>
    <row r="297" spans="2:33" ht="15" customHeight="1" x14ac:dyDescent="0.3">
      <c r="B297" s="199">
        <v>44119</v>
      </c>
      <c r="C297" s="170"/>
      <c r="D297" s="170"/>
      <c r="E297" s="41"/>
      <c r="F297" s="41"/>
      <c r="G297" s="170"/>
      <c r="H297" s="127">
        <v>153</v>
      </c>
      <c r="I297" s="122">
        <v>37</v>
      </c>
      <c r="J297" s="123">
        <v>1476</v>
      </c>
      <c r="K297" s="124">
        <v>0.99126930826057758</v>
      </c>
      <c r="L297" s="123">
        <v>107</v>
      </c>
      <c r="M297" s="124">
        <v>1.0288461538461537</v>
      </c>
      <c r="N297" s="125">
        <v>1583</v>
      </c>
      <c r="O297" s="69"/>
      <c r="P297" s="69"/>
      <c r="Q297" s="123">
        <v>360</v>
      </c>
      <c r="R297" s="84">
        <f t="shared" si="188"/>
        <v>0.57233704292527821</v>
      </c>
      <c r="S297" s="123">
        <v>80</v>
      </c>
      <c r="T297" s="84">
        <f t="shared" si="189"/>
        <v>0.74766355140186913</v>
      </c>
      <c r="U297" s="79">
        <f t="shared" si="190"/>
        <v>440</v>
      </c>
      <c r="V297" s="123">
        <v>0</v>
      </c>
      <c r="W297" s="84">
        <f t="shared" si="191"/>
        <v>0</v>
      </c>
      <c r="X297" s="123">
        <v>14</v>
      </c>
      <c r="Y297" s="123">
        <f t="shared" si="192"/>
        <v>1.0769230769230769</v>
      </c>
      <c r="Z297" s="114">
        <f t="shared" si="193"/>
        <v>14</v>
      </c>
      <c r="AA297" s="32"/>
      <c r="AB297" s="264">
        <v>-16</v>
      </c>
      <c r="AC297" s="264">
        <v>3</v>
      </c>
      <c r="AD297" s="264">
        <v>9</v>
      </c>
      <c r="AE297" s="264">
        <v>-26</v>
      </c>
      <c r="AF297" s="264">
        <v>-16</v>
      </c>
      <c r="AG297" s="265">
        <v>7</v>
      </c>
    </row>
    <row r="298" spans="2:33" ht="15" customHeight="1" x14ac:dyDescent="0.3">
      <c r="B298" s="199">
        <v>44120</v>
      </c>
      <c r="C298" s="170"/>
      <c r="D298" s="170"/>
      <c r="E298" s="41"/>
      <c r="F298" s="41"/>
      <c r="G298" s="170"/>
      <c r="H298" s="127">
        <v>187</v>
      </c>
      <c r="I298" s="122">
        <v>21</v>
      </c>
      <c r="J298" s="123">
        <v>1482</v>
      </c>
      <c r="K298" s="124">
        <v>0.99263228399196246</v>
      </c>
      <c r="L298" s="123">
        <v>117</v>
      </c>
      <c r="M298" s="124">
        <v>1.0540540540540539</v>
      </c>
      <c r="N298" s="125">
        <v>1599</v>
      </c>
      <c r="O298" s="69"/>
      <c r="P298" s="69"/>
      <c r="Q298" s="123">
        <v>316</v>
      </c>
      <c r="R298" s="84">
        <f t="shared" si="188"/>
        <v>0.50238473767885528</v>
      </c>
      <c r="S298" s="123">
        <v>103</v>
      </c>
      <c r="T298" s="84">
        <f t="shared" si="189"/>
        <v>0.96261682242990654</v>
      </c>
      <c r="U298" s="79">
        <f t="shared" si="190"/>
        <v>419</v>
      </c>
      <c r="V298" s="123">
        <v>2</v>
      </c>
      <c r="W298" s="84">
        <f t="shared" si="191"/>
        <v>2</v>
      </c>
      <c r="X298" s="123">
        <v>21</v>
      </c>
      <c r="Y298" s="123">
        <f t="shared" si="192"/>
        <v>1.6153846153846154</v>
      </c>
      <c r="Z298" s="114">
        <f t="shared" si="193"/>
        <v>23</v>
      </c>
      <c r="AA298" s="32"/>
      <c r="AB298" s="264">
        <v>-20</v>
      </c>
      <c r="AC298" s="264">
        <v>4</v>
      </c>
      <c r="AD298" s="264">
        <v>4</v>
      </c>
      <c r="AE298" s="264">
        <v>-26</v>
      </c>
      <c r="AF298" s="264">
        <v>-15</v>
      </c>
      <c r="AG298" s="265">
        <v>7</v>
      </c>
    </row>
    <row r="299" spans="2:33" ht="15" customHeight="1" x14ac:dyDescent="0.3">
      <c r="B299" s="199">
        <v>44121</v>
      </c>
      <c r="C299" s="170"/>
      <c r="D299" s="170"/>
      <c r="E299" s="41"/>
      <c r="F299" s="41"/>
      <c r="G299" s="170"/>
      <c r="H299" s="127">
        <v>176</v>
      </c>
      <c r="I299" s="122">
        <v>27</v>
      </c>
      <c r="J299" s="123">
        <v>910</v>
      </c>
      <c r="K299" s="124">
        <v>0.99236641221374045</v>
      </c>
      <c r="L299" s="123">
        <v>71</v>
      </c>
      <c r="M299" s="124">
        <v>1.3148148148148149</v>
      </c>
      <c r="N299" s="125">
        <v>981</v>
      </c>
      <c r="O299" s="69"/>
      <c r="P299" s="69"/>
      <c r="Q299" s="127">
        <v>0</v>
      </c>
      <c r="R299" s="84">
        <f t="shared" si="188"/>
        <v>0</v>
      </c>
      <c r="S299" s="127">
        <v>0</v>
      </c>
      <c r="T299" s="88">
        <f t="shared" si="189"/>
        <v>0</v>
      </c>
      <c r="U299" s="97">
        <f t="shared" si="190"/>
        <v>0</v>
      </c>
      <c r="V299" s="127">
        <v>0</v>
      </c>
      <c r="W299" s="127">
        <f t="shared" si="191"/>
        <v>0</v>
      </c>
      <c r="X299" s="127">
        <v>0</v>
      </c>
      <c r="Y299" s="185">
        <f t="shared" si="192"/>
        <v>0</v>
      </c>
      <c r="Z299" s="114">
        <f t="shared" si="193"/>
        <v>0</v>
      </c>
      <c r="AA299" s="32"/>
      <c r="AB299" s="264">
        <v>-24</v>
      </c>
      <c r="AC299" s="264">
        <v>-3</v>
      </c>
      <c r="AD299" s="264">
        <v>-3</v>
      </c>
      <c r="AE299" s="264">
        <v>-28</v>
      </c>
      <c r="AF299" s="264">
        <v>-5</v>
      </c>
      <c r="AG299" s="265">
        <v>7</v>
      </c>
    </row>
    <row r="300" spans="2:33" ht="15" customHeight="1" x14ac:dyDescent="0.3">
      <c r="B300" s="199">
        <v>44122</v>
      </c>
      <c r="C300" s="170"/>
      <c r="D300" s="170"/>
      <c r="E300" s="41"/>
      <c r="F300" s="41"/>
      <c r="G300" s="170"/>
      <c r="H300" s="127">
        <v>193</v>
      </c>
      <c r="I300" s="122">
        <v>16</v>
      </c>
      <c r="J300" s="123">
        <v>889</v>
      </c>
      <c r="K300" s="124">
        <v>0.98777777777777775</v>
      </c>
      <c r="L300" s="123">
        <v>41</v>
      </c>
      <c r="M300" s="124">
        <v>1.1388888888888888</v>
      </c>
      <c r="N300" s="125">
        <v>930</v>
      </c>
      <c r="O300" s="69"/>
      <c r="P300" s="69"/>
      <c r="Q300" s="127">
        <v>0</v>
      </c>
      <c r="R300" s="84">
        <f t="shared" si="188"/>
        <v>0</v>
      </c>
      <c r="S300" s="127">
        <v>0</v>
      </c>
      <c r="T300" s="88">
        <f t="shared" si="189"/>
        <v>0</v>
      </c>
      <c r="U300" s="97">
        <f t="shared" si="190"/>
        <v>0</v>
      </c>
      <c r="V300" s="127">
        <v>0</v>
      </c>
      <c r="W300" s="127">
        <f t="shared" si="191"/>
        <v>0</v>
      </c>
      <c r="X300" s="127">
        <v>0</v>
      </c>
      <c r="Y300" s="185">
        <f t="shared" si="192"/>
        <v>0</v>
      </c>
      <c r="Z300" s="114">
        <f t="shared" si="193"/>
        <v>0</v>
      </c>
      <c r="AA300" s="32"/>
      <c r="AB300" s="264">
        <v>-27</v>
      </c>
      <c r="AC300" s="264">
        <v>-10</v>
      </c>
      <c r="AD300" s="264">
        <v>-5</v>
      </c>
      <c r="AE300" s="264">
        <v>-33</v>
      </c>
      <c r="AF300" s="264">
        <v>-4</v>
      </c>
      <c r="AG300" s="265">
        <v>6</v>
      </c>
    </row>
    <row r="301" spans="2:33" ht="15" customHeight="1" x14ac:dyDescent="0.3">
      <c r="B301" s="199">
        <v>44123</v>
      </c>
      <c r="C301" s="170"/>
      <c r="D301" s="170"/>
      <c r="E301" s="41"/>
      <c r="F301" s="41"/>
      <c r="G301" s="170"/>
      <c r="H301" s="127">
        <v>158</v>
      </c>
      <c r="I301" s="122">
        <v>16</v>
      </c>
      <c r="J301" s="123">
        <v>1471</v>
      </c>
      <c r="K301" s="124">
        <v>0.99123989218328845</v>
      </c>
      <c r="L301" s="123">
        <v>109</v>
      </c>
      <c r="M301" s="124">
        <v>1.0792079207920793</v>
      </c>
      <c r="N301" s="125">
        <v>1580</v>
      </c>
      <c r="O301" s="69"/>
      <c r="P301" s="69"/>
      <c r="Q301" s="123">
        <v>555</v>
      </c>
      <c r="R301" s="84">
        <f t="shared" si="188"/>
        <v>0.88235294117647056</v>
      </c>
      <c r="S301" s="123">
        <v>99</v>
      </c>
      <c r="T301" s="84">
        <f t="shared" si="189"/>
        <v>0.92523364485981308</v>
      </c>
      <c r="U301" s="79">
        <f t="shared" si="190"/>
        <v>654</v>
      </c>
      <c r="V301" s="123">
        <v>1</v>
      </c>
      <c r="W301" s="84">
        <f t="shared" si="191"/>
        <v>1</v>
      </c>
      <c r="X301" s="123">
        <v>29</v>
      </c>
      <c r="Y301" s="123">
        <f t="shared" si="192"/>
        <v>2.2307692307692308</v>
      </c>
      <c r="Z301" s="114">
        <f t="shared" si="193"/>
        <v>30</v>
      </c>
      <c r="AA301" s="32"/>
      <c r="AB301" s="264">
        <v>-28</v>
      </c>
      <c r="AC301" s="264">
        <v>-5</v>
      </c>
      <c r="AD301" s="264">
        <v>-26</v>
      </c>
      <c r="AE301" s="264">
        <v>-35</v>
      </c>
      <c r="AF301" s="264">
        <v>-17</v>
      </c>
      <c r="AG301" s="265">
        <v>10</v>
      </c>
    </row>
    <row r="302" spans="2:33" ht="15" customHeight="1" x14ac:dyDescent="0.3">
      <c r="B302" s="199">
        <v>44124</v>
      </c>
      <c r="C302" s="170"/>
      <c r="D302" s="170"/>
      <c r="E302" s="41"/>
      <c r="F302" s="41"/>
      <c r="G302" s="170"/>
      <c r="H302" s="127">
        <v>123</v>
      </c>
      <c r="I302" s="122">
        <v>22</v>
      </c>
      <c r="J302" s="123">
        <v>1478</v>
      </c>
      <c r="K302" s="124">
        <v>0.99261249160510412</v>
      </c>
      <c r="L302" s="123">
        <v>117</v>
      </c>
      <c r="M302" s="124">
        <v>1.0636363636363637</v>
      </c>
      <c r="N302" s="125">
        <v>1595</v>
      </c>
      <c r="O302" s="69"/>
      <c r="P302" s="69"/>
      <c r="Q302" s="123">
        <v>514</v>
      </c>
      <c r="R302" s="84">
        <f t="shared" si="188"/>
        <v>0.81717011128775829</v>
      </c>
      <c r="S302" s="123">
        <v>93</v>
      </c>
      <c r="T302" s="84">
        <f t="shared" ref="T302:T308" si="194">S302/$S$68</f>
        <v>0.86915887850467288</v>
      </c>
      <c r="U302" s="79">
        <f t="shared" ref="U302:U308" si="195">Q302+S302</f>
        <v>607</v>
      </c>
      <c r="V302" s="123">
        <v>5</v>
      </c>
      <c r="W302" s="84">
        <f t="shared" ref="W302:W308" si="196">V302/$V$68</f>
        <v>5</v>
      </c>
      <c r="X302" s="123">
        <v>22</v>
      </c>
      <c r="Y302" s="123">
        <f t="shared" ref="Y302:Y308" si="197">X302/$X$68</f>
        <v>1.6923076923076923</v>
      </c>
      <c r="Z302" s="114">
        <f t="shared" ref="Z302:Z308" si="198">V302+X302</f>
        <v>27</v>
      </c>
      <c r="AA302" s="32"/>
      <c r="AB302" s="264">
        <v>-28</v>
      </c>
      <c r="AC302" s="264">
        <v>-6</v>
      </c>
      <c r="AD302" s="264">
        <v>-37</v>
      </c>
      <c r="AE302" s="264">
        <v>-36</v>
      </c>
      <c r="AF302" s="264">
        <v>-18</v>
      </c>
      <c r="AG302" s="265">
        <v>11</v>
      </c>
    </row>
    <row r="303" spans="2:33" ht="15" customHeight="1" x14ac:dyDescent="0.3">
      <c r="B303" s="199">
        <v>44125</v>
      </c>
      <c r="C303" s="171"/>
      <c r="D303" s="171"/>
      <c r="E303" s="41"/>
      <c r="F303" s="41"/>
      <c r="G303" s="171"/>
      <c r="H303" s="127">
        <v>125</v>
      </c>
      <c r="I303" s="122">
        <v>25</v>
      </c>
      <c r="J303" s="123">
        <v>1475</v>
      </c>
      <c r="K303" s="124">
        <v>0.98993288590604023</v>
      </c>
      <c r="L303" s="123">
        <v>121</v>
      </c>
      <c r="M303" s="124">
        <v>1.0168067226890756</v>
      </c>
      <c r="N303" s="125">
        <v>1596</v>
      </c>
      <c r="O303" s="69"/>
      <c r="P303" s="69"/>
      <c r="Q303" s="123">
        <v>607</v>
      </c>
      <c r="R303" s="84">
        <f t="shared" si="188"/>
        <v>0.96502384737678859</v>
      </c>
      <c r="S303" s="123">
        <v>88</v>
      </c>
      <c r="T303" s="84">
        <f t="shared" si="194"/>
        <v>0.82242990654205606</v>
      </c>
      <c r="U303" s="79">
        <f t="shared" si="195"/>
        <v>695</v>
      </c>
      <c r="V303" s="123">
        <v>2</v>
      </c>
      <c r="W303" s="84">
        <f t="shared" si="196"/>
        <v>2</v>
      </c>
      <c r="X303" s="123">
        <v>12</v>
      </c>
      <c r="Y303" s="123">
        <f t="shared" si="197"/>
        <v>0.92307692307692313</v>
      </c>
      <c r="Z303" s="114">
        <f t="shared" si="198"/>
        <v>14</v>
      </c>
      <c r="AA303" s="32"/>
      <c r="AB303" s="264">
        <v>-19</v>
      </c>
      <c r="AC303" s="264">
        <v>3</v>
      </c>
      <c r="AD303" s="264">
        <v>-10</v>
      </c>
      <c r="AE303" s="264">
        <v>-29</v>
      </c>
      <c r="AF303" s="264">
        <v>-15</v>
      </c>
      <c r="AG303" s="265">
        <v>9</v>
      </c>
    </row>
    <row r="304" spans="2:33" ht="15" customHeight="1" x14ac:dyDescent="0.3">
      <c r="B304" s="199">
        <v>44126</v>
      </c>
      <c r="C304" s="171"/>
      <c r="D304" s="171"/>
      <c r="E304" s="41"/>
      <c r="F304" s="41"/>
      <c r="G304" s="171"/>
      <c r="H304" s="127">
        <v>138</v>
      </c>
      <c r="I304" s="122">
        <v>21</v>
      </c>
      <c r="J304" s="123">
        <v>1478</v>
      </c>
      <c r="K304" s="124">
        <v>0.99261249160510412</v>
      </c>
      <c r="L304" s="123">
        <v>107</v>
      </c>
      <c r="M304" s="124">
        <v>1.0288461538461537</v>
      </c>
      <c r="N304" s="125">
        <v>1585</v>
      </c>
      <c r="O304" s="69"/>
      <c r="P304" s="69"/>
      <c r="Q304" s="123">
        <v>780</v>
      </c>
      <c r="R304" s="84">
        <f t="shared" si="188"/>
        <v>1.2400635930047694</v>
      </c>
      <c r="S304" s="123">
        <v>171</v>
      </c>
      <c r="T304" s="84">
        <f t="shared" si="194"/>
        <v>1.5981308411214954</v>
      </c>
      <c r="U304" s="79">
        <f t="shared" si="195"/>
        <v>951</v>
      </c>
      <c r="V304" s="123">
        <v>5</v>
      </c>
      <c r="W304" s="84">
        <f t="shared" si="196"/>
        <v>5</v>
      </c>
      <c r="X304" s="123">
        <v>6</v>
      </c>
      <c r="Y304" s="123">
        <f t="shared" si="197"/>
        <v>0.46153846153846156</v>
      </c>
      <c r="Z304" s="114">
        <f t="shared" si="198"/>
        <v>11</v>
      </c>
      <c r="AA304" s="32"/>
      <c r="AB304" s="264">
        <v>-17</v>
      </c>
      <c r="AC304" s="264">
        <v>2</v>
      </c>
      <c r="AD304" s="264">
        <v>0</v>
      </c>
      <c r="AE304" s="264">
        <v>-29</v>
      </c>
      <c r="AF304" s="264">
        <v>-15</v>
      </c>
      <c r="AG304" s="265">
        <v>8</v>
      </c>
    </row>
    <row r="305" spans="2:33" ht="15" customHeight="1" x14ac:dyDescent="0.3">
      <c r="B305" s="199">
        <v>44127</v>
      </c>
      <c r="C305" s="171"/>
      <c r="D305" s="171"/>
      <c r="E305" s="41"/>
      <c r="F305" s="41"/>
      <c r="G305" s="171"/>
      <c r="H305" s="127">
        <v>178</v>
      </c>
      <c r="I305" s="122">
        <v>28</v>
      </c>
      <c r="J305" s="123">
        <v>1480</v>
      </c>
      <c r="K305" s="124">
        <v>0.99129269926322838</v>
      </c>
      <c r="L305" s="123">
        <v>112</v>
      </c>
      <c r="M305" s="124">
        <v>1.0090090090090089</v>
      </c>
      <c r="N305" s="125">
        <v>1592</v>
      </c>
      <c r="O305" s="69"/>
      <c r="P305" s="69"/>
      <c r="Q305" s="123">
        <v>514</v>
      </c>
      <c r="R305" s="84">
        <f t="shared" si="188"/>
        <v>0.81717011128775829</v>
      </c>
      <c r="S305" s="123">
        <v>111</v>
      </c>
      <c r="T305" s="84">
        <f t="shared" si="194"/>
        <v>1.0373831775700935</v>
      </c>
      <c r="U305" s="79">
        <f t="shared" si="195"/>
        <v>625</v>
      </c>
      <c r="V305" s="123">
        <v>0</v>
      </c>
      <c r="W305" s="84">
        <f t="shared" si="196"/>
        <v>0</v>
      </c>
      <c r="X305" s="123">
        <v>2</v>
      </c>
      <c r="Y305" s="123">
        <f t="shared" si="197"/>
        <v>0.15384615384615385</v>
      </c>
      <c r="Z305" s="114">
        <f t="shared" si="198"/>
        <v>2</v>
      </c>
      <c r="AA305" s="32"/>
      <c r="AB305" s="264">
        <v>-21</v>
      </c>
      <c r="AC305" s="264">
        <v>5</v>
      </c>
      <c r="AD305" s="264">
        <v>-2</v>
      </c>
      <c r="AE305" s="264">
        <v>-27</v>
      </c>
      <c r="AF305" s="264">
        <v>-15</v>
      </c>
      <c r="AG305" s="265">
        <v>8</v>
      </c>
    </row>
    <row r="306" spans="2:33" ht="15" customHeight="1" x14ac:dyDescent="0.3">
      <c r="B306" s="199">
        <v>44128</v>
      </c>
      <c r="C306" s="171"/>
      <c r="D306" s="171"/>
      <c r="E306" s="41"/>
      <c r="F306" s="41"/>
      <c r="G306" s="171"/>
      <c r="H306" s="127">
        <v>167</v>
      </c>
      <c r="I306" s="122">
        <v>26</v>
      </c>
      <c r="J306" s="123">
        <v>909</v>
      </c>
      <c r="K306" s="124">
        <v>0.99127589967284624</v>
      </c>
      <c r="L306" s="123">
        <v>61</v>
      </c>
      <c r="M306" s="124">
        <v>1.1296296296296295</v>
      </c>
      <c r="N306" s="125">
        <v>970</v>
      </c>
      <c r="O306" s="69"/>
      <c r="P306" s="69"/>
      <c r="Q306" s="127">
        <v>0</v>
      </c>
      <c r="R306" s="84">
        <f t="shared" si="188"/>
        <v>0</v>
      </c>
      <c r="S306" s="127">
        <v>0</v>
      </c>
      <c r="T306" s="88">
        <f t="shared" si="194"/>
        <v>0</v>
      </c>
      <c r="U306" s="97">
        <f t="shared" si="195"/>
        <v>0</v>
      </c>
      <c r="V306" s="127">
        <v>0</v>
      </c>
      <c r="W306" s="127">
        <f t="shared" si="196"/>
        <v>0</v>
      </c>
      <c r="X306" s="127">
        <v>0</v>
      </c>
      <c r="Y306" s="185">
        <f t="shared" si="197"/>
        <v>0</v>
      </c>
      <c r="Z306" s="114">
        <f t="shared" si="198"/>
        <v>0</v>
      </c>
      <c r="AA306" s="32"/>
      <c r="AB306" s="264">
        <v>-26</v>
      </c>
      <c r="AC306" s="264">
        <v>-3</v>
      </c>
      <c r="AD306" s="264">
        <v>-19</v>
      </c>
      <c r="AE306" s="264">
        <v>-32</v>
      </c>
      <c r="AF306" s="264">
        <v>-6</v>
      </c>
      <c r="AG306" s="265">
        <v>8</v>
      </c>
    </row>
    <row r="307" spans="2:33" ht="15" customHeight="1" x14ac:dyDescent="0.3">
      <c r="B307" s="199">
        <v>44129</v>
      </c>
      <c r="C307" s="171"/>
      <c r="D307" s="171"/>
      <c r="E307" s="41"/>
      <c r="F307" s="41"/>
      <c r="G307" s="171"/>
      <c r="H307" s="127">
        <v>187</v>
      </c>
      <c r="I307" s="122">
        <v>23</v>
      </c>
      <c r="J307" s="123">
        <v>890</v>
      </c>
      <c r="K307" s="124">
        <v>0.98888888888888893</v>
      </c>
      <c r="L307" s="123">
        <v>35</v>
      </c>
      <c r="M307" s="124">
        <v>0.97222222222222221</v>
      </c>
      <c r="N307" s="125">
        <v>925</v>
      </c>
      <c r="O307" s="69"/>
      <c r="P307" s="69"/>
      <c r="Q307" s="127">
        <v>0</v>
      </c>
      <c r="R307" s="84">
        <f t="shared" si="188"/>
        <v>0</v>
      </c>
      <c r="S307" s="127">
        <v>0</v>
      </c>
      <c r="T307" s="88">
        <f t="shared" si="194"/>
        <v>0</v>
      </c>
      <c r="U307" s="97">
        <f t="shared" si="195"/>
        <v>0</v>
      </c>
      <c r="V307" s="127">
        <v>0</v>
      </c>
      <c r="W307" s="127">
        <f t="shared" si="196"/>
        <v>0</v>
      </c>
      <c r="X307" s="127">
        <v>0</v>
      </c>
      <c r="Y307" s="185">
        <f t="shared" si="197"/>
        <v>0</v>
      </c>
      <c r="Z307" s="114">
        <f t="shared" si="198"/>
        <v>0</v>
      </c>
      <c r="AA307" s="32"/>
      <c r="AB307" s="264">
        <v>-35</v>
      </c>
      <c r="AC307" s="264">
        <v>-14</v>
      </c>
      <c r="AD307" s="264">
        <v>-47</v>
      </c>
      <c r="AE307" s="264">
        <v>-41</v>
      </c>
      <c r="AF307" s="264">
        <v>-8</v>
      </c>
      <c r="AG307" s="265">
        <v>9</v>
      </c>
    </row>
    <row r="308" spans="2:33" ht="15" customHeight="1" x14ac:dyDescent="0.3">
      <c r="B308" s="199">
        <v>44130</v>
      </c>
      <c r="C308" s="171"/>
      <c r="D308" s="171"/>
      <c r="E308" s="41"/>
      <c r="F308" s="41"/>
      <c r="G308" s="171"/>
      <c r="H308" s="127">
        <v>162</v>
      </c>
      <c r="I308" s="122">
        <v>20</v>
      </c>
      <c r="J308" s="123">
        <v>1477</v>
      </c>
      <c r="K308" s="124">
        <v>0.99528301886792447</v>
      </c>
      <c r="L308" s="123">
        <v>99</v>
      </c>
      <c r="M308" s="124">
        <v>0.98019801980198018</v>
      </c>
      <c r="N308" s="125">
        <v>1576</v>
      </c>
      <c r="O308" s="69"/>
      <c r="P308" s="69"/>
      <c r="Q308" s="123">
        <v>722</v>
      </c>
      <c r="R308" s="84">
        <f t="shared" si="188"/>
        <v>1.1478537360890302</v>
      </c>
      <c r="S308" s="123">
        <v>201</v>
      </c>
      <c r="T308" s="84">
        <f t="shared" si="194"/>
        <v>1.8785046728971964</v>
      </c>
      <c r="U308" s="79">
        <f t="shared" si="195"/>
        <v>923</v>
      </c>
      <c r="V308" s="123">
        <v>0</v>
      </c>
      <c r="W308" s="84">
        <f t="shared" si="196"/>
        <v>0</v>
      </c>
      <c r="X308" s="123">
        <v>12</v>
      </c>
      <c r="Y308" s="123">
        <f t="shared" si="197"/>
        <v>0.92307692307692313</v>
      </c>
      <c r="Z308" s="114">
        <f t="shared" si="198"/>
        <v>12</v>
      </c>
      <c r="AA308" s="32"/>
      <c r="AB308" s="264">
        <v>-20</v>
      </c>
      <c r="AC308" s="264">
        <v>0</v>
      </c>
      <c r="AD308" s="264">
        <v>-7</v>
      </c>
      <c r="AE308" s="264">
        <v>-32</v>
      </c>
      <c r="AF308" s="264">
        <v>-16</v>
      </c>
      <c r="AG308" s="265">
        <v>9</v>
      </c>
    </row>
    <row r="309" spans="2:33" ht="15" customHeight="1" x14ac:dyDescent="0.3">
      <c r="B309" s="199">
        <v>44131</v>
      </c>
      <c r="C309" s="171"/>
      <c r="D309" s="171"/>
      <c r="E309" s="41"/>
      <c r="F309" s="41"/>
      <c r="G309" s="171"/>
      <c r="H309" s="127">
        <v>102</v>
      </c>
      <c r="I309" s="122">
        <v>24</v>
      </c>
      <c r="J309" s="123">
        <v>1474</v>
      </c>
      <c r="K309" s="124">
        <v>0.98992612491605103</v>
      </c>
      <c r="L309" s="123">
        <v>121</v>
      </c>
      <c r="M309" s="124">
        <v>1.1000000000000001</v>
      </c>
      <c r="N309" s="125">
        <v>1595</v>
      </c>
      <c r="O309" s="69"/>
      <c r="P309" s="69"/>
      <c r="Q309" s="123">
        <v>911</v>
      </c>
      <c r="R309" s="84">
        <f t="shared" si="188"/>
        <v>1.4483306836248013</v>
      </c>
      <c r="S309" s="123">
        <v>163</v>
      </c>
      <c r="T309" s="84">
        <f t="shared" ref="T309:T315" si="199">S309/$S$68</f>
        <v>1.5233644859813085</v>
      </c>
      <c r="U309" s="79">
        <f t="shared" ref="U309:U315" si="200">Q309+S309</f>
        <v>1074</v>
      </c>
      <c r="V309" s="123">
        <v>1</v>
      </c>
      <c r="W309" s="84">
        <f t="shared" ref="W309:W315" si="201">V309/$V$68</f>
        <v>1</v>
      </c>
      <c r="X309" s="123">
        <v>37</v>
      </c>
      <c r="Y309" s="123">
        <f t="shared" ref="Y309:Y315" si="202">X309/$X$68</f>
        <v>2.8461538461538463</v>
      </c>
      <c r="Z309" s="114">
        <f t="shared" ref="Z309:Z315" si="203">V309+X309</f>
        <v>38</v>
      </c>
      <c r="AA309" s="32"/>
      <c r="AB309" s="264">
        <v>-21</v>
      </c>
      <c r="AC309" s="264">
        <v>0</v>
      </c>
      <c r="AD309" s="264">
        <v>-18</v>
      </c>
      <c r="AE309" s="264">
        <v>-31</v>
      </c>
      <c r="AF309" s="264">
        <v>-16</v>
      </c>
      <c r="AG309" s="265">
        <v>9</v>
      </c>
    </row>
    <row r="310" spans="2:33" ht="15" customHeight="1" x14ac:dyDescent="0.3">
      <c r="B310" s="199">
        <v>44132</v>
      </c>
      <c r="C310" s="172"/>
      <c r="D310" s="172"/>
      <c r="E310" s="41"/>
      <c r="F310" s="41"/>
      <c r="G310" s="172"/>
      <c r="H310" s="127">
        <v>127</v>
      </c>
      <c r="I310" s="122">
        <v>21</v>
      </c>
      <c r="J310" s="123">
        <v>1475</v>
      </c>
      <c r="K310" s="124">
        <v>0.98993288590604023</v>
      </c>
      <c r="L310" s="123">
        <v>117</v>
      </c>
      <c r="M310" s="124">
        <v>0.98319327731092432</v>
      </c>
      <c r="N310" s="125">
        <v>1592</v>
      </c>
      <c r="O310" s="69"/>
      <c r="P310" s="69"/>
      <c r="Q310" s="123">
        <v>1312</v>
      </c>
      <c r="R310" s="84">
        <f t="shared" si="188"/>
        <v>2.0858505564387917</v>
      </c>
      <c r="S310" s="123">
        <v>197</v>
      </c>
      <c r="T310" s="84">
        <f t="shared" si="199"/>
        <v>1.8411214953271029</v>
      </c>
      <c r="U310" s="79">
        <f t="shared" si="200"/>
        <v>1509</v>
      </c>
      <c r="V310" s="123">
        <v>0</v>
      </c>
      <c r="W310" s="84">
        <f t="shared" si="201"/>
        <v>0</v>
      </c>
      <c r="X310" s="123">
        <v>15</v>
      </c>
      <c r="Y310" s="123">
        <f t="shared" si="202"/>
        <v>1.1538461538461537</v>
      </c>
      <c r="Z310" s="114">
        <f t="shared" si="203"/>
        <v>15</v>
      </c>
      <c r="AA310" s="32"/>
      <c r="AB310" s="264">
        <v>-17</v>
      </c>
      <c r="AC310" s="264">
        <v>3</v>
      </c>
      <c r="AD310" s="264">
        <v>-4</v>
      </c>
      <c r="AE310" s="264">
        <v>-29</v>
      </c>
      <c r="AF310" s="264">
        <v>-15</v>
      </c>
      <c r="AG310" s="265">
        <v>8</v>
      </c>
    </row>
    <row r="311" spans="2:33" ht="15" customHeight="1" x14ac:dyDescent="0.3">
      <c r="B311" s="199">
        <v>44133</v>
      </c>
      <c r="C311" s="172"/>
      <c r="D311" s="172"/>
      <c r="E311" s="41"/>
      <c r="F311" s="41"/>
      <c r="G311" s="172"/>
      <c r="H311" s="127">
        <v>140</v>
      </c>
      <c r="I311" s="122">
        <v>20</v>
      </c>
      <c r="J311" s="123">
        <v>1478</v>
      </c>
      <c r="K311" s="124">
        <v>0.99261249160510412</v>
      </c>
      <c r="L311" s="123">
        <v>108</v>
      </c>
      <c r="M311" s="124">
        <v>1.0384615384615385</v>
      </c>
      <c r="N311" s="125">
        <v>1586</v>
      </c>
      <c r="O311" s="69"/>
      <c r="P311" s="69"/>
      <c r="Q311" s="123">
        <v>1448</v>
      </c>
      <c r="R311" s="84">
        <f t="shared" si="188"/>
        <v>2.3020667726550079</v>
      </c>
      <c r="S311" s="123">
        <v>235</v>
      </c>
      <c r="T311" s="84">
        <f t="shared" si="199"/>
        <v>2.1962616822429908</v>
      </c>
      <c r="U311" s="79">
        <f t="shared" si="200"/>
        <v>1683</v>
      </c>
      <c r="V311" s="123">
        <v>0</v>
      </c>
      <c r="W311" s="84">
        <f t="shared" si="201"/>
        <v>0</v>
      </c>
      <c r="X311" s="123">
        <v>7</v>
      </c>
      <c r="Y311" s="123">
        <f t="shared" si="202"/>
        <v>0.53846153846153844</v>
      </c>
      <c r="Z311" s="114">
        <f t="shared" si="203"/>
        <v>7</v>
      </c>
      <c r="AA311" s="32"/>
      <c r="AB311" s="264">
        <v>-15</v>
      </c>
      <c r="AC311" s="264">
        <v>6</v>
      </c>
      <c r="AD311" s="264">
        <v>6</v>
      </c>
      <c r="AE311" s="264">
        <v>-27</v>
      </c>
      <c r="AF311" s="264">
        <v>-15</v>
      </c>
      <c r="AG311" s="265">
        <v>7</v>
      </c>
    </row>
    <row r="312" spans="2:33" ht="15" customHeight="1" x14ac:dyDescent="0.3">
      <c r="B312" s="199">
        <v>44134</v>
      </c>
      <c r="C312" s="172"/>
      <c r="D312" s="172"/>
      <c r="E312" s="41"/>
      <c r="F312" s="41"/>
      <c r="G312" s="172"/>
      <c r="H312" s="127">
        <v>187</v>
      </c>
      <c r="I312" s="122">
        <v>26</v>
      </c>
      <c r="J312" s="123">
        <v>1482</v>
      </c>
      <c r="K312" s="124">
        <v>0.99263228399196246</v>
      </c>
      <c r="L312" s="123">
        <v>103</v>
      </c>
      <c r="M312" s="124">
        <v>0.92792792792792789</v>
      </c>
      <c r="N312" s="125">
        <v>1585</v>
      </c>
      <c r="O312" s="69"/>
      <c r="P312" s="69"/>
      <c r="Q312" s="123">
        <v>2087</v>
      </c>
      <c r="R312" s="84">
        <f t="shared" si="188"/>
        <v>3.3179650238473766</v>
      </c>
      <c r="S312" s="123">
        <v>357</v>
      </c>
      <c r="T312" s="84">
        <f t="shared" si="199"/>
        <v>3.3364485981308412</v>
      </c>
      <c r="U312" s="79">
        <f t="shared" si="200"/>
        <v>2444</v>
      </c>
      <c r="V312" s="123">
        <v>0</v>
      </c>
      <c r="W312" s="84">
        <f t="shared" si="201"/>
        <v>0</v>
      </c>
      <c r="X312" s="123">
        <v>1</v>
      </c>
      <c r="Y312" s="123">
        <f t="shared" si="202"/>
        <v>7.6923076923076927E-2</v>
      </c>
      <c r="Z312" s="114">
        <f t="shared" si="203"/>
        <v>1</v>
      </c>
      <c r="AA312" s="32"/>
      <c r="AB312" s="264">
        <v>-26</v>
      </c>
      <c r="AC312" s="264">
        <v>2</v>
      </c>
      <c r="AD312" s="264">
        <v>-10</v>
      </c>
      <c r="AE312" s="264">
        <v>-36</v>
      </c>
      <c r="AF312" s="264">
        <v>-17</v>
      </c>
      <c r="AG312" s="265">
        <v>11</v>
      </c>
    </row>
    <row r="313" spans="2:33" ht="15" customHeight="1" x14ac:dyDescent="0.3">
      <c r="B313" s="199">
        <v>44135</v>
      </c>
      <c r="C313" s="205">
        <v>52534</v>
      </c>
      <c r="D313" s="172"/>
      <c r="E313" s="41"/>
      <c r="F313" s="41"/>
      <c r="G313" s="172"/>
      <c r="H313" s="127">
        <v>157</v>
      </c>
      <c r="I313" s="122">
        <v>29</v>
      </c>
      <c r="J313" s="123">
        <v>909</v>
      </c>
      <c r="K313" s="124">
        <v>0.99127589967284624</v>
      </c>
      <c r="L313" s="123">
        <v>60</v>
      </c>
      <c r="M313" s="124">
        <v>1.1111111111111112</v>
      </c>
      <c r="N313" s="125">
        <v>969</v>
      </c>
      <c r="O313" s="69"/>
      <c r="P313" s="69"/>
      <c r="Q313" s="127">
        <v>0</v>
      </c>
      <c r="R313" s="84">
        <f t="shared" si="188"/>
        <v>0</v>
      </c>
      <c r="S313" s="127">
        <v>0</v>
      </c>
      <c r="T313" s="88">
        <f t="shared" si="199"/>
        <v>0</v>
      </c>
      <c r="U313" s="97">
        <f t="shared" si="200"/>
        <v>0</v>
      </c>
      <c r="V313" s="127">
        <v>0</v>
      </c>
      <c r="W313" s="127">
        <f t="shared" si="201"/>
        <v>0</v>
      </c>
      <c r="X313" s="127">
        <v>0</v>
      </c>
      <c r="Y313" s="127">
        <f t="shared" si="202"/>
        <v>0</v>
      </c>
      <c r="Z313" s="98">
        <f t="shared" si="203"/>
        <v>0</v>
      </c>
      <c r="AA313" s="131"/>
      <c r="AB313" s="264">
        <v>-35</v>
      </c>
      <c r="AC313" s="264">
        <v>-6</v>
      </c>
      <c r="AD313" s="264">
        <v>-27</v>
      </c>
      <c r="AE313" s="264">
        <v>-43</v>
      </c>
      <c r="AF313" s="264">
        <v>-8</v>
      </c>
      <c r="AG313" s="265">
        <v>12</v>
      </c>
    </row>
    <row r="314" spans="2:33" ht="15" customHeight="1" x14ac:dyDescent="0.3">
      <c r="B314" s="199">
        <v>44136</v>
      </c>
      <c r="C314" s="172"/>
      <c r="D314" s="172"/>
      <c r="E314" s="41"/>
      <c r="F314" s="41"/>
      <c r="G314" s="172"/>
      <c r="H314" s="127">
        <v>186</v>
      </c>
      <c r="I314" s="122">
        <v>26</v>
      </c>
      <c r="J314" s="123">
        <v>889</v>
      </c>
      <c r="K314" s="124">
        <v>0.98777777777777775</v>
      </c>
      <c r="L314" s="123">
        <v>38</v>
      </c>
      <c r="M314" s="124">
        <v>1.0555555555555556</v>
      </c>
      <c r="N314" s="125">
        <v>927</v>
      </c>
      <c r="O314" s="69"/>
      <c r="P314" s="69"/>
      <c r="Q314" s="127">
        <v>0</v>
      </c>
      <c r="R314" s="84">
        <f t="shared" si="188"/>
        <v>0</v>
      </c>
      <c r="S314" s="127">
        <v>0</v>
      </c>
      <c r="T314" s="88">
        <f t="shared" si="199"/>
        <v>0</v>
      </c>
      <c r="U314" s="97">
        <f t="shared" si="200"/>
        <v>0</v>
      </c>
      <c r="V314" s="127">
        <v>0</v>
      </c>
      <c r="W314" s="127">
        <f t="shared" si="201"/>
        <v>0</v>
      </c>
      <c r="X314" s="127">
        <v>0</v>
      </c>
      <c r="Y314" s="127">
        <f t="shared" si="202"/>
        <v>0</v>
      </c>
      <c r="Z314" s="98">
        <f t="shared" si="203"/>
        <v>0</v>
      </c>
      <c r="AA314" s="131"/>
      <c r="AB314" s="264">
        <v>-44</v>
      </c>
      <c r="AC314" s="264">
        <v>-20</v>
      </c>
      <c r="AD314" s="264">
        <v>-47</v>
      </c>
      <c r="AE314" s="264">
        <v>-51</v>
      </c>
      <c r="AF314" s="264">
        <v>-13</v>
      </c>
      <c r="AG314" s="265">
        <v>13</v>
      </c>
    </row>
    <row r="315" spans="2:33" ht="15" customHeight="1" x14ac:dyDescent="0.3">
      <c r="B315" s="199">
        <v>44137</v>
      </c>
      <c r="C315" s="172"/>
      <c r="D315" s="172"/>
      <c r="E315" s="41"/>
      <c r="F315" s="41"/>
      <c r="G315" s="172"/>
      <c r="H315" s="127">
        <v>171</v>
      </c>
      <c r="I315" s="122">
        <v>25</v>
      </c>
      <c r="J315" s="123">
        <v>1475</v>
      </c>
      <c r="K315" s="124">
        <v>0.9939353099730458</v>
      </c>
      <c r="L315" s="123">
        <v>99</v>
      </c>
      <c r="M315" s="124">
        <v>0.98019801980198018</v>
      </c>
      <c r="N315" s="125">
        <v>1574</v>
      </c>
      <c r="O315" s="69"/>
      <c r="P315" s="69"/>
      <c r="Q315" s="123">
        <v>389</v>
      </c>
      <c r="R315" s="84">
        <f t="shared" si="188"/>
        <v>0.61844197138314783</v>
      </c>
      <c r="S315" s="123">
        <v>58</v>
      </c>
      <c r="T315" s="84">
        <f t="shared" si="199"/>
        <v>0.54205607476635509</v>
      </c>
      <c r="U315" s="79">
        <f t="shared" si="200"/>
        <v>447</v>
      </c>
      <c r="V315" s="123">
        <v>0</v>
      </c>
      <c r="W315" s="84">
        <f t="shared" si="201"/>
        <v>0</v>
      </c>
      <c r="X315" s="123">
        <v>18</v>
      </c>
      <c r="Y315" s="123">
        <f t="shared" si="202"/>
        <v>1.3846153846153846</v>
      </c>
      <c r="Z315" s="114">
        <f t="shared" si="203"/>
        <v>18</v>
      </c>
      <c r="AA315" s="32"/>
      <c r="AB315" s="264">
        <v>-27</v>
      </c>
      <c r="AC315" s="264">
        <v>-3</v>
      </c>
      <c r="AD315" s="264">
        <v>-23</v>
      </c>
      <c r="AE315" s="264">
        <v>-40</v>
      </c>
      <c r="AF315" s="264">
        <v>-18</v>
      </c>
      <c r="AG315" s="265">
        <v>12</v>
      </c>
    </row>
    <row r="316" spans="2:33" ht="15" customHeight="1" x14ac:dyDescent="0.3">
      <c r="B316" s="199">
        <v>44138</v>
      </c>
      <c r="C316" s="169"/>
      <c r="D316" s="169"/>
      <c r="E316" s="41"/>
      <c r="F316" s="41"/>
      <c r="G316" s="169"/>
      <c r="H316" s="127">
        <v>96</v>
      </c>
      <c r="I316" s="122">
        <v>24</v>
      </c>
      <c r="J316" s="123">
        <v>1478</v>
      </c>
      <c r="K316" s="124">
        <v>0.99261249160510412</v>
      </c>
      <c r="L316" s="123">
        <v>119</v>
      </c>
      <c r="M316" s="124">
        <v>1.0818181818181818</v>
      </c>
      <c r="N316" s="125">
        <v>1597</v>
      </c>
      <c r="O316" s="69"/>
      <c r="P316" s="69"/>
      <c r="Q316" s="123">
        <v>273</v>
      </c>
      <c r="R316" s="84">
        <f t="shared" si="188"/>
        <v>0.43402225755166934</v>
      </c>
      <c r="S316" s="123">
        <v>47</v>
      </c>
      <c r="T316" s="84">
        <f t="shared" ref="T316:T322" si="204">S316/$S$68</f>
        <v>0.43925233644859812</v>
      </c>
      <c r="U316" s="79">
        <f t="shared" ref="U316:U322" si="205">Q316+S316</f>
        <v>320</v>
      </c>
      <c r="V316" s="123">
        <v>2</v>
      </c>
      <c r="W316" s="84">
        <f t="shared" ref="W316:W322" si="206">V316/$V$68</f>
        <v>2</v>
      </c>
      <c r="X316" s="123">
        <v>12</v>
      </c>
      <c r="Y316" s="123">
        <f t="shared" ref="Y316:Y322" si="207">X316/$X$68</f>
        <v>0.92307692307692313</v>
      </c>
      <c r="Z316" s="114">
        <f t="shared" ref="Z316:Z322" si="208">V316+X316</f>
        <v>14</v>
      </c>
      <c r="AA316" s="32"/>
      <c r="AB316" s="264">
        <v>-20</v>
      </c>
      <c r="AC316" s="264">
        <v>1</v>
      </c>
      <c r="AD316" s="264">
        <v>-18</v>
      </c>
      <c r="AE316" s="264">
        <v>-34</v>
      </c>
      <c r="AF316" s="264">
        <v>-17</v>
      </c>
      <c r="AG316" s="265">
        <v>10</v>
      </c>
    </row>
    <row r="317" spans="2:33" ht="15" customHeight="1" x14ac:dyDescent="0.3">
      <c r="B317" s="199">
        <v>44139</v>
      </c>
      <c r="C317" s="173"/>
      <c r="D317" s="173"/>
      <c r="E317" s="41"/>
      <c r="F317" s="41"/>
      <c r="G317" s="173"/>
      <c r="H317" s="127">
        <v>109</v>
      </c>
      <c r="I317" s="122">
        <v>22</v>
      </c>
      <c r="J317" s="123">
        <v>1476</v>
      </c>
      <c r="K317" s="124">
        <v>0.99060402684563753</v>
      </c>
      <c r="L317" s="123">
        <v>107</v>
      </c>
      <c r="M317" s="124">
        <v>0.89915966386554624</v>
      </c>
      <c r="N317" s="125">
        <v>1583</v>
      </c>
      <c r="O317" s="69"/>
      <c r="P317" s="69"/>
      <c r="Q317" s="123">
        <v>504</v>
      </c>
      <c r="R317" s="84">
        <f t="shared" si="188"/>
        <v>0.80127186009538953</v>
      </c>
      <c r="S317" s="123">
        <v>86</v>
      </c>
      <c r="T317" s="84">
        <f t="shared" si="204"/>
        <v>0.80373831775700932</v>
      </c>
      <c r="U317" s="79">
        <f t="shared" si="205"/>
        <v>590</v>
      </c>
      <c r="V317" s="123">
        <v>0</v>
      </c>
      <c r="W317" s="84">
        <f t="shared" si="206"/>
        <v>0</v>
      </c>
      <c r="X317" s="123">
        <v>9</v>
      </c>
      <c r="Y317" s="123">
        <f t="shared" si="207"/>
        <v>0.69230769230769229</v>
      </c>
      <c r="Z317" s="114">
        <f t="shared" si="208"/>
        <v>9</v>
      </c>
      <c r="AA317" s="32"/>
      <c r="AB317" s="264">
        <v>-21</v>
      </c>
      <c r="AC317" s="264">
        <v>0</v>
      </c>
      <c r="AD317" s="264">
        <v>-17</v>
      </c>
      <c r="AE317" s="264">
        <v>-33</v>
      </c>
      <c r="AF317" s="264">
        <v>-17</v>
      </c>
      <c r="AG317" s="265">
        <v>10</v>
      </c>
    </row>
    <row r="318" spans="2:33" ht="15" customHeight="1" x14ac:dyDescent="0.3">
      <c r="B318" s="199">
        <v>44140</v>
      </c>
      <c r="C318" s="173"/>
      <c r="D318" s="173"/>
      <c r="E318" s="41"/>
      <c r="F318" s="41"/>
      <c r="G318" s="173"/>
      <c r="H318" s="127">
        <v>109</v>
      </c>
      <c r="I318" s="122">
        <v>19</v>
      </c>
      <c r="J318" s="123">
        <v>1472</v>
      </c>
      <c r="K318" s="124">
        <v>0.98858294157152449</v>
      </c>
      <c r="L318" s="123">
        <v>107</v>
      </c>
      <c r="M318" s="124">
        <v>1.0288461538461537</v>
      </c>
      <c r="N318" s="125">
        <v>1579</v>
      </c>
      <c r="O318" s="69"/>
      <c r="P318" s="69"/>
      <c r="Q318" s="123">
        <v>383</v>
      </c>
      <c r="R318" s="84">
        <f t="shared" si="188"/>
        <v>0.6089030206677265</v>
      </c>
      <c r="S318" s="123">
        <v>81</v>
      </c>
      <c r="T318" s="84">
        <f t="shared" si="204"/>
        <v>0.7570093457943925</v>
      </c>
      <c r="U318" s="79">
        <f t="shared" si="205"/>
        <v>464</v>
      </c>
      <c r="V318" s="123">
        <v>0</v>
      </c>
      <c r="W318" s="84">
        <f t="shared" si="206"/>
        <v>0</v>
      </c>
      <c r="X318" s="123">
        <v>9</v>
      </c>
      <c r="Y318" s="123">
        <f t="shared" si="207"/>
        <v>0.69230769230769229</v>
      </c>
      <c r="Z318" s="114">
        <f t="shared" si="208"/>
        <v>9</v>
      </c>
      <c r="AA318" s="32"/>
      <c r="AB318" s="264">
        <v>-22</v>
      </c>
      <c r="AC318" s="264">
        <v>-1</v>
      </c>
      <c r="AD318" s="264">
        <v>-23</v>
      </c>
      <c r="AE318" s="264">
        <v>-36</v>
      </c>
      <c r="AF318" s="264">
        <v>-18</v>
      </c>
      <c r="AG318" s="265">
        <v>11</v>
      </c>
    </row>
    <row r="319" spans="2:33" ht="15" customHeight="1" x14ac:dyDescent="0.3">
      <c r="B319" s="199">
        <v>44141</v>
      </c>
      <c r="C319" s="173"/>
      <c r="D319" s="173"/>
      <c r="E319" s="41"/>
      <c r="F319" s="41"/>
      <c r="G319" s="173"/>
      <c r="H319" s="127">
        <v>164</v>
      </c>
      <c r="I319" s="122">
        <v>19</v>
      </c>
      <c r="J319" s="123">
        <v>1483</v>
      </c>
      <c r="K319" s="124">
        <v>0.9933020763563295</v>
      </c>
      <c r="L319" s="123">
        <v>104</v>
      </c>
      <c r="M319" s="124">
        <v>0.93693693693693691</v>
      </c>
      <c r="N319" s="125">
        <v>1587</v>
      </c>
      <c r="O319" s="69"/>
      <c r="P319" s="69"/>
      <c r="Q319" s="123">
        <v>339</v>
      </c>
      <c r="R319" s="84">
        <f t="shared" si="188"/>
        <v>0.53895071542130368</v>
      </c>
      <c r="S319" s="123">
        <v>45</v>
      </c>
      <c r="T319" s="84">
        <f t="shared" si="204"/>
        <v>0.42056074766355139</v>
      </c>
      <c r="U319" s="79">
        <f t="shared" si="205"/>
        <v>384</v>
      </c>
      <c r="V319" s="123">
        <v>0</v>
      </c>
      <c r="W319" s="84">
        <f t="shared" si="206"/>
        <v>0</v>
      </c>
      <c r="X319" s="123">
        <v>7</v>
      </c>
      <c r="Y319" s="123">
        <f t="shared" si="207"/>
        <v>0.53846153846153844</v>
      </c>
      <c r="Z319" s="114">
        <f t="shared" si="208"/>
        <v>7</v>
      </c>
      <c r="AA319" s="32"/>
      <c r="AB319" s="264">
        <v>-30</v>
      </c>
      <c r="AC319" s="264">
        <v>-3</v>
      </c>
      <c r="AD319" s="264">
        <v>-36</v>
      </c>
      <c r="AE319" s="264">
        <v>-39</v>
      </c>
      <c r="AF319" s="264">
        <v>-19</v>
      </c>
      <c r="AG319" s="265">
        <v>13</v>
      </c>
    </row>
    <row r="320" spans="2:33" ht="15" customHeight="1" x14ac:dyDescent="0.3">
      <c r="B320" s="199">
        <v>44142</v>
      </c>
      <c r="C320" s="173"/>
      <c r="D320" s="173"/>
      <c r="E320" s="41"/>
      <c r="F320" s="41"/>
      <c r="G320" s="173"/>
      <c r="H320" s="127">
        <v>128</v>
      </c>
      <c r="I320" s="122">
        <v>34</v>
      </c>
      <c r="J320" s="123">
        <v>907</v>
      </c>
      <c r="K320" s="124">
        <v>0.98909487459105783</v>
      </c>
      <c r="L320" s="123">
        <v>54</v>
      </c>
      <c r="M320" s="124">
        <v>1</v>
      </c>
      <c r="N320" s="125">
        <v>961</v>
      </c>
      <c r="O320" s="69"/>
      <c r="P320" s="69"/>
      <c r="Q320" s="127">
        <v>0</v>
      </c>
      <c r="R320" s="84">
        <f t="shared" si="188"/>
        <v>0</v>
      </c>
      <c r="S320" s="127">
        <v>0</v>
      </c>
      <c r="T320" s="88">
        <f t="shared" si="204"/>
        <v>0</v>
      </c>
      <c r="U320" s="97">
        <f t="shared" si="205"/>
        <v>0</v>
      </c>
      <c r="V320" s="127">
        <v>0</v>
      </c>
      <c r="W320" s="127">
        <f t="shared" si="206"/>
        <v>0</v>
      </c>
      <c r="X320" s="127">
        <v>0</v>
      </c>
      <c r="Y320" s="185">
        <f t="shared" si="207"/>
        <v>0</v>
      </c>
      <c r="Z320" s="114">
        <f t="shared" si="208"/>
        <v>0</v>
      </c>
      <c r="AA320" s="32"/>
      <c r="AB320" s="264">
        <v>-30</v>
      </c>
      <c r="AC320" s="264">
        <v>-5</v>
      </c>
      <c r="AD320" s="264">
        <v>-37</v>
      </c>
      <c r="AE320" s="264">
        <v>-39</v>
      </c>
      <c r="AF320" s="264">
        <v>-10</v>
      </c>
      <c r="AG320" s="265">
        <v>10</v>
      </c>
    </row>
    <row r="321" spans="2:33" ht="15" customHeight="1" x14ac:dyDescent="0.3">
      <c r="B321" s="199">
        <v>44143</v>
      </c>
      <c r="C321" s="173"/>
      <c r="D321" s="173"/>
      <c r="E321" s="41"/>
      <c r="F321" s="41"/>
      <c r="G321" s="173"/>
      <c r="H321" s="127">
        <v>153</v>
      </c>
      <c r="I321" s="122">
        <v>20</v>
      </c>
      <c r="J321" s="123">
        <v>879</v>
      </c>
      <c r="K321" s="124">
        <v>0.97666666666666668</v>
      </c>
      <c r="L321" s="123">
        <v>34</v>
      </c>
      <c r="M321" s="124">
        <v>0.94444444444444442</v>
      </c>
      <c r="N321" s="125">
        <v>913</v>
      </c>
      <c r="O321" s="69"/>
      <c r="P321" s="69"/>
      <c r="Q321" s="127">
        <v>0</v>
      </c>
      <c r="R321" s="84">
        <f t="shared" si="188"/>
        <v>0</v>
      </c>
      <c r="S321" s="127">
        <v>0</v>
      </c>
      <c r="T321" s="88">
        <f t="shared" si="204"/>
        <v>0</v>
      </c>
      <c r="U321" s="97">
        <f t="shared" si="205"/>
        <v>0</v>
      </c>
      <c r="V321" s="127">
        <v>0</v>
      </c>
      <c r="W321" s="127">
        <f t="shared" si="206"/>
        <v>0</v>
      </c>
      <c r="X321" s="127">
        <v>0</v>
      </c>
      <c r="Y321" s="185">
        <f t="shared" si="207"/>
        <v>0</v>
      </c>
      <c r="Z321" s="114">
        <f t="shared" si="208"/>
        <v>0</v>
      </c>
      <c r="AA321" s="32"/>
      <c r="AB321" s="264">
        <v>-37</v>
      </c>
      <c r="AC321" s="264">
        <v>-16</v>
      </c>
      <c r="AD321" s="264">
        <v>-48</v>
      </c>
      <c r="AE321" s="264">
        <v>-46</v>
      </c>
      <c r="AF321" s="264">
        <v>-12</v>
      </c>
      <c r="AG321" s="265">
        <v>10</v>
      </c>
    </row>
    <row r="322" spans="2:33" ht="15" customHeight="1" x14ac:dyDescent="0.3">
      <c r="B322" s="199">
        <v>44144</v>
      </c>
      <c r="C322" s="173"/>
      <c r="D322" s="173"/>
      <c r="E322" s="41"/>
      <c r="F322" s="41"/>
      <c r="G322" s="173"/>
      <c r="H322" s="127">
        <v>129</v>
      </c>
      <c r="I322" s="122">
        <v>31</v>
      </c>
      <c r="J322" s="123">
        <v>1474</v>
      </c>
      <c r="K322" s="124">
        <v>0.99326145552560652</v>
      </c>
      <c r="L322" s="123">
        <v>93</v>
      </c>
      <c r="M322" s="124">
        <v>0.92079207920792083</v>
      </c>
      <c r="N322" s="125">
        <v>1567</v>
      </c>
      <c r="O322" s="69"/>
      <c r="P322" s="69"/>
      <c r="Q322" s="123">
        <v>328</v>
      </c>
      <c r="R322" s="84">
        <f t="shared" si="188"/>
        <v>0.52146263910969792</v>
      </c>
      <c r="S322" s="123">
        <v>66</v>
      </c>
      <c r="T322" s="84">
        <f t="shared" si="204"/>
        <v>0.61682242990654201</v>
      </c>
      <c r="U322" s="79">
        <f t="shared" si="205"/>
        <v>394</v>
      </c>
      <c r="V322" s="123">
        <v>0</v>
      </c>
      <c r="W322" s="84">
        <f t="shared" si="206"/>
        <v>0</v>
      </c>
      <c r="X322" s="123">
        <v>22</v>
      </c>
      <c r="Y322" s="123">
        <f t="shared" si="207"/>
        <v>1.6923076923076923</v>
      </c>
      <c r="Z322" s="114">
        <f t="shared" si="208"/>
        <v>22</v>
      </c>
      <c r="AA322" s="32"/>
      <c r="AB322" s="264">
        <v>-24</v>
      </c>
      <c r="AC322" s="264">
        <v>-1</v>
      </c>
      <c r="AD322" s="264">
        <v>-19</v>
      </c>
      <c r="AE322" s="264">
        <v>-38</v>
      </c>
      <c r="AF322" s="264">
        <v>-19</v>
      </c>
      <c r="AG322" s="265">
        <v>12</v>
      </c>
    </row>
    <row r="323" spans="2:33" ht="15" customHeight="1" x14ac:dyDescent="0.3">
      <c r="B323" s="199">
        <v>44145</v>
      </c>
      <c r="C323" s="178"/>
      <c r="D323" s="178"/>
      <c r="E323" s="41"/>
      <c r="F323" s="41"/>
      <c r="G323" s="178"/>
      <c r="H323" s="127">
        <v>88</v>
      </c>
      <c r="I323" s="122">
        <v>26</v>
      </c>
      <c r="J323" s="123">
        <v>1478</v>
      </c>
      <c r="K323" s="124">
        <v>0.99261249160510412</v>
      </c>
      <c r="L323" s="123">
        <v>117</v>
      </c>
      <c r="M323" s="124">
        <v>1.0636363636363637</v>
      </c>
      <c r="N323" s="125">
        <v>1595</v>
      </c>
      <c r="O323" s="69"/>
      <c r="P323" s="69"/>
      <c r="Q323" s="123">
        <v>370</v>
      </c>
      <c r="R323" s="84">
        <f t="shared" si="188"/>
        <v>0.58823529411764708</v>
      </c>
      <c r="S323" s="123">
        <v>67</v>
      </c>
      <c r="T323" s="84">
        <f t="shared" ref="T323:T329" si="209">S323/$S$68</f>
        <v>0.62616822429906538</v>
      </c>
      <c r="U323" s="79">
        <f t="shared" ref="U323:U329" si="210">Q323+S323</f>
        <v>437</v>
      </c>
      <c r="V323" s="123">
        <v>9</v>
      </c>
      <c r="W323" s="84">
        <f t="shared" ref="W323:W329" si="211">V323/$V$68</f>
        <v>9</v>
      </c>
      <c r="X323" s="123">
        <v>8</v>
      </c>
      <c r="Y323" s="123">
        <f t="shared" ref="Y323:Y329" si="212">X323/$X$68</f>
        <v>0.61538461538461542</v>
      </c>
      <c r="Z323" s="114">
        <f t="shared" ref="Z323:Z329" si="213">V323+X323</f>
        <v>17</v>
      </c>
      <c r="AA323" s="32"/>
      <c r="AB323" s="264">
        <v>-22</v>
      </c>
      <c r="AC323" s="264">
        <v>0</v>
      </c>
      <c r="AD323" s="264">
        <v>-15</v>
      </c>
      <c r="AE323" s="264">
        <v>-35</v>
      </c>
      <c r="AF323" s="264">
        <v>-18</v>
      </c>
      <c r="AG323" s="265">
        <v>11</v>
      </c>
    </row>
    <row r="324" spans="2:33" ht="15" customHeight="1" x14ac:dyDescent="0.3">
      <c r="B324" s="199">
        <v>44146</v>
      </c>
      <c r="C324" s="178"/>
      <c r="D324" s="178"/>
      <c r="E324" s="41"/>
      <c r="F324" s="41"/>
      <c r="G324" s="178"/>
      <c r="H324" s="127">
        <v>100</v>
      </c>
      <c r="I324" s="122">
        <v>36</v>
      </c>
      <c r="J324" s="123">
        <v>1471</v>
      </c>
      <c r="K324" s="124">
        <v>0.98724832214765101</v>
      </c>
      <c r="L324" s="123">
        <v>101</v>
      </c>
      <c r="M324" s="124">
        <v>0.84873949579831931</v>
      </c>
      <c r="N324" s="125">
        <v>1572</v>
      </c>
      <c r="O324" s="69"/>
      <c r="P324" s="69"/>
      <c r="Q324" s="123">
        <v>379</v>
      </c>
      <c r="R324" s="84">
        <f t="shared" si="188"/>
        <v>0.60254372019077906</v>
      </c>
      <c r="S324" s="123">
        <v>105</v>
      </c>
      <c r="T324" s="84">
        <f t="shared" si="209"/>
        <v>0.98130841121495327</v>
      </c>
      <c r="U324" s="79">
        <f t="shared" si="210"/>
        <v>484</v>
      </c>
      <c r="V324" s="123">
        <v>0</v>
      </c>
      <c r="W324" s="84">
        <f t="shared" si="211"/>
        <v>0</v>
      </c>
      <c r="X324" s="123">
        <v>8</v>
      </c>
      <c r="Y324" s="123">
        <f t="shared" si="212"/>
        <v>0.61538461538461542</v>
      </c>
      <c r="Z324" s="114">
        <f t="shared" si="213"/>
        <v>8</v>
      </c>
      <c r="AA324" s="32"/>
      <c r="AB324" s="264">
        <v>-22</v>
      </c>
      <c r="AC324" s="264">
        <v>1</v>
      </c>
      <c r="AD324" s="264">
        <v>-12</v>
      </c>
      <c r="AE324" s="264">
        <v>-34</v>
      </c>
      <c r="AF324" s="264">
        <v>-19</v>
      </c>
      <c r="AG324" s="265">
        <v>11</v>
      </c>
    </row>
    <row r="325" spans="2:33" ht="15" customHeight="1" x14ac:dyDescent="0.3">
      <c r="B325" s="199">
        <v>44147</v>
      </c>
      <c r="C325" s="178"/>
      <c r="D325" s="178"/>
      <c r="E325" s="41"/>
      <c r="F325" s="41"/>
      <c r="G325" s="178"/>
      <c r="H325" s="127">
        <v>108</v>
      </c>
      <c r="I325" s="122">
        <v>24</v>
      </c>
      <c r="J325" s="123">
        <v>1471</v>
      </c>
      <c r="K325" s="124">
        <v>0.98791134989926122</v>
      </c>
      <c r="L325" s="123">
        <v>102</v>
      </c>
      <c r="M325" s="124">
        <v>0.98076923076923073</v>
      </c>
      <c r="N325" s="125">
        <v>1573</v>
      </c>
      <c r="O325" s="69"/>
      <c r="P325" s="69"/>
      <c r="Q325" s="123">
        <v>433</v>
      </c>
      <c r="R325" s="84">
        <f t="shared" si="188"/>
        <v>0.68839427662957076</v>
      </c>
      <c r="S325" s="123">
        <v>102</v>
      </c>
      <c r="T325" s="84">
        <f t="shared" si="209"/>
        <v>0.95327102803738317</v>
      </c>
      <c r="U325" s="79">
        <f t="shared" si="210"/>
        <v>535</v>
      </c>
      <c r="V325" s="123">
        <v>6</v>
      </c>
      <c r="W325" s="84">
        <f t="shared" si="211"/>
        <v>6</v>
      </c>
      <c r="X325" s="123">
        <v>9</v>
      </c>
      <c r="Y325" s="123">
        <f t="shared" si="212"/>
        <v>0.69230769230769229</v>
      </c>
      <c r="Z325" s="114">
        <f t="shared" si="213"/>
        <v>15</v>
      </c>
      <c r="AA325" s="32"/>
      <c r="AB325" s="264">
        <v>-20</v>
      </c>
      <c r="AC325" s="264">
        <v>1</v>
      </c>
      <c r="AD325" s="264">
        <v>-8</v>
      </c>
      <c r="AE325" s="264">
        <v>-36</v>
      </c>
      <c r="AF325" s="264">
        <v>-19</v>
      </c>
      <c r="AG325" s="265">
        <v>11</v>
      </c>
    </row>
    <row r="326" spans="2:33" ht="15" customHeight="1" x14ac:dyDescent="0.3">
      <c r="B326" s="199">
        <v>44148</v>
      </c>
      <c r="C326" s="178"/>
      <c r="D326" s="178"/>
      <c r="E326" s="41"/>
      <c r="F326" s="41"/>
      <c r="G326" s="178"/>
      <c r="H326" s="127">
        <v>151</v>
      </c>
      <c r="I326" s="122">
        <v>28</v>
      </c>
      <c r="J326" s="123">
        <v>1482</v>
      </c>
      <c r="K326" s="124">
        <v>0.99263228399196246</v>
      </c>
      <c r="L326" s="123">
        <v>107</v>
      </c>
      <c r="M326" s="124">
        <v>0.963963963963964</v>
      </c>
      <c r="N326" s="125">
        <v>1589</v>
      </c>
      <c r="O326" s="69"/>
      <c r="P326" s="69"/>
      <c r="Q326" s="123">
        <v>296</v>
      </c>
      <c r="R326" s="84">
        <f t="shared" si="188"/>
        <v>0.47058823529411764</v>
      </c>
      <c r="S326" s="123">
        <v>109</v>
      </c>
      <c r="T326" s="84">
        <f t="shared" si="209"/>
        <v>1.0186915887850467</v>
      </c>
      <c r="U326" s="79">
        <f t="shared" si="210"/>
        <v>405</v>
      </c>
      <c r="V326" s="123">
        <v>1</v>
      </c>
      <c r="W326" s="84">
        <f t="shared" si="211"/>
        <v>1</v>
      </c>
      <c r="X326" s="123">
        <v>9</v>
      </c>
      <c r="Y326" s="123">
        <f t="shared" si="212"/>
        <v>0.69230769230769229</v>
      </c>
      <c r="Z326" s="114">
        <f t="shared" si="213"/>
        <v>10</v>
      </c>
      <c r="AA326" s="32"/>
      <c r="AB326" s="264">
        <v>-24</v>
      </c>
      <c r="AC326" s="264">
        <v>11</v>
      </c>
      <c r="AD326" s="264">
        <v>-18</v>
      </c>
      <c r="AE326" s="264">
        <v>-35</v>
      </c>
      <c r="AF326" s="264">
        <v>-19</v>
      </c>
      <c r="AG326" s="265">
        <v>11</v>
      </c>
    </row>
    <row r="327" spans="2:33" ht="15" customHeight="1" x14ac:dyDescent="0.3">
      <c r="B327" s="199">
        <v>44149</v>
      </c>
      <c r="C327" s="178"/>
      <c r="D327" s="178"/>
      <c r="E327" s="41"/>
      <c r="F327" s="41"/>
      <c r="G327" s="178"/>
      <c r="H327" s="127">
        <v>113</v>
      </c>
      <c r="I327" s="122">
        <v>26</v>
      </c>
      <c r="J327" s="123">
        <v>844</v>
      </c>
      <c r="K327" s="124">
        <v>0.92039258451472195</v>
      </c>
      <c r="L327" s="123">
        <v>54</v>
      </c>
      <c r="M327" s="124">
        <v>1</v>
      </c>
      <c r="N327" s="125">
        <v>898</v>
      </c>
      <c r="O327" s="69"/>
      <c r="P327" s="69"/>
      <c r="Q327" s="127">
        <v>0</v>
      </c>
      <c r="R327" s="84">
        <f t="shared" si="188"/>
        <v>0</v>
      </c>
      <c r="S327" s="127">
        <v>0</v>
      </c>
      <c r="T327" s="88">
        <f t="shared" si="209"/>
        <v>0</v>
      </c>
      <c r="U327" s="97">
        <f t="shared" si="210"/>
        <v>0</v>
      </c>
      <c r="V327" s="127">
        <v>0</v>
      </c>
      <c r="W327" s="127">
        <f t="shared" si="211"/>
        <v>0</v>
      </c>
      <c r="X327" s="127">
        <v>0</v>
      </c>
      <c r="Y327" s="185">
        <f t="shared" si="212"/>
        <v>0</v>
      </c>
      <c r="Z327" s="114">
        <f t="shared" si="213"/>
        <v>0</v>
      </c>
      <c r="AA327" s="32"/>
      <c r="AB327" s="264">
        <v>-56</v>
      </c>
      <c r="AC327" s="264">
        <v>-33</v>
      </c>
      <c r="AD327" s="264">
        <v>-55</v>
      </c>
      <c r="AE327" s="264">
        <v>-60</v>
      </c>
      <c r="AF327" s="264">
        <v>-23</v>
      </c>
      <c r="AG327" s="265">
        <v>18</v>
      </c>
    </row>
    <row r="328" spans="2:33" ht="15" customHeight="1" x14ac:dyDescent="0.3">
      <c r="B328" s="199">
        <v>44150</v>
      </c>
      <c r="C328" s="173"/>
      <c r="D328" s="173"/>
      <c r="E328" s="41"/>
      <c r="F328" s="41"/>
      <c r="G328" s="173"/>
      <c r="H328" s="127">
        <v>140</v>
      </c>
      <c r="I328" s="122">
        <v>15</v>
      </c>
      <c r="J328" s="123">
        <v>811</v>
      </c>
      <c r="K328" s="124">
        <v>0.90111111111111108</v>
      </c>
      <c r="L328" s="123">
        <v>37</v>
      </c>
      <c r="M328" s="124">
        <v>1.0277777777777777</v>
      </c>
      <c r="N328" s="125">
        <v>848</v>
      </c>
      <c r="O328" s="69"/>
      <c r="P328" s="69"/>
      <c r="Q328" s="127">
        <v>0</v>
      </c>
      <c r="R328" s="84">
        <f t="shared" si="188"/>
        <v>0</v>
      </c>
      <c r="S328" s="127">
        <v>0</v>
      </c>
      <c r="T328" s="88">
        <f t="shared" si="209"/>
        <v>0</v>
      </c>
      <c r="U328" s="97">
        <f t="shared" si="210"/>
        <v>0</v>
      </c>
      <c r="V328" s="127">
        <v>0</v>
      </c>
      <c r="W328" s="127">
        <f t="shared" si="211"/>
        <v>0</v>
      </c>
      <c r="X328" s="127">
        <v>0</v>
      </c>
      <c r="Y328" s="185">
        <f t="shared" si="212"/>
        <v>0</v>
      </c>
      <c r="Z328" s="114">
        <f t="shared" si="213"/>
        <v>0</v>
      </c>
      <c r="AA328" s="32"/>
      <c r="AB328" s="264">
        <v>-57</v>
      </c>
      <c r="AC328" s="264">
        <v>-40</v>
      </c>
      <c r="AD328" s="264">
        <v>-56</v>
      </c>
      <c r="AE328" s="264">
        <v>-62</v>
      </c>
      <c r="AF328" s="264">
        <v>-26</v>
      </c>
      <c r="AG328" s="265">
        <v>16</v>
      </c>
    </row>
    <row r="329" spans="2:33" ht="15" customHeight="1" x14ac:dyDescent="0.3">
      <c r="B329" s="199">
        <v>44151</v>
      </c>
      <c r="C329" s="178"/>
      <c r="D329" s="178"/>
      <c r="E329" s="41"/>
      <c r="F329" s="41"/>
      <c r="G329" s="178"/>
      <c r="H329" s="127">
        <v>117</v>
      </c>
      <c r="I329" s="122">
        <v>26</v>
      </c>
      <c r="J329" s="123">
        <v>1473</v>
      </c>
      <c r="K329" s="124">
        <v>0.99258760107816713</v>
      </c>
      <c r="L329" s="123">
        <v>101</v>
      </c>
      <c r="M329" s="124">
        <v>1</v>
      </c>
      <c r="N329" s="125">
        <v>1574</v>
      </c>
      <c r="O329" s="69"/>
      <c r="P329" s="69"/>
      <c r="Q329" s="123">
        <v>438</v>
      </c>
      <c r="R329" s="84">
        <f t="shared" si="188"/>
        <v>0.69634340222575519</v>
      </c>
      <c r="S329" s="123">
        <v>101</v>
      </c>
      <c r="T329" s="84">
        <f t="shared" si="209"/>
        <v>0.94392523364485981</v>
      </c>
      <c r="U329" s="79">
        <f t="shared" si="210"/>
        <v>539</v>
      </c>
      <c r="V329" s="123">
        <v>0</v>
      </c>
      <c r="W329" s="84">
        <f t="shared" si="211"/>
        <v>0</v>
      </c>
      <c r="X329" s="123">
        <v>12</v>
      </c>
      <c r="Y329" s="123">
        <f t="shared" si="212"/>
        <v>0.92307692307692313</v>
      </c>
      <c r="Z329" s="114">
        <f t="shared" si="213"/>
        <v>12</v>
      </c>
      <c r="AA329" s="32"/>
      <c r="AB329" s="264">
        <v>-23</v>
      </c>
      <c r="AC329" s="264">
        <v>1</v>
      </c>
      <c r="AD329" s="264">
        <v>-14</v>
      </c>
      <c r="AE329" s="264">
        <v>-37</v>
      </c>
      <c r="AF329" s="264">
        <v>-18</v>
      </c>
      <c r="AG329" s="265">
        <v>11</v>
      </c>
    </row>
    <row r="330" spans="2:33" ht="15" customHeight="1" x14ac:dyDescent="0.3">
      <c r="B330" s="199">
        <v>44152</v>
      </c>
      <c r="C330" s="173"/>
      <c r="D330" s="173"/>
      <c r="E330" s="41"/>
      <c r="F330" s="41"/>
      <c r="G330" s="173"/>
      <c r="H330" s="127">
        <v>73</v>
      </c>
      <c r="I330" s="122">
        <v>19</v>
      </c>
      <c r="J330" s="123">
        <v>1474</v>
      </c>
      <c r="K330" s="124">
        <v>0.98992612491605103</v>
      </c>
      <c r="L330" s="123">
        <v>124</v>
      </c>
      <c r="M330" s="124">
        <v>1.1272727272727272</v>
      </c>
      <c r="N330" s="125">
        <v>1598</v>
      </c>
      <c r="O330" s="69"/>
      <c r="P330" s="69"/>
      <c r="Q330" s="123">
        <v>379</v>
      </c>
      <c r="R330" s="84">
        <f t="shared" si="188"/>
        <v>0.60254372019077906</v>
      </c>
      <c r="S330" s="123">
        <v>142</v>
      </c>
      <c r="T330" s="84">
        <f t="shared" ref="T330:T336" si="214">S330/$S$68</f>
        <v>1.3271028037383177</v>
      </c>
      <c r="U330" s="79">
        <f t="shared" ref="U330:U336" si="215">Q330+S330</f>
        <v>521</v>
      </c>
      <c r="V330" s="123">
        <v>1</v>
      </c>
      <c r="W330" s="84">
        <f t="shared" ref="W330:W336" si="216">V330/$V$68</f>
        <v>1</v>
      </c>
      <c r="X330" s="123">
        <v>13</v>
      </c>
      <c r="Y330" s="123">
        <f t="shared" ref="Y330:Y336" si="217">X330/$X$68</f>
        <v>1</v>
      </c>
      <c r="Z330" s="114">
        <f t="shared" ref="Z330:Z336" si="218">V330+X330</f>
        <v>14</v>
      </c>
      <c r="AA330" s="32"/>
      <c r="AB330" s="264">
        <v>-22</v>
      </c>
      <c r="AC330" s="264">
        <v>-1</v>
      </c>
      <c r="AD330" s="264">
        <v>-16</v>
      </c>
      <c r="AE330" s="264">
        <v>-36</v>
      </c>
      <c r="AF330" s="264">
        <v>-18</v>
      </c>
      <c r="AG330" s="265">
        <v>11</v>
      </c>
    </row>
    <row r="331" spans="2:33" ht="15" customHeight="1" x14ac:dyDescent="0.3">
      <c r="B331" s="199">
        <v>44153</v>
      </c>
      <c r="C331" s="179"/>
      <c r="D331" s="179"/>
      <c r="E331" s="41"/>
      <c r="F331" s="41"/>
      <c r="G331" s="179"/>
      <c r="H331" s="127">
        <v>81</v>
      </c>
      <c r="I331" s="122">
        <v>23</v>
      </c>
      <c r="J331" s="123">
        <v>1477</v>
      </c>
      <c r="K331" s="124">
        <v>0.99127516778523495</v>
      </c>
      <c r="L331" s="123">
        <v>124</v>
      </c>
      <c r="M331" s="124">
        <v>1.0420168067226891</v>
      </c>
      <c r="N331" s="125">
        <v>1601</v>
      </c>
      <c r="O331" s="69"/>
      <c r="P331" s="69"/>
      <c r="Q331" s="123">
        <v>465</v>
      </c>
      <c r="R331" s="84">
        <f t="shared" si="188"/>
        <v>0.73926868044515104</v>
      </c>
      <c r="S331" s="123">
        <v>146</v>
      </c>
      <c r="T331" s="84">
        <f t="shared" si="214"/>
        <v>1.3644859813084111</v>
      </c>
      <c r="U331" s="79">
        <f t="shared" si="215"/>
        <v>611</v>
      </c>
      <c r="V331" s="123">
        <v>0</v>
      </c>
      <c r="W331" s="84">
        <f t="shared" si="216"/>
        <v>0</v>
      </c>
      <c r="X331" s="123">
        <v>19</v>
      </c>
      <c r="Y331" s="123">
        <f t="shared" si="217"/>
        <v>1.4615384615384615</v>
      </c>
      <c r="Z331" s="114">
        <f t="shared" si="218"/>
        <v>19</v>
      </c>
      <c r="AA331" s="32"/>
      <c r="AB331" s="264">
        <v>-22</v>
      </c>
      <c r="AC331" s="264">
        <v>-3</v>
      </c>
      <c r="AD331" s="264">
        <v>-13</v>
      </c>
      <c r="AE331" s="264">
        <v>-35</v>
      </c>
      <c r="AF331" s="264">
        <v>-18</v>
      </c>
      <c r="AG331" s="265">
        <v>11</v>
      </c>
    </row>
    <row r="332" spans="2:33" ht="15" customHeight="1" x14ac:dyDescent="0.3">
      <c r="B332" s="199">
        <v>44154</v>
      </c>
      <c r="C332" s="179"/>
      <c r="D332" s="179"/>
      <c r="E332" s="41"/>
      <c r="F332" s="41"/>
      <c r="G332" s="179"/>
      <c r="H332" s="127">
        <v>83</v>
      </c>
      <c r="I332" s="122">
        <v>32</v>
      </c>
      <c r="J332" s="123">
        <v>1478</v>
      </c>
      <c r="K332" s="124">
        <v>0.99261249160510412</v>
      </c>
      <c r="L332" s="123">
        <v>112</v>
      </c>
      <c r="M332" s="124">
        <v>1.0769230769230769</v>
      </c>
      <c r="N332" s="125">
        <v>1590</v>
      </c>
      <c r="O332" s="69"/>
      <c r="P332" s="69"/>
      <c r="Q332" s="123">
        <v>464</v>
      </c>
      <c r="R332" s="84">
        <f t="shared" si="188"/>
        <v>0.73767885532591415</v>
      </c>
      <c r="S332" s="123">
        <v>115</v>
      </c>
      <c r="T332" s="84">
        <f t="shared" si="214"/>
        <v>1.0747663551401869</v>
      </c>
      <c r="U332" s="79">
        <f t="shared" si="215"/>
        <v>579</v>
      </c>
      <c r="V332" s="123">
        <v>0</v>
      </c>
      <c r="W332" s="84">
        <f t="shared" si="216"/>
        <v>0</v>
      </c>
      <c r="X332" s="123">
        <v>14</v>
      </c>
      <c r="Y332" s="123">
        <f t="shared" si="217"/>
        <v>1.0769230769230769</v>
      </c>
      <c r="Z332" s="114">
        <f t="shared" si="218"/>
        <v>14</v>
      </c>
      <c r="AA332" s="32"/>
      <c r="AB332" s="264">
        <v>-19</v>
      </c>
      <c r="AC332" s="264">
        <v>1</v>
      </c>
      <c r="AD332" s="264">
        <v>-9</v>
      </c>
      <c r="AE332" s="264">
        <v>-36</v>
      </c>
      <c r="AF332" s="264">
        <v>-19</v>
      </c>
      <c r="AG332" s="265">
        <v>11</v>
      </c>
    </row>
    <row r="333" spans="2:33" ht="15" customHeight="1" x14ac:dyDescent="0.3">
      <c r="B333" s="199">
        <v>44155</v>
      </c>
      <c r="C333" s="179"/>
      <c r="D333" s="179"/>
      <c r="E333" s="41"/>
      <c r="F333" s="41"/>
      <c r="G333" s="179"/>
      <c r="H333" s="127">
        <v>127</v>
      </c>
      <c r="I333" s="122">
        <v>29</v>
      </c>
      <c r="J333" s="123">
        <v>1480</v>
      </c>
      <c r="K333" s="124">
        <v>0.99129269926322838</v>
      </c>
      <c r="L333" s="123">
        <v>100</v>
      </c>
      <c r="M333" s="124">
        <v>0.90090090090090091</v>
      </c>
      <c r="N333" s="125">
        <v>1580</v>
      </c>
      <c r="O333" s="69"/>
      <c r="P333" s="69"/>
      <c r="Q333" s="123">
        <v>271</v>
      </c>
      <c r="R333" s="84">
        <f t="shared" si="188"/>
        <v>0.43084260731319557</v>
      </c>
      <c r="S333" s="123">
        <v>82</v>
      </c>
      <c r="T333" s="84">
        <f t="shared" si="214"/>
        <v>0.76635514018691586</v>
      </c>
      <c r="U333" s="79">
        <f t="shared" si="215"/>
        <v>353</v>
      </c>
      <c r="V333" s="123">
        <v>0</v>
      </c>
      <c r="W333" s="84">
        <f t="shared" si="216"/>
        <v>0</v>
      </c>
      <c r="X333" s="123">
        <v>10</v>
      </c>
      <c r="Y333" s="123">
        <f t="shared" si="217"/>
        <v>0.76923076923076927</v>
      </c>
      <c r="Z333" s="114">
        <f t="shared" si="218"/>
        <v>10</v>
      </c>
      <c r="AA333" s="32"/>
      <c r="AB333" s="264">
        <v>-22</v>
      </c>
      <c r="AC333" s="264">
        <v>9</v>
      </c>
      <c r="AD333" s="264">
        <v>-16</v>
      </c>
      <c r="AE333" s="264">
        <v>-35</v>
      </c>
      <c r="AF333" s="264">
        <v>-18</v>
      </c>
      <c r="AG333" s="265">
        <v>11</v>
      </c>
    </row>
    <row r="334" spans="2:33" ht="15" customHeight="1" x14ac:dyDescent="0.3">
      <c r="B334" s="199">
        <v>44156</v>
      </c>
      <c r="C334" s="179"/>
      <c r="D334" s="179"/>
      <c r="E334" s="41"/>
      <c r="F334" s="41"/>
      <c r="G334" s="179"/>
      <c r="H334" s="127">
        <v>99</v>
      </c>
      <c r="I334" s="122">
        <v>31</v>
      </c>
      <c r="J334" s="123">
        <v>859</v>
      </c>
      <c r="K334" s="124">
        <v>0.93675027262813526</v>
      </c>
      <c r="L334" s="123">
        <v>56</v>
      </c>
      <c r="M334" s="124">
        <v>1.037037037037037</v>
      </c>
      <c r="N334" s="125">
        <v>915</v>
      </c>
      <c r="O334" s="69"/>
      <c r="P334" s="69"/>
      <c r="Q334" s="127">
        <v>0</v>
      </c>
      <c r="R334" s="84">
        <f t="shared" si="188"/>
        <v>0</v>
      </c>
      <c r="S334" s="127">
        <v>0</v>
      </c>
      <c r="T334" s="84">
        <f t="shared" si="214"/>
        <v>0</v>
      </c>
      <c r="U334" s="79">
        <f t="shared" si="215"/>
        <v>0</v>
      </c>
      <c r="V334" s="127">
        <v>0</v>
      </c>
      <c r="W334" s="127">
        <f t="shared" si="216"/>
        <v>0</v>
      </c>
      <c r="X334" s="127">
        <v>0</v>
      </c>
      <c r="Y334" s="185">
        <f t="shared" si="217"/>
        <v>0</v>
      </c>
      <c r="Z334" s="114">
        <f t="shared" si="218"/>
        <v>0</v>
      </c>
      <c r="AA334" s="32"/>
      <c r="AB334" s="264">
        <v>-53</v>
      </c>
      <c r="AC334" s="264">
        <v>-31</v>
      </c>
      <c r="AD334" s="264">
        <v>-43</v>
      </c>
      <c r="AE334" s="264">
        <v>-56</v>
      </c>
      <c r="AF334" s="264">
        <v>-23</v>
      </c>
      <c r="AG334" s="265">
        <v>17</v>
      </c>
    </row>
    <row r="335" spans="2:33" ht="15" customHeight="1" x14ac:dyDescent="0.3">
      <c r="B335" s="199">
        <v>44157</v>
      </c>
      <c r="C335" s="179"/>
      <c r="D335" s="179"/>
      <c r="E335" s="41"/>
      <c r="F335" s="41"/>
      <c r="G335" s="179"/>
      <c r="H335" s="127">
        <v>121</v>
      </c>
      <c r="I335" s="122">
        <v>29</v>
      </c>
      <c r="J335" s="123">
        <v>824</v>
      </c>
      <c r="K335" s="124">
        <v>0.91555555555555557</v>
      </c>
      <c r="L335" s="123">
        <v>31</v>
      </c>
      <c r="M335" s="124">
        <v>0.86111111111111116</v>
      </c>
      <c r="N335" s="125">
        <v>855</v>
      </c>
      <c r="O335" s="69"/>
      <c r="P335" s="69"/>
      <c r="Q335" s="127">
        <v>0</v>
      </c>
      <c r="R335" s="84">
        <f t="shared" si="188"/>
        <v>0</v>
      </c>
      <c r="S335" s="127">
        <v>0</v>
      </c>
      <c r="T335" s="84">
        <f t="shared" si="214"/>
        <v>0</v>
      </c>
      <c r="U335" s="79">
        <f t="shared" si="215"/>
        <v>0</v>
      </c>
      <c r="V335" s="127">
        <v>0</v>
      </c>
      <c r="W335" s="127">
        <f t="shared" si="216"/>
        <v>0</v>
      </c>
      <c r="X335" s="127">
        <v>0</v>
      </c>
      <c r="Y335" s="185">
        <f t="shared" si="217"/>
        <v>0</v>
      </c>
      <c r="Z335" s="114">
        <f t="shared" si="218"/>
        <v>0</v>
      </c>
      <c r="AA335" s="32"/>
      <c r="AB335" s="264">
        <v>-53</v>
      </c>
      <c r="AC335" s="264">
        <v>-35</v>
      </c>
      <c r="AD335" s="264">
        <v>-45</v>
      </c>
      <c r="AE335" s="264">
        <v>-58</v>
      </c>
      <c r="AF335" s="264">
        <v>-26</v>
      </c>
      <c r="AG335" s="265">
        <v>15</v>
      </c>
    </row>
    <row r="336" spans="2:33" ht="15" customHeight="1" x14ac:dyDescent="0.3">
      <c r="B336" s="199">
        <v>44158</v>
      </c>
      <c r="C336" s="179"/>
      <c r="D336" s="179"/>
      <c r="E336" s="41"/>
      <c r="F336" s="41"/>
      <c r="G336" s="179"/>
      <c r="H336" s="127">
        <v>109</v>
      </c>
      <c r="I336" s="122">
        <v>26</v>
      </c>
      <c r="J336" s="123">
        <v>1474</v>
      </c>
      <c r="K336" s="124">
        <v>0.99326145552560652</v>
      </c>
      <c r="L336" s="123">
        <v>84</v>
      </c>
      <c r="M336" s="124">
        <v>0.83168316831683164</v>
      </c>
      <c r="N336" s="125">
        <v>1558</v>
      </c>
      <c r="O336" s="69"/>
      <c r="P336" s="69"/>
      <c r="Q336" s="123">
        <v>641</v>
      </c>
      <c r="R336" s="84">
        <f t="shared" si="188"/>
        <v>1.0190779014308426</v>
      </c>
      <c r="S336" s="123">
        <v>155</v>
      </c>
      <c r="T336" s="84">
        <f t="shared" si="214"/>
        <v>1.4485981308411215</v>
      </c>
      <c r="U336" s="79">
        <f t="shared" si="215"/>
        <v>796</v>
      </c>
      <c r="V336" s="123">
        <v>0</v>
      </c>
      <c r="W336" s="84">
        <f t="shared" si="216"/>
        <v>0</v>
      </c>
      <c r="X336" s="123">
        <v>12</v>
      </c>
      <c r="Y336" s="123">
        <f t="shared" si="217"/>
        <v>0.92307692307692313</v>
      </c>
      <c r="Z336" s="114">
        <f t="shared" si="218"/>
        <v>12</v>
      </c>
      <c r="AA336" s="32"/>
      <c r="AB336" s="264">
        <v>-20</v>
      </c>
      <c r="AC336" s="264">
        <v>4</v>
      </c>
      <c r="AD336" s="264">
        <v>-18</v>
      </c>
      <c r="AE336" s="264">
        <v>-38</v>
      </c>
      <c r="AF336" s="264">
        <v>-18</v>
      </c>
      <c r="AG336" s="265">
        <v>10</v>
      </c>
    </row>
    <row r="337" spans="2:33" ht="15" customHeight="1" x14ac:dyDescent="0.3">
      <c r="B337" s="199">
        <v>44159</v>
      </c>
      <c r="C337" s="180"/>
      <c r="D337" s="180"/>
      <c r="E337" s="41"/>
      <c r="F337" s="41"/>
      <c r="G337" s="180"/>
      <c r="H337" s="127">
        <v>64</v>
      </c>
      <c r="I337" s="122">
        <v>28</v>
      </c>
      <c r="J337" s="123">
        <v>1478</v>
      </c>
      <c r="K337" s="124">
        <v>0.99261249160510412</v>
      </c>
      <c r="L337" s="123">
        <v>121</v>
      </c>
      <c r="M337" s="124">
        <v>1.1000000000000001</v>
      </c>
      <c r="N337" s="125">
        <v>1599</v>
      </c>
      <c r="O337" s="69"/>
      <c r="P337" s="69"/>
      <c r="Q337" s="123">
        <v>825</v>
      </c>
      <c r="R337" s="84">
        <f t="shared" si="188"/>
        <v>1.3116057233704292</v>
      </c>
      <c r="S337" s="123">
        <v>140</v>
      </c>
      <c r="T337" s="84">
        <f t="shared" ref="T337:T346" si="219">S337/$S$68</f>
        <v>1.308411214953271</v>
      </c>
      <c r="U337" s="79">
        <f t="shared" ref="U337:U346" si="220">Q337+S337</f>
        <v>965</v>
      </c>
      <c r="V337" s="123">
        <v>1</v>
      </c>
      <c r="W337" s="84">
        <f t="shared" ref="W337:W346" si="221">V337/$V$68</f>
        <v>1</v>
      </c>
      <c r="X337" s="123">
        <v>12</v>
      </c>
      <c r="Y337" s="123">
        <f t="shared" ref="Y337:Y346" si="222">X337/$X$68</f>
        <v>0.92307692307692313</v>
      </c>
      <c r="Z337" s="114">
        <f t="shared" ref="Z337:Z344" si="223">V337+X337</f>
        <v>13</v>
      </c>
      <c r="AA337" s="32"/>
      <c r="AB337" s="264">
        <v>-20</v>
      </c>
      <c r="AC337" s="264">
        <v>2</v>
      </c>
      <c r="AD337" s="264">
        <v>-23</v>
      </c>
      <c r="AE337" s="264">
        <v>-37</v>
      </c>
      <c r="AF337" s="264">
        <v>-18</v>
      </c>
      <c r="AG337" s="265">
        <v>11</v>
      </c>
    </row>
    <row r="338" spans="2:33" ht="15" customHeight="1" x14ac:dyDescent="0.3">
      <c r="B338" s="199">
        <v>44160</v>
      </c>
      <c r="C338" s="180"/>
      <c r="D338" s="180"/>
      <c r="E338" s="41"/>
      <c r="F338" s="41"/>
      <c r="G338" s="180"/>
      <c r="H338" s="127">
        <v>73</v>
      </c>
      <c r="I338" s="122">
        <v>32</v>
      </c>
      <c r="J338" s="123">
        <v>1479</v>
      </c>
      <c r="K338" s="124">
        <v>0.99261744966442955</v>
      </c>
      <c r="L338" s="123">
        <v>123</v>
      </c>
      <c r="M338" s="124">
        <v>1.0336134453781514</v>
      </c>
      <c r="N338" s="125">
        <v>1602</v>
      </c>
      <c r="O338" s="69"/>
      <c r="P338" s="69"/>
      <c r="Q338" s="123">
        <v>735</v>
      </c>
      <c r="R338" s="84">
        <f t="shared" si="188"/>
        <v>1.1685214626391096</v>
      </c>
      <c r="S338" s="123">
        <v>252</v>
      </c>
      <c r="T338" s="84">
        <f t="shared" si="219"/>
        <v>2.3551401869158877</v>
      </c>
      <c r="U338" s="79">
        <f t="shared" si="220"/>
        <v>987</v>
      </c>
      <c r="V338" s="123">
        <v>0</v>
      </c>
      <c r="W338" s="84">
        <f t="shared" si="221"/>
        <v>0</v>
      </c>
      <c r="X338" s="123">
        <v>26</v>
      </c>
      <c r="Y338" s="123">
        <f t="shared" si="222"/>
        <v>2</v>
      </c>
      <c r="Z338" s="114">
        <f t="shared" si="223"/>
        <v>26</v>
      </c>
      <c r="AA338" s="32"/>
      <c r="AB338" s="264">
        <v>-23</v>
      </c>
      <c r="AC338" s="264">
        <v>-2</v>
      </c>
      <c r="AD338" s="264">
        <v>-33</v>
      </c>
      <c r="AE338" s="264">
        <v>-39</v>
      </c>
      <c r="AF338" s="264">
        <v>-18</v>
      </c>
      <c r="AG338" s="265">
        <v>12</v>
      </c>
    </row>
    <row r="339" spans="2:33" ht="15" customHeight="1" x14ac:dyDescent="0.3">
      <c r="B339" s="199">
        <v>44161</v>
      </c>
      <c r="C339" s="180"/>
      <c r="D339" s="180"/>
      <c r="E339" s="41"/>
      <c r="F339" s="41"/>
      <c r="G339" s="180"/>
      <c r="H339" s="127">
        <v>82</v>
      </c>
      <c r="I339" s="122">
        <v>29</v>
      </c>
      <c r="J339" s="123">
        <v>1478</v>
      </c>
      <c r="K339" s="124">
        <v>0.99261249160510412</v>
      </c>
      <c r="L339" s="123">
        <v>102</v>
      </c>
      <c r="M339" s="124">
        <v>0.98076923076923073</v>
      </c>
      <c r="N339" s="125">
        <v>1580</v>
      </c>
      <c r="O339" s="69"/>
      <c r="P339" s="69"/>
      <c r="Q339" s="123">
        <v>1129</v>
      </c>
      <c r="R339" s="84">
        <f t="shared" si="188"/>
        <v>1.7949125596184419</v>
      </c>
      <c r="S339" s="123">
        <v>228</v>
      </c>
      <c r="T339" s="84">
        <f t="shared" si="219"/>
        <v>2.1308411214953269</v>
      </c>
      <c r="U339" s="79">
        <f t="shared" si="220"/>
        <v>1357</v>
      </c>
      <c r="V339" s="123">
        <v>0</v>
      </c>
      <c r="W339" s="84">
        <f t="shared" si="221"/>
        <v>0</v>
      </c>
      <c r="X339" s="123">
        <v>5</v>
      </c>
      <c r="Y339" s="123">
        <f t="shared" si="222"/>
        <v>0.38461538461538464</v>
      </c>
      <c r="Z339" s="114">
        <f t="shared" si="223"/>
        <v>5</v>
      </c>
      <c r="AA339" s="32"/>
      <c r="AB339" s="264">
        <v>-19</v>
      </c>
      <c r="AC339" s="264">
        <v>3</v>
      </c>
      <c r="AD339" s="264">
        <v>-24</v>
      </c>
      <c r="AE339" s="264">
        <v>-37</v>
      </c>
      <c r="AF339" s="264">
        <v>-18</v>
      </c>
      <c r="AG339" s="265">
        <v>11</v>
      </c>
    </row>
    <row r="340" spans="2:33" ht="15" customHeight="1" x14ac:dyDescent="0.3">
      <c r="B340" s="199">
        <v>44162</v>
      </c>
      <c r="C340" s="180"/>
      <c r="D340" s="180"/>
      <c r="E340" s="41"/>
      <c r="F340" s="41"/>
      <c r="G340" s="180"/>
      <c r="H340" s="127">
        <v>124</v>
      </c>
      <c r="I340" s="122">
        <v>21</v>
      </c>
      <c r="J340" s="123">
        <v>1476</v>
      </c>
      <c r="K340" s="124">
        <v>0.98861352980576023</v>
      </c>
      <c r="L340" s="123">
        <v>108</v>
      </c>
      <c r="M340" s="124">
        <v>0.97297297297297303</v>
      </c>
      <c r="N340" s="125">
        <v>1584</v>
      </c>
      <c r="O340" s="69"/>
      <c r="P340" s="69"/>
      <c r="Q340" s="123">
        <v>1648</v>
      </c>
      <c r="R340" s="84">
        <f t="shared" si="188"/>
        <v>2.6200317965023849</v>
      </c>
      <c r="S340" s="123">
        <v>391</v>
      </c>
      <c r="T340" s="84">
        <f t="shared" si="219"/>
        <v>3.6542056074766354</v>
      </c>
      <c r="U340" s="79">
        <f t="shared" si="220"/>
        <v>2039</v>
      </c>
      <c r="V340" s="123">
        <v>0</v>
      </c>
      <c r="W340" s="84">
        <f t="shared" si="221"/>
        <v>0</v>
      </c>
      <c r="X340" s="123">
        <v>17</v>
      </c>
      <c r="Y340" s="123">
        <f t="shared" si="222"/>
        <v>1.3076923076923077</v>
      </c>
      <c r="Z340" s="114">
        <f t="shared" si="223"/>
        <v>17</v>
      </c>
      <c r="AA340" s="32"/>
      <c r="AB340" s="264">
        <v>-19</v>
      </c>
      <c r="AC340" s="264">
        <v>10</v>
      </c>
      <c r="AD340" s="264">
        <v>-21</v>
      </c>
      <c r="AE340" s="264">
        <v>-33</v>
      </c>
      <c r="AF340" s="264">
        <v>-18</v>
      </c>
      <c r="AG340" s="265">
        <v>9</v>
      </c>
    </row>
    <row r="341" spans="2:33" ht="15" customHeight="1" x14ac:dyDescent="0.3">
      <c r="B341" s="199">
        <v>44163</v>
      </c>
      <c r="C341" s="180"/>
      <c r="D341" s="180"/>
      <c r="E341" s="41"/>
      <c r="F341" s="41"/>
      <c r="G341" s="180"/>
      <c r="H341" s="127">
        <v>99</v>
      </c>
      <c r="I341" s="122">
        <v>20</v>
      </c>
      <c r="J341" s="123">
        <v>505</v>
      </c>
      <c r="K341" s="124">
        <v>0.55070883315158126</v>
      </c>
      <c r="L341" s="123">
        <v>71</v>
      </c>
      <c r="M341" s="124">
        <v>1.3148148148148149</v>
      </c>
      <c r="N341" s="125">
        <v>576</v>
      </c>
      <c r="O341" s="69"/>
      <c r="P341" s="69"/>
      <c r="Q341" s="127">
        <v>0</v>
      </c>
      <c r="R341" s="84">
        <f t="shared" si="188"/>
        <v>0</v>
      </c>
      <c r="S341" s="127">
        <v>0</v>
      </c>
      <c r="T341" s="88">
        <f t="shared" si="219"/>
        <v>0</v>
      </c>
      <c r="U341" s="97">
        <f t="shared" si="220"/>
        <v>0</v>
      </c>
      <c r="V341" s="127">
        <v>0</v>
      </c>
      <c r="W341" s="127">
        <f t="shared" si="221"/>
        <v>0</v>
      </c>
      <c r="X341" s="127">
        <v>0</v>
      </c>
      <c r="Y341" s="127">
        <f t="shared" si="222"/>
        <v>0</v>
      </c>
      <c r="Z341" s="98">
        <f t="shared" si="223"/>
        <v>0</v>
      </c>
      <c r="AA341" s="32"/>
      <c r="AB341" s="264">
        <v>-50</v>
      </c>
      <c r="AC341" s="264">
        <v>-28</v>
      </c>
      <c r="AD341" s="264">
        <v>-54</v>
      </c>
      <c r="AE341" s="264">
        <v>-57</v>
      </c>
      <c r="AF341" s="264">
        <v>-20</v>
      </c>
      <c r="AG341" s="265">
        <v>17</v>
      </c>
    </row>
    <row r="342" spans="2:33" ht="15" customHeight="1" x14ac:dyDescent="0.3">
      <c r="B342" s="199">
        <v>44164</v>
      </c>
      <c r="C342" s="179"/>
      <c r="D342" s="179"/>
      <c r="E342" s="41"/>
      <c r="F342" s="41"/>
      <c r="G342" s="179"/>
      <c r="H342" s="127">
        <v>125</v>
      </c>
      <c r="I342" s="122">
        <v>17</v>
      </c>
      <c r="J342" s="123">
        <v>484</v>
      </c>
      <c r="K342" s="124">
        <v>0.5377777777777778</v>
      </c>
      <c r="L342" s="123">
        <v>32</v>
      </c>
      <c r="M342" s="124">
        <v>0.88888888888888884</v>
      </c>
      <c r="N342" s="125">
        <v>516</v>
      </c>
      <c r="O342" s="69"/>
      <c r="P342" s="69"/>
      <c r="Q342" s="127">
        <v>0</v>
      </c>
      <c r="R342" s="84">
        <f t="shared" si="188"/>
        <v>0</v>
      </c>
      <c r="S342" s="127">
        <v>0</v>
      </c>
      <c r="T342" s="88">
        <f t="shared" si="219"/>
        <v>0</v>
      </c>
      <c r="U342" s="97">
        <f t="shared" si="220"/>
        <v>0</v>
      </c>
      <c r="V342" s="127">
        <v>0</v>
      </c>
      <c r="W342" s="127">
        <f t="shared" si="221"/>
        <v>0</v>
      </c>
      <c r="X342" s="127">
        <v>0</v>
      </c>
      <c r="Y342" s="127">
        <f t="shared" si="222"/>
        <v>0</v>
      </c>
      <c r="Z342" s="98">
        <f t="shared" si="223"/>
        <v>0</v>
      </c>
      <c r="AA342" s="32"/>
      <c r="AB342" s="264">
        <v>-51</v>
      </c>
      <c r="AC342" s="264">
        <v>-33</v>
      </c>
      <c r="AD342" s="264">
        <v>-60</v>
      </c>
      <c r="AE342" s="264">
        <v>-62</v>
      </c>
      <c r="AF342" s="264">
        <v>-24</v>
      </c>
      <c r="AG342" s="265">
        <v>16</v>
      </c>
    </row>
    <row r="343" spans="2:33" ht="15" customHeight="1" x14ac:dyDescent="0.3">
      <c r="B343" s="199">
        <v>44165</v>
      </c>
      <c r="C343" s="205">
        <v>49477</v>
      </c>
      <c r="D343" s="180"/>
      <c r="E343" s="41"/>
      <c r="F343" s="41"/>
      <c r="G343" s="180"/>
      <c r="H343" s="127">
        <v>107</v>
      </c>
      <c r="I343" s="122">
        <v>25</v>
      </c>
      <c r="J343" s="123">
        <v>1125</v>
      </c>
      <c r="K343" s="124">
        <v>0.75808625336927227</v>
      </c>
      <c r="L343" s="123">
        <v>88</v>
      </c>
      <c r="M343" s="124">
        <v>0.87128712871287128</v>
      </c>
      <c r="N343" s="125">
        <v>1213</v>
      </c>
      <c r="O343" s="69"/>
      <c r="P343" s="69"/>
      <c r="Q343" s="123">
        <v>1134</v>
      </c>
      <c r="R343" s="84">
        <f t="shared" si="188"/>
        <v>1.8028616852146264</v>
      </c>
      <c r="S343" s="123">
        <v>283</v>
      </c>
      <c r="T343" s="84">
        <f t="shared" si="219"/>
        <v>2.6448598130841123</v>
      </c>
      <c r="U343" s="79">
        <f t="shared" si="220"/>
        <v>1417</v>
      </c>
      <c r="V343" s="123">
        <v>0</v>
      </c>
      <c r="W343" s="84">
        <f t="shared" si="221"/>
        <v>0</v>
      </c>
      <c r="X343" s="123">
        <v>4</v>
      </c>
      <c r="Y343" s="123">
        <f t="shared" si="222"/>
        <v>0.30769230769230771</v>
      </c>
      <c r="Z343" s="114">
        <f t="shared" si="223"/>
        <v>4</v>
      </c>
      <c r="AA343" s="32"/>
      <c r="AB343" s="264">
        <v>-30</v>
      </c>
      <c r="AC343" s="264">
        <v>-7</v>
      </c>
      <c r="AD343" s="264">
        <v>-30</v>
      </c>
      <c r="AE343" s="264">
        <v>-55</v>
      </c>
      <c r="AF343" s="264">
        <v>-49</v>
      </c>
      <c r="AG343" s="265">
        <v>22</v>
      </c>
    </row>
    <row r="344" spans="2:33" ht="15" customHeight="1" x14ac:dyDescent="0.3">
      <c r="B344" s="199">
        <v>44166</v>
      </c>
      <c r="C344" s="180"/>
      <c r="D344" s="180"/>
      <c r="E344" s="41"/>
      <c r="F344" s="41"/>
      <c r="G344" s="180"/>
      <c r="H344" s="127">
        <v>71</v>
      </c>
      <c r="I344" s="122">
        <v>24</v>
      </c>
      <c r="J344" s="123">
        <v>491</v>
      </c>
      <c r="K344" s="124">
        <v>0.3297515110812626</v>
      </c>
      <c r="L344" s="123">
        <v>65</v>
      </c>
      <c r="M344" s="124">
        <v>0.59090909090909094</v>
      </c>
      <c r="N344" s="125">
        <v>556</v>
      </c>
      <c r="O344" s="69"/>
      <c r="P344" s="69"/>
      <c r="Q344" s="127">
        <v>0</v>
      </c>
      <c r="R344" s="84">
        <f t="shared" si="188"/>
        <v>0</v>
      </c>
      <c r="S344" s="127">
        <v>0</v>
      </c>
      <c r="T344" s="88">
        <f t="shared" si="219"/>
        <v>0</v>
      </c>
      <c r="U344" s="97">
        <f t="shared" si="220"/>
        <v>0</v>
      </c>
      <c r="V344" s="123">
        <v>0</v>
      </c>
      <c r="W344" s="88">
        <f t="shared" si="221"/>
        <v>0</v>
      </c>
      <c r="X344" s="123">
        <v>0</v>
      </c>
      <c r="Y344" s="127">
        <f t="shared" si="222"/>
        <v>0</v>
      </c>
      <c r="Z344" s="98">
        <f t="shared" si="223"/>
        <v>0</v>
      </c>
      <c r="AA344" s="32"/>
      <c r="AB344" s="264">
        <v>-44</v>
      </c>
      <c r="AC344" s="264">
        <v>-24</v>
      </c>
      <c r="AD344" s="264">
        <v>-21</v>
      </c>
      <c r="AE344" s="264">
        <v>-67</v>
      </c>
      <c r="AF344" s="264">
        <v>-75</v>
      </c>
      <c r="AG344" s="265">
        <v>33</v>
      </c>
    </row>
    <row r="345" spans="2:33" ht="15" customHeight="1" x14ac:dyDescent="0.3">
      <c r="B345" s="199">
        <v>44167</v>
      </c>
      <c r="C345" s="179"/>
      <c r="D345" s="179"/>
      <c r="E345" s="41"/>
      <c r="F345" s="41"/>
      <c r="G345" s="179"/>
      <c r="H345" s="127">
        <v>83</v>
      </c>
      <c r="I345" s="122">
        <v>22</v>
      </c>
      <c r="J345" s="123">
        <v>1464</v>
      </c>
      <c r="K345" s="124">
        <v>0.98255033557046978</v>
      </c>
      <c r="L345" s="123">
        <v>102</v>
      </c>
      <c r="M345" s="124">
        <v>0.8571428571428571</v>
      </c>
      <c r="N345" s="125">
        <v>1566</v>
      </c>
      <c r="O345" s="69"/>
      <c r="P345" s="69"/>
      <c r="Q345" s="123">
        <v>395</v>
      </c>
      <c r="R345" s="84">
        <f t="shared" si="188"/>
        <v>0.62798092209856915</v>
      </c>
      <c r="S345" s="123">
        <v>102</v>
      </c>
      <c r="T345" s="84">
        <f t="shared" si="219"/>
        <v>0.95327102803738317</v>
      </c>
      <c r="U345" s="79">
        <f t="shared" si="220"/>
        <v>497</v>
      </c>
      <c r="V345" s="123">
        <v>6</v>
      </c>
      <c r="W345" s="84">
        <f t="shared" si="221"/>
        <v>6</v>
      </c>
      <c r="X345" s="123">
        <v>11</v>
      </c>
      <c r="Y345" s="123">
        <f t="shared" si="222"/>
        <v>0.84615384615384615</v>
      </c>
      <c r="Z345" s="114">
        <f t="shared" ref="Z345:Z346" si="224">V345+X345</f>
        <v>17</v>
      </c>
      <c r="AA345" s="32"/>
      <c r="AB345" s="264">
        <v>-11</v>
      </c>
      <c r="AC345" s="264">
        <v>15</v>
      </c>
      <c r="AD345" s="264">
        <v>-11</v>
      </c>
      <c r="AE345" s="264">
        <v>-28</v>
      </c>
      <c r="AF345" s="264">
        <v>-15</v>
      </c>
      <c r="AG345" s="265">
        <v>8</v>
      </c>
    </row>
    <row r="346" spans="2:33" ht="15" customHeight="1" x14ac:dyDescent="0.3">
      <c r="B346" s="199">
        <v>44168</v>
      </c>
      <c r="C346" s="181"/>
      <c r="D346" s="181"/>
      <c r="E346" s="41"/>
      <c r="F346" s="41"/>
      <c r="G346" s="181"/>
      <c r="H346" s="127">
        <v>76</v>
      </c>
      <c r="I346" s="122">
        <v>22</v>
      </c>
      <c r="J346" s="123">
        <v>1477</v>
      </c>
      <c r="K346" s="124">
        <v>0.99194089993284085</v>
      </c>
      <c r="L346" s="123">
        <v>106</v>
      </c>
      <c r="M346" s="124">
        <v>1.0192307692307692</v>
      </c>
      <c r="N346" s="125">
        <v>1583</v>
      </c>
      <c r="O346" s="69"/>
      <c r="P346" s="69"/>
      <c r="Q346" s="123">
        <v>342</v>
      </c>
      <c r="R346" s="84">
        <f t="shared" si="188"/>
        <v>0.54372019077901435</v>
      </c>
      <c r="S346" s="123">
        <v>68</v>
      </c>
      <c r="T346" s="84">
        <f t="shared" si="219"/>
        <v>0.63551401869158874</v>
      </c>
      <c r="U346" s="79">
        <f t="shared" si="220"/>
        <v>410</v>
      </c>
      <c r="V346" s="123">
        <v>0</v>
      </c>
      <c r="W346" s="84">
        <f t="shared" si="221"/>
        <v>0</v>
      </c>
      <c r="X346" s="123">
        <v>18</v>
      </c>
      <c r="Y346" s="123">
        <f t="shared" si="222"/>
        <v>1.3846153846153846</v>
      </c>
      <c r="Z346" s="114">
        <f t="shared" si="224"/>
        <v>18</v>
      </c>
      <c r="AA346" s="32"/>
      <c r="AB346" s="264">
        <v>-12</v>
      </c>
      <c r="AC346" s="264">
        <v>11</v>
      </c>
      <c r="AD346" s="264">
        <v>-15</v>
      </c>
      <c r="AE346" s="264">
        <v>-33</v>
      </c>
      <c r="AF346" s="264">
        <v>-16</v>
      </c>
      <c r="AG346" s="265">
        <v>9</v>
      </c>
    </row>
    <row r="347" spans="2:33" ht="15" customHeight="1" x14ac:dyDescent="0.3">
      <c r="B347" s="199">
        <v>44169</v>
      </c>
      <c r="C347" s="181"/>
      <c r="D347" s="181"/>
      <c r="E347" s="41"/>
      <c r="F347" s="41"/>
      <c r="G347" s="181"/>
      <c r="H347" s="127">
        <v>122</v>
      </c>
      <c r="I347" s="122">
        <v>7</v>
      </c>
      <c r="J347" s="123">
        <v>1480</v>
      </c>
      <c r="K347" s="124">
        <v>0.99129269926322838</v>
      </c>
      <c r="L347" s="123">
        <v>111</v>
      </c>
      <c r="M347" s="124">
        <v>1</v>
      </c>
      <c r="N347" s="125">
        <v>1591</v>
      </c>
      <c r="O347" s="69"/>
      <c r="P347" s="69"/>
      <c r="Q347" s="123">
        <v>272</v>
      </c>
      <c r="R347" s="84">
        <f t="shared" si="188"/>
        <v>0.43243243243243246</v>
      </c>
      <c r="S347" s="123">
        <v>59</v>
      </c>
      <c r="T347" s="84">
        <f t="shared" ref="T347:T357" si="225">S347/$S$68</f>
        <v>0.55140186915887845</v>
      </c>
      <c r="U347" s="79">
        <f t="shared" ref="U347:U357" si="226">Q347+S347</f>
        <v>331</v>
      </c>
      <c r="V347" s="123">
        <v>0</v>
      </c>
      <c r="W347" s="84">
        <f t="shared" ref="W347:W357" si="227">V347/$V$68</f>
        <v>0</v>
      </c>
      <c r="X347" s="123">
        <v>30</v>
      </c>
      <c r="Y347" s="123">
        <f t="shared" ref="Y347:Y357" si="228">X347/$X$68</f>
        <v>2.3076923076923075</v>
      </c>
      <c r="Z347" s="114">
        <f t="shared" ref="Z347:Z357" si="229">V347+X347</f>
        <v>30</v>
      </c>
      <c r="AA347" s="32"/>
      <c r="AB347" s="264">
        <v>-24</v>
      </c>
      <c r="AC347" s="264">
        <v>7</v>
      </c>
      <c r="AD347" s="264">
        <v>-39</v>
      </c>
      <c r="AE347" s="264">
        <v>-37</v>
      </c>
      <c r="AF347" s="264">
        <v>-17</v>
      </c>
      <c r="AG347" s="265">
        <v>11</v>
      </c>
    </row>
    <row r="348" spans="2:33" ht="15" customHeight="1" x14ac:dyDescent="0.3">
      <c r="B348" s="199">
        <v>44170</v>
      </c>
      <c r="C348" s="181"/>
      <c r="D348" s="181"/>
      <c r="E348" s="41"/>
      <c r="F348" s="41"/>
      <c r="G348" s="181"/>
      <c r="H348" s="127">
        <v>98</v>
      </c>
      <c r="I348" s="122">
        <v>19</v>
      </c>
      <c r="J348" s="123">
        <v>624</v>
      </c>
      <c r="K348" s="124">
        <v>0.68047982551799346</v>
      </c>
      <c r="L348" s="123">
        <v>63</v>
      </c>
      <c r="M348" s="124">
        <v>1.1666666666666667</v>
      </c>
      <c r="N348" s="125">
        <v>687</v>
      </c>
      <c r="O348" s="69"/>
      <c r="P348" s="69"/>
      <c r="Q348" s="127">
        <v>0</v>
      </c>
      <c r="R348" s="84">
        <f t="shared" si="188"/>
        <v>0</v>
      </c>
      <c r="S348" s="127">
        <v>0</v>
      </c>
      <c r="T348" s="88">
        <f t="shared" si="225"/>
        <v>0</v>
      </c>
      <c r="U348" s="97">
        <f t="shared" si="226"/>
        <v>0</v>
      </c>
      <c r="V348" s="127">
        <v>0</v>
      </c>
      <c r="W348" s="127">
        <f t="shared" si="227"/>
        <v>0</v>
      </c>
      <c r="X348" s="127">
        <v>0</v>
      </c>
      <c r="Y348" s="123">
        <f t="shared" si="228"/>
        <v>0</v>
      </c>
      <c r="Z348" s="114">
        <f t="shared" si="229"/>
        <v>0</v>
      </c>
      <c r="AA348" s="32"/>
      <c r="AB348" s="264">
        <v>-48</v>
      </c>
      <c r="AC348" s="264">
        <v>-24</v>
      </c>
      <c r="AD348" s="264">
        <v>-54</v>
      </c>
      <c r="AE348" s="264">
        <v>-56</v>
      </c>
      <c r="AF348" s="264">
        <v>-18</v>
      </c>
      <c r="AG348" s="265">
        <v>17</v>
      </c>
    </row>
    <row r="349" spans="2:33" ht="15" customHeight="1" x14ac:dyDescent="0.3">
      <c r="B349" s="199">
        <v>44171</v>
      </c>
      <c r="C349" s="181"/>
      <c r="D349" s="181"/>
      <c r="E349" s="41"/>
      <c r="F349" s="41"/>
      <c r="G349" s="181"/>
      <c r="H349" s="127">
        <v>116</v>
      </c>
      <c r="I349" s="122">
        <v>19</v>
      </c>
      <c r="J349" s="123">
        <v>599</v>
      </c>
      <c r="K349" s="124">
        <v>0.66555555555555557</v>
      </c>
      <c r="L349" s="123">
        <v>33</v>
      </c>
      <c r="M349" s="124">
        <v>0.91666666666666663</v>
      </c>
      <c r="N349" s="125">
        <v>632</v>
      </c>
      <c r="O349" s="69"/>
      <c r="P349" s="69"/>
      <c r="Q349" s="127">
        <v>0</v>
      </c>
      <c r="R349" s="84">
        <f t="shared" si="188"/>
        <v>0</v>
      </c>
      <c r="S349" s="127">
        <v>0</v>
      </c>
      <c r="T349" s="88">
        <f t="shared" si="225"/>
        <v>0</v>
      </c>
      <c r="U349" s="97">
        <f t="shared" si="226"/>
        <v>0</v>
      </c>
      <c r="V349" s="127">
        <v>0</v>
      </c>
      <c r="W349" s="127">
        <f t="shared" si="227"/>
        <v>0</v>
      </c>
      <c r="X349" s="127">
        <v>0</v>
      </c>
      <c r="Y349" s="123">
        <f t="shared" si="228"/>
        <v>0</v>
      </c>
      <c r="Z349" s="114">
        <f t="shared" si="229"/>
        <v>0</v>
      </c>
      <c r="AA349" s="32"/>
      <c r="AB349" s="264">
        <v>-50</v>
      </c>
      <c r="AC349" s="264">
        <v>-32</v>
      </c>
      <c r="AD349" s="264">
        <v>-64</v>
      </c>
      <c r="AE349" s="264">
        <v>-61</v>
      </c>
      <c r="AF349" s="264">
        <v>-22</v>
      </c>
      <c r="AG349" s="265">
        <v>16</v>
      </c>
    </row>
    <row r="350" spans="2:33" ht="15" customHeight="1" x14ac:dyDescent="0.3">
      <c r="B350" s="199">
        <v>44172</v>
      </c>
      <c r="C350" s="181"/>
      <c r="D350" s="181"/>
      <c r="E350" s="41"/>
      <c r="F350" s="41"/>
      <c r="G350" s="181"/>
      <c r="H350" s="127">
        <v>96</v>
      </c>
      <c r="I350" s="122">
        <v>22</v>
      </c>
      <c r="J350" s="123">
        <v>1216</v>
      </c>
      <c r="K350" s="124">
        <v>0.81940700808625333</v>
      </c>
      <c r="L350" s="123">
        <v>98</v>
      </c>
      <c r="M350" s="124">
        <v>0.97029702970297027</v>
      </c>
      <c r="N350" s="125">
        <v>1314</v>
      </c>
      <c r="O350" s="69"/>
      <c r="P350" s="69"/>
      <c r="Q350" s="123">
        <v>0</v>
      </c>
      <c r="R350" s="84">
        <f t="shared" si="188"/>
        <v>0</v>
      </c>
      <c r="S350" s="123">
        <v>0</v>
      </c>
      <c r="T350" s="84">
        <f t="shared" si="225"/>
        <v>0</v>
      </c>
      <c r="U350" s="79">
        <f t="shared" si="226"/>
        <v>0</v>
      </c>
      <c r="V350" s="123">
        <v>0</v>
      </c>
      <c r="W350" s="84">
        <f t="shared" si="227"/>
        <v>0</v>
      </c>
      <c r="X350" s="123">
        <v>0</v>
      </c>
      <c r="Y350" s="123">
        <f t="shared" si="228"/>
        <v>0</v>
      </c>
      <c r="Z350" s="114">
        <f t="shared" si="229"/>
        <v>0</v>
      </c>
      <c r="AA350" s="32"/>
      <c r="AB350" s="264">
        <v>-28</v>
      </c>
      <c r="AC350" s="264">
        <v>-6</v>
      </c>
      <c r="AD350" s="264">
        <v>-37</v>
      </c>
      <c r="AE350" s="264">
        <v>-56</v>
      </c>
      <c r="AF350" s="264">
        <v>-49</v>
      </c>
      <c r="AG350" s="265">
        <v>22</v>
      </c>
    </row>
    <row r="351" spans="2:33" ht="15" customHeight="1" x14ac:dyDescent="0.3">
      <c r="B351" s="199">
        <v>44173</v>
      </c>
      <c r="C351" s="181"/>
      <c r="D351" s="181"/>
      <c r="E351" s="41"/>
      <c r="F351" s="41"/>
      <c r="G351" s="181"/>
      <c r="H351" s="127">
        <v>75</v>
      </c>
      <c r="I351" s="122">
        <v>18</v>
      </c>
      <c r="J351" s="123">
        <v>605</v>
      </c>
      <c r="K351" s="124">
        <v>0.40631296171927467</v>
      </c>
      <c r="L351" s="123">
        <v>73</v>
      </c>
      <c r="M351" s="124">
        <v>0.66363636363636369</v>
      </c>
      <c r="N351" s="125">
        <v>678</v>
      </c>
      <c r="O351" s="69"/>
      <c r="P351" s="69"/>
      <c r="Q351" s="123">
        <v>0</v>
      </c>
      <c r="R351" s="84">
        <f t="shared" si="188"/>
        <v>0</v>
      </c>
      <c r="S351" s="123">
        <v>0</v>
      </c>
      <c r="T351" s="84">
        <f t="shared" si="225"/>
        <v>0</v>
      </c>
      <c r="U351" s="79">
        <f t="shared" si="226"/>
        <v>0</v>
      </c>
      <c r="V351" s="123">
        <v>0</v>
      </c>
      <c r="W351" s="84">
        <f t="shared" si="227"/>
        <v>0</v>
      </c>
      <c r="X351" s="123">
        <v>0</v>
      </c>
      <c r="Y351" s="123">
        <f t="shared" si="228"/>
        <v>0</v>
      </c>
      <c r="Z351" s="114">
        <f t="shared" si="229"/>
        <v>0</v>
      </c>
      <c r="AA351" s="32"/>
      <c r="AB351" s="264">
        <v>-45</v>
      </c>
      <c r="AC351" s="264">
        <v>-24</v>
      </c>
      <c r="AD351" s="264">
        <v>-42</v>
      </c>
      <c r="AE351" s="264">
        <v>-69</v>
      </c>
      <c r="AF351" s="264">
        <v>-75</v>
      </c>
      <c r="AG351" s="265">
        <v>34</v>
      </c>
    </row>
    <row r="352" spans="2:33" ht="15" customHeight="1" x14ac:dyDescent="0.3">
      <c r="B352" s="199">
        <v>44174</v>
      </c>
      <c r="C352" s="181"/>
      <c r="D352" s="181"/>
      <c r="E352" s="41"/>
      <c r="F352" s="41"/>
      <c r="G352" s="181"/>
      <c r="H352" s="127">
        <v>82</v>
      </c>
      <c r="I352" s="122">
        <v>36</v>
      </c>
      <c r="J352" s="123">
        <v>1465</v>
      </c>
      <c r="K352" s="124">
        <v>0.98322147651006708</v>
      </c>
      <c r="L352" s="123">
        <v>106</v>
      </c>
      <c r="M352" s="124">
        <v>0.89075630252100846</v>
      </c>
      <c r="N352" s="125">
        <v>1571</v>
      </c>
      <c r="O352" s="69"/>
      <c r="P352" s="69"/>
      <c r="Q352" s="123">
        <v>619</v>
      </c>
      <c r="R352" s="84">
        <f t="shared" si="188"/>
        <v>0.98410174880763113</v>
      </c>
      <c r="S352" s="123">
        <v>148</v>
      </c>
      <c r="T352" s="84">
        <f t="shared" si="225"/>
        <v>1.3831775700934579</v>
      </c>
      <c r="U352" s="79">
        <f t="shared" si="226"/>
        <v>767</v>
      </c>
      <c r="V352" s="123">
        <v>0</v>
      </c>
      <c r="W352" s="84">
        <f t="shared" si="227"/>
        <v>0</v>
      </c>
      <c r="X352" s="123">
        <v>23</v>
      </c>
      <c r="Y352" s="123">
        <f t="shared" si="228"/>
        <v>1.7692307692307692</v>
      </c>
      <c r="Z352" s="114">
        <f t="shared" si="229"/>
        <v>23</v>
      </c>
      <c r="AA352" s="32"/>
      <c r="AB352" s="264">
        <v>-12</v>
      </c>
      <c r="AC352" s="264">
        <v>12</v>
      </c>
      <c r="AD352" s="264">
        <v>-21</v>
      </c>
      <c r="AE352" s="264">
        <v>-30</v>
      </c>
      <c r="AF352" s="264">
        <v>-15</v>
      </c>
      <c r="AG352" s="265">
        <v>8</v>
      </c>
    </row>
    <row r="353" spans="2:33" ht="15" customHeight="1" x14ac:dyDescent="0.3">
      <c r="B353" s="199">
        <v>44175</v>
      </c>
      <c r="C353" s="186"/>
      <c r="D353" s="186"/>
      <c r="E353" s="41"/>
      <c r="F353" s="41"/>
      <c r="G353" s="186"/>
      <c r="H353" s="127">
        <v>89</v>
      </c>
      <c r="I353" s="122">
        <v>27</v>
      </c>
      <c r="J353" s="123">
        <v>1478</v>
      </c>
      <c r="K353" s="124">
        <v>0.99261249160510412</v>
      </c>
      <c r="L353" s="123">
        <v>116</v>
      </c>
      <c r="M353" s="124">
        <v>1.1153846153846154</v>
      </c>
      <c r="N353" s="125">
        <v>1594</v>
      </c>
      <c r="O353" s="69"/>
      <c r="P353" s="69"/>
      <c r="Q353" s="123">
        <v>500</v>
      </c>
      <c r="R353" s="84">
        <f t="shared" si="188"/>
        <v>0.79491255961844198</v>
      </c>
      <c r="S353" s="123">
        <v>154</v>
      </c>
      <c r="T353" s="84">
        <f t="shared" si="225"/>
        <v>1.4392523364485981</v>
      </c>
      <c r="U353" s="79">
        <f t="shared" si="226"/>
        <v>654</v>
      </c>
      <c r="V353" s="123">
        <v>3</v>
      </c>
      <c r="W353" s="84">
        <f t="shared" si="227"/>
        <v>3</v>
      </c>
      <c r="X353" s="123">
        <v>4</v>
      </c>
      <c r="Y353" s="123">
        <f t="shared" si="228"/>
        <v>0.30769230769230771</v>
      </c>
      <c r="Z353" s="114">
        <f t="shared" si="229"/>
        <v>7</v>
      </c>
      <c r="AA353" s="32"/>
      <c r="AB353" s="264">
        <v>-17</v>
      </c>
      <c r="AC353" s="264">
        <v>4</v>
      </c>
      <c r="AD353" s="264">
        <v>-32</v>
      </c>
      <c r="AE353" s="264">
        <v>-36</v>
      </c>
      <c r="AF353" s="264">
        <v>-16</v>
      </c>
      <c r="AG353" s="265">
        <v>10</v>
      </c>
    </row>
    <row r="354" spans="2:33" ht="15" customHeight="1" x14ac:dyDescent="0.3">
      <c r="B354" s="199">
        <v>44176</v>
      </c>
      <c r="C354" s="186"/>
      <c r="D354" s="186"/>
      <c r="E354" s="41"/>
      <c r="F354" s="41"/>
      <c r="G354" s="186"/>
      <c r="H354" s="127">
        <v>134</v>
      </c>
      <c r="I354" s="122">
        <v>31</v>
      </c>
      <c r="J354" s="123">
        <v>1476</v>
      </c>
      <c r="K354" s="124">
        <v>0.98861352980576023</v>
      </c>
      <c r="L354" s="123">
        <v>123</v>
      </c>
      <c r="M354" s="124">
        <v>1.1081081081081081</v>
      </c>
      <c r="N354" s="125">
        <v>1599</v>
      </c>
      <c r="O354" s="69"/>
      <c r="P354" s="69"/>
      <c r="Q354" s="123">
        <v>492</v>
      </c>
      <c r="R354" s="84">
        <f t="shared" si="188"/>
        <v>0.78219395866454688</v>
      </c>
      <c r="S354" s="123">
        <v>124</v>
      </c>
      <c r="T354" s="84">
        <f t="shared" si="225"/>
        <v>1.1588785046728971</v>
      </c>
      <c r="U354" s="79">
        <f t="shared" si="226"/>
        <v>616</v>
      </c>
      <c r="V354" s="123">
        <v>8</v>
      </c>
      <c r="W354" s="84">
        <f t="shared" si="227"/>
        <v>8</v>
      </c>
      <c r="X354" s="123">
        <v>26</v>
      </c>
      <c r="Y354" s="123">
        <f t="shared" si="228"/>
        <v>2</v>
      </c>
      <c r="Z354" s="114">
        <f t="shared" si="229"/>
        <v>34</v>
      </c>
      <c r="AA354" s="32"/>
      <c r="AB354" s="264">
        <v>-22</v>
      </c>
      <c r="AC354" s="264">
        <v>6</v>
      </c>
      <c r="AD354" s="264">
        <v>-34</v>
      </c>
      <c r="AE354" s="264">
        <v>-35</v>
      </c>
      <c r="AF354" s="264">
        <v>-17</v>
      </c>
      <c r="AG354" s="265">
        <v>11</v>
      </c>
    </row>
    <row r="355" spans="2:33" ht="15" customHeight="1" x14ac:dyDescent="0.3">
      <c r="B355" s="199">
        <v>44177</v>
      </c>
      <c r="C355" s="186"/>
      <c r="D355" s="186"/>
      <c r="E355" s="41"/>
      <c r="F355" s="41"/>
      <c r="G355" s="186"/>
      <c r="H355" s="127">
        <v>114</v>
      </c>
      <c r="I355" s="122">
        <v>19</v>
      </c>
      <c r="J355" s="123">
        <v>909</v>
      </c>
      <c r="K355" s="124">
        <v>0.99127589967284624</v>
      </c>
      <c r="L355" s="123">
        <v>67</v>
      </c>
      <c r="M355" s="124">
        <v>1.2407407407407407</v>
      </c>
      <c r="N355" s="125">
        <v>976</v>
      </c>
      <c r="O355" s="69"/>
      <c r="P355" s="69"/>
      <c r="Q355" s="127">
        <v>0</v>
      </c>
      <c r="R355" s="84">
        <f t="shared" si="188"/>
        <v>0</v>
      </c>
      <c r="S355" s="127">
        <v>0</v>
      </c>
      <c r="T355" s="88">
        <f t="shared" si="225"/>
        <v>0</v>
      </c>
      <c r="U355" s="97">
        <f t="shared" si="226"/>
        <v>0</v>
      </c>
      <c r="V355" s="127">
        <v>0</v>
      </c>
      <c r="W355" s="127">
        <f t="shared" si="227"/>
        <v>0</v>
      </c>
      <c r="X355" s="127">
        <v>0</v>
      </c>
      <c r="Y355" s="123">
        <f t="shared" si="228"/>
        <v>0</v>
      </c>
      <c r="Z355" s="114">
        <f t="shared" si="229"/>
        <v>0</v>
      </c>
      <c r="AA355" s="32"/>
      <c r="AB355" s="264">
        <v>-39</v>
      </c>
      <c r="AC355" s="264">
        <v>-18</v>
      </c>
      <c r="AD355" s="264">
        <v>-40</v>
      </c>
      <c r="AE355" s="264">
        <v>-46</v>
      </c>
      <c r="AF355" s="264">
        <v>-12</v>
      </c>
      <c r="AG355" s="265">
        <v>13</v>
      </c>
    </row>
    <row r="356" spans="2:33" ht="15" customHeight="1" x14ac:dyDescent="0.3">
      <c r="B356" s="199">
        <v>44178</v>
      </c>
      <c r="C356" s="186"/>
      <c r="D356" s="186"/>
      <c r="E356" s="41"/>
      <c r="F356" s="41"/>
      <c r="G356" s="186"/>
      <c r="H356" s="127">
        <v>136</v>
      </c>
      <c r="I356" s="122">
        <v>19</v>
      </c>
      <c r="J356" s="123">
        <v>875</v>
      </c>
      <c r="K356" s="124">
        <v>0.97222222222222221</v>
      </c>
      <c r="L356" s="123">
        <v>33</v>
      </c>
      <c r="M356" s="124">
        <v>0.91666666666666663</v>
      </c>
      <c r="N356" s="125">
        <v>908</v>
      </c>
      <c r="O356" s="69"/>
      <c r="P356" s="69"/>
      <c r="Q356" s="127">
        <v>0</v>
      </c>
      <c r="R356" s="84">
        <f t="shared" ref="R356:R419" si="230">Q356/Q$68</f>
        <v>0</v>
      </c>
      <c r="S356" s="127">
        <v>0</v>
      </c>
      <c r="T356" s="88">
        <f t="shared" si="225"/>
        <v>0</v>
      </c>
      <c r="U356" s="97">
        <f t="shared" si="226"/>
        <v>0</v>
      </c>
      <c r="V356" s="127">
        <v>0</v>
      </c>
      <c r="W356" s="127">
        <f t="shared" si="227"/>
        <v>0</v>
      </c>
      <c r="X356" s="127">
        <v>0</v>
      </c>
      <c r="Y356" s="123">
        <f t="shared" si="228"/>
        <v>0</v>
      </c>
      <c r="Z356" s="114">
        <f t="shared" si="229"/>
        <v>0</v>
      </c>
      <c r="AA356" s="32"/>
      <c r="AB356" s="264">
        <v>-42</v>
      </c>
      <c r="AC356" s="264">
        <v>-25</v>
      </c>
      <c r="AD356" s="264">
        <v>-55</v>
      </c>
      <c r="AE356" s="264">
        <v>-51</v>
      </c>
      <c r="AF356" s="264">
        <v>-16</v>
      </c>
      <c r="AG356" s="265">
        <v>12</v>
      </c>
    </row>
    <row r="357" spans="2:33" ht="15" customHeight="1" x14ac:dyDescent="0.3">
      <c r="B357" s="199">
        <v>44179</v>
      </c>
      <c r="C357" s="186"/>
      <c r="D357" s="186"/>
      <c r="E357" s="41"/>
      <c r="F357" s="41"/>
      <c r="G357" s="186"/>
      <c r="H357" s="127">
        <v>115</v>
      </c>
      <c r="I357" s="122">
        <v>22</v>
      </c>
      <c r="J357" s="123">
        <v>1468</v>
      </c>
      <c r="K357" s="124">
        <v>0.98921832884097038</v>
      </c>
      <c r="L357" s="123">
        <v>95</v>
      </c>
      <c r="M357" s="124">
        <v>0.94059405940594054</v>
      </c>
      <c r="N357" s="125">
        <v>1563</v>
      </c>
      <c r="O357" s="69"/>
      <c r="P357" s="69"/>
      <c r="Q357" s="123">
        <v>703</v>
      </c>
      <c r="R357" s="84">
        <f t="shared" si="230"/>
        <v>1.1176470588235294</v>
      </c>
      <c r="S357" s="123">
        <v>117</v>
      </c>
      <c r="T357" s="84">
        <f t="shared" si="225"/>
        <v>1.0934579439252337</v>
      </c>
      <c r="U357" s="79">
        <f t="shared" si="226"/>
        <v>820</v>
      </c>
      <c r="V357" s="123">
        <v>0</v>
      </c>
      <c r="W357" s="84">
        <f t="shared" si="227"/>
        <v>0</v>
      </c>
      <c r="X357" s="123">
        <v>14</v>
      </c>
      <c r="Y357" s="123">
        <f t="shared" si="228"/>
        <v>1.0769230769230769</v>
      </c>
      <c r="Z357" s="114">
        <f t="shared" si="229"/>
        <v>14</v>
      </c>
      <c r="AA357" s="32"/>
      <c r="AB357" s="264">
        <v>-15</v>
      </c>
      <c r="AC357" s="264">
        <v>6</v>
      </c>
      <c r="AD357" s="264">
        <v>-28</v>
      </c>
      <c r="AE357" s="264">
        <v>-35</v>
      </c>
      <c r="AF357" s="264">
        <v>-16</v>
      </c>
      <c r="AG357" s="265">
        <v>10</v>
      </c>
    </row>
    <row r="358" spans="2:33" ht="15" customHeight="1" x14ac:dyDescent="0.3">
      <c r="B358" s="199">
        <v>44180</v>
      </c>
      <c r="C358" s="187"/>
      <c r="D358" s="187"/>
      <c r="E358" s="41"/>
      <c r="F358" s="41"/>
      <c r="G358" s="187"/>
      <c r="H358" s="127">
        <v>86</v>
      </c>
      <c r="I358" s="122">
        <v>29</v>
      </c>
      <c r="J358" s="123">
        <v>1475</v>
      </c>
      <c r="K358" s="124">
        <v>0.9905977165883143</v>
      </c>
      <c r="L358" s="123">
        <v>111</v>
      </c>
      <c r="M358" s="124">
        <v>1.009090909090909</v>
      </c>
      <c r="N358" s="125">
        <v>1586</v>
      </c>
      <c r="O358" s="69"/>
      <c r="P358" s="69"/>
      <c r="Q358" s="123">
        <v>653</v>
      </c>
      <c r="R358" s="84">
        <f t="shared" si="230"/>
        <v>1.0381558028616853</v>
      </c>
      <c r="S358" s="123">
        <v>133</v>
      </c>
      <c r="T358" s="84">
        <f t="shared" ref="T358:T364" si="231">S358/$S$68</f>
        <v>1.2429906542056075</v>
      </c>
      <c r="U358" s="79">
        <f t="shared" ref="U358:U364" si="232">Q358+S358</f>
        <v>786</v>
      </c>
      <c r="V358" s="123">
        <v>0</v>
      </c>
      <c r="W358" s="84">
        <f t="shared" ref="W358:W364" si="233">V358/$V$68</f>
        <v>0</v>
      </c>
      <c r="X358" s="123">
        <v>8</v>
      </c>
      <c r="Y358" s="123">
        <f t="shared" ref="Y358:Y364" si="234">X358/$X$68</f>
        <v>0.61538461538461542</v>
      </c>
      <c r="Z358" s="114">
        <f t="shared" ref="Z358:Z364" si="235">V358+X358</f>
        <v>8</v>
      </c>
      <c r="AA358" s="32"/>
      <c r="AB358" s="264">
        <v>-13</v>
      </c>
      <c r="AC358" s="264">
        <v>7</v>
      </c>
      <c r="AD358" s="264">
        <v>-22</v>
      </c>
      <c r="AE358" s="264">
        <v>-32</v>
      </c>
      <c r="AF358" s="264">
        <v>-16</v>
      </c>
      <c r="AG358" s="265">
        <v>9</v>
      </c>
    </row>
    <row r="359" spans="2:33" ht="15" customHeight="1" x14ac:dyDescent="0.3">
      <c r="B359" s="199">
        <v>44181</v>
      </c>
      <c r="C359" s="187"/>
      <c r="D359" s="187"/>
      <c r="E359" s="41"/>
      <c r="F359" s="41"/>
      <c r="G359" s="187"/>
      <c r="H359" s="127">
        <v>114</v>
      </c>
      <c r="I359" s="122">
        <v>24</v>
      </c>
      <c r="J359" s="123">
        <v>1474</v>
      </c>
      <c r="K359" s="124">
        <v>0.98926174496644292</v>
      </c>
      <c r="L359" s="123">
        <v>124</v>
      </c>
      <c r="M359" s="124">
        <v>1.0420168067226891</v>
      </c>
      <c r="N359" s="125">
        <v>1598</v>
      </c>
      <c r="O359" s="69"/>
      <c r="P359" s="69"/>
      <c r="Q359" s="123">
        <v>664</v>
      </c>
      <c r="R359" s="84">
        <f t="shared" si="230"/>
        <v>1.0556438791732909</v>
      </c>
      <c r="S359" s="123">
        <v>202</v>
      </c>
      <c r="T359" s="84">
        <f t="shared" si="231"/>
        <v>1.8878504672897196</v>
      </c>
      <c r="U359" s="79">
        <f t="shared" si="232"/>
        <v>866</v>
      </c>
      <c r="V359" s="123">
        <v>1</v>
      </c>
      <c r="W359" s="84">
        <f t="shared" si="233"/>
        <v>1</v>
      </c>
      <c r="X359" s="123">
        <v>11</v>
      </c>
      <c r="Y359" s="123">
        <f t="shared" si="234"/>
        <v>0.84615384615384615</v>
      </c>
      <c r="Z359" s="114">
        <f t="shared" si="235"/>
        <v>12</v>
      </c>
      <c r="AA359" s="32"/>
      <c r="AB359" s="264">
        <v>-13</v>
      </c>
      <c r="AC359" s="264">
        <v>8</v>
      </c>
      <c r="AD359" s="264">
        <v>-23</v>
      </c>
      <c r="AE359" s="264">
        <v>-32</v>
      </c>
      <c r="AF359" s="264">
        <v>-15</v>
      </c>
      <c r="AG359" s="265">
        <v>9</v>
      </c>
    </row>
    <row r="360" spans="2:33" ht="15" customHeight="1" x14ac:dyDescent="0.3">
      <c r="B360" s="199">
        <v>44182</v>
      </c>
      <c r="C360" s="187"/>
      <c r="D360" s="187"/>
      <c r="E360" s="41"/>
      <c r="F360" s="41"/>
      <c r="G360" s="187"/>
      <c r="H360" s="127">
        <v>155</v>
      </c>
      <c r="I360" s="122">
        <v>27</v>
      </c>
      <c r="J360" s="123">
        <v>1478</v>
      </c>
      <c r="K360" s="124">
        <v>0.99261249160510412</v>
      </c>
      <c r="L360" s="123">
        <v>118</v>
      </c>
      <c r="M360" s="124">
        <v>1.1346153846153846</v>
      </c>
      <c r="N360" s="125">
        <v>1596</v>
      </c>
      <c r="O360" s="69"/>
      <c r="P360" s="69"/>
      <c r="Q360" s="123">
        <v>570</v>
      </c>
      <c r="R360" s="84">
        <f t="shared" si="230"/>
        <v>0.90620031796502387</v>
      </c>
      <c r="S360" s="123">
        <v>195</v>
      </c>
      <c r="T360" s="84">
        <f t="shared" si="231"/>
        <v>1.8224299065420562</v>
      </c>
      <c r="U360" s="79">
        <f t="shared" si="232"/>
        <v>765</v>
      </c>
      <c r="V360" s="123">
        <v>5</v>
      </c>
      <c r="W360" s="84">
        <f t="shared" si="233"/>
        <v>5</v>
      </c>
      <c r="X360" s="123">
        <v>31</v>
      </c>
      <c r="Y360" s="123">
        <f t="shared" si="234"/>
        <v>2.3846153846153846</v>
      </c>
      <c r="Z360" s="114">
        <f t="shared" si="235"/>
        <v>36</v>
      </c>
      <c r="AA360" s="32"/>
      <c r="AB360" s="264">
        <v>-8</v>
      </c>
      <c r="AC360" s="264">
        <v>12</v>
      </c>
      <c r="AD360" s="264">
        <v>-7</v>
      </c>
      <c r="AE360" s="264">
        <v>-29</v>
      </c>
      <c r="AF360" s="264">
        <v>-16</v>
      </c>
      <c r="AG360" s="265">
        <v>8</v>
      </c>
    </row>
    <row r="361" spans="2:33" ht="15" customHeight="1" x14ac:dyDescent="0.3">
      <c r="B361" s="199">
        <v>44183</v>
      </c>
      <c r="C361" s="187"/>
      <c r="D361" s="187"/>
      <c r="E361" s="41"/>
      <c r="F361" s="41"/>
      <c r="G361" s="187"/>
      <c r="H361" s="127">
        <v>220</v>
      </c>
      <c r="I361" s="122">
        <v>26</v>
      </c>
      <c r="J361" s="123">
        <v>1479</v>
      </c>
      <c r="K361" s="124">
        <v>0.99062290689886134</v>
      </c>
      <c r="L361" s="123">
        <v>112</v>
      </c>
      <c r="M361" s="124">
        <v>1.0090090090090089</v>
      </c>
      <c r="N361" s="125">
        <v>1591</v>
      </c>
      <c r="O361" s="69"/>
      <c r="P361" s="69"/>
      <c r="Q361" s="123">
        <v>491</v>
      </c>
      <c r="R361" s="84">
        <f t="shared" si="230"/>
        <v>0.78060413354531</v>
      </c>
      <c r="S361" s="123">
        <v>150</v>
      </c>
      <c r="T361" s="84">
        <f t="shared" si="231"/>
        <v>1.4018691588785046</v>
      </c>
      <c r="U361" s="79">
        <f t="shared" si="232"/>
        <v>641</v>
      </c>
      <c r="V361" s="123">
        <v>0</v>
      </c>
      <c r="W361" s="84">
        <f t="shared" si="233"/>
        <v>0</v>
      </c>
      <c r="X361" s="123">
        <v>11</v>
      </c>
      <c r="Y361" s="123">
        <f t="shared" si="234"/>
        <v>0.84615384615384615</v>
      </c>
      <c r="Z361" s="114">
        <f t="shared" si="235"/>
        <v>11</v>
      </c>
      <c r="AA361" s="32"/>
      <c r="AB361" s="264">
        <v>-15</v>
      </c>
      <c r="AC361" s="264">
        <v>11</v>
      </c>
      <c r="AD361" s="264">
        <v>-21</v>
      </c>
      <c r="AE361" s="264">
        <v>-28</v>
      </c>
      <c r="AF361" s="264">
        <v>-16</v>
      </c>
      <c r="AG361" s="265">
        <v>9</v>
      </c>
    </row>
    <row r="362" spans="2:33" ht="15" customHeight="1" x14ac:dyDescent="0.3">
      <c r="B362" s="199">
        <v>44184</v>
      </c>
      <c r="C362" s="186"/>
      <c r="D362" s="186"/>
      <c r="E362" s="41"/>
      <c r="F362" s="41"/>
      <c r="G362" s="186"/>
      <c r="H362" s="127">
        <v>204</v>
      </c>
      <c r="I362" s="122">
        <v>13</v>
      </c>
      <c r="J362" s="123">
        <v>908</v>
      </c>
      <c r="K362" s="124">
        <v>0.99018538713195203</v>
      </c>
      <c r="L362" s="123">
        <v>65</v>
      </c>
      <c r="M362" s="124">
        <v>1.2037037037037037</v>
      </c>
      <c r="N362" s="125">
        <v>973</v>
      </c>
      <c r="O362" s="69"/>
      <c r="P362" s="69"/>
      <c r="Q362" s="127">
        <v>0</v>
      </c>
      <c r="R362" s="84">
        <f t="shared" si="230"/>
        <v>0</v>
      </c>
      <c r="S362" s="127">
        <v>0</v>
      </c>
      <c r="T362" s="88">
        <f t="shared" si="231"/>
        <v>0</v>
      </c>
      <c r="U362" s="97">
        <f t="shared" si="232"/>
        <v>0</v>
      </c>
      <c r="V362" s="127">
        <v>0</v>
      </c>
      <c r="W362" s="127">
        <f t="shared" si="233"/>
        <v>0</v>
      </c>
      <c r="X362" s="127">
        <v>0</v>
      </c>
      <c r="Y362" s="123">
        <f t="shared" si="234"/>
        <v>0</v>
      </c>
      <c r="Z362" s="114">
        <f t="shared" si="235"/>
        <v>0</v>
      </c>
      <c r="AA362" s="32"/>
      <c r="AB362" s="264">
        <v>-36</v>
      </c>
      <c r="AC362" s="264">
        <v>-15</v>
      </c>
      <c r="AD362" s="264">
        <v>-39</v>
      </c>
      <c r="AE362" s="264">
        <v>-39</v>
      </c>
      <c r="AF362" s="264">
        <v>-13</v>
      </c>
      <c r="AG362" s="265">
        <v>12</v>
      </c>
    </row>
    <row r="363" spans="2:33" ht="15" customHeight="1" x14ac:dyDescent="0.3">
      <c r="B363" s="199">
        <v>44185</v>
      </c>
      <c r="C363" s="187"/>
      <c r="D363" s="187"/>
      <c r="E363" s="41"/>
      <c r="F363" s="41"/>
      <c r="G363" s="187"/>
      <c r="H363" s="127">
        <v>215</v>
      </c>
      <c r="I363" s="122">
        <v>22</v>
      </c>
      <c r="J363" s="123">
        <v>881</v>
      </c>
      <c r="K363" s="124">
        <v>0.97888888888888892</v>
      </c>
      <c r="L363" s="123">
        <v>34</v>
      </c>
      <c r="M363" s="124">
        <v>0.94444444444444442</v>
      </c>
      <c r="N363" s="125">
        <v>915</v>
      </c>
      <c r="O363" s="69"/>
      <c r="P363" s="69"/>
      <c r="Q363" s="127">
        <v>0</v>
      </c>
      <c r="R363" s="84">
        <f t="shared" si="230"/>
        <v>0</v>
      </c>
      <c r="S363" s="127">
        <v>0</v>
      </c>
      <c r="T363" s="88">
        <f t="shared" si="231"/>
        <v>0</v>
      </c>
      <c r="U363" s="97">
        <f t="shared" si="232"/>
        <v>0</v>
      </c>
      <c r="V363" s="127">
        <v>0</v>
      </c>
      <c r="W363" s="127">
        <f t="shared" si="233"/>
        <v>0</v>
      </c>
      <c r="X363" s="127">
        <v>0</v>
      </c>
      <c r="Y363" s="123">
        <f t="shared" si="234"/>
        <v>0</v>
      </c>
      <c r="Z363" s="114">
        <f t="shared" si="235"/>
        <v>0</v>
      </c>
      <c r="AA363" s="32"/>
      <c r="AB363" s="264">
        <v>-34</v>
      </c>
      <c r="AC363" s="264">
        <v>-17</v>
      </c>
      <c r="AD363" s="264">
        <v>-36</v>
      </c>
      <c r="AE363" s="264">
        <v>-42</v>
      </c>
      <c r="AF363" s="264">
        <v>-13</v>
      </c>
      <c r="AG363" s="265">
        <v>11</v>
      </c>
    </row>
    <row r="364" spans="2:33" ht="15" customHeight="1" x14ac:dyDescent="0.3">
      <c r="B364" s="199">
        <v>44186</v>
      </c>
      <c r="C364" s="187"/>
      <c r="D364" s="187"/>
      <c r="E364" s="41"/>
      <c r="F364" s="41"/>
      <c r="G364" s="187"/>
      <c r="H364" s="127">
        <v>181</v>
      </c>
      <c r="I364" s="122">
        <v>30</v>
      </c>
      <c r="J364" s="123">
        <v>1469</v>
      </c>
      <c r="K364" s="124">
        <v>0.98989218328840967</v>
      </c>
      <c r="L364" s="123">
        <v>100</v>
      </c>
      <c r="M364" s="124">
        <v>0.99009900990099009</v>
      </c>
      <c r="N364" s="125">
        <v>1569</v>
      </c>
      <c r="O364" s="69"/>
      <c r="P364" s="69"/>
      <c r="Q364" s="123">
        <v>1370</v>
      </c>
      <c r="R364" s="84">
        <f t="shared" si="230"/>
        <v>2.1780604133545309</v>
      </c>
      <c r="S364" s="123">
        <v>193</v>
      </c>
      <c r="T364" s="84">
        <f t="shared" si="231"/>
        <v>1.8037383177570094</v>
      </c>
      <c r="U364" s="79">
        <f t="shared" si="232"/>
        <v>1563</v>
      </c>
      <c r="V364" s="123">
        <v>0</v>
      </c>
      <c r="W364" s="84">
        <f t="shared" si="233"/>
        <v>0</v>
      </c>
      <c r="X364" s="123">
        <v>6</v>
      </c>
      <c r="Y364" s="123">
        <f t="shared" si="234"/>
        <v>0.46153846153846156</v>
      </c>
      <c r="Z364" s="114">
        <f t="shared" si="235"/>
        <v>6</v>
      </c>
      <c r="AA364" s="32"/>
      <c r="AB364" s="264">
        <v>-1</v>
      </c>
      <c r="AC364" s="264">
        <v>24</v>
      </c>
      <c r="AD364" s="264">
        <v>-12</v>
      </c>
      <c r="AE364" s="264">
        <v>-32</v>
      </c>
      <c r="AF364" s="264">
        <v>-30</v>
      </c>
      <c r="AG364" s="265">
        <v>11</v>
      </c>
    </row>
    <row r="365" spans="2:33" ht="15" customHeight="1" x14ac:dyDescent="0.3">
      <c r="B365" s="199">
        <v>44187</v>
      </c>
      <c r="C365" s="188"/>
      <c r="D365" s="188"/>
      <c r="E365" s="41"/>
      <c r="F365" s="41"/>
      <c r="G365" s="188"/>
      <c r="H365" s="127">
        <v>139</v>
      </c>
      <c r="I365" s="122">
        <v>25</v>
      </c>
      <c r="J365" s="123">
        <v>1478</v>
      </c>
      <c r="K365" s="124">
        <v>0.99261249160510412</v>
      </c>
      <c r="L365" s="123">
        <v>112</v>
      </c>
      <c r="M365" s="124">
        <v>1.0181818181818181</v>
      </c>
      <c r="N365" s="125">
        <v>1590</v>
      </c>
      <c r="O365" s="69"/>
      <c r="P365" s="69"/>
      <c r="Q365" s="123">
        <v>914</v>
      </c>
      <c r="R365" s="84">
        <f t="shared" si="230"/>
        <v>1.4531001589825119</v>
      </c>
      <c r="S365" s="123">
        <v>186</v>
      </c>
      <c r="T365" s="84">
        <f t="shared" ref="T365:T371" si="236">S365/$S$68</f>
        <v>1.7383177570093458</v>
      </c>
      <c r="U365" s="79">
        <f t="shared" ref="U365:U371" si="237">Q365+S365</f>
        <v>1100</v>
      </c>
      <c r="V365" s="123">
        <v>0</v>
      </c>
      <c r="W365" s="84">
        <f t="shared" ref="W365:W371" si="238">V365/$V$68</f>
        <v>0</v>
      </c>
      <c r="X365" s="123">
        <v>21</v>
      </c>
      <c r="Y365" s="123">
        <f t="shared" ref="Y365:Y371" si="239">X365/$X$68</f>
        <v>1.6153846153846154</v>
      </c>
      <c r="Z365" s="114">
        <f t="shared" ref="Z365:Z371" si="240">V365+X365</f>
        <v>21</v>
      </c>
      <c r="AA365" s="32"/>
      <c r="AB365" s="264">
        <v>2</v>
      </c>
      <c r="AC365" s="264">
        <v>27</v>
      </c>
      <c r="AD365" s="264">
        <v>0</v>
      </c>
      <c r="AE365" s="264">
        <v>-29</v>
      </c>
      <c r="AF365" s="264">
        <v>-32</v>
      </c>
      <c r="AG365" s="265">
        <v>10</v>
      </c>
    </row>
    <row r="366" spans="2:33" ht="15" customHeight="1" x14ac:dyDescent="0.3">
      <c r="B366" s="199">
        <v>44188</v>
      </c>
      <c r="C366" s="188"/>
      <c r="D366" s="188"/>
      <c r="E366" s="41"/>
      <c r="F366" s="41"/>
      <c r="G366" s="188"/>
      <c r="H366" s="127">
        <v>178</v>
      </c>
      <c r="I366" s="122">
        <v>35</v>
      </c>
      <c r="J366" s="123">
        <v>1477</v>
      </c>
      <c r="K366" s="124">
        <v>0.99127516778523495</v>
      </c>
      <c r="L366" s="123">
        <v>112</v>
      </c>
      <c r="M366" s="124">
        <v>0.94117647058823528</v>
      </c>
      <c r="N366" s="125">
        <v>1589</v>
      </c>
      <c r="O366" s="69"/>
      <c r="P366" s="69"/>
      <c r="Q366" s="123">
        <v>997</v>
      </c>
      <c r="R366" s="84">
        <f t="shared" si="230"/>
        <v>1.5850556438791732</v>
      </c>
      <c r="S366" s="123">
        <v>216</v>
      </c>
      <c r="T366" s="84">
        <f t="shared" si="236"/>
        <v>2.0186915887850465</v>
      </c>
      <c r="U366" s="79">
        <f t="shared" si="237"/>
        <v>1213</v>
      </c>
      <c r="V366" s="123">
        <v>4</v>
      </c>
      <c r="W366" s="84">
        <f t="shared" si="238"/>
        <v>4</v>
      </c>
      <c r="X366" s="123">
        <v>26</v>
      </c>
      <c r="Y366" s="123">
        <f t="shared" si="239"/>
        <v>2</v>
      </c>
      <c r="Z366" s="114">
        <f t="shared" si="240"/>
        <v>30</v>
      </c>
      <c r="AA366" s="32"/>
      <c r="AB366" s="264">
        <v>3</v>
      </c>
      <c r="AC366" s="264">
        <v>41</v>
      </c>
      <c r="AD366" s="264">
        <v>-7</v>
      </c>
      <c r="AE366" s="264">
        <v>-30</v>
      </c>
      <c r="AF366" s="264">
        <v>-35</v>
      </c>
      <c r="AG366" s="265">
        <v>10</v>
      </c>
    </row>
    <row r="367" spans="2:33" ht="15" customHeight="1" x14ac:dyDescent="0.3">
      <c r="B367" s="199">
        <v>44189</v>
      </c>
      <c r="C367" s="188"/>
      <c r="D367" s="188"/>
      <c r="E367" s="41"/>
      <c r="F367" s="41"/>
      <c r="G367" s="188"/>
      <c r="H367" s="127">
        <v>156</v>
      </c>
      <c r="I367" s="122">
        <v>19</v>
      </c>
      <c r="J367" s="123">
        <v>1350</v>
      </c>
      <c r="K367" s="124">
        <v>0.9066487575554063</v>
      </c>
      <c r="L367" s="123">
        <v>29</v>
      </c>
      <c r="M367" s="124">
        <v>0.27884615384615385</v>
      </c>
      <c r="N367" s="125">
        <v>1379</v>
      </c>
      <c r="O367" s="69"/>
      <c r="P367" s="69"/>
      <c r="Q367" s="123">
        <v>105</v>
      </c>
      <c r="R367" s="84">
        <f t="shared" si="230"/>
        <v>0.16693163751987281</v>
      </c>
      <c r="S367" s="123">
        <v>77</v>
      </c>
      <c r="T367" s="84">
        <f t="shared" si="236"/>
        <v>0.71962616822429903</v>
      </c>
      <c r="U367" s="79">
        <f t="shared" si="237"/>
        <v>182</v>
      </c>
      <c r="V367" s="123">
        <v>0</v>
      </c>
      <c r="W367" s="84">
        <f t="shared" si="238"/>
        <v>0</v>
      </c>
      <c r="X367" s="123">
        <v>1</v>
      </c>
      <c r="Y367" s="123">
        <f t="shared" si="239"/>
        <v>7.6923076923076927E-2</v>
      </c>
      <c r="Z367" s="114">
        <f t="shared" si="240"/>
        <v>1</v>
      </c>
      <c r="AA367" s="32"/>
      <c r="AB367" s="264">
        <v>-16</v>
      </c>
      <c r="AC367" s="264">
        <v>19</v>
      </c>
      <c r="AD367" s="264">
        <v>-9</v>
      </c>
      <c r="AE367" s="264">
        <v>-49</v>
      </c>
      <c r="AF367" s="264">
        <v>-64</v>
      </c>
      <c r="AG367" s="265">
        <v>16</v>
      </c>
    </row>
    <row r="368" spans="2:33" ht="15" customHeight="1" x14ac:dyDescent="0.3">
      <c r="B368" s="199">
        <v>44190</v>
      </c>
      <c r="C368" s="188"/>
      <c r="D368" s="188"/>
      <c r="E368" s="41"/>
      <c r="F368" s="41"/>
      <c r="G368" s="188"/>
      <c r="H368" s="127">
        <v>102</v>
      </c>
      <c r="I368" s="122">
        <v>10</v>
      </c>
      <c r="J368" s="123">
        <v>791</v>
      </c>
      <c r="K368" s="124">
        <v>0.52980576021433357</v>
      </c>
      <c r="L368" s="123">
        <v>6</v>
      </c>
      <c r="M368" s="124">
        <v>5.4054054054054057E-2</v>
      </c>
      <c r="N368" s="125">
        <v>797</v>
      </c>
      <c r="O368" s="69"/>
      <c r="P368" s="69"/>
      <c r="Q368" s="127">
        <v>0</v>
      </c>
      <c r="R368" s="84">
        <f t="shared" si="230"/>
        <v>0</v>
      </c>
      <c r="S368" s="127">
        <v>0</v>
      </c>
      <c r="T368" s="88">
        <f t="shared" si="236"/>
        <v>0</v>
      </c>
      <c r="U368" s="97">
        <f t="shared" si="237"/>
        <v>0</v>
      </c>
      <c r="V368" s="127">
        <v>0</v>
      </c>
      <c r="W368" s="127">
        <f t="shared" si="238"/>
        <v>0</v>
      </c>
      <c r="X368" s="127">
        <v>0</v>
      </c>
      <c r="Y368" s="123">
        <f t="shared" si="239"/>
        <v>0</v>
      </c>
      <c r="Z368" s="114">
        <f t="shared" si="240"/>
        <v>0</v>
      </c>
      <c r="AA368" s="32"/>
      <c r="AB368" s="264">
        <v>-77</v>
      </c>
      <c r="AC368" s="264">
        <v>-84</v>
      </c>
      <c r="AD368" s="264">
        <v>-26</v>
      </c>
      <c r="AE368" s="264">
        <v>-76</v>
      </c>
      <c r="AF368" s="264">
        <v>-86</v>
      </c>
      <c r="AG368" s="265">
        <v>30</v>
      </c>
    </row>
    <row r="369" spans="2:33" ht="15" customHeight="1" x14ac:dyDescent="0.3">
      <c r="B369" s="199">
        <v>44191</v>
      </c>
      <c r="C369" s="188"/>
      <c r="D369" s="188"/>
      <c r="E369" s="41"/>
      <c r="F369" s="41"/>
      <c r="G369" s="188"/>
      <c r="H369" s="127">
        <v>164</v>
      </c>
      <c r="I369" s="122">
        <v>22</v>
      </c>
      <c r="J369" s="123">
        <v>900</v>
      </c>
      <c r="K369" s="124">
        <v>0.98146128680479827</v>
      </c>
      <c r="L369" s="123">
        <v>45</v>
      </c>
      <c r="M369" s="124">
        <v>0.83333333333333337</v>
      </c>
      <c r="N369" s="125">
        <v>945</v>
      </c>
      <c r="O369" s="69"/>
      <c r="P369" s="69"/>
      <c r="Q369" s="127">
        <v>0</v>
      </c>
      <c r="R369" s="84">
        <f t="shared" si="230"/>
        <v>0</v>
      </c>
      <c r="S369" s="127">
        <v>0</v>
      </c>
      <c r="T369" s="88">
        <f t="shared" si="236"/>
        <v>0</v>
      </c>
      <c r="U369" s="97">
        <f t="shared" si="237"/>
        <v>0</v>
      </c>
      <c r="V369" s="127">
        <v>0</v>
      </c>
      <c r="W369" s="127">
        <f t="shared" si="238"/>
        <v>0</v>
      </c>
      <c r="X369" s="127">
        <v>0</v>
      </c>
      <c r="Y369" s="123">
        <f t="shared" si="239"/>
        <v>0</v>
      </c>
      <c r="Z369" s="114">
        <f t="shared" si="240"/>
        <v>0</v>
      </c>
      <c r="AA369" s="32"/>
      <c r="AB369" s="264">
        <v>-44</v>
      </c>
      <c r="AC369" s="264">
        <v>-31</v>
      </c>
      <c r="AD369" s="264">
        <v>-17</v>
      </c>
      <c r="AE369" s="264">
        <v>-47</v>
      </c>
      <c r="AF369" s="264">
        <v>-32</v>
      </c>
      <c r="AG369" s="264">
        <v>14</v>
      </c>
    </row>
    <row r="370" spans="2:33" ht="15" customHeight="1" x14ac:dyDescent="0.3">
      <c r="B370" s="199">
        <v>44192</v>
      </c>
      <c r="C370" s="188"/>
      <c r="D370" s="188"/>
      <c r="E370" s="41"/>
      <c r="F370" s="41"/>
      <c r="G370" s="188"/>
      <c r="H370" s="127">
        <v>199</v>
      </c>
      <c r="I370" s="122">
        <v>24</v>
      </c>
      <c r="J370" s="123">
        <v>888</v>
      </c>
      <c r="K370" s="124">
        <v>0.98666666666666669</v>
      </c>
      <c r="L370" s="123">
        <v>29</v>
      </c>
      <c r="M370" s="124">
        <v>0.80555555555555558</v>
      </c>
      <c r="N370" s="125">
        <v>917</v>
      </c>
      <c r="O370" s="69"/>
      <c r="P370" s="69"/>
      <c r="Q370" s="127">
        <v>0</v>
      </c>
      <c r="R370" s="84">
        <f t="shared" si="230"/>
        <v>0</v>
      </c>
      <c r="S370" s="127">
        <v>0</v>
      </c>
      <c r="T370" s="88">
        <f t="shared" si="236"/>
        <v>0</v>
      </c>
      <c r="U370" s="97">
        <f t="shared" si="237"/>
        <v>0</v>
      </c>
      <c r="V370" s="127">
        <v>0</v>
      </c>
      <c r="W370" s="127">
        <f t="shared" si="238"/>
        <v>0</v>
      </c>
      <c r="X370" s="127">
        <v>0</v>
      </c>
      <c r="Y370" s="123">
        <f t="shared" si="239"/>
        <v>0</v>
      </c>
      <c r="Z370" s="114">
        <f t="shared" si="240"/>
        <v>0</v>
      </c>
      <c r="AA370" s="32"/>
      <c r="AB370" s="264">
        <v>-45</v>
      </c>
      <c r="AC370" s="264">
        <v>-32</v>
      </c>
      <c r="AD370" s="264">
        <v>-43</v>
      </c>
      <c r="AE370" s="264">
        <v>-49</v>
      </c>
      <c r="AF370" s="264">
        <v>-19</v>
      </c>
      <c r="AG370" s="264">
        <v>12</v>
      </c>
    </row>
    <row r="371" spans="2:33" ht="15" customHeight="1" x14ac:dyDescent="0.3">
      <c r="B371" s="199">
        <v>44193</v>
      </c>
      <c r="C371" s="188"/>
      <c r="D371" s="188"/>
      <c r="E371" s="41"/>
      <c r="F371" s="41"/>
      <c r="G371" s="188"/>
      <c r="H371" s="127">
        <v>168</v>
      </c>
      <c r="I371" s="122">
        <v>20</v>
      </c>
      <c r="J371" s="123">
        <v>1471</v>
      </c>
      <c r="K371" s="124">
        <v>0.99123989218328845</v>
      </c>
      <c r="L371" s="123">
        <v>86</v>
      </c>
      <c r="M371" s="124">
        <v>0.85148514851485146</v>
      </c>
      <c r="N371" s="125">
        <v>1557</v>
      </c>
      <c r="O371" s="69"/>
      <c r="P371" s="69"/>
      <c r="Q371" s="123">
        <v>899</v>
      </c>
      <c r="R371" s="84">
        <f t="shared" si="230"/>
        <v>1.4292527821939587</v>
      </c>
      <c r="S371" s="123">
        <v>281</v>
      </c>
      <c r="T371" s="84">
        <f t="shared" si="236"/>
        <v>2.6261682242990654</v>
      </c>
      <c r="U371" s="79">
        <f t="shared" si="237"/>
        <v>1180</v>
      </c>
      <c r="V371" s="123">
        <v>0</v>
      </c>
      <c r="W371" s="84">
        <f t="shared" si="238"/>
        <v>0</v>
      </c>
      <c r="X371" s="123">
        <v>18</v>
      </c>
      <c r="Y371" s="123">
        <f t="shared" si="239"/>
        <v>1.3846153846153846</v>
      </c>
      <c r="Z371" s="114">
        <f t="shared" si="240"/>
        <v>18</v>
      </c>
      <c r="AA371" s="32"/>
      <c r="AB371" s="264">
        <v>-8</v>
      </c>
      <c r="AC371" s="264">
        <v>11</v>
      </c>
      <c r="AD371" s="264">
        <v>-15</v>
      </c>
      <c r="AE371" s="264">
        <v>-40</v>
      </c>
      <c r="AF371" s="264">
        <v>-42</v>
      </c>
      <c r="AG371" s="264">
        <v>16</v>
      </c>
    </row>
    <row r="372" spans="2:33" ht="15" customHeight="1" x14ac:dyDescent="0.3">
      <c r="B372" s="199">
        <v>44194</v>
      </c>
      <c r="C372" s="189"/>
      <c r="D372" s="189"/>
      <c r="E372" s="41"/>
      <c r="F372" s="41"/>
      <c r="G372" s="189"/>
      <c r="H372" s="127">
        <v>123</v>
      </c>
      <c r="I372" s="122">
        <v>15</v>
      </c>
      <c r="J372" s="123">
        <v>1478</v>
      </c>
      <c r="K372" s="124">
        <v>0.99261249160510412</v>
      </c>
      <c r="L372" s="123">
        <v>100</v>
      </c>
      <c r="M372" s="124">
        <v>0.90909090909090906</v>
      </c>
      <c r="N372" s="125">
        <v>1578</v>
      </c>
      <c r="O372" s="69"/>
      <c r="P372" s="69"/>
      <c r="Q372" s="123">
        <v>1462</v>
      </c>
      <c r="R372" s="84">
        <f t="shared" si="230"/>
        <v>2.3243243243243241</v>
      </c>
      <c r="S372" s="123">
        <v>364</v>
      </c>
      <c r="T372" s="84">
        <f t="shared" ref="T372:T378" si="241">S372/$S$68</f>
        <v>3.4018691588785046</v>
      </c>
      <c r="U372" s="79">
        <f t="shared" ref="U372:U378" si="242">Q372+S372</f>
        <v>1826</v>
      </c>
      <c r="V372" s="123">
        <v>2</v>
      </c>
      <c r="W372" s="84">
        <f t="shared" ref="W372:W378" si="243">V372/$V$68</f>
        <v>2</v>
      </c>
      <c r="X372" s="123">
        <v>6</v>
      </c>
      <c r="Y372" s="123">
        <f t="shared" ref="Y372:Y378" si="244">X372/$X$68</f>
        <v>0.46153846153846156</v>
      </c>
      <c r="Z372" s="114">
        <f t="shared" ref="Z372:Z378" si="245">V372+X372</f>
        <v>8</v>
      </c>
      <c r="AA372" s="32"/>
      <c r="AB372" s="264">
        <v>-7</v>
      </c>
      <c r="AC372" s="264">
        <v>13</v>
      </c>
      <c r="AD372" s="264">
        <v>-14</v>
      </c>
      <c r="AE372" s="264">
        <v>-39</v>
      </c>
      <c r="AF372" s="264">
        <v>-42</v>
      </c>
      <c r="AG372" s="264">
        <v>16</v>
      </c>
    </row>
    <row r="373" spans="2:33" ht="15" customHeight="1" x14ac:dyDescent="0.3">
      <c r="B373" s="199">
        <v>44195</v>
      </c>
      <c r="C373" s="189"/>
      <c r="D373" s="189"/>
      <c r="E373" s="41"/>
      <c r="F373" s="41"/>
      <c r="G373" s="189"/>
      <c r="H373" s="127">
        <v>155</v>
      </c>
      <c r="I373" s="122">
        <v>26</v>
      </c>
      <c r="J373" s="123">
        <v>1479</v>
      </c>
      <c r="K373" s="124">
        <v>0.99261744966442955</v>
      </c>
      <c r="L373" s="123">
        <v>99</v>
      </c>
      <c r="M373" s="124">
        <v>0.83193277310924374</v>
      </c>
      <c r="N373" s="125">
        <v>1578</v>
      </c>
      <c r="O373" s="69"/>
      <c r="P373" s="69"/>
      <c r="Q373" s="123">
        <v>1784</v>
      </c>
      <c r="R373" s="84">
        <f t="shared" si="230"/>
        <v>2.8362480127186012</v>
      </c>
      <c r="S373" s="123">
        <v>517</v>
      </c>
      <c r="T373" s="84">
        <f t="shared" si="241"/>
        <v>4.8317757009345792</v>
      </c>
      <c r="U373" s="79">
        <f t="shared" si="242"/>
        <v>2301</v>
      </c>
      <c r="V373" s="123">
        <v>0</v>
      </c>
      <c r="W373" s="84">
        <f t="shared" si="243"/>
        <v>0</v>
      </c>
      <c r="X373" s="123">
        <v>6</v>
      </c>
      <c r="Y373" s="123">
        <f t="shared" si="244"/>
        <v>0.46153846153846156</v>
      </c>
      <c r="Z373" s="114">
        <f t="shared" si="245"/>
        <v>6</v>
      </c>
      <c r="AA373" s="32"/>
      <c r="AB373" s="264">
        <v>-1</v>
      </c>
      <c r="AC373" s="264">
        <v>35</v>
      </c>
      <c r="AD373" s="264">
        <v>4</v>
      </c>
      <c r="AE373" s="264">
        <v>-35</v>
      </c>
      <c r="AF373" s="264">
        <v>-41</v>
      </c>
      <c r="AG373" s="264">
        <v>13</v>
      </c>
    </row>
    <row r="374" spans="2:33" ht="15" customHeight="1" x14ac:dyDescent="0.3">
      <c r="B374" s="199">
        <v>44196</v>
      </c>
      <c r="C374" s="205">
        <v>43906</v>
      </c>
      <c r="D374" s="189"/>
      <c r="E374" s="41"/>
      <c r="F374" s="41"/>
      <c r="G374" s="189"/>
      <c r="H374" s="127">
        <v>125</v>
      </c>
      <c r="I374" s="122">
        <v>17</v>
      </c>
      <c r="J374" s="123">
        <v>1418</v>
      </c>
      <c r="K374" s="124">
        <v>0.95231699126930824</v>
      </c>
      <c r="L374" s="123">
        <v>36</v>
      </c>
      <c r="M374" s="124">
        <v>0.34615384615384615</v>
      </c>
      <c r="N374" s="125">
        <v>1454</v>
      </c>
      <c r="O374" s="69"/>
      <c r="P374" s="69"/>
      <c r="Q374" s="123">
        <v>1015</v>
      </c>
      <c r="R374" s="84">
        <f t="shared" si="230"/>
        <v>1.6136724960254372</v>
      </c>
      <c r="S374" s="123">
        <v>387</v>
      </c>
      <c r="T374" s="84">
        <f t="shared" si="241"/>
        <v>3.6168224299065419</v>
      </c>
      <c r="U374" s="79">
        <f t="shared" si="242"/>
        <v>1402</v>
      </c>
      <c r="V374" s="123">
        <v>0</v>
      </c>
      <c r="W374" s="84">
        <f t="shared" si="243"/>
        <v>0</v>
      </c>
      <c r="X374" s="123">
        <v>0</v>
      </c>
      <c r="Y374" s="123">
        <f t="shared" si="244"/>
        <v>0</v>
      </c>
      <c r="Z374" s="114">
        <f t="shared" si="245"/>
        <v>0</v>
      </c>
      <c r="AA374" s="32"/>
      <c r="AB374" s="264">
        <v>-19</v>
      </c>
      <c r="AC374" s="264">
        <v>29</v>
      </c>
      <c r="AD374" s="264">
        <v>-19</v>
      </c>
      <c r="AE374" s="264">
        <v>-51</v>
      </c>
      <c r="AF374" s="264">
        <v>-57</v>
      </c>
      <c r="AG374" s="264">
        <v>19</v>
      </c>
    </row>
    <row r="375" spans="2:33" ht="15" customHeight="1" x14ac:dyDescent="0.3">
      <c r="B375" s="199">
        <v>44197</v>
      </c>
      <c r="C375" s="189"/>
      <c r="D375" s="189"/>
      <c r="E375" s="41"/>
      <c r="F375" s="41"/>
      <c r="G375" s="189"/>
      <c r="H375" s="127">
        <v>151</v>
      </c>
      <c r="I375" s="122">
        <v>14</v>
      </c>
      <c r="J375" s="123">
        <v>823</v>
      </c>
      <c r="K375" s="124">
        <v>0.55123911587407903</v>
      </c>
      <c r="L375" s="123">
        <v>3</v>
      </c>
      <c r="M375" s="124">
        <v>2.7027027027027029E-2</v>
      </c>
      <c r="N375" s="125">
        <v>556</v>
      </c>
      <c r="O375" s="69"/>
      <c r="P375" s="69"/>
      <c r="Q375" s="127">
        <v>0</v>
      </c>
      <c r="R375" s="84">
        <f t="shared" si="230"/>
        <v>0</v>
      </c>
      <c r="S375" s="127">
        <v>0</v>
      </c>
      <c r="T375" s="84">
        <f t="shared" si="241"/>
        <v>0</v>
      </c>
      <c r="U375" s="79">
        <f t="shared" si="242"/>
        <v>0</v>
      </c>
      <c r="V375" s="127">
        <v>0</v>
      </c>
      <c r="W375" s="127">
        <f t="shared" si="243"/>
        <v>0</v>
      </c>
      <c r="X375" s="127">
        <v>0</v>
      </c>
      <c r="Y375" s="123">
        <f t="shared" si="244"/>
        <v>0</v>
      </c>
      <c r="Z375" s="114">
        <f t="shared" si="245"/>
        <v>0</v>
      </c>
      <c r="AA375" s="32"/>
      <c r="AB375" s="264">
        <v>-83</v>
      </c>
      <c r="AC375" s="264">
        <v>-87</v>
      </c>
      <c r="AD375" s="264">
        <v>-51</v>
      </c>
      <c r="AE375" s="264">
        <v>-81</v>
      </c>
      <c r="AF375" s="264">
        <v>-87</v>
      </c>
      <c r="AG375" s="264">
        <v>40</v>
      </c>
    </row>
    <row r="376" spans="2:33" ht="15" customHeight="1" x14ac:dyDescent="0.3">
      <c r="B376" s="199">
        <v>44198</v>
      </c>
      <c r="C376" s="189"/>
      <c r="D376" s="189"/>
      <c r="E376" s="41"/>
      <c r="F376" s="41"/>
      <c r="G376" s="189"/>
      <c r="H376" s="127">
        <v>204</v>
      </c>
      <c r="I376" s="122">
        <v>13</v>
      </c>
      <c r="J376" s="123">
        <v>900</v>
      </c>
      <c r="K376" s="124">
        <v>0.98146128680479827</v>
      </c>
      <c r="L376" s="123">
        <v>37</v>
      </c>
      <c r="M376" s="124">
        <v>0.68518518518518523</v>
      </c>
      <c r="N376" s="125">
        <v>1566</v>
      </c>
      <c r="O376" s="69"/>
      <c r="P376" s="69"/>
      <c r="Q376" s="127">
        <v>0</v>
      </c>
      <c r="R376" s="84">
        <f t="shared" si="230"/>
        <v>0</v>
      </c>
      <c r="S376" s="127">
        <v>0</v>
      </c>
      <c r="T376" s="88">
        <f t="shared" si="241"/>
        <v>0</v>
      </c>
      <c r="U376" s="97">
        <f t="shared" si="242"/>
        <v>0</v>
      </c>
      <c r="V376" s="127">
        <v>0</v>
      </c>
      <c r="W376" s="127">
        <f t="shared" si="243"/>
        <v>0</v>
      </c>
      <c r="X376" s="127">
        <v>0</v>
      </c>
      <c r="Y376" s="123">
        <f t="shared" si="244"/>
        <v>0</v>
      </c>
      <c r="Z376" s="114">
        <f t="shared" si="245"/>
        <v>0</v>
      </c>
      <c r="AA376" s="32"/>
      <c r="AB376" s="264">
        <v>-58</v>
      </c>
      <c r="AC376" s="264">
        <v>-36</v>
      </c>
      <c r="AD376" s="264">
        <v>-42</v>
      </c>
      <c r="AE376" s="264">
        <v>-54</v>
      </c>
      <c r="AF376" s="264">
        <v>-36</v>
      </c>
      <c r="AG376" s="264">
        <v>20</v>
      </c>
    </row>
    <row r="377" spans="2:33" ht="15" customHeight="1" x14ac:dyDescent="0.3">
      <c r="B377" s="199">
        <v>44199</v>
      </c>
      <c r="C377" s="189"/>
      <c r="D377" s="189"/>
      <c r="E377" s="41"/>
      <c r="F377" s="41"/>
      <c r="G377" s="189"/>
      <c r="H377" s="127">
        <v>232</v>
      </c>
      <c r="I377" s="122">
        <v>23</v>
      </c>
      <c r="J377" s="123">
        <v>891</v>
      </c>
      <c r="K377" s="124">
        <v>0.99</v>
      </c>
      <c r="L377" s="123">
        <v>33</v>
      </c>
      <c r="M377" s="124">
        <v>0.91666666666666663</v>
      </c>
      <c r="N377" s="125">
        <v>924</v>
      </c>
      <c r="O377" s="69"/>
      <c r="P377" s="69"/>
      <c r="Q377" s="127">
        <v>0</v>
      </c>
      <c r="R377" s="84">
        <f t="shared" si="230"/>
        <v>0</v>
      </c>
      <c r="S377" s="127">
        <v>0</v>
      </c>
      <c r="T377" s="88">
        <f t="shared" si="241"/>
        <v>0</v>
      </c>
      <c r="U377" s="97">
        <f t="shared" si="242"/>
        <v>0</v>
      </c>
      <c r="V377" s="127">
        <v>0</v>
      </c>
      <c r="W377" s="127">
        <f t="shared" si="243"/>
        <v>0</v>
      </c>
      <c r="X377" s="127">
        <v>0</v>
      </c>
      <c r="Y377" s="123">
        <f t="shared" si="244"/>
        <v>0</v>
      </c>
      <c r="Z377" s="114">
        <f t="shared" si="245"/>
        <v>0</v>
      </c>
      <c r="AA377" s="32"/>
      <c r="AB377" s="264">
        <v>-54</v>
      </c>
      <c r="AC377" s="264">
        <v>-36</v>
      </c>
      <c r="AD377" s="264">
        <v>-48</v>
      </c>
      <c r="AE377" s="264">
        <v>-48</v>
      </c>
      <c r="AF377" s="264">
        <v>-22</v>
      </c>
      <c r="AG377" s="264">
        <v>15</v>
      </c>
    </row>
    <row r="378" spans="2:33" ht="15" customHeight="1" x14ac:dyDescent="0.3">
      <c r="B378" s="199">
        <v>44200</v>
      </c>
      <c r="C378" s="189"/>
      <c r="D378" s="189"/>
      <c r="E378" s="41"/>
      <c r="F378" s="41"/>
      <c r="G378" s="189"/>
      <c r="H378" s="127">
        <v>184</v>
      </c>
      <c r="I378" s="122">
        <v>21</v>
      </c>
      <c r="J378" s="123">
        <v>1480</v>
      </c>
      <c r="K378" s="124">
        <v>0.99730458221024254</v>
      </c>
      <c r="L378" s="123">
        <v>103</v>
      </c>
      <c r="M378" s="124">
        <v>1.0198019801980198</v>
      </c>
      <c r="N378" s="125">
        <v>1583</v>
      </c>
      <c r="O378" s="69"/>
      <c r="P378" s="69"/>
      <c r="Q378" s="123">
        <v>390</v>
      </c>
      <c r="R378" s="84">
        <f t="shared" si="230"/>
        <v>0.62003179650238471</v>
      </c>
      <c r="S378" s="123">
        <v>51</v>
      </c>
      <c r="T378" s="84">
        <f t="shared" si="241"/>
        <v>0.47663551401869159</v>
      </c>
      <c r="U378" s="79">
        <f t="shared" si="242"/>
        <v>441</v>
      </c>
      <c r="V378" s="123">
        <v>15</v>
      </c>
      <c r="W378" s="84">
        <f t="shared" si="243"/>
        <v>15</v>
      </c>
      <c r="X378" s="123">
        <v>41</v>
      </c>
      <c r="Y378" s="123">
        <f t="shared" si="244"/>
        <v>3.1538461538461537</v>
      </c>
      <c r="Z378" s="114">
        <f t="shared" si="245"/>
        <v>56</v>
      </c>
      <c r="AA378" s="32"/>
      <c r="AB378" s="264">
        <v>-15</v>
      </c>
      <c r="AC378" s="264">
        <v>12</v>
      </c>
      <c r="AD378" s="264">
        <v>-23</v>
      </c>
      <c r="AE378" s="264">
        <v>-34</v>
      </c>
      <c r="AF378" s="264">
        <v>-18</v>
      </c>
      <c r="AG378" s="264">
        <v>10</v>
      </c>
    </row>
    <row r="379" spans="2:33" ht="15" customHeight="1" x14ac:dyDescent="0.3">
      <c r="B379" s="199">
        <v>44201</v>
      </c>
      <c r="C379" s="190"/>
      <c r="D379" s="190"/>
      <c r="E379" s="41"/>
      <c r="F379" s="41"/>
      <c r="G379" s="190"/>
      <c r="H379" s="127">
        <v>119</v>
      </c>
      <c r="I379" s="122">
        <v>25</v>
      </c>
      <c r="J379" s="123">
        <v>1481</v>
      </c>
      <c r="K379" s="124">
        <v>0.99462726662189394</v>
      </c>
      <c r="L379" s="123">
        <v>106</v>
      </c>
      <c r="M379" s="124">
        <v>0.96363636363636362</v>
      </c>
      <c r="N379" s="125">
        <v>1587</v>
      </c>
      <c r="O379" s="69"/>
      <c r="P379" s="69"/>
      <c r="Q379" s="123">
        <v>483</v>
      </c>
      <c r="R379" s="84">
        <f t="shared" si="230"/>
        <v>0.7678855325914149</v>
      </c>
      <c r="S379" s="123">
        <v>78</v>
      </c>
      <c r="T379" s="84">
        <f t="shared" ref="T379:T385" si="246">S379/$S$68</f>
        <v>0.7289719626168224</v>
      </c>
      <c r="U379" s="79">
        <f t="shared" ref="U379:U385" si="247">Q379+S379</f>
        <v>561</v>
      </c>
      <c r="V379" s="123">
        <v>2</v>
      </c>
      <c r="W379" s="84">
        <f t="shared" ref="W379:W385" si="248">V379/$V$68</f>
        <v>2</v>
      </c>
      <c r="X379" s="123">
        <v>14</v>
      </c>
      <c r="Y379" s="123">
        <f t="shared" ref="Y379:Y385" si="249">X379/$X$68</f>
        <v>1.0769230769230769</v>
      </c>
      <c r="Z379" s="114">
        <f t="shared" ref="Z379:Z385" si="250">V379+X379</f>
        <v>16</v>
      </c>
      <c r="AA379" s="32"/>
      <c r="AB379" s="264">
        <v>-17</v>
      </c>
      <c r="AC379" s="264">
        <v>6</v>
      </c>
      <c r="AD379" s="264">
        <v>-21</v>
      </c>
      <c r="AE379" s="264">
        <v>-34</v>
      </c>
      <c r="AF379" s="264">
        <v>-17</v>
      </c>
      <c r="AG379" s="264">
        <v>10</v>
      </c>
    </row>
    <row r="380" spans="2:33" ht="15" customHeight="1" x14ac:dyDescent="0.3">
      <c r="B380" s="199">
        <v>44202</v>
      </c>
      <c r="C380" s="190"/>
      <c r="D380" s="190"/>
      <c r="E380" s="41"/>
      <c r="F380" s="41"/>
      <c r="G380" s="190"/>
      <c r="H380" s="127">
        <v>141</v>
      </c>
      <c r="I380" s="122">
        <v>39</v>
      </c>
      <c r="J380" s="123">
        <v>1481</v>
      </c>
      <c r="K380" s="124">
        <v>0.99395973154362416</v>
      </c>
      <c r="L380" s="123">
        <v>116</v>
      </c>
      <c r="M380" s="124">
        <v>0.97478991596638653</v>
      </c>
      <c r="N380" s="125">
        <v>1597</v>
      </c>
      <c r="O380" s="69"/>
      <c r="P380" s="69"/>
      <c r="Q380" s="123">
        <v>375</v>
      </c>
      <c r="R380" s="84">
        <f t="shared" si="230"/>
        <v>0.59618441971383151</v>
      </c>
      <c r="S380" s="123">
        <v>62</v>
      </c>
      <c r="T380" s="84">
        <f t="shared" si="246"/>
        <v>0.57943925233644855</v>
      </c>
      <c r="U380" s="79">
        <f t="shared" si="247"/>
        <v>437</v>
      </c>
      <c r="V380" s="123">
        <v>12</v>
      </c>
      <c r="W380" s="84">
        <f t="shared" si="248"/>
        <v>12</v>
      </c>
      <c r="X380" s="123">
        <v>32</v>
      </c>
      <c r="Y380" s="123">
        <f t="shared" si="249"/>
        <v>2.4615384615384617</v>
      </c>
      <c r="Z380" s="114">
        <f t="shared" si="250"/>
        <v>44</v>
      </c>
      <c r="AA380" s="32"/>
      <c r="AB380" s="264">
        <v>-18</v>
      </c>
      <c r="AC380" s="264">
        <v>4</v>
      </c>
      <c r="AD380" s="264">
        <v>-23</v>
      </c>
      <c r="AE380" s="264">
        <v>-34</v>
      </c>
      <c r="AF380" s="264">
        <v>-17</v>
      </c>
      <c r="AG380" s="264">
        <v>11</v>
      </c>
    </row>
    <row r="381" spans="2:33" ht="15" customHeight="1" x14ac:dyDescent="0.3">
      <c r="B381" s="199">
        <v>44203</v>
      </c>
      <c r="C381" s="190"/>
      <c r="D381" s="190"/>
      <c r="E381" s="41"/>
      <c r="F381" s="41"/>
      <c r="G381" s="190"/>
      <c r="H381" s="127">
        <v>130</v>
      </c>
      <c r="I381" s="122">
        <v>21</v>
      </c>
      <c r="J381" s="123">
        <v>1479</v>
      </c>
      <c r="K381" s="124">
        <v>0.99328408327736739</v>
      </c>
      <c r="L381" s="123">
        <v>107</v>
      </c>
      <c r="M381" s="124">
        <v>1.0288461538461537</v>
      </c>
      <c r="N381" s="125">
        <v>1586</v>
      </c>
      <c r="O381" s="69"/>
      <c r="P381" s="69"/>
      <c r="Q381" s="123">
        <v>741</v>
      </c>
      <c r="R381" s="84">
        <f t="shared" si="230"/>
        <v>1.1780604133545309</v>
      </c>
      <c r="S381" s="123">
        <v>75</v>
      </c>
      <c r="T381" s="84">
        <f t="shared" si="246"/>
        <v>0.7009345794392523</v>
      </c>
      <c r="U381" s="79">
        <f t="shared" si="247"/>
        <v>816</v>
      </c>
      <c r="V381" s="123">
        <v>0</v>
      </c>
      <c r="W381" s="84">
        <f t="shared" si="248"/>
        <v>0</v>
      </c>
      <c r="X381" s="123">
        <v>9</v>
      </c>
      <c r="Y381" s="123">
        <f t="shared" si="249"/>
        <v>0.69230769230769229</v>
      </c>
      <c r="Z381" s="114">
        <f t="shared" si="250"/>
        <v>9</v>
      </c>
      <c r="AA381" s="32"/>
      <c r="AB381" s="264">
        <v>-18</v>
      </c>
      <c r="AC381" s="264">
        <v>3</v>
      </c>
      <c r="AD381" s="264">
        <v>-21</v>
      </c>
      <c r="AE381" s="264">
        <v>-36</v>
      </c>
      <c r="AF381" s="264">
        <v>-17</v>
      </c>
      <c r="AG381" s="264">
        <v>11</v>
      </c>
    </row>
    <row r="382" spans="2:33" ht="15" customHeight="1" x14ac:dyDescent="0.3">
      <c r="B382" s="199">
        <v>44204</v>
      </c>
      <c r="C382" s="190"/>
      <c r="D382" s="190"/>
      <c r="E382" s="41"/>
      <c r="F382" s="41"/>
      <c r="G382" s="190"/>
      <c r="H382" s="127">
        <v>165</v>
      </c>
      <c r="I382" s="122">
        <v>22</v>
      </c>
      <c r="J382" s="123">
        <v>1485</v>
      </c>
      <c r="K382" s="124">
        <v>0.99464166108506358</v>
      </c>
      <c r="L382" s="123">
        <v>122</v>
      </c>
      <c r="M382" s="124">
        <v>1.0990990990990992</v>
      </c>
      <c r="N382" s="125">
        <v>1607</v>
      </c>
      <c r="O382" s="69"/>
      <c r="P382" s="69"/>
      <c r="Q382" s="123">
        <v>1672</v>
      </c>
      <c r="R382" s="84">
        <f t="shared" si="230"/>
        <v>2.6581875993640698</v>
      </c>
      <c r="S382" s="123">
        <v>40</v>
      </c>
      <c r="T382" s="84">
        <f t="shared" si="246"/>
        <v>0.37383177570093457</v>
      </c>
      <c r="U382" s="79">
        <f t="shared" si="247"/>
        <v>1712</v>
      </c>
      <c r="V382" s="123">
        <v>3</v>
      </c>
      <c r="W382" s="84">
        <f t="shared" si="248"/>
        <v>3</v>
      </c>
      <c r="X382" s="123">
        <v>20</v>
      </c>
      <c r="Y382" s="123">
        <f t="shared" si="249"/>
        <v>1.5384615384615385</v>
      </c>
      <c r="Z382" s="114">
        <f t="shared" si="250"/>
        <v>23</v>
      </c>
      <c r="AA382" s="32"/>
      <c r="AB382" s="264">
        <v>-23</v>
      </c>
      <c r="AC382" s="264">
        <v>10</v>
      </c>
      <c r="AD382" s="264">
        <v>-31</v>
      </c>
      <c r="AE382" s="264">
        <v>-37</v>
      </c>
      <c r="AF382" s="264">
        <v>-17</v>
      </c>
      <c r="AG382" s="264">
        <v>12</v>
      </c>
    </row>
    <row r="383" spans="2:33" ht="15" customHeight="1" x14ac:dyDescent="0.3">
      <c r="B383" s="199">
        <v>44205</v>
      </c>
      <c r="C383" s="190"/>
      <c r="D383" s="190"/>
      <c r="E383" s="41"/>
      <c r="F383" s="41"/>
      <c r="G383" s="190"/>
      <c r="H383" s="127">
        <v>143</v>
      </c>
      <c r="I383" s="122">
        <v>16</v>
      </c>
      <c r="J383" s="123">
        <v>912</v>
      </c>
      <c r="K383" s="124">
        <v>0.99454743729552886</v>
      </c>
      <c r="L383" s="123">
        <v>50</v>
      </c>
      <c r="M383" s="124">
        <v>0.92592592592592593</v>
      </c>
      <c r="N383" s="125">
        <v>962</v>
      </c>
      <c r="O383" s="69"/>
      <c r="P383" s="69"/>
      <c r="Q383" s="127">
        <v>0</v>
      </c>
      <c r="R383" s="84">
        <f t="shared" si="230"/>
        <v>0</v>
      </c>
      <c r="S383" s="127">
        <v>0</v>
      </c>
      <c r="T383" s="88">
        <f t="shared" si="246"/>
        <v>0</v>
      </c>
      <c r="U383" s="97">
        <f t="shared" si="247"/>
        <v>0</v>
      </c>
      <c r="V383" s="127">
        <v>0</v>
      </c>
      <c r="W383" s="127">
        <f t="shared" si="248"/>
        <v>0</v>
      </c>
      <c r="X383" s="127">
        <v>0</v>
      </c>
      <c r="Y383" s="127">
        <f t="shared" si="249"/>
        <v>0</v>
      </c>
      <c r="Z383" s="114">
        <f t="shared" si="250"/>
        <v>0</v>
      </c>
      <c r="AA383" s="32"/>
      <c r="AB383" s="264">
        <v>-57</v>
      </c>
      <c r="AC383" s="264">
        <v>-34</v>
      </c>
      <c r="AD383" s="264">
        <v>-58</v>
      </c>
      <c r="AE383" s="264">
        <v>-56</v>
      </c>
      <c r="AF383" s="264">
        <v>-23</v>
      </c>
      <c r="AG383" s="264">
        <v>19</v>
      </c>
    </row>
    <row r="384" spans="2:33" ht="15" customHeight="1" x14ac:dyDescent="0.3">
      <c r="B384" s="199">
        <v>44206</v>
      </c>
      <c r="C384" s="190"/>
      <c r="D384" s="190"/>
      <c r="E384" s="41"/>
      <c r="F384" s="41"/>
      <c r="G384" s="190"/>
      <c r="H384" s="127">
        <v>166</v>
      </c>
      <c r="I384" s="122">
        <v>17</v>
      </c>
      <c r="J384" s="123">
        <v>883</v>
      </c>
      <c r="K384" s="124">
        <v>0.98111111111111116</v>
      </c>
      <c r="L384" s="123">
        <v>26</v>
      </c>
      <c r="M384" s="124">
        <v>0.72222222222222221</v>
      </c>
      <c r="N384" s="125">
        <v>909</v>
      </c>
      <c r="O384" s="69"/>
      <c r="P384" s="69"/>
      <c r="Q384" s="127">
        <v>0</v>
      </c>
      <c r="R384" s="84">
        <f t="shared" si="230"/>
        <v>0</v>
      </c>
      <c r="S384" s="127">
        <v>0</v>
      </c>
      <c r="T384" s="88">
        <f t="shared" si="246"/>
        <v>0</v>
      </c>
      <c r="U384" s="97">
        <f t="shared" si="247"/>
        <v>0</v>
      </c>
      <c r="V384" s="127">
        <v>0</v>
      </c>
      <c r="W384" s="127">
        <f t="shared" si="248"/>
        <v>0</v>
      </c>
      <c r="X384" s="127">
        <v>0</v>
      </c>
      <c r="Y384" s="127">
        <f t="shared" si="249"/>
        <v>0</v>
      </c>
      <c r="Z384" s="114">
        <f t="shared" si="250"/>
        <v>0</v>
      </c>
      <c r="AA384" s="32"/>
      <c r="AB384" s="264">
        <v>-56</v>
      </c>
      <c r="AC384" s="264">
        <v>-37</v>
      </c>
      <c r="AD384" s="264">
        <v>-57</v>
      </c>
      <c r="AE384" s="264">
        <v>-56</v>
      </c>
      <c r="AF384" s="264">
        <v>-23</v>
      </c>
      <c r="AG384" s="264">
        <v>16</v>
      </c>
    </row>
    <row r="385" spans="2:33" ht="15" customHeight="1" x14ac:dyDescent="0.3">
      <c r="B385" s="199">
        <v>44207</v>
      </c>
      <c r="C385" s="190"/>
      <c r="D385" s="190"/>
      <c r="E385" s="41"/>
      <c r="F385" s="41"/>
      <c r="G385" s="190"/>
      <c r="H385" s="127">
        <v>112</v>
      </c>
      <c r="I385" s="122">
        <v>26</v>
      </c>
      <c r="J385" s="123">
        <v>1478</v>
      </c>
      <c r="K385" s="124">
        <v>0.99595687331536387</v>
      </c>
      <c r="L385" s="123">
        <v>88</v>
      </c>
      <c r="M385" s="124">
        <v>0.87128712871287128</v>
      </c>
      <c r="N385" s="125">
        <v>1566</v>
      </c>
      <c r="O385" s="69"/>
      <c r="P385" s="69"/>
      <c r="Q385" s="123">
        <v>318</v>
      </c>
      <c r="R385" s="84">
        <f t="shared" si="230"/>
        <v>0.50556438791732905</v>
      </c>
      <c r="S385" s="123">
        <v>83</v>
      </c>
      <c r="T385" s="84">
        <f t="shared" si="246"/>
        <v>0.77570093457943923</v>
      </c>
      <c r="U385" s="79">
        <f t="shared" si="247"/>
        <v>401</v>
      </c>
      <c r="V385" s="123">
        <v>0</v>
      </c>
      <c r="W385" s="84">
        <f t="shared" si="248"/>
        <v>0</v>
      </c>
      <c r="X385" s="123">
        <v>18</v>
      </c>
      <c r="Y385" s="123">
        <f t="shared" si="249"/>
        <v>1.3846153846153846</v>
      </c>
      <c r="Z385" s="114">
        <f t="shared" si="250"/>
        <v>18</v>
      </c>
      <c r="AA385" s="32"/>
      <c r="AB385" s="264">
        <v>-16</v>
      </c>
      <c r="AC385" s="264">
        <v>12</v>
      </c>
      <c r="AD385" s="264">
        <v>-22</v>
      </c>
      <c r="AE385" s="264">
        <v>-38</v>
      </c>
      <c r="AF385" s="264">
        <v>-17</v>
      </c>
      <c r="AG385" s="264">
        <v>10</v>
      </c>
    </row>
    <row r="386" spans="2:33" ht="15" customHeight="1" x14ac:dyDescent="0.3">
      <c r="B386" s="199">
        <v>44208</v>
      </c>
      <c r="C386" s="187"/>
      <c r="D386" s="187"/>
      <c r="E386" s="41"/>
      <c r="F386" s="41"/>
      <c r="G386" s="187"/>
      <c r="H386" s="127">
        <v>54</v>
      </c>
      <c r="I386" s="122">
        <v>27</v>
      </c>
      <c r="J386" s="123">
        <v>1481</v>
      </c>
      <c r="K386" s="124">
        <v>0.99462726662189394</v>
      </c>
      <c r="L386" s="123">
        <v>110</v>
      </c>
      <c r="M386" s="124">
        <v>1</v>
      </c>
      <c r="N386" s="125">
        <v>1591</v>
      </c>
      <c r="O386" s="69"/>
      <c r="P386" s="69"/>
      <c r="Q386" s="123">
        <v>286</v>
      </c>
      <c r="R386" s="84">
        <f t="shared" si="230"/>
        <v>0.45468998410174882</v>
      </c>
      <c r="S386" s="123">
        <v>87</v>
      </c>
      <c r="T386" s="84">
        <f t="shared" ref="T386:T392" si="251">S386/$S$68</f>
        <v>0.81308411214953269</v>
      </c>
      <c r="U386" s="79">
        <f t="shared" ref="U386:U392" si="252">Q386+S386</f>
        <v>373</v>
      </c>
      <c r="V386" s="123">
        <v>0</v>
      </c>
      <c r="W386" s="84">
        <f t="shared" ref="W386:W392" si="253">V386/$V$68</f>
        <v>0</v>
      </c>
      <c r="X386" s="123">
        <v>14</v>
      </c>
      <c r="Y386" s="123">
        <f t="shared" ref="Y386:Y392" si="254">X386/$X$68</f>
        <v>1.0769230769230769</v>
      </c>
      <c r="Z386" s="114">
        <f t="shared" ref="Z386:Z392" si="255">V386+X386</f>
        <v>14</v>
      </c>
      <c r="AA386" s="32"/>
      <c r="AB386" s="264">
        <v>-17</v>
      </c>
      <c r="AC386" s="264">
        <v>6</v>
      </c>
      <c r="AD386" s="264">
        <v>-23</v>
      </c>
      <c r="AE386" s="264">
        <v>-38</v>
      </c>
      <c r="AF386" s="264">
        <v>-18</v>
      </c>
      <c r="AG386" s="264">
        <v>10</v>
      </c>
    </row>
    <row r="387" spans="2:33" ht="15" customHeight="1" x14ac:dyDescent="0.3">
      <c r="B387" s="199">
        <v>44209</v>
      </c>
      <c r="C387" s="191"/>
      <c r="D387" s="191"/>
      <c r="E387" s="41"/>
      <c r="F387" s="41"/>
      <c r="G387" s="191"/>
      <c r="H387" s="127">
        <v>63</v>
      </c>
      <c r="I387" s="122">
        <v>28</v>
      </c>
      <c r="J387" s="123">
        <v>1480</v>
      </c>
      <c r="K387" s="124">
        <v>0.99328859060402686</v>
      </c>
      <c r="L387" s="123">
        <v>126</v>
      </c>
      <c r="M387" s="124">
        <v>1.0588235294117647</v>
      </c>
      <c r="N387" s="125">
        <v>1606</v>
      </c>
      <c r="O387" s="69"/>
      <c r="P387" s="69"/>
      <c r="Q387" s="123">
        <v>242</v>
      </c>
      <c r="R387" s="84">
        <f t="shared" si="230"/>
        <v>0.38473767885532589</v>
      </c>
      <c r="S387" s="123">
        <v>88</v>
      </c>
      <c r="T387" s="84">
        <f t="shared" si="251"/>
        <v>0.82242990654205606</v>
      </c>
      <c r="U387" s="79">
        <f t="shared" si="252"/>
        <v>330</v>
      </c>
      <c r="V387" s="123">
        <v>0</v>
      </c>
      <c r="W387" s="84">
        <f t="shared" si="253"/>
        <v>0</v>
      </c>
      <c r="X387" s="123">
        <v>2</v>
      </c>
      <c r="Y387" s="123">
        <f t="shared" si="254"/>
        <v>0.15384615384615385</v>
      </c>
      <c r="Z387" s="114">
        <f t="shared" si="255"/>
        <v>2</v>
      </c>
      <c r="AA387" s="32"/>
      <c r="AB387" s="264">
        <v>-15</v>
      </c>
      <c r="AC387" s="264">
        <v>6</v>
      </c>
      <c r="AD387" s="264">
        <v>-16</v>
      </c>
      <c r="AE387" s="264">
        <v>-36</v>
      </c>
      <c r="AF387" s="264">
        <v>-19</v>
      </c>
      <c r="AG387" s="264">
        <v>8</v>
      </c>
    </row>
    <row r="388" spans="2:33" ht="15" customHeight="1" x14ac:dyDescent="0.3">
      <c r="B388" s="199">
        <v>44210</v>
      </c>
      <c r="C388" s="191"/>
      <c r="D388" s="191"/>
      <c r="E388" s="41"/>
      <c r="F388" s="41"/>
      <c r="G388" s="191"/>
      <c r="H388" s="127">
        <v>94</v>
      </c>
      <c r="I388" s="122">
        <v>29</v>
      </c>
      <c r="J388" s="123">
        <v>1483</v>
      </c>
      <c r="K388" s="124">
        <v>0.99597044996642037</v>
      </c>
      <c r="L388" s="123">
        <v>90</v>
      </c>
      <c r="M388" s="124">
        <v>0.86538461538461542</v>
      </c>
      <c r="N388" s="125">
        <v>1573</v>
      </c>
      <c r="O388" s="69"/>
      <c r="P388" s="69"/>
      <c r="Q388" s="123">
        <v>325</v>
      </c>
      <c r="R388" s="84">
        <f t="shared" si="230"/>
        <v>0.51669316375198726</v>
      </c>
      <c r="S388" s="123">
        <v>73</v>
      </c>
      <c r="T388" s="84">
        <f t="shared" si="251"/>
        <v>0.68224299065420557</v>
      </c>
      <c r="U388" s="79">
        <f t="shared" si="252"/>
        <v>398</v>
      </c>
      <c r="V388" s="123">
        <v>0</v>
      </c>
      <c r="W388" s="84">
        <f t="shared" si="253"/>
        <v>0</v>
      </c>
      <c r="X388" s="123">
        <v>3</v>
      </c>
      <c r="Y388" s="123">
        <f t="shared" si="254"/>
        <v>0.23076923076923078</v>
      </c>
      <c r="Z388" s="114">
        <f t="shared" si="255"/>
        <v>3</v>
      </c>
      <c r="AA388" s="32"/>
      <c r="AB388" s="264">
        <v>-20</v>
      </c>
      <c r="AC388" s="264">
        <v>2</v>
      </c>
      <c r="AD388" s="264">
        <v>-23</v>
      </c>
      <c r="AE388" s="264">
        <v>-42</v>
      </c>
      <c r="AF388" s="264">
        <v>-23</v>
      </c>
      <c r="AG388" s="264">
        <v>10</v>
      </c>
    </row>
    <row r="389" spans="2:33" ht="15" customHeight="1" x14ac:dyDescent="0.3">
      <c r="B389" s="199">
        <v>44211</v>
      </c>
      <c r="C389" s="191"/>
      <c r="D389" s="191"/>
      <c r="E389" s="41"/>
      <c r="F389" s="41"/>
      <c r="G389" s="191"/>
      <c r="H389" s="127">
        <v>123</v>
      </c>
      <c r="I389" s="122">
        <v>28</v>
      </c>
      <c r="J389" s="123">
        <v>1486</v>
      </c>
      <c r="K389" s="124">
        <v>0.99531145344943073</v>
      </c>
      <c r="L389" s="123">
        <v>103</v>
      </c>
      <c r="M389" s="124">
        <v>0.92792792792792789</v>
      </c>
      <c r="N389" s="125">
        <v>1589</v>
      </c>
      <c r="O389" s="69"/>
      <c r="P389" s="69"/>
      <c r="Q389" s="123">
        <v>296</v>
      </c>
      <c r="R389" s="84">
        <f t="shared" si="230"/>
        <v>0.47058823529411764</v>
      </c>
      <c r="S389" s="123">
        <v>78</v>
      </c>
      <c r="T389" s="84">
        <f t="shared" si="251"/>
        <v>0.7289719626168224</v>
      </c>
      <c r="U389" s="79">
        <f t="shared" si="252"/>
        <v>374</v>
      </c>
      <c r="V389" s="123">
        <v>0</v>
      </c>
      <c r="W389" s="84">
        <f t="shared" si="253"/>
        <v>0</v>
      </c>
      <c r="X389" s="123">
        <v>8</v>
      </c>
      <c r="Y389" s="123">
        <f t="shared" si="254"/>
        <v>0.61538461538461542</v>
      </c>
      <c r="Z389" s="114">
        <f t="shared" si="255"/>
        <v>8</v>
      </c>
      <c r="AA389" s="32"/>
      <c r="AB389" s="264">
        <v>-60</v>
      </c>
      <c r="AC389" s="264">
        <v>-15</v>
      </c>
      <c r="AD389" s="264">
        <v>-44</v>
      </c>
      <c r="AE389" s="264">
        <v>-54</v>
      </c>
      <c r="AF389" s="264">
        <v>-32</v>
      </c>
      <c r="AG389" s="264">
        <v>18</v>
      </c>
    </row>
    <row r="390" spans="2:33" ht="15" customHeight="1" x14ac:dyDescent="0.3">
      <c r="B390" s="199">
        <v>44212</v>
      </c>
      <c r="C390" s="191"/>
      <c r="D390" s="191"/>
      <c r="E390" s="41"/>
      <c r="F390" s="41"/>
      <c r="G390" s="191"/>
      <c r="H390" s="127">
        <v>94</v>
      </c>
      <c r="I390" s="122">
        <v>25</v>
      </c>
      <c r="J390" s="123">
        <v>896</v>
      </c>
      <c r="K390" s="124">
        <v>0.97709923664122134</v>
      </c>
      <c r="L390" s="123">
        <v>59</v>
      </c>
      <c r="M390" s="124">
        <v>1.0925925925925926</v>
      </c>
      <c r="N390" s="125">
        <v>955</v>
      </c>
      <c r="O390" s="69"/>
      <c r="P390" s="69"/>
      <c r="Q390" s="127">
        <v>0</v>
      </c>
      <c r="R390" s="84">
        <f t="shared" si="230"/>
        <v>0</v>
      </c>
      <c r="S390" s="127">
        <v>0</v>
      </c>
      <c r="T390" s="88">
        <f t="shared" si="251"/>
        <v>0</v>
      </c>
      <c r="U390" s="97">
        <f t="shared" si="252"/>
        <v>0</v>
      </c>
      <c r="V390" s="127">
        <v>0</v>
      </c>
      <c r="W390" s="127">
        <f t="shared" si="253"/>
        <v>0</v>
      </c>
      <c r="X390" s="127">
        <v>0</v>
      </c>
      <c r="Y390" s="127">
        <f t="shared" si="254"/>
        <v>0</v>
      </c>
      <c r="Z390" s="114">
        <f t="shared" si="255"/>
        <v>0</v>
      </c>
      <c r="AA390" s="32"/>
      <c r="AB390" s="264">
        <v>-70</v>
      </c>
      <c r="AC390" s="264">
        <v>-33</v>
      </c>
      <c r="AD390" s="264">
        <v>-56</v>
      </c>
      <c r="AE390" s="264">
        <v>-64</v>
      </c>
      <c r="AF390" s="264">
        <v>-36</v>
      </c>
      <c r="AG390" s="264">
        <v>19</v>
      </c>
    </row>
    <row r="391" spans="2:33" ht="15" customHeight="1" x14ac:dyDescent="0.3">
      <c r="B391" s="199">
        <v>44213</v>
      </c>
      <c r="C391" s="191"/>
      <c r="D391" s="191"/>
      <c r="E391" s="41"/>
      <c r="F391" s="41"/>
      <c r="G391" s="191"/>
      <c r="H391" s="127">
        <v>115</v>
      </c>
      <c r="I391" s="122">
        <v>27</v>
      </c>
      <c r="J391" s="123">
        <v>868</v>
      </c>
      <c r="K391" s="124">
        <v>0.96444444444444444</v>
      </c>
      <c r="L391" s="123">
        <v>37</v>
      </c>
      <c r="M391" s="124">
        <v>1.0277777777777777</v>
      </c>
      <c r="N391" s="125">
        <v>905</v>
      </c>
      <c r="O391" s="69"/>
      <c r="P391" s="69"/>
      <c r="Q391" s="127">
        <v>0</v>
      </c>
      <c r="R391" s="84">
        <f t="shared" si="230"/>
        <v>0</v>
      </c>
      <c r="S391" s="127">
        <v>0</v>
      </c>
      <c r="T391" s="88">
        <f t="shared" si="251"/>
        <v>0</v>
      </c>
      <c r="U391" s="97">
        <f t="shared" si="252"/>
        <v>0</v>
      </c>
      <c r="V391" s="127">
        <v>0</v>
      </c>
      <c r="W391" s="127">
        <f t="shared" si="253"/>
        <v>0</v>
      </c>
      <c r="X391" s="127">
        <v>0</v>
      </c>
      <c r="Y391" s="127">
        <f t="shared" si="254"/>
        <v>0</v>
      </c>
      <c r="Z391" s="114">
        <f t="shared" si="255"/>
        <v>0</v>
      </c>
      <c r="AA391" s="32"/>
      <c r="AB391" s="264">
        <v>-71</v>
      </c>
      <c r="AC391" s="264">
        <v>-41</v>
      </c>
      <c r="AD391" s="264">
        <v>-57</v>
      </c>
      <c r="AE391" s="264">
        <v>-64</v>
      </c>
      <c r="AF391" s="264">
        <v>-35</v>
      </c>
      <c r="AG391" s="264">
        <v>17</v>
      </c>
    </row>
    <row r="392" spans="2:33" ht="15" customHeight="1" x14ac:dyDescent="0.3">
      <c r="B392" s="199">
        <v>44214</v>
      </c>
      <c r="C392" s="191"/>
      <c r="D392" s="191"/>
      <c r="E392" s="41"/>
      <c r="F392" s="41"/>
      <c r="G392" s="191"/>
      <c r="H392" s="127">
        <v>101</v>
      </c>
      <c r="I392" s="122">
        <v>31</v>
      </c>
      <c r="J392" s="123">
        <v>1468</v>
      </c>
      <c r="K392" s="124">
        <v>0.98921832884097038</v>
      </c>
      <c r="L392" s="123">
        <v>91</v>
      </c>
      <c r="M392" s="124">
        <v>0.90099009900990101</v>
      </c>
      <c r="N392" s="125">
        <v>1559</v>
      </c>
      <c r="O392" s="69"/>
      <c r="P392" s="69"/>
      <c r="Q392" s="123">
        <v>247</v>
      </c>
      <c r="R392" s="84">
        <f t="shared" si="230"/>
        <v>0.39268680445151033</v>
      </c>
      <c r="S392" s="123">
        <v>81</v>
      </c>
      <c r="T392" s="84">
        <f t="shared" si="251"/>
        <v>0.7570093457943925</v>
      </c>
      <c r="U392" s="79">
        <f t="shared" si="252"/>
        <v>328</v>
      </c>
      <c r="V392" s="123">
        <v>3</v>
      </c>
      <c r="W392" s="84">
        <f t="shared" si="253"/>
        <v>3</v>
      </c>
      <c r="X392" s="123">
        <v>9</v>
      </c>
      <c r="Y392" s="123">
        <f t="shared" si="254"/>
        <v>0.69230769230769229</v>
      </c>
      <c r="Z392" s="114">
        <f t="shared" si="255"/>
        <v>12</v>
      </c>
      <c r="AA392" s="32"/>
      <c r="AB392" s="264">
        <v>-56</v>
      </c>
      <c r="AC392" s="264">
        <v>-16</v>
      </c>
      <c r="AD392" s="264">
        <v>-35</v>
      </c>
      <c r="AE392" s="264">
        <v>-54</v>
      </c>
      <c r="AF392" s="264">
        <v>-33</v>
      </c>
      <c r="AG392" s="264">
        <v>17</v>
      </c>
    </row>
    <row r="393" spans="2:33" ht="15" customHeight="1" x14ac:dyDescent="0.3">
      <c r="B393" s="199">
        <v>44215</v>
      </c>
      <c r="C393" s="192"/>
      <c r="D393" s="192"/>
      <c r="E393" s="41"/>
      <c r="F393" s="41"/>
      <c r="G393" s="192"/>
      <c r="H393" s="127">
        <v>43</v>
      </c>
      <c r="I393" s="122">
        <v>23</v>
      </c>
      <c r="J393" s="123">
        <v>1479</v>
      </c>
      <c r="K393" s="124">
        <v>0.99328408327736739</v>
      </c>
      <c r="L393" s="123">
        <v>112</v>
      </c>
      <c r="M393" s="124">
        <v>1.0181818181818181</v>
      </c>
      <c r="N393" s="125">
        <v>1591</v>
      </c>
      <c r="O393" s="69"/>
      <c r="P393" s="69"/>
      <c r="Q393" s="123">
        <v>255</v>
      </c>
      <c r="R393" s="84">
        <f t="shared" si="230"/>
        <v>0.40540540540540543</v>
      </c>
      <c r="S393" s="123">
        <v>111</v>
      </c>
      <c r="T393" s="84">
        <f t="shared" ref="T393:T399" si="256">S393/$S$68</f>
        <v>1.0373831775700935</v>
      </c>
      <c r="U393" s="79">
        <f t="shared" ref="U393:U399" si="257">Q393+S393</f>
        <v>366</v>
      </c>
      <c r="V393" s="123">
        <v>0</v>
      </c>
      <c r="W393" s="84">
        <f t="shared" ref="W393:W399" si="258">V393/$V$68</f>
        <v>0</v>
      </c>
      <c r="X393" s="123">
        <v>11</v>
      </c>
      <c r="Y393" s="123">
        <f t="shared" ref="Y393:Y399" si="259">X393/$X$68</f>
        <v>0.84615384615384615</v>
      </c>
      <c r="Z393" s="114">
        <f t="shared" ref="Z393:Z399" si="260">V393+X393</f>
        <v>11</v>
      </c>
      <c r="AA393" s="32"/>
      <c r="AB393" s="264">
        <v>-59</v>
      </c>
      <c r="AC393" s="264">
        <v>-17</v>
      </c>
      <c r="AD393" s="264">
        <v>-48</v>
      </c>
      <c r="AE393" s="264">
        <v>-56</v>
      </c>
      <c r="AF393" s="264">
        <v>-34</v>
      </c>
      <c r="AG393" s="264">
        <v>18</v>
      </c>
    </row>
    <row r="394" spans="2:33" ht="15" customHeight="1" x14ac:dyDescent="0.3">
      <c r="B394" s="199">
        <v>44216</v>
      </c>
      <c r="C394" s="192"/>
      <c r="D394" s="192"/>
      <c r="E394" s="41"/>
      <c r="F394" s="41"/>
      <c r="G394" s="192"/>
      <c r="H394" s="127">
        <v>56</v>
      </c>
      <c r="I394" s="122">
        <v>15</v>
      </c>
      <c r="J394" s="123">
        <v>1475</v>
      </c>
      <c r="K394" s="124">
        <v>0.98993288590604023</v>
      </c>
      <c r="L394" s="123">
        <v>119</v>
      </c>
      <c r="M394" s="124">
        <v>1</v>
      </c>
      <c r="N394" s="125">
        <v>1594</v>
      </c>
      <c r="O394" s="69"/>
      <c r="P394" s="69"/>
      <c r="Q394" s="123">
        <v>247</v>
      </c>
      <c r="R394" s="84">
        <f t="shared" si="230"/>
        <v>0.39268680445151033</v>
      </c>
      <c r="S394" s="123">
        <v>91</v>
      </c>
      <c r="T394" s="84">
        <f t="shared" si="256"/>
        <v>0.85046728971962615</v>
      </c>
      <c r="U394" s="79">
        <f t="shared" si="257"/>
        <v>338</v>
      </c>
      <c r="V394" s="123">
        <v>2</v>
      </c>
      <c r="W394" s="84">
        <f t="shared" si="258"/>
        <v>2</v>
      </c>
      <c r="X394" s="123">
        <v>5</v>
      </c>
      <c r="Y394" s="123">
        <f t="shared" si="259"/>
        <v>0.38461538461538464</v>
      </c>
      <c r="Z394" s="114">
        <f t="shared" si="260"/>
        <v>7</v>
      </c>
      <c r="AA394" s="32"/>
      <c r="AB394" s="264">
        <v>-62</v>
      </c>
      <c r="AC394" s="264">
        <v>-22</v>
      </c>
      <c r="AD394" s="264">
        <v>-52</v>
      </c>
      <c r="AE394" s="264">
        <v>-57</v>
      </c>
      <c r="AF394" s="264">
        <v>-35</v>
      </c>
      <c r="AG394" s="264">
        <v>19</v>
      </c>
    </row>
    <row r="395" spans="2:33" ht="15" customHeight="1" x14ac:dyDescent="0.3">
      <c r="B395" s="199">
        <v>44217</v>
      </c>
      <c r="C395" s="192"/>
      <c r="D395" s="192"/>
      <c r="E395" s="41"/>
      <c r="F395" s="41"/>
      <c r="G395" s="192"/>
      <c r="H395" s="127">
        <v>87</v>
      </c>
      <c r="I395" s="122">
        <v>25</v>
      </c>
      <c r="J395" s="123">
        <v>1475</v>
      </c>
      <c r="K395" s="124">
        <v>0.9905977165883143</v>
      </c>
      <c r="L395" s="123">
        <v>89</v>
      </c>
      <c r="M395" s="124">
        <v>0.85576923076923073</v>
      </c>
      <c r="N395" s="125">
        <v>1564</v>
      </c>
      <c r="O395" s="69"/>
      <c r="P395" s="69"/>
      <c r="Q395" s="123">
        <v>329</v>
      </c>
      <c r="R395" s="84">
        <f t="shared" si="230"/>
        <v>0.52305246422893481</v>
      </c>
      <c r="S395" s="123">
        <v>63</v>
      </c>
      <c r="T395" s="84">
        <f t="shared" si="256"/>
        <v>0.58878504672897192</v>
      </c>
      <c r="U395" s="79">
        <f t="shared" si="257"/>
        <v>392</v>
      </c>
      <c r="V395" s="123">
        <v>0</v>
      </c>
      <c r="W395" s="84">
        <f t="shared" si="258"/>
        <v>0</v>
      </c>
      <c r="X395" s="123">
        <v>7</v>
      </c>
      <c r="Y395" s="123">
        <f t="shared" si="259"/>
        <v>0.53846153846153844</v>
      </c>
      <c r="Z395" s="114">
        <f t="shared" si="260"/>
        <v>7</v>
      </c>
      <c r="AA395" s="32"/>
      <c r="AB395" s="264">
        <v>-61</v>
      </c>
      <c r="AC395" s="264">
        <v>-17</v>
      </c>
      <c r="AD395" s="264">
        <v>-53</v>
      </c>
      <c r="AE395" s="264">
        <v>-58</v>
      </c>
      <c r="AF395" s="264">
        <v>-36</v>
      </c>
      <c r="AG395" s="264">
        <v>20</v>
      </c>
    </row>
    <row r="396" spans="2:33" ht="15" customHeight="1" x14ac:dyDescent="0.3">
      <c r="B396" s="199">
        <v>44218</v>
      </c>
      <c r="C396" s="192"/>
      <c r="D396" s="192"/>
      <c r="E396" s="41"/>
      <c r="F396" s="41"/>
      <c r="G396" s="192"/>
      <c r="H396" s="127">
        <v>117</v>
      </c>
      <c r="I396" s="122">
        <v>14</v>
      </c>
      <c r="J396" s="123">
        <v>1480</v>
      </c>
      <c r="K396" s="124">
        <v>0.99129269926322838</v>
      </c>
      <c r="L396" s="123">
        <v>105</v>
      </c>
      <c r="M396" s="124">
        <v>0.94594594594594594</v>
      </c>
      <c r="N396" s="125">
        <v>1585</v>
      </c>
      <c r="O396" s="69"/>
      <c r="P396" s="69"/>
      <c r="Q396" s="123">
        <v>278</v>
      </c>
      <c r="R396" s="84">
        <f t="shared" si="230"/>
        <v>0.44197138314785372</v>
      </c>
      <c r="S396" s="123">
        <v>78</v>
      </c>
      <c r="T396" s="84">
        <f t="shared" si="256"/>
        <v>0.7289719626168224</v>
      </c>
      <c r="U396" s="79">
        <f t="shared" si="257"/>
        <v>356</v>
      </c>
      <c r="V396" s="123">
        <v>0</v>
      </c>
      <c r="W396" s="84">
        <f t="shared" si="258"/>
        <v>0</v>
      </c>
      <c r="X396" s="123">
        <v>3</v>
      </c>
      <c r="Y396" s="123">
        <f t="shared" si="259"/>
        <v>0.23076923076923078</v>
      </c>
      <c r="Z396" s="114">
        <f t="shared" si="260"/>
        <v>3</v>
      </c>
      <c r="AA396" s="32"/>
      <c r="AB396" s="264">
        <v>-66</v>
      </c>
      <c r="AC396" s="264">
        <v>-17</v>
      </c>
      <c r="AD396" s="264">
        <v>-57</v>
      </c>
      <c r="AE396" s="264">
        <v>-62</v>
      </c>
      <c r="AF396" s="264">
        <v>-48</v>
      </c>
      <c r="AG396" s="264">
        <v>26</v>
      </c>
    </row>
    <row r="397" spans="2:33" ht="15" customHeight="1" x14ac:dyDescent="0.3">
      <c r="B397" s="199">
        <v>44219</v>
      </c>
      <c r="C397" s="192"/>
      <c r="D397" s="192"/>
      <c r="E397" s="41"/>
      <c r="F397" s="41"/>
      <c r="G397" s="192"/>
      <c r="H397" s="127">
        <v>91</v>
      </c>
      <c r="I397" s="122">
        <v>22</v>
      </c>
      <c r="J397" s="123">
        <v>895</v>
      </c>
      <c r="K397" s="124">
        <v>0.97600872410032713</v>
      </c>
      <c r="L397" s="123">
        <v>60</v>
      </c>
      <c r="M397" s="124">
        <v>1.1111111111111112</v>
      </c>
      <c r="N397" s="125">
        <v>955</v>
      </c>
      <c r="O397" s="69"/>
      <c r="P397" s="69"/>
      <c r="Q397" s="127">
        <v>0</v>
      </c>
      <c r="R397" s="84">
        <f t="shared" si="230"/>
        <v>0</v>
      </c>
      <c r="S397" s="127">
        <v>0</v>
      </c>
      <c r="T397" s="88">
        <f t="shared" si="256"/>
        <v>0</v>
      </c>
      <c r="U397" s="97">
        <f t="shared" si="257"/>
        <v>0</v>
      </c>
      <c r="V397" s="127">
        <v>0</v>
      </c>
      <c r="W397" s="127">
        <f t="shared" si="258"/>
        <v>0</v>
      </c>
      <c r="X397" s="127">
        <v>0</v>
      </c>
      <c r="Y397" s="127">
        <f t="shared" si="259"/>
        <v>0</v>
      </c>
      <c r="Z397" s="114">
        <f t="shared" si="260"/>
        <v>0</v>
      </c>
      <c r="AA397" s="32"/>
      <c r="AB397" s="264">
        <v>-78</v>
      </c>
      <c r="AC397" s="264">
        <v>-43</v>
      </c>
      <c r="AD397" s="264">
        <v>-77</v>
      </c>
      <c r="AE397" s="264">
        <v>-72</v>
      </c>
      <c r="AF397" s="264">
        <v>-43</v>
      </c>
      <c r="AG397" s="264">
        <v>24</v>
      </c>
    </row>
    <row r="398" spans="2:33" ht="15" customHeight="1" x14ac:dyDescent="0.3">
      <c r="B398" s="199">
        <v>44220</v>
      </c>
      <c r="C398" s="192"/>
      <c r="D398" s="192"/>
      <c r="E398" s="41"/>
      <c r="F398" s="41"/>
      <c r="G398" s="192"/>
      <c r="H398" s="127">
        <v>101</v>
      </c>
      <c r="I398" s="122">
        <v>32</v>
      </c>
      <c r="J398" s="123">
        <v>865</v>
      </c>
      <c r="K398" s="124">
        <v>0.96111111111111114</v>
      </c>
      <c r="L398" s="123">
        <v>35</v>
      </c>
      <c r="M398" s="124">
        <v>0.97222222222222221</v>
      </c>
      <c r="N398" s="125">
        <v>900</v>
      </c>
      <c r="O398" s="69"/>
      <c r="P398" s="69"/>
      <c r="Q398" s="127">
        <v>0</v>
      </c>
      <c r="R398" s="84">
        <f t="shared" si="230"/>
        <v>0</v>
      </c>
      <c r="S398" s="127">
        <v>0</v>
      </c>
      <c r="T398" s="88">
        <f t="shared" si="256"/>
        <v>0</v>
      </c>
      <c r="U398" s="97">
        <f t="shared" si="257"/>
        <v>0</v>
      </c>
      <c r="V398" s="127">
        <v>0</v>
      </c>
      <c r="W398" s="127">
        <f t="shared" si="258"/>
        <v>0</v>
      </c>
      <c r="X398" s="127">
        <v>0</v>
      </c>
      <c r="Y398" s="127">
        <f t="shared" si="259"/>
        <v>0</v>
      </c>
      <c r="Z398" s="114">
        <f t="shared" si="260"/>
        <v>0</v>
      </c>
      <c r="AA398" s="32"/>
      <c r="AB398" s="264">
        <v>-74</v>
      </c>
      <c r="AC398" s="264">
        <v>-37</v>
      </c>
      <c r="AD398" s="264">
        <v>-68</v>
      </c>
      <c r="AE398" s="264">
        <v>-68</v>
      </c>
      <c r="AF398" s="264">
        <v>-39</v>
      </c>
      <c r="AG398" s="264">
        <v>17</v>
      </c>
    </row>
    <row r="399" spans="2:33" ht="15" customHeight="1" x14ac:dyDescent="0.3">
      <c r="B399" s="199">
        <v>44221</v>
      </c>
      <c r="C399" s="192"/>
      <c r="D399" s="192"/>
      <c r="E399" s="41"/>
      <c r="F399" s="41"/>
      <c r="G399" s="192"/>
      <c r="H399" s="127">
        <v>98</v>
      </c>
      <c r="I399" s="122">
        <v>25</v>
      </c>
      <c r="J399" s="123">
        <v>1473</v>
      </c>
      <c r="K399" s="124">
        <v>0.99258760107816713</v>
      </c>
      <c r="L399" s="123">
        <v>98</v>
      </c>
      <c r="M399" s="124">
        <v>0.97029702970297027</v>
      </c>
      <c r="N399" s="125">
        <v>1571</v>
      </c>
      <c r="O399" s="69"/>
      <c r="P399" s="69"/>
      <c r="Q399" s="123">
        <v>298</v>
      </c>
      <c r="R399" s="84">
        <f t="shared" si="230"/>
        <v>0.47376788553259142</v>
      </c>
      <c r="S399" s="123">
        <v>78</v>
      </c>
      <c r="T399" s="84">
        <f t="shared" si="256"/>
        <v>0.7289719626168224</v>
      </c>
      <c r="U399" s="79">
        <f t="shared" si="257"/>
        <v>376</v>
      </c>
      <c r="V399" s="123">
        <v>3</v>
      </c>
      <c r="W399" s="84">
        <f t="shared" si="258"/>
        <v>3</v>
      </c>
      <c r="X399" s="123">
        <v>14</v>
      </c>
      <c r="Y399" s="123">
        <f t="shared" si="259"/>
        <v>1.0769230769230769</v>
      </c>
      <c r="Z399" s="114">
        <f t="shared" si="260"/>
        <v>17</v>
      </c>
      <c r="AA399" s="32"/>
      <c r="AB399" s="264">
        <v>-64</v>
      </c>
      <c r="AC399" s="264">
        <v>-25</v>
      </c>
      <c r="AD399" s="264">
        <v>-58</v>
      </c>
      <c r="AE399" s="264">
        <v>-66</v>
      </c>
      <c r="AF399" s="264">
        <v>-49</v>
      </c>
      <c r="AG399" s="264">
        <v>25</v>
      </c>
    </row>
    <row r="400" spans="2:33" ht="15" customHeight="1" x14ac:dyDescent="0.3">
      <c r="B400" s="199">
        <v>44222</v>
      </c>
      <c r="C400" s="191"/>
      <c r="D400" s="191"/>
      <c r="E400" s="41"/>
      <c r="F400" s="41"/>
      <c r="G400" s="191"/>
      <c r="H400" s="127">
        <v>46</v>
      </c>
      <c r="I400" s="122">
        <v>17</v>
      </c>
      <c r="J400" s="123">
        <v>1475</v>
      </c>
      <c r="K400" s="124">
        <v>0.9905977165883143</v>
      </c>
      <c r="L400" s="123">
        <v>100</v>
      </c>
      <c r="M400" s="124">
        <v>0.90909090909090906</v>
      </c>
      <c r="N400" s="125">
        <v>1575</v>
      </c>
      <c r="O400" s="69"/>
      <c r="P400" s="69"/>
      <c r="Q400" s="123">
        <v>421</v>
      </c>
      <c r="R400" s="84">
        <f t="shared" si="230"/>
        <v>0.66931637519872811</v>
      </c>
      <c r="S400" s="123">
        <v>142</v>
      </c>
      <c r="T400" s="84">
        <f t="shared" ref="T400:T406" si="261">S400/$S$68</f>
        <v>1.3271028037383177</v>
      </c>
      <c r="U400" s="79">
        <f t="shared" ref="U400:U406" si="262">Q400+S400</f>
        <v>563</v>
      </c>
      <c r="V400" s="123">
        <v>1</v>
      </c>
      <c r="W400" s="84">
        <f t="shared" ref="W400:W406" si="263">V400/$V$68</f>
        <v>1</v>
      </c>
      <c r="X400" s="123">
        <v>9</v>
      </c>
      <c r="Y400" s="123">
        <f t="shared" ref="Y400:Y406" si="264">X400/$X$68</f>
        <v>0.69230769230769229</v>
      </c>
      <c r="Z400" s="114">
        <f t="shared" ref="Z400:Z406" si="265">V400+X400</f>
        <v>10</v>
      </c>
      <c r="AA400" s="32"/>
      <c r="AB400" s="264">
        <v>-64</v>
      </c>
      <c r="AC400" s="264">
        <v>-23</v>
      </c>
      <c r="AD400" s="264">
        <v>-57</v>
      </c>
      <c r="AE400" s="264">
        <v>-65</v>
      </c>
      <c r="AF400" s="264">
        <v>-50</v>
      </c>
      <c r="AG400" s="264">
        <v>25</v>
      </c>
    </row>
    <row r="401" spans="2:33" s="193" customFormat="1" ht="15" customHeight="1" x14ac:dyDescent="0.3">
      <c r="B401" s="199">
        <v>44223</v>
      </c>
      <c r="C401" s="195"/>
      <c r="D401" s="195"/>
      <c r="E401" s="41"/>
      <c r="F401" s="41"/>
      <c r="G401" s="195"/>
      <c r="H401" s="127">
        <v>51</v>
      </c>
      <c r="I401" s="122">
        <v>35</v>
      </c>
      <c r="J401" s="123">
        <v>1479</v>
      </c>
      <c r="K401" s="124">
        <v>0.99261744966442955</v>
      </c>
      <c r="L401" s="123">
        <v>101</v>
      </c>
      <c r="M401" s="124">
        <v>0.84873949579831931</v>
      </c>
      <c r="N401" s="125">
        <v>1580</v>
      </c>
      <c r="O401" s="69"/>
      <c r="P401" s="69"/>
      <c r="Q401" s="123">
        <v>871</v>
      </c>
      <c r="R401" s="84">
        <f t="shared" si="230"/>
        <v>1.3847376788553258</v>
      </c>
      <c r="S401" s="123">
        <v>186</v>
      </c>
      <c r="T401" s="84">
        <f t="shared" si="261"/>
        <v>1.7383177570093458</v>
      </c>
      <c r="U401" s="79">
        <f t="shared" si="262"/>
        <v>1057</v>
      </c>
      <c r="V401" s="123">
        <v>1</v>
      </c>
      <c r="W401" s="84">
        <f t="shared" si="263"/>
        <v>1</v>
      </c>
      <c r="X401" s="123">
        <v>9</v>
      </c>
      <c r="Y401" s="123">
        <f t="shared" si="264"/>
        <v>0.69230769230769229</v>
      </c>
      <c r="Z401" s="114">
        <f t="shared" si="265"/>
        <v>10</v>
      </c>
      <c r="AA401" s="32"/>
      <c r="AB401" s="264">
        <v>-63</v>
      </c>
      <c r="AC401" s="264">
        <v>-22</v>
      </c>
      <c r="AD401" s="264">
        <v>-48</v>
      </c>
      <c r="AE401" s="264">
        <v>-63</v>
      </c>
      <c r="AF401" s="264">
        <v>-49</v>
      </c>
      <c r="AG401" s="264">
        <v>24</v>
      </c>
    </row>
    <row r="402" spans="2:33" s="193" customFormat="1" ht="15" customHeight="1" x14ac:dyDescent="0.3">
      <c r="B402" s="199">
        <v>44224</v>
      </c>
      <c r="C402" s="195"/>
      <c r="D402" s="195"/>
      <c r="E402" s="41"/>
      <c r="F402" s="41"/>
      <c r="G402" s="195"/>
      <c r="H402" s="127">
        <v>80</v>
      </c>
      <c r="I402" s="122">
        <v>24</v>
      </c>
      <c r="J402" s="123">
        <v>1477</v>
      </c>
      <c r="K402" s="124">
        <v>0.99194089993284085</v>
      </c>
      <c r="L402" s="123">
        <v>97</v>
      </c>
      <c r="M402" s="124">
        <v>0.93269230769230771</v>
      </c>
      <c r="N402" s="125">
        <v>1574</v>
      </c>
      <c r="O402" s="69"/>
      <c r="P402" s="69"/>
      <c r="Q402" s="123">
        <v>821</v>
      </c>
      <c r="R402" s="84">
        <f t="shared" si="230"/>
        <v>1.3052464228934817</v>
      </c>
      <c r="S402" s="123">
        <v>266</v>
      </c>
      <c r="T402" s="84">
        <f t="shared" si="261"/>
        <v>2.485981308411215</v>
      </c>
      <c r="U402" s="79">
        <f t="shared" si="262"/>
        <v>1087</v>
      </c>
      <c r="V402" s="123">
        <v>0</v>
      </c>
      <c r="W402" s="84">
        <f t="shared" si="263"/>
        <v>0</v>
      </c>
      <c r="X402" s="123">
        <v>5</v>
      </c>
      <c r="Y402" s="123">
        <f t="shared" si="264"/>
        <v>0.38461538461538464</v>
      </c>
      <c r="Z402" s="114">
        <f t="shared" si="265"/>
        <v>5</v>
      </c>
      <c r="AA402" s="32"/>
      <c r="AB402" s="264">
        <v>-61</v>
      </c>
      <c r="AC402" s="264">
        <v>-17</v>
      </c>
      <c r="AD402" s="264">
        <v>-48</v>
      </c>
      <c r="AE402" s="264">
        <v>-63</v>
      </c>
      <c r="AF402" s="264">
        <v>-49</v>
      </c>
      <c r="AG402" s="264">
        <v>24</v>
      </c>
    </row>
    <row r="403" spans="2:33" s="193" customFormat="1" ht="15" customHeight="1" x14ac:dyDescent="0.3">
      <c r="B403" s="199">
        <v>44225</v>
      </c>
      <c r="C403" s="195"/>
      <c r="D403" s="195"/>
      <c r="E403" s="41"/>
      <c r="F403" s="41"/>
      <c r="G403" s="195"/>
      <c r="H403" s="127">
        <v>107</v>
      </c>
      <c r="I403" s="122">
        <v>23</v>
      </c>
      <c r="J403" s="123">
        <v>1480</v>
      </c>
      <c r="K403" s="124">
        <v>0.99129269926322838</v>
      </c>
      <c r="L403" s="123">
        <v>87</v>
      </c>
      <c r="M403" s="124">
        <v>0.78378378378378377</v>
      </c>
      <c r="N403" s="125">
        <v>1567</v>
      </c>
      <c r="O403" s="69"/>
      <c r="P403" s="69"/>
      <c r="Q403" s="123">
        <v>1131</v>
      </c>
      <c r="R403" s="84">
        <f t="shared" si="230"/>
        <v>1.7980922098569156</v>
      </c>
      <c r="S403" s="123">
        <v>287</v>
      </c>
      <c r="T403" s="84">
        <f t="shared" si="261"/>
        <v>2.6822429906542058</v>
      </c>
      <c r="U403" s="79">
        <f t="shared" si="262"/>
        <v>1418</v>
      </c>
      <c r="V403" s="123">
        <v>0</v>
      </c>
      <c r="W403" s="84">
        <f t="shared" si="263"/>
        <v>0</v>
      </c>
      <c r="X403" s="123">
        <v>5</v>
      </c>
      <c r="Y403" s="123">
        <f t="shared" si="264"/>
        <v>0.38461538461538464</v>
      </c>
      <c r="Z403" s="114">
        <f t="shared" si="265"/>
        <v>5</v>
      </c>
      <c r="AA403" s="32"/>
      <c r="AB403" s="264">
        <v>-64</v>
      </c>
      <c r="AC403" s="264">
        <v>-14</v>
      </c>
      <c r="AD403" s="264">
        <v>-56</v>
      </c>
      <c r="AE403" s="264">
        <v>-63</v>
      </c>
      <c r="AF403" s="264">
        <v>-48</v>
      </c>
      <c r="AG403" s="264">
        <v>26</v>
      </c>
    </row>
    <row r="404" spans="2:33" s="193" customFormat="1" ht="15" customHeight="1" x14ac:dyDescent="0.3">
      <c r="B404" s="199">
        <v>44226</v>
      </c>
      <c r="C404" s="195"/>
      <c r="D404" s="195"/>
      <c r="E404" s="41"/>
      <c r="F404" s="41"/>
      <c r="G404" s="195"/>
      <c r="H404" s="127">
        <v>82</v>
      </c>
      <c r="I404" s="122">
        <v>18</v>
      </c>
      <c r="J404" s="123">
        <v>897</v>
      </c>
      <c r="K404" s="124">
        <v>0.97818974918211554</v>
      </c>
      <c r="L404" s="123">
        <v>61</v>
      </c>
      <c r="M404" s="124">
        <v>1.1296296296296295</v>
      </c>
      <c r="N404" s="125">
        <v>958</v>
      </c>
      <c r="O404" s="69"/>
      <c r="P404" s="69"/>
      <c r="Q404" s="127">
        <v>0</v>
      </c>
      <c r="R404" s="84">
        <f t="shared" si="230"/>
        <v>0</v>
      </c>
      <c r="S404" s="127">
        <v>0</v>
      </c>
      <c r="T404" s="88">
        <f t="shared" si="261"/>
        <v>0</v>
      </c>
      <c r="U404" s="97">
        <f t="shared" si="262"/>
        <v>0</v>
      </c>
      <c r="V404" s="127">
        <v>0</v>
      </c>
      <c r="W404" s="127">
        <f t="shared" si="263"/>
        <v>0</v>
      </c>
      <c r="X404" s="127">
        <v>0</v>
      </c>
      <c r="Y404" s="127">
        <f t="shared" si="264"/>
        <v>0</v>
      </c>
      <c r="Z404" s="114">
        <f t="shared" si="265"/>
        <v>0</v>
      </c>
      <c r="AA404" s="32"/>
      <c r="AB404" s="264">
        <v>-73</v>
      </c>
      <c r="AC404" s="264">
        <v>-34</v>
      </c>
      <c r="AD404" s="264">
        <v>-66</v>
      </c>
      <c r="AE404" s="264">
        <v>-68</v>
      </c>
      <c r="AF404" s="264">
        <v>-40</v>
      </c>
      <c r="AG404" s="264">
        <v>21</v>
      </c>
    </row>
    <row r="405" spans="2:33" s="193" customFormat="1" ht="15" customHeight="1" x14ac:dyDescent="0.3">
      <c r="B405" s="199">
        <v>44227</v>
      </c>
      <c r="C405" s="205">
        <v>46864</v>
      </c>
      <c r="D405" s="195"/>
      <c r="E405" s="271">
        <v>50456</v>
      </c>
      <c r="F405" s="271">
        <v>241921</v>
      </c>
      <c r="G405" s="195"/>
      <c r="H405" s="127">
        <v>89</v>
      </c>
      <c r="I405" s="122">
        <v>16</v>
      </c>
      <c r="J405" s="123">
        <v>866</v>
      </c>
      <c r="K405" s="124">
        <v>0.9622222222222222</v>
      </c>
      <c r="L405" s="123">
        <v>37</v>
      </c>
      <c r="M405" s="124">
        <v>1.0277777777777777</v>
      </c>
      <c r="N405" s="125">
        <v>903</v>
      </c>
      <c r="O405" s="69"/>
      <c r="P405" s="69"/>
      <c r="Q405" s="127">
        <v>0</v>
      </c>
      <c r="R405" s="84">
        <f t="shared" si="230"/>
        <v>0</v>
      </c>
      <c r="S405" s="127">
        <v>0</v>
      </c>
      <c r="T405" s="88">
        <f t="shared" si="261"/>
        <v>0</v>
      </c>
      <c r="U405" s="97">
        <f t="shared" si="262"/>
        <v>0</v>
      </c>
      <c r="V405" s="127">
        <v>0</v>
      </c>
      <c r="W405" s="127">
        <f t="shared" si="263"/>
        <v>0</v>
      </c>
      <c r="X405" s="127">
        <v>0</v>
      </c>
      <c r="Y405" s="127">
        <f t="shared" si="264"/>
        <v>0</v>
      </c>
      <c r="Z405" s="114">
        <f t="shared" si="265"/>
        <v>0</v>
      </c>
      <c r="AA405" s="32"/>
      <c r="AB405" s="264">
        <v>-78</v>
      </c>
      <c r="AC405" s="264">
        <v>-45</v>
      </c>
      <c r="AD405" s="264">
        <v>-78</v>
      </c>
      <c r="AE405" s="264">
        <v>-74</v>
      </c>
      <c r="AF405" s="264">
        <v>-41</v>
      </c>
      <c r="AG405" s="264">
        <v>20</v>
      </c>
    </row>
    <row r="406" spans="2:33" s="193" customFormat="1" ht="15" customHeight="1" x14ac:dyDescent="0.3">
      <c r="B406" s="199">
        <v>44228</v>
      </c>
      <c r="C406" s="204">
        <v>2270</v>
      </c>
      <c r="D406" s="195"/>
      <c r="E406" s="41"/>
      <c r="F406" s="41"/>
      <c r="G406" s="195"/>
      <c r="H406" s="127">
        <v>85</v>
      </c>
      <c r="I406" s="122">
        <v>18</v>
      </c>
      <c r="J406" s="123">
        <v>1466</v>
      </c>
      <c r="K406" s="124">
        <v>0.9878706199460916</v>
      </c>
      <c r="L406" s="123">
        <v>78</v>
      </c>
      <c r="M406" s="124">
        <v>0.7722772277227723</v>
      </c>
      <c r="N406" s="125">
        <v>1544</v>
      </c>
      <c r="O406" s="69"/>
      <c r="P406" s="69"/>
      <c r="Q406" s="123">
        <v>222</v>
      </c>
      <c r="R406" s="84">
        <f t="shared" si="230"/>
        <v>0.35294117647058826</v>
      </c>
      <c r="S406" s="123">
        <v>45</v>
      </c>
      <c r="T406" s="84">
        <f t="shared" si="261"/>
        <v>0.42056074766355139</v>
      </c>
      <c r="U406" s="79">
        <f t="shared" si="262"/>
        <v>267</v>
      </c>
      <c r="V406" s="123">
        <v>24</v>
      </c>
      <c r="W406" s="84">
        <f t="shared" si="263"/>
        <v>24</v>
      </c>
      <c r="X406" s="123">
        <v>14</v>
      </c>
      <c r="Y406" s="123">
        <f t="shared" si="264"/>
        <v>1.0769230769230769</v>
      </c>
      <c r="Z406" s="114">
        <f t="shared" si="265"/>
        <v>38</v>
      </c>
      <c r="AA406" s="32"/>
      <c r="AB406" s="264">
        <v>-60</v>
      </c>
      <c r="AC406" s="264">
        <v>-15</v>
      </c>
      <c r="AD406" s="264">
        <v>-53</v>
      </c>
      <c r="AE406" s="264">
        <v>-64</v>
      </c>
      <c r="AF406" s="264">
        <v>-47</v>
      </c>
      <c r="AG406" s="264">
        <v>23</v>
      </c>
    </row>
    <row r="407" spans="2:33" s="193" customFormat="1" ht="15" customHeight="1" x14ac:dyDescent="0.3">
      <c r="B407" s="199">
        <v>44229</v>
      </c>
      <c r="C407" s="204">
        <v>2368</v>
      </c>
      <c r="D407" s="195"/>
      <c r="E407" s="41"/>
      <c r="F407" s="41"/>
      <c r="G407" s="195"/>
      <c r="H407" s="127">
        <v>37</v>
      </c>
      <c r="I407" s="122">
        <v>17</v>
      </c>
      <c r="J407" s="123">
        <v>1475</v>
      </c>
      <c r="K407" s="124">
        <v>0.9905977165883143</v>
      </c>
      <c r="L407" s="123">
        <v>102</v>
      </c>
      <c r="M407" s="124">
        <v>0.92727272727272725</v>
      </c>
      <c r="N407" s="125">
        <v>1577</v>
      </c>
      <c r="O407" s="69"/>
      <c r="P407" s="69"/>
      <c r="Q407" s="123">
        <v>155</v>
      </c>
      <c r="R407" s="84">
        <f t="shared" si="230"/>
        <v>0.246422893481717</v>
      </c>
      <c r="S407" s="123">
        <v>64</v>
      </c>
      <c r="T407" s="84">
        <f t="shared" ref="T407:T413" si="266">S407/$S$68</f>
        <v>0.59813084112149528</v>
      </c>
      <c r="U407" s="79">
        <f t="shared" ref="U407:U413" si="267">Q407+S407</f>
        <v>219</v>
      </c>
      <c r="V407" s="123">
        <v>2</v>
      </c>
      <c r="W407" s="84">
        <f t="shared" ref="W407:W413" si="268">V407/$V$68</f>
        <v>2</v>
      </c>
      <c r="X407" s="123">
        <v>4</v>
      </c>
      <c r="Y407" s="123">
        <f t="shared" ref="Y407:Y413" si="269">X407/$X$68</f>
        <v>0.30769230769230771</v>
      </c>
      <c r="Z407" s="114">
        <f t="shared" ref="Z407:Z413" si="270">V407+X407</f>
        <v>6</v>
      </c>
      <c r="AA407" s="32"/>
      <c r="AB407" s="264">
        <v>-60</v>
      </c>
      <c r="AC407" s="264">
        <v>-16</v>
      </c>
      <c r="AD407" s="264">
        <v>-53</v>
      </c>
      <c r="AE407" s="264">
        <v>-64</v>
      </c>
      <c r="AF407" s="264">
        <v>-48</v>
      </c>
      <c r="AG407" s="264">
        <v>24</v>
      </c>
    </row>
    <row r="408" spans="2:33" s="193" customFormat="1" ht="15" customHeight="1" x14ac:dyDescent="0.3">
      <c r="B408" s="199">
        <v>44230</v>
      </c>
      <c r="C408" s="204">
        <v>2365</v>
      </c>
      <c r="D408" s="197"/>
      <c r="E408" s="41"/>
      <c r="F408" s="41"/>
      <c r="G408" s="197"/>
      <c r="H408" s="127">
        <v>49</v>
      </c>
      <c r="I408" s="122">
        <v>14</v>
      </c>
      <c r="J408" s="123">
        <v>1474</v>
      </c>
      <c r="K408" s="124">
        <v>0.98926174496644292</v>
      </c>
      <c r="L408" s="123">
        <v>95</v>
      </c>
      <c r="M408" s="124">
        <v>0.79831932773109249</v>
      </c>
      <c r="N408" s="125">
        <v>1569</v>
      </c>
      <c r="O408" s="69"/>
      <c r="P408" s="69"/>
      <c r="Q408" s="123">
        <v>168</v>
      </c>
      <c r="R408" s="84">
        <f t="shared" si="230"/>
        <v>0.26709062003179651</v>
      </c>
      <c r="S408" s="123">
        <v>59</v>
      </c>
      <c r="T408" s="84">
        <f t="shared" si="266"/>
        <v>0.55140186915887845</v>
      </c>
      <c r="U408" s="79">
        <f t="shared" si="267"/>
        <v>227</v>
      </c>
      <c r="V408" s="123">
        <v>0</v>
      </c>
      <c r="W408" s="84">
        <f t="shared" si="268"/>
        <v>0</v>
      </c>
      <c r="X408" s="123">
        <v>29</v>
      </c>
      <c r="Y408" s="123">
        <f t="shared" si="269"/>
        <v>2.2307692307692308</v>
      </c>
      <c r="Z408" s="114">
        <f t="shared" si="270"/>
        <v>29</v>
      </c>
      <c r="AA408" s="32"/>
      <c r="AB408" s="264">
        <v>-61</v>
      </c>
      <c r="AC408" s="264">
        <v>-18</v>
      </c>
      <c r="AD408" s="264">
        <v>-47</v>
      </c>
      <c r="AE408" s="264">
        <v>-63</v>
      </c>
      <c r="AF408" s="264">
        <v>-48</v>
      </c>
      <c r="AG408" s="264">
        <v>23</v>
      </c>
    </row>
    <row r="409" spans="2:33" s="193" customFormat="1" ht="15" customHeight="1" x14ac:dyDescent="0.3">
      <c r="B409" s="199">
        <v>44231</v>
      </c>
      <c r="C409" s="204">
        <v>2191</v>
      </c>
      <c r="D409" s="197"/>
      <c r="E409" s="41"/>
      <c r="F409" s="41"/>
      <c r="G409" s="197"/>
      <c r="H409" s="127">
        <v>72</v>
      </c>
      <c r="I409" s="122">
        <v>25</v>
      </c>
      <c r="J409" s="123">
        <v>1477</v>
      </c>
      <c r="K409" s="124">
        <v>0.99194089993284085</v>
      </c>
      <c r="L409" s="123">
        <v>90</v>
      </c>
      <c r="M409" s="124">
        <v>0.86538461538461542</v>
      </c>
      <c r="N409" s="125">
        <v>1567</v>
      </c>
      <c r="O409" s="69"/>
      <c r="P409" s="69"/>
      <c r="Q409" s="123">
        <v>148</v>
      </c>
      <c r="R409" s="84">
        <f t="shared" si="230"/>
        <v>0.23529411764705882</v>
      </c>
      <c r="S409" s="123">
        <v>48</v>
      </c>
      <c r="T409" s="84">
        <f t="shared" si="266"/>
        <v>0.44859813084112149</v>
      </c>
      <c r="U409" s="79">
        <f t="shared" si="267"/>
        <v>196</v>
      </c>
      <c r="V409" s="123">
        <v>0</v>
      </c>
      <c r="W409" s="84">
        <f t="shared" si="268"/>
        <v>0</v>
      </c>
      <c r="X409" s="123">
        <v>5</v>
      </c>
      <c r="Y409" s="123">
        <f t="shared" si="269"/>
        <v>0.38461538461538464</v>
      </c>
      <c r="Z409" s="114">
        <f t="shared" si="270"/>
        <v>5</v>
      </c>
      <c r="AA409" s="32"/>
      <c r="AB409" s="264">
        <v>-61</v>
      </c>
      <c r="AC409" s="264">
        <v>-17</v>
      </c>
      <c r="AD409" s="264">
        <v>-49</v>
      </c>
      <c r="AE409" s="264">
        <v>-63</v>
      </c>
      <c r="AF409" s="264">
        <v>-48</v>
      </c>
      <c r="AG409" s="264">
        <v>23</v>
      </c>
    </row>
    <row r="410" spans="2:33" s="193" customFormat="1" ht="15" customHeight="1" x14ac:dyDescent="0.3">
      <c r="B410" s="199">
        <v>44232</v>
      </c>
      <c r="C410" s="204">
        <v>2008</v>
      </c>
      <c r="D410" s="197"/>
      <c r="E410" s="41"/>
      <c r="F410" s="41"/>
      <c r="G410" s="197"/>
      <c r="H410" s="127">
        <v>79</v>
      </c>
      <c r="I410" s="122">
        <v>26</v>
      </c>
      <c r="J410" s="123">
        <v>1476</v>
      </c>
      <c r="K410" s="124">
        <v>0.98861352980576023</v>
      </c>
      <c r="L410" s="123">
        <v>97</v>
      </c>
      <c r="M410" s="124">
        <v>0.87387387387387383</v>
      </c>
      <c r="N410" s="125">
        <v>1573</v>
      </c>
      <c r="O410" s="69"/>
      <c r="P410" s="69"/>
      <c r="Q410" s="123">
        <v>187</v>
      </c>
      <c r="R410" s="84">
        <f t="shared" si="230"/>
        <v>0.29729729729729731</v>
      </c>
      <c r="S410" s="123">
        <v>35</v>
      </c>
      <c r="T410" s="84">
        <f t="shared" si="266"/>
        <v>0.32710280373831774</v>
      </c>
      <c r="U410" s="79">
        <f t="shared" si="267"/>
        <v>222</v>
      </c>
      <c r="V410" s="123">
        <v>0</v>
      </c>
      <c r="W410" s="84">
        <f t="shared" si="268"/>
        <v>0</v>
      </c>
      <c r="X410" s="123">
        <v>13</v>
      </c>
      <c r="Y410" s="123">
        <f t="shared" si="269"/>
        <v>1</v>
      </c>
      <c r="Z410" s="114">
        <f t="shared" si="270"/>
        <v>13</v>
      </c>
      <c r="AA410" s="32"/>
      <c r="AB410" s="264">
        <v>-63</v>
      </c>
      <c r="AC410" s="264">
        <v>-15</v>
      </c>
      <c r="AD410" s="264">
        <v>-56</v>
      </c>
      <c r="AE410" s="264">
        <v>-63</v>
      </c>
      <c r="AF410" s="264">
        <v>-48</v>
      </c>
      <c r="AG410" s="264">
        <v>25</v>
      </c>
    </row>
    <row r="411" spans="2:33" s="193" customFormat="1" ht="15" customHeight="1" x14ac:dyDescent="0.3">
      <c r="B411" s="199">
        <v>44233</v>
      </c>
      <c r="C411" s="204">
        <v>59</v>
      </c>
      <c r="D411" s="197"/>
      <c r="E411" s="41"/>
      <c r="F411" s="41"/>
      <c r="G411" s="197"/>
      <c r="H411" s="127">
        <v>68</v>
      </c>
      <c r="I411" s="122">
        <v>33</v>
      </c>
      <c r="J411" s="123">
        <v>895</v>
      </c>
      <c r="K411" s="124">
        <v>0.97600872410032713</v>
      </c>
      <c r="L411" s="123">
        <v>62</v>
      </c>
      <c r="M411" s="124">
        <v>1.1481481481481481</v>
      </c>
      <c r="N411" s="125">
        <v>957</v>
      </c>
      <c r="O411" s="69"/>
      <c r="P411" s="69"/>
      <c r="Q411" s="127">
        <v>0</v>
      </c>
      <c r="R411" s="84">
        <f t="shared" si="230"/>
        <v>0</v>
      </c>
      <c r="S411" s="127">
        <v>0</v>
      </c>
      <c r="T411" s="88">
        <f t="shared" si="266"/>
        <v>0</v>
      </c>
      <c r="U411" s="97">
        <f t="shared" si="267"/>
        <v>0</v>
      </c>
      <c r="V411" s="127">
        <v>0</v>
      </c>
      <c r="W411" s="127">
        <f t="shared" si="268"/>
        <v>0</v>
      </c>
      <c r="X411" s="127">
        <v>0</v>
      </c>
      <c r="Y411" s="127">
        <f t="shared" si="269"/>
        <v>0</v>
      </c>
      <c r="Z411" s="114">
        <f t="shared" si="270"/>
        <v>0</v>
      </c>
      <c r="AA411" s="32"/>
      <c r="AB411" s="264">
        <v>-73</v>
      </c>
      <c r="AC411" s="264">
        <v>-34</v>
      </c>
      <c r="AD411" s="264">
        <v>-68</v>
      </c>
      <c r="AE411" s="264">
        <v>-69</v>
      </c>
      <c r="AF411" s="264">
        <v>-39</v>
      </c>
      <c r="AG411" s="264">
        <v>20</v>
      </c>
    </row>
    <row r="412" spans="2:33" s="193" customFormat="1" ht="15" customHeight="1" x14ac:dyDescent="0.3">
      <c r="B412" s="199">
        <v>44234</v>
      </c>
      <c r="C412" s="204">
        <v>64</v>
      </c>
      <c r="D412" s="197"/>
      <c r="E412" s="41"/>
      <c r="F412" s="41"/>
      <c r="G412" s="197"/>
      <c r="H412" s="127">
        <v>66</v>
      </c>
      <c r="I412" s="122">
        <v>24</v>
      </c>
      <c r="J412" s="123">
        <v>866</v>
      </c>
      <c r="K412" s="124">
        <v>0.9622222222222222</v>
      </c>
      <c r="L412" s="123">
        <v>31</v>
      </c>
      <c r="M412" s="124">
        <v>0.86111111111111116</v>
      </c>
      <c r="N412" s="125">
        <v>897</v>
      </c>
      <c r="O412" s="69"/>
      <c r="P412" s="69"/>
      <c r="Q412" s="127">
        <v>0</v>
      </c>
      <c r="R412" s="84">
        <f t="shared" si="230"/>
        <v>0</v>
      </c>
      <c r="S412" s="127">
        <v>0</v>
      </c>
      <c r="T412" s="88">
        <f t="shared" si="266"/>
        <v>0</v>
      </c>
      <c r="U412" s="97">
        <f t="shared" si="267"/>
        <v>0</v>
      </c>
      <c r="V412" s="127">
        <v>0</v>
      </c>
      <c r="W412" s="127">
        <f t="shared" si="268"/>
        <v>0</v>
      </c>
      <c r="X412" s="127">
        <v>0</v>
      </c>
      <c r="Y412" s="127">
        <f t="shared" si="269"/>
        <v>0</v>
      </c>
      <c r="Z412" s="114">
        <f t="shared" si="270"/>
        <v>0</v>
      </c>
      <c r="AA412" s="32"/>
      <c r="AB412" s="264">
        <v>-77</v>
      </c>
      <c r="AC412" s="264">
        <v>-42</v>
      </c>
      <c r="AD412" s="264">
        <v>-74</v>
      </c>
      <c r="AE412" s="264">
        <v>-73</v>
      </c>
      <c r="AF412" s="264">
        <v>-39</v>
      </c>
      <c r="AG412" s="264">
        <v>18</v>
      </c>
    </row>
    <row r="413" spans="2:33" s="193" customFormat="1" ht="15" customHeight="1" x14ac:dyDescent="0.3">
      <c r="B413" s="199">
        <v>44235</v>
      </c>
      <c r="C413" s="204">
        <v>2261</v>
      </c>
      <c r="D413" s="197"/>
      <c r="E413" s="41"/>
      <c r="F413" s="41"/>
      <c r="G413" s="197"/>
      <c r="H413" s="127">
        <v>53</v>
      </c>
      <c r="I413" s="122">
        <v>22</v>
      </c>
      <c r="J413" s="123">
        <v>1474</v>
      </c>
      <c r="K413" s="124">
        <v>0.99326145552560652</v>
      </c>
      <c r="L413" s="123">
        <v>84</v>
      </c>
      <c r="M413" s="124">
        <v>0.83168316831683164</v>
      </c>
      <c r="N413" s="125">
        <v>1558</v>
      </c>
      <c r="O413" s="69"/>
      <c r="P413" s="69"/>
      <c r="Q413" s="123">
        <v>200</v>
      </c>
      <c r="R413" s="84">
        <f t="shared" si="230"/>
        <v>0.31796502384737679</v>
      </c>
      <c r="S413" s="123">
        <v>48</v>
      </c>
      <c r="T413" s="84">
        <f t="shared" si="266"/>
        <v>0.44859813084112149</v>
      </c>
      <c r="U413" s="79">
        <f t="shared" si="267"/>
        <v>248</v>
      </c>
      <c r="V413" s="123">
        <v>8</v>
      </c>
      <c r="W413" s="84">
        <f t="shared" si="268"/>
        <v>8</v>
      </c>
      <c r="X413" s="123">
        <v>13</v>
      </c>
      <c r="Y413" s="123">
        <f t="shared" si="269"/>
        <v>1</v>
      </c>
      <c r="Z413" s="114">
        <f t="shared" si="270"/>
        <v>21</v>
      </c>
      <c r="AA413" s="32"/>
      <c r="AB413" s="264">
        <v>-59</v>
      </c>
      <c r="AC413" s="264">
        <v>-16</v>
      </c>
      <c r="AD413" s="264">
        <v>-51</v>
      </c>
      <c r="AE413" s="264">
        <v>-63</v>
      </c>
      <c r="AF413" s="264">
        <v>-47</v>
      </c>
      <c r="AG413" s="264">
        <v>22</v>
      </c>
    </row>
    <row r="414" spans="2:33" s="193" customFormat="1" ht="15" customHeight="1" x14ac:dyDescent="0.3">
      <c r="B414" s="199">
        <v>44236</v>
      </c>
      <c r="C414" s="204">
        <v>2135</v>
      </c>
      <c r="D414" s="197"/>
      <c r="E414" s="41"/>
      <c r="F414" s="41"/>
      <c r="G414" s="197"/>
      <c r="H414" s="127">
        <v>24</v>
      </c>
      <c r="I414" s="122">
        <v>20</v>
      </c>
      <c r="J414" s="123">
        <v>1471</v>
      </c>
      <c r="K414" s="124">
        <v>0.98791134989926122</v>
      </c>
      <c r="L414" s="123">
        <v>107</v>
      </c>
      <c r="M414" s="124">
        <v>0.97272727272727277</v>
      </c>
      <c r="N414" s="125">
        <v>1578</v>
      </c>
      <c r="O414" s="69"/>
      <c r="P414" s="69"/>
      <c r="Q414" s="123">
        <v>204</v>
      </c>
      <c r="R414" s="84">
        <f t="shared" si="230"/>
        <v>0.32432432432432434</v>
      </c>
      <c r="S414" s="123">
        <v>75</v>
      </c>
      <c r="T414" s="84">
        <f t="shared" ref="T414:T420" si="271">S414/$S$68</f>
        <v>0.7009345794392523</v>
      </c>
      <c r="U414" s="79">
        <f t="shared" ref="U414:U420" si="272">Q414+S414</f>
        <v>279</v>
      </c>
      <c r="V414" s="123">
        <v>3</v>
      </c>
      <c r="W414" s="84">
        <f t="shared" ref="W414:W420" si="273">V414/$V$68</f>
        <v>3</v>
      </c>
      <c r="X414" s="123">
        <v>2</v>
      </c>
      <c r="Y414" s="123">
        <f t="shared" ref="Y414:Y420" si="274">X414/$X$68</f>
        <v>0.15384615384615385</v>
      </c>
      <c r="Z414" s="114">
        <f t="shared" ref="Z414:Z420" si="275">V414+X414</f>
        <v>5</v>
      </c>
      <c r="AA414" s="32"/>
      <c r="AB414" s="264">
        <v>-61</v>
      </c>
      <c r="AC414" s="264">
        <v>-17</v>
      </c>
      <c r="AD414" s="264">
        <v>-57</v>
      </c>
      <c r="AE414" s="264">
        <v>-64</v>
      </c>
      <c r="AF414" s="264">
        <v>-48</v>
      </c>
      <c r="AG414" s="264">
        <v>24</v>
      </c>
    </row>
    <row r="415" spans="2:33" s="193" customFormat="1" ht="15" customHeight="1" x14ac:dyDescent="0.3">
      <c r="B415" s="199">
        <v>44237</v>
      </c>
      <c r="C415" s="204">
        <v>2022</v>
      </c>
      <c r="D415" s="202"/>
      <c r="E415" s="41"/>
      <c r="F415" s="41"/>
      <c r="G415" s="202"/>
      <c r="H415" s="127">
        <v>33</v>
      </c>
      <c r="I415" s="122">
        <v>16</v>
      </c>
      <c r="J415" s="123">
        <v>1477</v>
      </c>
      <c r="K415" s="124">
        <v>0.99127516778523495</v>
      </c>
      <c r="L415" s="123">
        <v>92</v>
      </c>
      <c r="M415" s="124">
        <v>0.77310924369747902</v>
      </c>
      <c r="N415" s="125">
        <v>1569</v>
      </c>
      <c r="O415" s="69"/>
      <c r="P415" s="69"/>
      <c r="Q415" s="123">
        <v>218</v>
      </c>
      <c r="R415" s="84">
        <f t="shared" si="230"/>
        <v>0.34658187599364071</v>
      </c>
      <c r="S415" s="123">
        <v>85</v>
      </c>
      <c r="T415" s="84">
        <f t="shared" si="271"/>
        <v>0.79439252336448596</v>
      </c>
      <c r="U415" s="79">
        <f t="shared" si="272"/>
        <v>303</v>
      </c>
      <c r="V415" s="123">
        <v>0</v>
      </c>
      <c r="W415" s="84">
        <f t="shared" si="273"/>
        <v>0</v>
      </c>
      <c r="X415" s="123">
        <v>10</v>
      </c>
      <c r="Y415" s="123">
        <f t="shared" si="274"/>
        <v>0.76923076923076927</v>
      </c>
      <c r="Z415" s="114">
        <f t="shared" si="275"/>
        <v>10</v>
      </c>
      <c r="AA415" s="32"/>
      <c r="AB415" s="264">
        <v>-60</v>
      </c>
      <c r="AC415" s="264">
        <v>-15</v>
      </c>
      <c r="AD415" s="264">
        <v>-49</v>
      </c>
      <c r="AE415" s="264">
        <v>-62</v>
      </c>
      <c r="AF415" s="264">
        <v>-46</v>
      </c>
      <c r="AG415" s="264">
        <v>22</v>
      </c>
    </row>
    <row r="416" spans="2:33" s="193" customFormat="1" ht="15" customHeight="1" x14ac:dyDescent="0.3">
      <c r="B416" s="199">
        <v>44238</v>
      </c>
      <c r="C416" s="204">
        <v>1932</v>
      </c>
      <c r="D416" s="202"/>
      <c r="E416" s="41"/>
      <c r="F416" s="41"/>
      <c r="G416" s="202"/>
      <c r="H416" s="127">
        <v>53</v>
      </c>
      <c r="I416" s="122">
        <v>22</v>
      </c>
      <c r="J416" s="123">
        <v>1476</v>
      </c>
      <c r="K416" s="124">
        <v>0.99126930826057758</v>
      </c>
      <c r="L416" s="123">
        <v>94</v>
      </c>
      <c r="M416" s="124">
        <v>0.90384615384615385</v>
      </c>
      <c r="N416" s="125">
        <v>1570</v>
      </c>
      <c r="O416" s="69"/>
      <c r="P416" s="69"/>
      <c r="Q416" s="123">
        <v>337</v>
      </c>
      <c r="R416" s="84">
        <f t="shared" si="230"/>
        <v>0.53577106518282991</v>
      </c>
      <c r="S416" s="123">
        <v>92</v>
      </c>
      <c r="T416" s="84">
        <f t="shared" si="271"/>
        <v>0.85981308411214952</v>
      </c>
      <c r="U416" s="79">
        <f t="shared" si="272"/>
        <v>429</v>
      </c>
      <c r="V416" s="123">
        <v>0</v>
      </c>
      <c r="W416" s="84">
        <f t="shared" si="273"/>
        <v>0</v>
      </c>
      <c r="X416" s="123">
        <v>14</v>
      </c>
      <c r="Y416" s="123">
        <f t="shared" si="274"/>
        <v>1.0769230769230769</v>
      </c>
      <c r="Z416" s="114">
        <f t="shared" si="275"/>
        <v>14</v>
      </c>
      <c r="AA416" s="32"/>
      <c r="AB416" s="264">
        <v>-60</v>
      </c>
      <c r="AC416" s="264">
        <v>-15</v>
      </c>
      <c r="AD416" s="264">
        <v>-52</v>
      </c>
      <c r="AE416" s="264">
        <v>-64</v>
      </c>
      <c r="AF416" s="264">
        <v>-47</v>
      </c>
      <c r="AG416" s="264">
        <v>23</v>
      </c>
    </row>
    <row r="417" spans="2:33" s="193" customFormat="1" ht="15" customHeight="1" x14ac:dyDescent="0.3">
      <c r="B417" s="199">
        <v>44239</v>
      </c>
      <c r="C417" s="202"/>
      <c r="D417" s="202"/>
      <c r="E417" s="41"/>
      <c r="F417" s="41"/>
      <c r="G417" s="202"/>
      <c r="H417" s="127">
        <v>88</v>
      </c>
      <c r="I417" s="122">
        <v>14</v>
      </c>
      <c r="J417" s="123">
        <v>1478</v>
      </c>
      <c r="K417" s="124">
        <v>0.98995311453449431</v>
      </c>
      <c r="L417" s="123">
        <v>98</v>
      </c>
      <c r="M417" s="124">
        <v>0.88288288288288286</v>
      </c>
      <c r="N417" s="125">
        <v>1576</v>
      </c>
      <c r="O417" s="69"/>
      <c r="P417" s="69"/>
      <c r="Q417" s="123">
        <v>280</v>
      </c>
      <c r="R417" s="84">
        <f t="shared" si="230"/>
        <v>0.4451510333863275</v>
      </c>
      <c r="S417" s="123">
        <v>87</v>
      </c>
      <c r="T417" s="84">
        <f t="shared" si="271"/>
        <v>0.81308411214953269</v>
      </c>
      <c r="U417" s="79">
        <f t="shared" si="272"/>
        <v>367</v>
      </c>
      <c r="V417" s="123">
        <v>0</v>
      </c>
      <c r="W417" s="84">
        <f t="shared" si="273"/>
        <v>0</v>
      </c>
      <c r="X417" s="123">
        <v>1</v>
      </c>
      <c r="Y417" s="123">
        <f t="shared" si="274"/>
        <v>7.6923076923076927E-2</v>
      </c>
      <c r="Z417" s="114">
        <f t="shared" si="275"/>
        <v>1</v>
      </c>
      <c r="AA417" s="32"/>
      <c r="AB417" s="264">
        <v>-60</v>
      </c>
      <c r="AC417" s="264">
        <v>-7</v>
      </c>
      <c r="AD417" s="264">
        <v>-42</v>
      </c>
      <c r="AE417" s="264">
        <v>-60</v>
      </c>
      <c r="AF417" s="264">
        <v>-45</v>
      </c>
      <c r="AG417" s="264">
        <v>23</v>
      </c>
    </row>
    <row r="418" spans="2:33" s="193" customFormat="1" ht="15" customHeight="1" x14ac:dyDescent="0.3">
      <c r="B418" s="199">
        <v>44240</v>
      </c>
      <c r="C418" s="254"/>
      <c r="D418" s="254"/>
      <c r="E418" s="41"/>
      <c r="F418" s="41"/>
      <c r="G418" s="202"/>
      <c r="H418" s="127">
        <v>72</v>
      </c>
      <c r="I418" s="122">
        <v>30</v>
      </c>
      <c r="J418" s="123">
        <v>895</v>
      </c>
      <c r="K418" s="124">
        <v>0.97600872410032713</v>
      </c>
      <c r="L418" s="123">
        <v>62</v>
      </c>
      <c r="M418" s="124">
        <v>1.1481481481481481</v>
      </c>
      <c r="N418" s="125">
        <v>957</v>
      </c>
      <c r="O418" s="69"/>
      <c r="P418" s="69"/>
      <c r="Q418" s="127">
        <v>0</v>
      </c>
      <c r="R418" s="84">
        <f t="shared" si="230"/>
        <v>0</v>
      </c>
      <c r="S418" s="127">
        <v>0</v>
      </c>
      <c r="T418" s="88">
        <f t="shared" si="271"/>
        <v>0</v>
      </c>
      <c r="U418" s="97">
        <f t="shared" si="272"/>
        <v>0</v>
      </c>
      <c r="V418" s="127">
        <v>0</v>
      </c>
      <c r="W418" s="127">
        <f t="shared" si="273"/>
        <v>0</v>
      </c>
      <c r="X418" s="127">
        <v>0</v>
      </c>
      <c r="Y418" s="127">
        <f t="shared" si="274"/>
        <v>0</v>
      </c>
      <c r="Z418" s="114">
        <f t="shared" si="275"/>
        <v>0</v>
      </c>
      <c r="AA418" s="32"/>
      <c r="AB418" s="264">
        <v>-69</v>
      </c>
      <c r="AC418" s="264">
        <v>-26</v>
      </c>
      <c r="AD418" s="264">
        <v>-51</v>
      </c>
      <c r="AE418" s="264">
        <v>-65</v>
      </c>
      <c r="AF418" s="264">
        <v>-35</v>
      </c>
      <c r="AG418" s="264">
        <v>18</v>
      </c>
    </row>
    <row r="419" spans="2:33" s="193" customFormat="1" ht="15" customHeight="1" x14ac:dyDescent="0.3">
      <c r="B419" s="199">
        <v>44241</v>
      </c>
      <c r="C419" s="254"/>
      <c r="D419" s="254"/>
      <c r="E419" s="41"/>
      <c r="F419" s="41"/>
      <c r="G419" s="202"/>
      <c r="H419" s="127">
        <v>73</v>
      </c>
      <c r="I419" s="122">
        <v>16</v>
      </c>
      <c r="J419" s="123">
        <v>866</v>
      </c>
      <c r="K419" s="124">
        <v>0.9622222222222222</v>
      </c>
      <c r="L419" s="123">
        <v>36</v>
      </c>
      <c r="M419" s="124">
        <v>1</v>
      </c>
      <c r="N419" s="125">
        <v>902</v>
      </c>
      <c r="O419" s="69"/>
      <c r="P419" s="69"/>
      <c r="Q419" s="127">
        <v>0</v>
      </c>
      <c r="R419" s="84">
        <f t="shared" si="230"/>
        <v>0</v>
      </c>
      <c r="S419" s="127">
        <v>0</v>
      </c>
      <c r="T419" s="88">
        <f t="shared" si="271"/>
        <v>0</v>
      </c>
      <c r="U419" s="97">
        <f t="shared" si="272"/>
        <v>0</v>
      </c>
      <c r="V419" s="127">
        <v>0</v>
      </c>
      <c r="W419" s="127">
        <f t="shared" si="273"/>
        <v>0</v>
      </c>
      <c r="X419" s="127">
        <v>0</v>
      </c>
      <c r="Y419" s="127">
        <f t="shared" si="274"/>
        <v>0</v>
      </c>
      <c r="Z419" s="114">
        <f t="shared" si="275"/>
        <v>0</v>
      </c>
      <c r="AA419" s="32"/>
      <c r="AB419" s="264">
        <v>-68</v>
      </c>
      <c r="AC419" s="264">
        <v>-30</v>
      </c>
      <c r="AD419" s="264">
        <v>-48</v>
      </c>
      <c r="AE419" s="264">
        <v>-66</v>
      </c>
      <c r="AF419" s="264">
        <v>-32</v>
      </c>
      <c r="AG419" s="264">
        <v>15</v>
      </c>
    </row>
    <row r="420" spans="2:33" s="193" customFormat="1" ht="15" customHeight="1" x14ac:dyDescent="0.3">
      <c r="B420" s="199">
        <v>44242</v>
      </c>
      <c r="C420" s="254"/>
      <c r="D420" s="254"/>
      <c r="E420" s="41"/>
      <c r="F420" s="41"/>
      <c r="G420" s="202"/>
      <c r="H420" s="127">
        <v>59</v>
      </c>
      <c r="I420" s="122">
        <v>20</v>
      </c>
      <c r="J420" s="123">
        <v>1467</v>
      </c>
      <c r="K420" s="124">
        <v>0.98854447439353099</v>
      </c>
      <c r="L420" s="123">
        <v>87</v>
      </c>
      <c r="M420" s="124">
        <v>0.86138613861386137</v>
      </c>
      <c r="N420" s="125">
        <v>1554</v>
      </c>
      <c r="O420" s="69"/>
      <c r="P420" s="69"/>
      <c r="Q420" s="123">
        <v>358</v>
      </c>
      <c r="R420" s="84">
        <f t="shared" ref="R420:R440" si="276">Q420/Q$68</f>
        <v>0.56915739268680443</v>
      </c>
      <c r="S420" s="123">
        <v>81</v>
      </c>
      <c r="T420" s="84">
        <f t="shared" si="271"/>
        <v>0.7570093457943925</v>
      </c>
      <c r="U420" s="79">
        <f t="shared" si="272"/>
        <v>439</v>
      </c>
      <c r="V420" s="123">
        <v>0</v>
      </c>
      <c r="W420" s="84">
        <f t="shared" si="273"/>
        <v>0</v>
      </c>
      <c r="X420" s="123">
        <v>6</v>
      </c>
      <c r="Y420" s="123">
        <f t="shared" si="274"/>
        <v>0.46153846153846156</v>
      </c>
      <c r="Z420" s="114">
        <f t="shared" si="275"/>
        <v>6</v>
      </c>
      <c r="AA420" s="32"/>
      <c r="AB420" s="264">
        <v>-56</v>
      </c>
      <c r="AC420" s="264">
        <v>-8</v>
      </c>
      <c r="AD420" s="264">
        <v>-33</v>
      </c>
      <c r="AE420" s="264">
        <v>-61</v>
      </c>
      <c r="AF420" s="264">
        <v>-48</v>
      </c>
      <c r="AG420" s="264">
        <v>21</v>
      </c>
    </row>
    <row r="421" spans="2:33" s="193" customFormat="1" ht="15" customHeight="1" x14ac:dyDescent="0.3">
      <c r="B421" s="199">
        <v>44243</v>
      </c>
      <c r="C421" s="254"/>
      <c r="D421" s="254"/>
      <c r="E421" s="41"/>
      <c r="F421" s="41"/>
      <c r="G421" s="202"/>
      <c r="H421" s="127">
        <v>31</v>
      </c>
      <c r="I421" s="122">
        <v>19</v>
      </c>
      <c r="J421" s="123">
        <v>981</v>
      </c>
      <c r="K421" s="124">
        <v>0.65883143049026194</v>
      </c>
      <c r="L421" s="123">
        <v>93</v>
      </c>
      <c r="M421" s="124">
        <v>0.84545454545454546</v>
      </c>
      <c r="N421" s="125">
        <v>1074</v>
      </c>
      <c r="O421" s="69"/>
      <c r="P421" s="69"/>
      <c r="Q421" s="123">
        <v>51</v>
      </c>
      <c r="R421" s="84">
        <f t="shared" si="276"/>
        <v>8.1081081081081086E-2</v>
      </c>
      <c r="S421" s="123">
        <v>10</v>
      </c>
      <c r="T421" s="84">
        <f t="shared" ref="T421:T427" si="277">S421/$S$68</f>
        <v>9.3457943925233641E-2</v>
      </c>
      <c r="U421" s="79">
        <f t="shared" ref="U421:U427" si="278">Q421+S421</f>
        <v>61</v>
      </c>
      <c r="V421" s="123">
        <v>0</v>
      </c>
      <c r="W421" s="84">
        <f t="shared" ref="W421:W427" si="279">V421/$V$68</f>
        <v>0</v>
      </c>
      <c r="X421" s="123">
        <v>0</v>
      </c>
      <c r="Y421" s="123">
        <f t="shared" ref="Y421:Y427" si="280">X421/$X$68</f>
        <v>0</v>
      </c>
      <c r="Z421" s="114">
        <f t="shared" ref="Z421:Z427" si="281">V421+X421</f>
        <v>0</v>
      </c>
      <c r="AA421" s="32"/>
      <c r="AB421" s="264">
        <v>-62</v>
      </c>
      <c r="AC421" s="264">
        <v>-15</v>
      </c>
      <c r="AD421" s="264">
        <v>-45</v>
      </c>
      <c r="AE421" s="264">
        <v>-66</v>
      </c>
      <c r="AF421" s="264">
        <v>-63</v>
      </c>
      <c r="AG421" s="264">
        <v>28</v>
      </c>
    </row>
    <row r="422" spans="2:33" s="193" customFormat="1" ht="15" customHeight="1" x14ac:dyDescent="0.3">
      <c r="B422" s="199">
        <v>44244</v>
      </c>
      <c r="C422" s="254"/>
      <c r="D422" s="254"/>
      <c r="E422" s="41"/>
      <c r="F422" s="41"/>
      <c r="G422" s="209"/>
      <c r="H422" s="127">
        <v>37</v>
      </c>
      <c r="I422" s="122">
        <v>26</v>
      </c>
      <c r="J422" s="123">
        <v>1473</v>
      </c>
      <c r="K422" s="124">
        <v>0.98859060402684562</v>
      </c>
      <c r="L422" s="123">
        <v>89</v>
      </c>
      <c r="M422" s="124">
        <v>0.74789915966386555</v>
      </c>
      <c r="N422" s="125">
        <v>1562</v>
      </c>
      <c r="O422" s="69"/>
      <c r="P422" s="69"/>
      <c r="Q422" s="123">
        <v>328</v>
      </c>
      <c r="R422" s="84">
        <f t="shared" si="276"/>
        <v>0.52146263910969792</v>
      </c>
      <c r="S422" s="123">
        <v>114</v>
      </c>
      <c r="T422" s="84">
        <f t="shared" si="277"/>
        <v>1.0654205607476634</v>
      </c>
      <c r="U422" s="79">
        <f t="shared" si="278"/>
        <v>442</v>
      </c>
      <c r="V422" s="123">
        <v>0</v>
      </c>
      <c r="W422" s="84">
        <f t="shared" si="279"/>
        <v>0</v>
      </c>
      <c r="X422" s="123">
        <v>7</v>
      </c>
      <c r="Y422" s="123">
        <f t="shared" si="280"/>
        <v>0.53846153846153844</v>
      </c>
      <c r="Z422" s="114">
        <f t="shared" si="281"/>
        <v>7</v>
      </c>
      <c r="AA422" s="32"/>
      <c r="AB422" s="264">
        <v>-58</v>
      </c>
      <c r="AC422" s="264">
        <v>-11</v>
      </c>
      <c r="AD422" s="264">
        <v>-43</v>
      </c>
      <c r="AE422" s="264">
        <v>-60</v>
      </c>
      <c r="AF422" s="264">
        <v>-45</v>
      </c>
      <c r="AG422" s="264">
        <v>21</v>
      </c>
    </row>
    <row r="423" spans="2:33" s="193" customFormat="1" ht="15" customHeight="1" x14ac:dyDescent="0.3">
      <c r="B423" s="199">
        <v>44245</v>
      </c>
      <c r="C423" s="254"/>
      <c r="D423" s="254"/>
      <c r="E423" s="41"/>
      <c r="F423" s="41"/>
      <c r="G423" s="209"/>
      <c r="H423" s="127">
        <v>54</v>
      </c>
      <c r="I423" s="122">
        <v>29</v>
      </c>
      <c r="J423" s="123">
        <v>1476</v>
      </c>
      <c r="K423" s="124">
        <v>0.99126930826057758</v>
      </c>
      <c r="L423" s="123">
        <v>87</v>
      </c>
      <c r="M423" s="124">
        <v>0.83653846153846156</v>
      </c>
      <c r="N423" s="125">
        <v>1563</v>
      </c>
      <c r="O423" s="69"/>
      <c r="P423" s="69"/>
      <c r="Q423" s="123">
        <v>352</v>
      </c>
      <c r="R423" s="84">
        <f t="shared" si="276"/>
        <v>0.55961844197138311</v>
      </c>
      <c r="S423" s="123">
        <v>82</v>
      </c>
      <c r="T423" s="84">
        <f t="shared" si="277"/>
        <v>0.76635514018691586</v>
      </c>
      <c r="U423" s="79">
        <f t="shared" si="278"/>
        <v>434</v>
      </c>
      <c r="V423" s="123">
        <v>0</v>
      </c>
      <c r="W423" s="84">
        <f t="shared" si="279"/>
        <v>0</v>
      </c>
      <c r="X423" s="123">
        <v>13</v>
      </c>
      <c r="Y423" s="123">
        <f t="shared" si="280"/>
        <v>1</v>
      </c>
      <c r="Z423" s="114">
        <f t="shared" si="281"/>
        <v>13</v>
      </c>
      <c r="AA423" s="32"/>
      <c r="AB423" s="264">
        <v>-58</v>
      </c>
      <c r="AC423" s="264">
        <v>-11</v>
      </c>
      <c r="AD423" s="264">
        <v>-44</v>
      </c>
      <c r="AE423" s="264">
        <v>-61</v>
      </c>
      <c r="AF423" s="264">
        <v>-45</v>
      </c>
      <c r="AG423" s="264">
        <v>22</v>
      </c>
    </row>
    <row r="424" spans="2:33" s="193" customFormat="1" ht="15" customHeight="1" x14ac:dyDescent="0.3">
      <c r="B424" s="199">
        <v>44246</v>
      </c>
      <c r="C424" s="254"/>
      <c r="D424" s="254"/>
      <c r="E424" s="41"/>
      <c r="F424" s="41"/>
      <c r="G424" s="209"/>
      <c r="H424" s="127">
        <v>75</v>
      </c>
      <c r="I424" s="122">
        <v>26</v>
      </c>
      <c r="J424" s="123">
        <v>1474</v>
      </c>
      <c r="K424" s="124">
        <v>0.98727394507702615</v>
      </c>
      <c r="L424" s="123">
        <v>89</v>
      </c>
      <c r="M424" s="124">
        <v>0.80180180180180183</v>
      </c>
      <c r="N424" s="125">
        <v>1563</v>
      </c>
      <c r="O424" s="69"/>
      <c r="P424" s="69"/>
      <c r="Q424" s="123">
        <v>422</v>
      </c>
      <c r="R424" s="84">
        <f t="shared" si="276"/>
        <v>0.670906200317965</v>
      </c>
      <c r="S424" s="123">
        <v>79</v>
      </c>
      <c r="T424" s="84">
        <f t="shared" si="277"/>
        <v>0.73831775700934577</v>
      </c>
      <c r="U424" s="79">
        <f t="shared" si="278"/>
        <v>501</v>
      </c>
      <c r="V424" s="123">
        <v>2</v>
      </c>
      <c r="W424" s="84">
        <f t="shared" si="279"/>
        <v>2</v>
      </c>
      <c r="X424" s="123">
        <v>20</v>
      </c>
      <c r="Y424" s="123">
        <f t="shared" si="280"/>
        <v>1.5384615384615385</v>
      </c>
      <c r="Z424" s="114">
        <f t="shared" si="281"/>
        <v>22</v>
      </c>
      <c r="AA424" s="32"/>
      <c r="AB424" s="264">
        <v>-60</v>
      </c>
      <c r="AC424" s="264">
        <v>-5</v>
      </c>
      <c r="AD424" s="264">
        <v>-50</v>
      </c>
      <c r="AE424" s="264">
        <v>-60</v>
      </c>
      <c r="AF424" s="264">
        <v>-44</v>
      </c>
      <c r="AG424" s="264">
        <v>23</v>
      </c>
    </row>
    <row r="425" spans="2:33" s="193" customFormat="1" ht="15" customHeight="1" x14ac:dyDescent="0.3">
      <c r="B425" s="199">
        <v>44247</v>
      </c>
      <c r="C425" s="254"/>
      <c r="D425" s="254"/>
      <c r="E425" s="41"/>
      <c r="F425" s="41"/>
      <c r="G425" s="209"/>
      <c r="H425" s="127">
        <v>72</v>
      </c>
      <c r="I425" s="122">
        <v>12</v>
      </c>
      <c r="J425" s="123">
        <v>888</v>
      </c>
      <c r="K425" s="124">
        <v>0.96837513631406757</v>
      </c>
      <c r="L425" s="123">
        <v>56</v>
      </c>
      <c r="M425" s="124">
        <v>1.037037037037037</v>
      </c>
      <c r="N425" s="125">
        <v>944</v>
      </c>
      <c r="O425" s="69"/>
      <c r="P425" s="69"/>
      <c r="Q425" s="127">
        <v>0</v>
      </c>
      <c r="R425" s="84">
        <f t="shared" si="276"/>
        <v>0</v>
      </c>
      <c r="S425" s="127">
        <v>0</v>
      </c>
      <c r="T425" s="88">
        <f t="shared" si="277"/>
        <v>0</v>
      </c>
      <c r="U425" s="97">
        <f t="shared" si="278"/>
        <v>0</v>
      </c>
      <c r="V425" s="127">
        <v>0</v>
      </c>
      <c r="W425" s="127">
        <f t="shared" si="279"/>
        <v>0</v>
      </c>
      <c r="X425" s="127">
        <v>0</v>
      </c>
      <c r="Y425" s="127">
        <f t="shared" si="280"/>
        <v>0</v>
      </c>
      <c r="Z425" s="114">
        <f t="shared" si="281"/>
        <v>0</v>
      </c>
      <c r="AA425" s="32"/>
      <c r="AB425" s="264">
        <v>-74</v>
      </c>
      <c r="AC425" s="264">
        <v>-35</v>
      </c>
      <c r="AD425" s="264">
        <v>-76</v>
      </c>
      <c r="AE425" s="264">
        <v>-72</v>
      </c>
      <c r="AF425" s="264">
        <v>-36</v>
      </c>
      <c r="AG425" s="264">
        <v>21</v>
      </c>
    </row>
    <row r="426" spans="2:33" s="193" customFormat="1" ht="15" customHeight="1" x14ac:dyDescent="0.3">
      <c r="B426" s="199">
        <v>44248</v>
      </c>
      <c r="C426" s="254"/>
      <c r="D426" s="254"/>
      <c r="E426" s="41"/>
      <c r="F426" s="41"/>
      <c r="G426" s="209"/>
      <c r="H426" s="127">
        <v>84</v>
      </c>
      <c r="I426" s="122">
        <v>25</v>
      </c>
      <c r="J426" s="123">
        <v>866</v>
      </c>
      <c r="K426" s="124">
        <v>0.9622222222222222</v>
      </c>
      <c r="L426" s="123">
        <v>34</v>
      </c>
      <c r="M426" s="124">
        <v>0.94444444444444442</v>
      </c>
      <c r="N426" s="125">
        <v>900</v>
      </c>
      <c r="O426" s="69"/>
      <c r="P426" s="69"/>
      <c r="Q426" s="127">
        <v>0</v>
      </c>
      <c r="R426" s="84">
        <f t="shared" si="276"/>
        <v>0</v>
      </c>
      <c r="S426" s="127">
        <v>0</v>
      </c>
      <c r="T426" s="88">
        <f t="shared" si="277"/>
        <v>0</v>
      </c>
      <c r="U426" s="97">
        <f t="shared" si="278"/>
        <v>0</v>
      </c>
      <c r="V426" s="127">
        <v>0</v>
      </c>
      <c r="W426" s="127">
        <f t="shared" si="279"/>
        <v>0</v>
      </c>
      <c r="X426" s="127">
        <v>0</v>
      </c>
      <c r="Y426" s="127">
        <f t="shared" si="280"/>
        <v>0</v>
      </c>
      <c r="Z426" s="114">
        <f t="shared" si="281"/>
        <v>0</v>
      </c>
      <c r="AA426" s="32"/>
      <c r="AB426" s="264">
        <v>-72</v>
      </c>
      <c r="AC426" s="264">
        <v>-34</v>
      </c>
      <c r="AD426" s="264">
        <v>-61</v>
      </c>
      <c r="AE426" s="264">
        <v>-68</v>
      </c>
      <c r="AF426" s="264">
        <v>-32</v>
      </c>
      <c r="AG426" s="264">
        <v>16</v>
      </c>
    </row>
    <row r="427" spans="2:33" s="193" customFormat="1" ht="15" customHeight="1" x14ac:dyDescent="0.3">
      <c r="B427" s="199">
        <v>44249</v>
      </c>
      <c r="C427" s="254"/>
      <c r="D427" s="254"/>
      <c r="E427" s="41"/>
      <c r="F427" s="41"/>
      <c r="G427" s="209"/>
      <c r="H427" s="127">
        <v>63</v>
      </c>
      <c r="I427" s="122">
        <v>31</v>
      </c>
      <c r="J427" s="123">
        <v>1473</v>
      </c>
      <c r="K427" s="124">
        <v>0.99258760107816713</v>
      </c>
      <c r="L427" s="123">
        <v>101</v>
      </c>
      <c r="M427" s="124">
        <v>1</v>
      </c>
      <c r="N427" s="125">
        <v>1574</v>
      </c>
      <c r="O427" s="69"/>
      <c r="P427" s="69"/>
      <c r="Q427" s="123">
        <v>500</v>
      </c>
      <c r="R427" s="84">
        <f t="shared" si="276"/>
        <v>0.79491255961844198</v>
      </c>
      <c r="S427" s="123">
        <v>115</v>
      </c>
      <c r="T427" s="84">
        <f t="shared" si="277"/>
        <v>1.0747663551401869</v>
      </c>
      <c r="U427" s="79">
        <f t="shared" si="278"/>
        <v>615</v>
      </c>
      <c r="V427" s="123">
        <v>0</v>
      </c>
      <c r="W427" s="84">
        <f t="shared" si="279"/>
        <v>0</v>
      </c>
      <c r="X427" s="123">
        <v>8</v>
      </c>
      <c r="Y427" s="123">
        <f t="shared" si="280"/>
        <v>0.61538461538461542</v>
      </c>
      <c r="Z427" s="114">
        <f t="shared" si="281"/>
        <v>8</v>
      </c>
      <c r="AA427" s="32"/>
      <c r="AB427" s="264">
        <v>-55</v>
      </c>
      <c r="AC427" s="264">
        <v>-9</v>
      </c>
      <c r="AD427" s="264">
        <v>-35</v>
      </c>
      <c r="AE427" s="264">
        <v>-60</v>
      </c>
      <c r="AF427" s="264">
        <v>-43</v>
      </c>
      <c r="AG427" s="264">
        <v>20</v>
      </c>
    </row>
    <row r="428" spans="2:33" s="193" customFormat="1" ht="15" customHeight="1" x14ac:dyDescent="0.3">
      <c r="B428" s="199">
        <v>44250</v>
      </c>
      <c r="C428" s="254"/>
      <c r="D428" s="254"/>
      <c r="E428" s="41"/>
      <c r="F428" s="41"/>
      <c r="G428" s="210"/>
      <c r="H428" s="127">
        <v>30</v>
      </c>
      <c r="I428" s="122">
        <v>23</v>
      </c>
      <c r="J428" s="123">
        <v>1477</v>
      </c>
      <c r="K428" s="124">
        <v>0.99194089993284085</v>
      </c>
      <c r="L428" s="123">
        <v>116</v>
      </c>
      <c r="M428" s="124">
        <v>1.0545454545454545</v>
      </c>
      <c r="N428" s="125">
        <v>1593</v>
      </c>
      <c r="O428" s="69"/>
      <c r="P428" s="69"/>
      <c r="Q428" s="123">
        <v>670</v>
      </c>
      <c r="R428" s="84">
        <f t="shared" si="276"/>
        <v>1.0651828298887123</v>
      </c>
      <c r="S428" s="123">
        <v>103</v>
      </c>
      <c r="T428" s="84">
        <f t="shared" ref="T428:T434" si="282">S428/$S$68</f>
        <v>0.96261682242990654</v>
      </c>
      <c r="U428" s="79">
        <f t="shared" ref="U428:U434" si="283">Q428+S428</f>
        <v>773</v>
      </c>
      <c r="V428" s="123">
        <v>0</v>
      </c>
      <c r="W428" s="84">
        <f t="shared" ref="W428:W434" si="284">V428/$V$68</f>
        <v>0</v>
      </c>
      <c r="X428" s="123">
        <v>0</v>
      </c>
      <c r="Y428" s="123">
        <f t="shared" ref="Y428:Y434" si="285">X428/$X$68</f>
        <v>0</v>
      </c>
      <c r="Z428" s="114">
        <f t="shared" ref="Z428:Z434" si="286">V428+X428</f>
        <v>0</v>
      </c>
      <c r="AA428" s="32"/>
      <c r="AB428" s="264">
        <v>-56</v>
      </c>
      <c r="AC428" s="264">
        <v>-8</v>
      </c>
      <c r="AD428" s="264">
        <v>-39</v>
      </c>
      <c r="AE428" s="264">
        <v>-59</v>
      </c>
      <c r="AF428" s="264">
        <v>-44</v>
      </c>
      <c r="AG428" s="264">
        <v>20</v>
      </c>
    </row>
    <row r="429" spans="2:33" s="193" customFormat="1" ht="15" customHeight="1" x14ac:dyDescent="0.3">
      <c r="B429" s="199">
        <v>44251</v>
      </c>
      <c r="C429" s="254"/>
      <c r="D429" s="254"/>
      <c r="E429" s="41"/>
      <c r="F429" s="41"/>
      <c r="G429" s="210"/>
      <c r="H429" s="127">
        <v>33</v>
      </c>
      <c r="I429" s="122">
        <v>31</v>
      </c>
      <c r="J429" s="123">
        <v>1477</v>
      </c>
      <c r="K429" s="124">
        <v>0.99127516778523495</v>
      </c>
      <c r="L429" s="123">
        <v>107</v>
      </c>
      <c r="M429" s="124">
        <v>0.89915966386554624</v>
      </c>
      <c r="N429" s="125">
        <v>1584</v>
      </c>
      <c r="O429" s="69"/>
      <c r="P429" s="69"/>
      <c r="Q429" s="123">
        <v>853</v>
      </c>
      <c r="R429" s="84">
        <f t="shared" si="276"/>
        <v>1.3561208267090621</v>
      </c>
      <c r="S429" s="123">
        <v>188</v>
      </c>
      <c r="T429" s="84">
        <f t="shared" si="282"/>
        <v>1.7570093457943925</v>
      </c>
      <c r="U429" s="79">
        <f t="shared" si="283"/>
        <v>1041</v>
      </c>
      <c r="V429" s="123">
        <v>17</v>
      </c>
      <c r="W429" s="84">
        <f t="shared" si="284"/>
        <v>17</v>
      </c>
      <c r="X429" s="123">
        <v>32</v>
      </c>
      <c r="Y429" s="123">
        <f t="shared" si="285"/>
        <v>2.4615384615384617</v>
      </c>
      <c r="Z429" s="114">
        <f t="shared" si="286"/>
        <v>49</v>
      </c>
      <c r="AA429" s="32"/>
      <c r="AB429" s="264">
        <v>-56</v>
      </c>
      <c r="AC429" s="264">
        <v>-9</v>
      </c>
      <c r="AD429" s="264">
        <v>-29</v>
      </c>
      <c r="AE429" s="264">
        <v>-58</v>
      </c>
      <c r="AF429" s="264">
        <v>-43</v>
      </c>
      <c r="AG429" s="264">
        <v>20</v>
      </c>
    </row>
    <row r="430" spans="2:33" s="193" customFormat="1" ht="15" customHeight="1" x14ac:dyDescent="0.3">
      <c r="B430" s="199">
        <v>44252</v>
      </c>
      <c r="C430" s="254"/>
      <c r="D430" s="254"/>
      <c r="E430" s="41"/>
      <c r="F430" s="41"/>
      <c r="G430" s="210"/>
      <c r="H430" s="127">
        <v>51</v>
      </c>
      <c r="I430" s="122">
        <v>32</v>
      </c>
      <c r="J430" s="123">
        <v>1477</v>
      </c>
      <c r="K430" s="124">
        <v>0.99194089993284085</v>
      </c>
      <c r="L430" s="123">
        <v>101</v>
      </c>
      <c r="M430" s="124">
        <v>0.97115384615384615</v>
      </c>
      <c r="N430" s="125">
        <v>1578</v>
      </c>
      <c r="O430" s="69"/>
      <c r="P430" s="69"/>
      <c r="Q430" s="123">
        <v>1444</v>
      </c>
      <c r="R430" s="84">
        <f t="shared" si="276"/>
        <v>2.2957074721780604</v>
      </c>
      <c r="S430" s="123">
        <v>316</v>
      </c>
      <c r="T430" s="84">
        <f t="shared" si="282"/>
        <v>2.9532710280373831</v>
      </c>
      <c r="U430" s="79">
        <f t="shared" si="283"/>
        <v>1760</v>
      </c>
      <c r="V430" s="123">
        <v>0</v>
      </c>
      <c r="W430" s="84">
        <f t="shared" si="284"/>
        <v>0</v>
      </c>
      <c r="X430" s="123">
        <v>11</v>
      </c>
      <c r="Y430" s="123">
        <f t="shared" si="285"/>
        <v>0.84615384615384615</v>
      </c>
      <c r="Z430" s="114">
        <f t="shared" si="286"/>
        <v>11</v>
      </c>
      <c r="AA430" s="32"/>
      <c r="AB430" s="264">
        <v>-56</v>
      </c>
      <c r="AC430" s="264">
        <v>-7</v>
      </c>
      <c r="AD430" s="264">
        <v>-41</v>
      </c>
      <c r="AE430" s="264">
        <v>-60</v>
      </c>
      <c r="AF430" s="264">
        <v>-44</v>
      </c>
      <c r="AG430" s="264">
        <v>21</v>
      </c>
    </row>
    <row r="431" spans="2:33" s="193" customFormat="1" ht="15" customHeight="1" x14ac:dyDescent="0.3">
      <c r="B431" s="199">
        <v>44253</v>
      </c>
      <c r="C431" s="254"/>
      <c r="D431" s="254"/>
      <c r="E431" s="41"/>
      <c r="F431" s="41"/>
      <c r="G431" s="210"/>
      <c r="H431" s="127">
        <v>75</v>
      </c>
      <c r="I431" s="122">
        <v>22</v>
      </c>
      <c r="J431" s="123">
        <v>1478</v>
      </c>
      <c r="K431" s="124">
        <v>0.98995311453449431</v>
      </c>
      <c r="L431" s="123">
        <v>94</v>
      </c>
      <c r="M431" s="124">
        <v>0.84684684684684686</v>
      </c>
      <c r="N431" s="125">
        <v>1572</v>
      </c>
      <c r="O431" s="69"/>
      <c r="P431" s="69"/>
      <c r="Q431" s="123">
        <v>1209</v>
      </c>
      <c r="R431" s="84">
        <f t="shared" si="276"/>
        <v>1.9220985691573926</v>
      </c>
      <c r="S431" s="123">
        <v>315</v>
      </c>
      <c r="T431" s="84">
        <f t="shared" si="282"/>
        <v>2.94392523364486</v>
      </c>
      <c r="U431" s="79">
        <f t="shared" si="283"/>
        <v>1524</v>
      </c>
      <c r="V431" s="123">
        <v>1</v>
      </c>
      <c r="W431" s="84">
        <f t="shared" si="284"/>
        <v>1</v>
      </c>
      <c r="X431" s="123">
        <v>3</v>
      </c>
      <c r="Y431" s="123">
        <f t="shared" si="285"/>
        <v>0.23076923076923078</v>
      </c>
      <c r="Z431" s="114">
        <f t="shared" si="286"/>
        <v>4</v>
      </c>
      <c r="AA431" s="32"/>
      <c r="AB431" s="264">
        <v>-56</v>
      </c>
      <c r="AC431" s="264">
        <v>1</v>
      </c>
      <c r="AD431" s="264">
        <v>-42</v>
      </c>
      <c r="AE431" s="264">
        <v>-58</v>
      </c>
      <c r="AF431" s="264">
        <v>-42</v>
      </c>
      <c r="AG431" s="264">
        <v>22</v>
      </c>
    </row>
    <row r="432" spans="2:33" s="193" customFormat="1" ht="15" customHeight="1" x14ac:dyDescent="0.3">
      <c r="B432" s="199">
        <v>44254</v>
      </c>
      <c r="C432" s="254"/>
      <c r="D432" s="254"/>
      <c r="E432" s="41"/>
      <c r="F432" s="41"/>
      <c r="G432" s="210"/>
      <c r="H432" s="127">
        <v>67</v>
      </c>
      <c r="I432" s="122">
        <v>25</v>
      </c>
      <c r="J432" s="123">
        <v>894</v>
      </c>
      <c r="K432" s="124">
        <v>0.97491821155943292</v>
      </c>
      <c r="L432" s="123">
        <v>54</v>
      </c>
      <c r="M432" s="124">
        <v>1</v>
      </c>
      <c r="N432" s="125">
        <v>948</v>
      </c>
      <c r="O432" s="69"/>
      <c r="P432" s="69"/>
      <c r="Q432" s="127">
        <v>0</v>
      </c>
      <c r="R432" s="84">
        <f t="shared" si="276"/>
        <v>0</v>
      </c>
      <c r="S432" s="127">
        <v>0</v>
      </c>
      <c r="T432" s="88">
        <f t="shared" si="282"/>
        <v>0</v>
      </c>
      <c r="U432" s="97">
        <f t="shared" si="283"/>
        <v>0</v>
      </c>
      <c r="V432" s="127">
        <v>0</v>
      </c>
      <c r="W432" s="127">
        <f t="shared" si="284"/>
        <v>0</v>
      </c>
      <c r="X432" s="127">
        <v>0</v>
      </c>
      <c r="Y432" s="123">
        <f t="shared" si="285"/>
        <v>0</v>
      </c>
      <c r="Z432" s="114">
        <f t="shared" si="286"/>
        <v>0</v>
      </c>
      <c r="AA432" s="32"/>
      <c r="AB432" s="264">
        <v>-65</v>
      </c>
      <c r="AC432" s="264">
        <v>-19</v>
      </c>
      <c r="AD432" s="264">
        <v>-41</v>
      </c>
      <c r="AE432" s="264">
        <v>-60</v>
      </c>
      <c r="AF432" s="264">
        <v>-29</v>
      </c>
      <c r="AG432" s="264">
        <v>15</v>
      </c>
    </row>
    <row r="433" spans="2:33" s="193" customFormat="1" ht="15" customHeight="1" x14ac:dyDescent="0.3">
      <c r="B433" s="199">
        <v>44255</v>
      </c>
      <c r="C433" s="205">
        <v>39585</v>
      </c>
      <c r="D433" s="254"/>
      <c r="E433" s="271">
        <v>54142</v>
      </c>
      <c r="F433" s="271">
        <v>271681</v>
      </c>
      <c r="G433" s="210"/>
      <c r="H433" s="127">
        <v>79</v>
      </c>
      <c r="I433" s="122">
        <v>24</v>
      </c>
      <c r="J433" s="123">
        <v>864</v>
      </c>
      <c r="K433" s="124">
        <v>0.96</v>
      </c>
      <c r="L433" s="123">
        <v>30</v>
      </c>
      <c r="M433" s="124">
        <v>0.83333333333333337</v>
      </c>
      <c r="N433" s="125">
        <v>894</v>
      </c>
      <c r="O433" s="69"/>
      <c r="P433" s="69"/>
      <c r="Q433" s="127">
        <v>0</v>
      </c>
      <c r="R433" s="84">
        <f t="shared" si="276"/>
        <v>0</v>
      </c>
      <c r="S433" s="127">
        <v>0</v>
      </c>
      <c r="T433" s="88">
        <f t="shared" si="282"/>
        <v>0</v>
      </c>
      <c r="U433" s="97">
        <f t="shared" si="283"/>
        <v>0</v>
      </c>
      <c r="V433" s="127">
        <v>0</v>
      </c>
      <c r="W433" s="127">
        <f t="shared" si="284"/>
        <v>0</v>
      </c>
      <c r="X433" s="127">
        <v>0</v>
      </c>
      <c r="Y433" s="123">
        <f t="shared" si="285"/>
        <v>0</v>
      </c>
      <c r="Z433" s="114">
        <f t="shared" si="286"/>
        <v>0</v>
      </c>
      <c r="AA433" s="32"/>
      <c r="AB433" s="264">
        <v>-67</v>
      </c>
      <c r="AC433" s="264">
        <v>-25</v>
      </c>
      <c r="AD433" s="264">
        <v>-40</v>
      </c>
      <c r="AE433" s="264">
        <v>-61</v>
      </c>
      <c r="AF433" s="264">
        <v>-27</v>
      </c>
      <c r="AG433" s="264">
        <v>13</v>
      </c>
    </row>
    <row r="434" spans="2:33" s="193" customFormat="1" ht="15" customHeight="1" x14ac:dyDescent="0.3">
      <c r="B434" s="199">
        <v>44256</v>
      </c>
      <c r="C434" s="254"/>
      <c r="D434" s="254"/>
      <c r="E434" s="41"/>
      <c r="F434" s="41"/>
      <c r="G434" s="210"/>
      <c r="H434" s="127">
        <v>62</v>
      </c>
      <c r="I434" s="122">
        <v>25</v>
      </c>
      <c r="J434" s="123">
        <v>1472</v>
      </c>
      <c r="K434" s="124">
        <v>0.99191374663072773</v>
      </c>
      <c r="L434" s="123">
        <v>79</v>
      </c>
      <c r="M434" s="124">
        <v>0.78217821782178221</v>
      </c>
      <c r="N434" s="125">
        <v>1551</v>
      </c>
      <c r="O434" s="69"/>
      <c r="P434" s="69"/>
      <c r="Q434" s="123">
        <v>231</v>
      </c>
      <c r="R434" s="84">
        <f t="shared" si="276"/>
        <v>0.36724960254372019</v>
      </c>
      <c r="S434" s="123">
        <v>54</v>
      </c>
      <c r="T434" s="84">
        <f t="shared" si="282"/>
        <v>0.50467289719626163</v>
      </c>
      <c r="U434" s="79">
        <f t="shared" si="283"/>
        <v>285</v>
      </c>
      <c r="V434" s="123">
        <v>0</v>
      </c>
      <c r="W434" s="84">
        <f t="shared" si="284"/>
        <v>0</v>
      </c>
      <c r="X434" s="123">
        <v>3</v>
      </c>
      <c r="Y434" s="123">
        <f t="shared" si="285"/>
        <v>0.23076923076923078</v>
      </c>
      <c r="Z434" s="114">
        <f t="shared" si="286"/>
        <v>3</v>
      </c>
      <c r="AA434" s="32"/>
      <c r="AB434" s="264">
        <v>-53</v>
      </c>
      <c r="AC434" s="264">
        <v>-3</v>
      </c>
      <c r="AD434" s="264">
        <v>-36</v>
      </c>
      <c r="AE434" s="264">
        <v>-58</v>
      </c>
      <c r="AF434" s="264">
        <v>-42</v>
      </c>
      <c r="AG434" s="264">
        <v>19</v>
      </c>
    </row>
    <row r="435" spans="2:33" ht="15" customHeight="1" x14ac:dyDescent="0.3">
      <c r="B435" s="199">
        <v>44257</v>
      </c>
      <c r="C435" s="254"/>
      <c r="D435" s="254"/>
      <c r="E435" s="41"/>
      <c r="F435" s="41"/>
      <c r="G435" s="181"/>
      <c r="H435" s="127">
        <v>30</v>
      </c>
      <c r="I435" s="122">
        <v>26</v>
      </c>
      <c r="J435" s="123">
        <v>1477</v>
      </c>
      <c r="K435" s="124">
        <v>0.99194089993284085</v>
      </c>
      <c r="L435" s="123">
        <v>102</v>
      </c>
      <c r="M435" s="124">
        <v>0.92727272727272725</v>
      </c>
      <c r="N435" s="125">
        <v>1579</v>
      </c>
      <c r="O435" s="69"/>
      <c r="P435" s="69"/>
      <c r="Q435" s="123">
        <v>223</v>
      </c>
      <c r="R435" s="84">
        <f t="shared" si="276"/>
        <v>0.35453100158982515</v>
      </c>
      <c r="S435" s="123">
        <v>79</v>
      </c>
      <c r="T435" s="84">
        <f t="shared" ref="T435:T438" si="287">S435/$S$68</f>
        <v>0.73831775700934577</v>
      </c>
      <c r="U435" s="79">
        <f t="shared" ref="U435:U438" si="288">Q435+S435</f>
        <v>302</v>
      </c>
      <c r="V435" s="123">
        <v>1</v>
      </c>
      <c r="W435" s="84">
        <f t="shared" ref="W435:W438" si="289">V435/$V$68</f>
        <v>1</v>
      </c>
      <c r="X435" s="123">
        <v>20</v>
      </c>
      <c r="Y435" s="123">
        <f t="shared" ref="Y435:Y438" si="290">X435/$X$68</f>
        <v>1.5384615384615385</v>
      </c>
      <c r="Z435" s="114">
        <f t="shared" ref="Z435:Z438" si="291">V435+X435</f>
        <v>21</v>
      </c>
      <c r="AA435" s="32"/>
      <c r="AB435" s="264">
        <v>-54</v>
      </c>
      <c r="AC435" s="264">
        <v>-3</v>
      </c>
      <c r="AD435" s="264">
        <v>-34</v>
      </c>
      <c r="AE435" s="264">
        <v>-57</v>
      </c>
      <c r="AF435" s="264">
        <v>-42</v>
      </c>
      <c r="AG435" s="264">
        <v>20</v>
      </c>
    </row>
    <row r="436" spans="2:33" s="193" customFormat="1" ht="15" customHeight="1" x14ac:dyDescent="0.3">
      <c r="B436" s="199">
        <v>44258</v>
      </c>
      <c r="C436" s="254"/>
      <c r="D436" s="254"/>
      <c r="E436" s="41"/>
      <c r="F436" s="41"/>
      <c r="G436" s="211"/>
      <c r="H436" s="127">
        <v>35</v>
      </c>
      <c r="I436" s="122">
        <v>24</v>
      </c>
      <c r="J436" s="123">
        <v>1477</v>
      </c>
      <c r="K436" s="124">
        <v>0.99127516778523495</v>
      </c>
      <c r="L436" s="123">
        <v>108</v>
      </c>
      <c r="M436" s="124">
        <v>0.90756302521008403</v>
      </c>
      <c r="N436" s="125">
        <v>1585</v>
      </c>
      <c r="O436" s="69"/>
      <c r="P436" s="69"/>
      <c r="Q436" s="123">
        <v>228</v>
      </c>
      <c r="R436" s="84">
        <f t="shared" si="276"/>
        <v>0.36248012718600953</v>
      </c>
      <c r="S436" s="123">
        <v>68</v>
      </c>
      <c r="T436" s="84">
        <f t="shared" si="287"/>
        <v>0.63551401869158874</v>
      </c>
      <c r="U436" s="79">
        <f t="shared" si="288"/>
        <v>296</v>
      </c>
      <c r="V436" s="123">
        <v>0</v>
      </c>
      <c r="W436" s="84">
        <f t="shared" si="289"/>
        <v>0</v>
      </c>
      <c r="X436" s="123">
        <v>19</v>
      </c>
      <c r="Y436" s="123">
        <f t="shared" si="290"/>
        <v>1.4615384615384615</v>
      </c>
      <c r="Z436" s="114">
        <f t="shared" si="291"/>
        <v>19</v>
      </c>
      <c r="AA436" s="32"/>
      <c r="AB436" s="264">
        <v>-53</v>
      </c>
      <c r="AC436" s="264">
        <v>-4</v>
      </c>
      <c r="AD436" s="264">
        <v>-25</v>
      </c>
      <c r="AE436" s="264">
        <v>-56</v>
      </c>
      <c r="AF436" s="264">
        <v>-42</v>
      </c>
      <c r="AG436" s="264">
        <v>19</v>
      </c>
    </row>
    <row r="437" spans="2:33" s="193" customFormat="1" ht="15" customHeight="1" x14ac:dyDescent="0.3">
      <c r="B437" s="199">
        <v>44259</v>
      </c>
      <c r="C437" s="254"/>
      <c r="D437" s="254"/>
      <c r="E437" s="41"/>
      <c r="F437" s="41"/>
      <c r="G437" s="211"/>
      <c r="H437" s="127">
        <v>54</v>
      </c>
      <c r="I437" s="122">
        <v>36</v>
      </c>
      <c r="J437" s="123">
        <v>1477</v>
      </c>
      <c r="K437" s="124">
        <v>0.99194089993284085</v>
      </c>
      <c r="L437" s="123">
        <v>103</v>
      </c>
      <c r="M437" s="124">
        <v>0.99038461538461542</v>
      </c>
      <c r="N437" s="125">
        <v>1580</v>
      </c>
      <c r="O437" s="69"/>
      <c r="P437" s="69"/>
      <c r="Q437" s="123">
        <v>255</v>
      </c>
      <c r="R437" s="84">
        <f t="shared" si="276"/>
        <v>0.40540540540540543</v>
      </c>
      <c r="S437" s="123">
        <v>93</v>
      </c>
      <c r="T437" s="84">
        <f t="shared" si="287"/>
        <v>0.86915887850467288</v>
      </c>
      <c r="U437" s="79">
        <f t="shared" si="288"/>
        <v>348</v>
      </c>
      <c r="V437" s="123">
        <v>0</v>
      </c>
      <c r="W437" s="84">
        <f t="shared" si="289"/>
        <v>0</v>
      </c>
      <c r="X437" s="123">
        <v>42</v>
      </c>
      <c r="Y437" s="123">
        <f t="shared" si="290"/>
        <v>3.2307692307692308</v>
      </c>
      <c r="Z437" s="114">
        <f t="shared" si="291"/>
        <v>42</v>
      </c>
      <c r="AA437" s="32"/>
      <c r="AB437" s="264">
        <v>-55</v>
      </c>
      <c r="AC437" s="264">
        <v>-5</v>
      </c>
      <c r="AD437" s="264">
        <v>-40</v>
      </c>
      <c r="AE437" s="264">
        <v>-59</v>
      </c>
      <c r="AF437" s="264">
        <v>-43</v>
      </c>
      <c r="AG437" s="264">
        <v>20</v>
      </c>
    </row>
    <row r="438" spans="2:33" s="193" customFormat="1" ht="15" customHeight="1" x14ac:dyDescent="0.3">
      <c r="B438" s="199">
        <v>44260</v>
      </c>
      <c r="C438" s="254"/>
      <c r="D438" s="254"/>
      <c r="E438" s="41"/>
      <c r="F438" s="41"/>
      <c r="G438" s="211"/>
      <c r="H438" s="127">
        <v>77</v>
      </c>
      <c r="I438" s="122">
        <v>27</v>
      </c>
      <c r="J438" s="123">
        <v>1478</v>
      </c>
      <c r="K438" s="124">
        <v>0.98995311453449431</v>
      </c>
      <c r="L438" s="123">
        <v>90</v>
      </c>
      <c r="M438" s="124">
        <v>0.81081081081081086</v>
      </c>
      <c r="N438" s="125">
        <v>1568</v>
      </c>
      <c r="O438" s="69"/>
      <c r="P438" s="69"/>
      <c r="Q438" s="123">
        <v>262</v>
      </c>
      <c r="R438" s="84">
        <f t="shared" si="276"/>
        <v>0.41653418124006358</v>
      </c>
      <c r="S438" s="123">
        <v>79</v>
      </c>
      <c r="T438" s="84">
        <f t="shared" si="287"/>
        <v>0.73831775700934577</v>
      </c>
      <c r="U438" s="79">
        <f t="shared" si="288"/>
        <v>341</v>
      </c>
      <c r="V438" s="123">
        <v>4</v>
      </c>
      <c r="W438" s="84">
        <f t="shared" si="289"/>
        <v>4</v>
      </c>
      <c r="X438" s="123">
        <v>15</v>
      </c>
      <c r="Y438" s="123">
        <f t="shared" si="290"/>
        <v>1.1538461538461537</v>
      </c>
      <c r="Z438" s="114">
        <f t="shared" si="291"/>
        <v>19</v>
      </c>
      <c r="AA438" s="32"/>
      <c r="AB438" s="264">
        <v>-55</v>
      </c>
      <c r="AC438" s="264">
        <v>1</v>
      </c>
      <c r="AD438" s="264">
        <v>-37</v>
      </c>
      <c r="AE438" s="264">
        <v>-56</v>
      </c>
      <c r="AF438" s="264">
        <v>-42</v>
      </c>
      <c r="AG438" s="264">
        <v>21</v>
      </c>
    </row>
    <row r="439" spans="2:33" s="193" customFormat="1" ht="15" customHeight="1" x14ac:dyDescent="0.3">
      <c r="B439" s="199">
        <v>44261</v>
      </c>
      <c r="C439" s="254"/>
      <c r="D439" s="254"/>
      <c r="E439" s="41"/>
      <c r="F439" s="41"/>
      <c r="G439" s="211"/>
      <c r="H439" s="127">
        <v>62</v>
      </c>
      <c r="I439" s="122">
        <v>26</v>
      </c>
      <c r="J439" s="123">
        <v>894</v>
      </c>
      <c r="K439" s="124">
        <v>0.97491821155943292</v>
      </c>
      <c r="L439" s="123">
        <v>57</v>
      </c>
      <c r="M439" s="124">
        <v>1.0555555555555556</v>
      </c>
      <c r="N439" s="125">
        <v>951</v>
      </c>
      <c r="O439" s="69"/>
      <c r="P439" s="69"/>
      <c r="Q439" s="127">
        <v>0</v>
      </c>
      <c r="R439" s="84">
        <f t="shared" si="276"/>
        <v>0</v>
      </c>
      <c r="S439" s="127">
        <v>0</v>
      </c>
      <c r="T439" s="88">
        <f t="shared" ref="T439:T440" si="292">S439/$S$68</f>
        <v>0</v>
      </c>
      <c r="U439" s="97">
        <f t="shared" ref="U439:U441" si="293">Q439+S439</f>
        <v>0</v>
      </c>
      <c r="V439" s="127">
        <v>0</v>
      </c>
      <c r="W439" s="127">
        <f t="shared" ref="W439:W441" si="294">V439/$V$68</f>
        <v>0</v>
      </c>
      <c r="X439" s="127">
        <v>0</v>
      </c>
      <c r="Y439" s="123">
        <f t="shared" ref="Y439:Y441" si="295">X439/$X$68</f>
        <v>0</v>
      </c>
      <c r="Z439" s="114">
        <f t="shared" ref="Z439:Z441" si="296">V439+X439</f>
        <v>0</v>
      </c>
      <c r="AA439" s="32"/>
      <c r="AB439" s="264">
        <v>-63</v>
      </c>
      <c r="AC439" s="264">
        <v>-18</v>
      </c>
      <c r="AD439" s="264">
        <v>-34</v>
      </c>
      <c r="AE439" s="264">
        <v>-59</v>
      </c>
      <c r="AF439" s="264">
        <v>-29</v>
      </c>
      <c r="AG439" s="264">
        <v>15</v>
      </c>
    </row>
    <row r="440" spans="2:33" s="193" customFormat="1" ht="15" customHeight="1" x14ac:dyDescent="0.3">
      <c r="B440" s="199">
        <v>44262</v>
      </c>
      <c r="C440" s="254"/>
      <c r="D440" s="254"/>
      <c r="E440" s="41"/>
      <c r="F440" s="41"/>
      <c r="G440" s="211"/>
      <c r="H440" s="127">
        <v>71</v>
      </c>
      <c r="I440" s="122">
        <v>25</v>
      </c>
      <c r="J440" s="123">
        <v>860</v>
      </c>
      <c r="K440" s="124">
        <v>0.9555555555555556</v>
      </c>
      <c r="L440" s="123">
        <v>32</v>
      </c>
      <c r="M440" s="124">
        <v>0.88888888888888884</v>
      </c>
      <c r="N440" s="125">
        <v>892</v>
      </c>
      <c r="O440" s="69"/>
      <c r="P440" s="69"/>
      <c r="Q440" s="127">
        <v>0</v>
      </c>
      <c r="R440" s="84">
        <f t="shared" si="276"/>
        <v>0</v>
      </c>
      <c r="S440" s="127">
        <v>0</v>
      </c>
      <c r="T440" s="88">
        <f t="shared" si="292"/>
        <v>0</v>
      </c>
      <c r="U440" s="97">
        <f t="shared" si="293"/>
        <v>0</v>
      </c>
      <c r="V440" s="127">
        <v>0</v>
      </c>
      <c r="W440" s="127">
        <f t="shared" si="294"/>
        <v>0</v>
      </c>
      <c r="X440" s="127">
        <v>0</v>
      </c>
      <c r="Y440" s="123">
        <f t="shared" si="295"/>
        <v>0</v>
      </c>
      <c r="Z440" s="114">
        <f t="shared" si="296"/>
        <v>0</v>
      </c>
      <c r="AA440" s="32"/>
      <c r="AB440" s="264">
        <v>-67</v>
      </c>
      <c r="AC440" s="264">
        <v>-25</v>
      </c>
      <c r="AD440" s="264">
        <v>-44</v>
      </c>
      <c r="AE440" s="264">
        <v>-63</v>
      </c>
      <c r="AF440" s="264">
        <v>-27</v>
      </c>
      <c r="AG440" s="264">
        <v>13</v>
      </c>
    </row>
    <row r="441" spans="2:33" s="193" customFormat="1" ht="15" customHeight="1" x14ac:dyDescent="0.3">
      <c r="B441" s="199">
        <v>44263</v>
      </c>
      <c r="C441" s="254"/>
      <c r="D441" s="254"/>
      <c r="E441" s="41"/>
      <c r="F441" s="41"/>
      <c r="G441" s="211"/>
      <c r="H441" s="127">
        <v>60</v>
      </c>
      <c r="I441" s="122">
        <v>27</v>
      </c>
      <c r="J441" s="123">
        <v>1465</v>
      </c>
      <c r="K441" s="124">
        <v>0.98719676549865232</v>
      </c>
      <c r="L441" s="123">
        <v>87</v>
      </c>
      <c r="M441" s="124">
        <v>0.86138613861386137</v>
      </c>
      <c r="N441" s="125">
        <v>1552</v>
      </c>
      <c r="O441" s="69"/>
      <c r="P441" s="69"/>
      <c r="Q441" s="123">
        <v>405</v>
      </c>
      <c r="R441" s="84">
        <f>Q441/Q$68</f>
        <v>0.64387917329093802</v>
      </c>
      <c r="S441" s="123">
        <v>72</v>
      </c>
      <c r="T441" s="84">
        <f>S441/S$68</f>
        <v>0.67289719626168221</v>
      </c>
      <c r="U441" s="79">
        <f t="shared" si="293"/>
        <v>477</v>
      </c>
      <c r="V441" s="123">
        <v>0</v>
      </c>
      <c r="W441" s="84">
        <f t="shared" si="294"/>
        <v>0</v>
      </c>
      <c r="X441" s="123">
        <v>4</v>
      </c>
      <c r="Y441" s="123">
        <f t="shared" si="295"/>
        <v>0.30769230769230771</v>
      </c>
      <c r="Z441" s="114">
        <f t="shared" si="296"/>
        <v>4</v>
      </c>
      <c r="AA441" s="32"/>
      <c r="AB441" s="264">
        <v>-49</v>
      </c>
      <c r="AC441" s="264">
        <v>4</v>
      </c>
      <c r="AD441" s="264">
        <v>-32</v>
      </c>
      <c r="AE441" s="264">
        <v>-57</v>
      </c>
      <c r="AF441" s="264">
        <v>-41</v>
      </c>
      <c r="AG441" s="264">
        <v>19</v>
      </c>
    </row>
    <row r="442" spans="2:33" s="193" customFormat="1" ht="15" customHeight="1" x14ac:dyDescent="0.3">
      <c r="B442" s="199">
        <v>44264</v>
      </c>
      <c r="C442" s="254"/>
      <c r="D442" s="254"/>
      <c r="E442" s="41"/>
      <c r="F442" s="41"/>
      <c r="G442" s="227"/>
      <c r="H442" s="127">
        <v>28</v>
      </c>
      <c r="I442" s="122">
        <v>21</v>
      </c>
      <c r="J442" s="123">
        <v>1476</v>
      </c>
      <c r="K442" s="124">
        <v>0.99126930826057758</v>
      </c>
      <c r="L442" s="123">
        <v>114</v>
      </c>
      <c r="M442" s="124">
        <v>1.0363636363636364</v>
      </c>
      <c r="N442" s="125">
        <v>1590</v>
      </c>
      <c r="O442" s="69"/>
      <c r="P442" s="69"/>
      <c r="Q442" s="123">
        <v>252</v>
      </c>
      <c r="R442" s="84">
        <f t="shared" ref="R442:R457" si="297">Q442/Q$68</f>
        <v>0.40063593004769477</v>
      </c>
      <c r="S442" s="123">
        <v>83</v>
      </c>
      <c r="T442" s="84">
        <f t="shared" ref="T442:T457" si="298">S442/S$68</f>
        <v>0.77570093457943923</v>
      </c>
      <c r="U442" s="79">
        <f t="shared" ref="U442:U457" si="299">Q442+S442</f>
        <v>335</v>
      </c>
      <c r="V442" s="123">
        <v>0</v>
      </c>
      <c r="W442" s="84">
        <f t="shared" ref="W442:W457" si="300">V442/$V$68</f>
        <v>0</v>
      </c>
      <c r="X442" s="123">
        <v>4</v>
      </c>
      <c r="Y442" s="123">
        <f t="shared" ref="Y442:Y457" si="301">X442/$X$68</f>
        <v>0.30769230769230771</v>
      </c>
      <c r="Z442" s="114">
        <f t="shared" ref="Z442:Z457" si="302">V442+X442</f>
        <v>4</v>
      </c>
      <c r="AA442" s="32"/>
      <c r="AB442" s="264">
        <v>-51</v>
      </c>
      <c r="AC442" s="264">
        <v>-1</v>
      </c>
      <c r="AD442" s="264">
        <v>-27</v>
      </c>
      <c r="AE442" s="264">
        <v>-56</v>
      </c>
      <c r="AF442" s="264">
        <v>-42</v>
      </c>
      <c r="AG442" s="264">
        <v>19</v>
      </c>
    </row>
    <row r="443" spans="2:33" s="193" customFormat="1" ht="15" customHeight="1" x14ac:dyDescent="0.3">
      <c r="B443" s="199">
        <v>44265</v>
      </c>
      <c r="C443" s="254"/>
      <c r="D443" s="254"/>
      <c r="E443" s="41"/>
      <c r="F443" s="41"/>
      <c r="G443" s="227"/>
      <c r="H443" s="127">
        <v>35</v>
      </c>
      <c r="I443" s="122">
        <v>30</v>
      </c>
      <c r="J443" s="123">
        <v>1476</v>
      </c>
      <c r="K443" s="124">
        <v>0.99060402684563753</v>
      </c>
      <c r="L443" s="123">
        <v>117</v>
      </c>
      <c r="M443" s="124">
        <v>0.98319327731092432</v>
      </c>
      <c r="N443" s="125">
        <v>1593</v>
      </c>
      <c r="O443" s="69"/>
      <c r="P443" s="69"/>
      <c r="Q443" s="123">
        <v>367</v>
      </c>
      <c r="R443" s="84">
        <f t="shared" si="297"/>
        <v>0.58346581875993642</v>
      </c>
      <c r="S443" s="123">
        <v>94</v>
      </c>
      <c r="T443" s="84">
        <f t="shared" si="298"/>
        <v>0.87850467289719625</v>
      </c>
      <c r="U443" s="79">
        <f t="shared" si="299"/>
        <v>461</v>
      </c>
      <c r="V443" s="123">
        <v>0</v>
      </c>
      <c r="W443" s="84">
        <f t="shared" si="300"/>
        <v>0</v>
      </c>
      <c r="X443" s="123">
        <v>10</v>
      </c>
      <c r="Y443" s="123">
        <f t="shared" si="301"/>
        <v>0.76923076923076927</v>
      </c>
      <c r="Z443" s="114">
        <f t="shared" si="302"/>
        <v>10</v>
      </c>
      <c r="AA443" s="32"/>
      <c r="AB443" s="264">
        <v>-52</v>
      </c>
      <c r="AC443" s="264">
        <v>-2</v>
      </c>
      <c r="AD443" s="264">
        <v>-23</v>
      </c>
      <c r="AE443" s="264">
        <v>-55</v>
      </c>
      <c r="AF443" s="264">
        <v>-41</v>
      </c>
      <c r="AG443" s="264">
        <v>19</v>
      </c>
    </row>
    <row r="444" spans="2:33" s="193" customFormat="1" ht="15" customHeight="1" x14ac:dyDescent="0.3">
      <c r="B444" s="199">
        <v>44266</v>
      </c>
      <c r="C444" s="269"/>
      <c r="D444" s="269"/>
      <c r="E444" s="41"/>
      <c r="F444" s="41"/>
      <c r="G444" s="227"/>
      <c r="H444" s="127">
        <v>53</v>
      </c>
      <c r="I444" s="122">
        <v>24</v>
      </c>
      <c r="J444" s="123">
        <v>1474</v>
      </c>
      <c r="K444" s="124">
        <v>0.98992612491605103</v>
      </c>
      <c r="L444" s="123">
        <v>106</v>
      </c>
      <c r="M444" s="124">
        <v>1.0192307692307692</v>
      </c>
      <c r="N444" s="125">
        <v>1580</v>
      </c>
      <c r="O444" s="69"/>
      <c r="P444" s="69"/>
      <c r="Q444" s="123">
        <v>265</v>
      </c>
      <c r="R444" s="84">
        <f t="shared" si="297"/>
        <v>0.42130365659777425</v>
      </c>
      <c r="S444" s="123">
        <v>90</v>
      </c>
      <c r="T444" s="84">
        <f t="shared" si="298"/>
        <v>0.84112149532710279</v>
      </c>
      <c r="U444" s="79">
        <f t="shared" si="299"/>
        <v>355</v>
      </c>
      <c r="V444" s="123">
        <v>11</v>
      </c>
      <c r="W444" s="84">
        <f t="shared" si="300"/>
        <v>11</v>
      </c>
      <c r="X444" s="123">
        <v>12</v>
      </c>
      <c r="Y444" s="123">
        <f t="shared" si="301"/>
        <v>0.92307692307692313</v>
      </c>
      <c r="Z444" s="114">
        <f t="shared" si="302"/>
        <v>23</v>
      </c>
      <c r="AA444" s="32"/>
      <c r="AB444" s="264">
        <v>-52</v>
      </c>
      <c r="AC444" s="264">
        <v>0</v>
      </c>
      <c r="AD444" s="264">
        <v>-33</v>
      </c>
      <c r="AE444" s="264">
        <v>-57</v>
      </c>
      <c r="AF444" s="264">
        <v>-42</v>
      </c>
      <c r="AG444" s="264">
        <v>20</v>
      </c>
    </row>
    <row r="445" spans="2:33" s="193" customFormat="1" ht="15" customHeight="1" x14ac:dyDescent="0.3">
      <c r="B445" s="199">
        <v>44267</v>
      </c>
      <c r="C445" s="269"/>
      <c r="D445" s="269"/>
      <c r="E445" s="41"/>
      <c r="F445" s="41"/>
      <c r="G445" s="227"/>
      <c r="H445" s="127">
        <v>71</v>
      </c>
      <c r="I445" s="122">
        <v>20</v>
      </c>
      <c r="J445" s="123">
        <v>1474</v>
      </c>
      <c r="K445" s="124">
        <v>0.98727394507702615</v>
      </c>
      <c r="L445" s="123">
        <v>114</v>
      </c>
      <c r="M445" s="124">
        <v>1.027027027027027</v>
      </c>
      <c r="N445" s="125">
        <v>1588</v>
      </c>
      <c r="O445" s="69"/>
      <c r="P445" s="69"/>
      <c r="Q445" s="123">
        <v>282</v>
      </c>
      <c r="R445" s="84">
        <f t="shared" si="297"/>
        <v>0.44833068362480127</v>
      </c>
      <c r="S445" s="123">
        <v>82</v>
      </c>
      <c r="T445" s="84">
        <f t="shared" si="298"/>
        <v>0.76635514018691586</v>
      </c>
      <c r="U445" s="79">
        <f t="shared" si="299"/>
        <v>364</v>
      </c>
      <c r="V445" s="123">
        <v>0</v>
      </c>
      <c r="W445" s="84">
        <f t="shared" si="300"/>
        <v>0</v>
      </c>
      <c r="X445" s="123">
        <v>2</v>
      </c>
      <c r="Y445" s="123">
        <f t="shared" si="301"/>
        <v>0.15384615384615385</v>
      </c>
      <c r="Z445" s="114">
        <f t="shared" si="302"/>
        <v>2</v>
      </c>
      <c r="AA445" s="32"/>
      <c r="AB445" s="264">
        <v>-54</v>
      </c>
      <c r="AC445" s="264">
        <v>2</v>
      </c>
      <c r="AD445" s="264">
        <v>-32</v>
      </c>
      <c r="AE445" s="264">
        <v>-55</v>
      </c>
      <c r="AF445" s="264">
        <v>-40</v>
      </c>
      <c r="AG445" s="264">
        <v>20</v>
      </c>
    </row>
    <row r="446" spans="2:33" s="193" customFormat="1" ht="15" customHeight="1" x14ac:dyDescent="0.3">
      <c r="B446" s="199">
        <v>44268</v>
      </c>
      <c r="C446" s="269"/>
      <c r="D446" s="269"/>
      <c r="E446" s="41"/>
      <c r="F446" s="41"/>
      <c r="G446" s="227"/>
      <c r="H446" s="127">
        <v>63</v>
      </c>
      <c r="I446" s="122">
        <v>23</v>
      </c>
      <c r="J446" s="123">
        <v>894</v>
      </c>
      <c r="K446" s="124">
        <v>0.97491821155943292</v>
      </c>
      <c r="L446" s="123">
        <v>65</v>
      </c>
      <c r="M446" s="124">
        <v>1.2037037037037037</v>
      </c>
      <c r="N446" s="125">
        <v>959</v>
      </c>
      <c r="O446" s="69"/>
      <c r="P446" s="69"/>
      <c r="Q446" s="127">
        <v>0</v>
      </c>
      <c r="R446" s="84">
        <f t="shared" si="297"/>
        <v>0</v>
      </c>
      <c r="S446" s="127">
        <v>0</v>
      </c>
      <c r="T446" s="88">
        <f t="shared" si="298"/>
        <v>0</v>
      </c>
      <c r="U446" s="97">
        <f t="shared" si="299"/>
        <v>0</v>
      </c>
      <c r="V446" s="127">
        <v>0</v>
      </c>
      <c r="W446" s="127">
        <f t="shared" si="300"/>
        <v>0</v>
      </c>
      <c r="X446" s="127">
        <v>0</v>
      </c>
      <c r="Y446" s="123">
        <f t="shared" si="301"/>
        <v>0</v>
      </c>
      <c r="Z446" s="114">
        <f t="shared" si="302"/>
        <v>0</v>
      </c>
      <c r="AA446" s="32"/>
      <c r="AB446" s="264">
        <v>-63</v>
      </c>
      <c r="AC446" s="264">
        <v>-17</v>
      </c>
      <c r="AD446" s="264">
        <v>-39</v>
      </c>
      <c r="AE446" s="264">
        <v>-59</v>
      </c>
      <c r="AF446" s="264">
        <v>-27</v>
      </c>
      <c r="AG446" s="264">
        <v>15</v>
      </c>
    </row>
    <row r="447" spans="2:33" s="193" customFormat="1" ht="15" customHeight="1" x14ac:dyDescent="0.3">
      <c r="B447" s="199">
        <v>44269</v>
      </c>
      <c r="C447" s="269"/>
      <c r="D447" s="269"/>
      <c r="E447" s="41"/>
      <c r="F447" s="41"/>
      <c r="G447" s="227"/>
      <c r="H447" s="127">
        <v>71</v>
      </c>
      <c r="I447" s="122">
        <v>17</v>
      </c>
      <c r="J447" s="123">
        <v>864</v>
      </c>
      <c r="K447" s="124">
        <v>0.96</v>
      </c>
      <c r="L447" s="123">
        <v>35</v>
      </c>
      <c r="M447" s="124">
        <v>0.97222222222222221</v>
      </c>
      <c r="N447" s="125">
        <v>899</v>
      </c>
      <c r="O447" s="69"/>
      <c r="P447" s="69"/>
      <c r="Q447" s="127">
        <v>0</v>
      </c>
      <c r="R447" s="84">
        <f t="shared" si="297"/>
        <v>0</v>
      </c>
      <c r="S447" s="127">
        <v>0</v>
      </c>
      <c r="T447" s="88">
        <f t="shared" si="298"/>
        <v>0</v>
      </c>
      <c r="U447" s="97">
        <f t="shared" si="299"/>
        <v>0</v>
      </c>
      <c r="V447" s="127">
        <v>0</v>
      </c>
      <c r="W447" s="127">
        <f t="shared" si="300"/>
        <v>0</v>
      </c>
      <c r="X447" s="127">
        <v>0</v>
      </c>
      <c r="Y447" s="123">
        <f t="shared" si="301"/>
        <v>0</v>
      </c>
      <c r="Z447" s="114">
        <f t="shared" si="302"/>
        <v>0</v>
      </c>
      <c r="AA447" s="32"/>
      <c r="AB447" s="264">
        <v>-66</v>
      </c>
      <c r="AC447" s="264">
        <v>-23</v>
      </c>
      <c r="AD447" s="264">
        <v>-38</v>
      </c>
      <c r="AE447" s="264">
        <v>-60</v>
      </c>
      <c r="AF447" s="264">
        <v>-23</v>
      </c>
      <c r="AG447" s="264">
        <v>13</v>
      </c>
    </row>
    <row r="448" spans="2:33" s="193" customFormat="1" ht="15" customHeight="1" x14ac:dyDescent="0.3">
      <c r="B448" s="199">
        <v>44270</v>
      </c>
      <c r="C448" s="269"/>
      <c r="D448" s="269"/>
      <c r="E448" s="41"/>
      <c r="F448" s="41"/>
      <c r="G448" s="227"/>
      <c r="H448" s="127">
        <v>59</v>
      </c>
      <c r="I448" s="122">
        <v>21</v>
      </c>
      <c r="J448" s="123">
        <v>1472</v>
      </c>
      <c r="K448" s="124">
        <v>0.99191374663072773</v>
      </c>
      <c r="L448" s="123">
        <v>93</v>
      </c>
      <c r="M448" s="124">
        <v>0.92079207920792083</v>
      </c>
      <c r="N448" s="125">
        <v>1565</v>
      </c>
      <c r="O448" s="69"/>
      <c r="P448" s="69"/>
      <c r="Q448" s="123">
        <v>333</v>
      </c>
      <c r="R448" s="84">
        <f t="shared" si="297"/>
        <v>0.52941176470588236</v>
      </c>
      <c r="S448" s="123">
        <v>99</v>
      </c>
      <c r="T448" s="84">
        <f t="shared" si="298"/>
        <v>0.92523364485981308</v>
      </c>
      <c r="U448" s="79">
        <f t="shared" si="299"/>
        <v>432</v>
      </c>
      <c r="V448" s="123">
        <v>0</v>
      </c>
      <c r="W448" s="84">
        <f t="shared" si="300"/>
        <v>0</v>
      </c>
      <c r="X448" s="123">
        <v>7</v>
      </c>
      <c r="Y448" s="123">
        <f t="shared" si="301"/>
        <v>0.53846153846153844</v>
      </c>
      <c r="Z448" s="114">
        <f t="shared" si="302"/>
        <v>7</v>
      </c>
      <c r="AA448" s="32"/>
      <c r="AB448" s="264">
        <v>-42</v>
      </c>
      <c r="AC448" s="264">
        <v>4</v>
      </c>
      <c r="AD448" s="264">
        <v>-15</v>
      </c>
      <c r="AE448" s="264">
        <v>-51</v>
      </c>
      <c r="AF448" s="264">
        <v>-34</v>
      </c>
      <c r="AG448" s="264">
        <v>15</v>
      </c>
    </row>
    <row r="449" spans="2:33" s="193" customFormat="1" ht="15" customHeight="1" x14ac:dyDescent="0.3">
      <c r="B449" s="199">
        <v>44271</v>
      </c>
      <c r="C449" s="269"/>
      <c r="D449" s="269"/>
      <c r="E449" s="41"/>
      <c r="F449" s="41"/>
      <c r="G449" s="227"/>
      <c r="H449" s="127">
        <v>28</v>
      </c>
      <c r="I449" s="122">
        <v>20</v>
      </c>
      <c r="J449" s="123">
        <v>1458</v>
      </c>
      <c r="K449" s="124">
        <v>0.97918065815983879</v>
      </c>
      <c r="L449" s="123">
        <v>110</v>
      </c>
      <c r="M449" s="124">
        <v>1</v>
      </c>
      <c r="N449" s="125">
        <v>1568</v>
      </c>
      <c r="O449" s="69"/>
      <c r="P449" s="69"/>
      <c r="Q449" s="123">
        <v>464</v>
      </c>
      <c r="R449" s="84">
        <f t="shared" si="297"/>
        <v>0.73767885532591415</v>
      </c>
      <c r="S449" s="123">
        <v>102</v>
      </c>
      <c r="T449" s="84">
        <f t="shared" si="298"/>
        <v>0.95327102803738317</v>
      </c>
      <c r="U449" s="79">
        <f t="shared" si="299"/>
        <v>566</v>
      </c>
      <c r="V449" s="123">
        <v>2</v>
      </c>
      <c r="W449" s="84">
        <f t="shared" si="300"/>
        <v>2</v>
      </c>
      <c r="X449" s="123">
        <v>5</v>
      </c>
      <c r="Y449" s="123">
        <f t="shared" si="301"/>
        <v>0.38461538461538464</v>
      </c>
      <c r="Z449" s="114">
        <f t="shared" si="302"/>
        <v>7</v>
      </c>
      <c r="AA449" s="32"/>
      <c r="AB449" s="264">
        <v>-42</v>
      </c>
      <c r="AC449" s="264">
        <v>5</v>
      </c>
      <c r="AD449" s="264">
        <v>-13</v>
      </c>
      <c r="AE449" s="264">
        <v>-50</v>
      </c>
      <c r="AF449" s="264">
        <v>-35</v>
      </c>
      <c r="AG449" s="264">
        <v>15</v>
      </c>
    </row>
    <row r="450" spans="2:33" s="193" customFormat="1" ht="15" customHeight="1" x14ac:dyDescent="0.3">
      <c r="B450" s="199">
        <v>44272</v>
      </c>
      <c r="C450" s="269"/>
      <c r="D450" s="269"/>
      <c r="E450" s="41"/>
      <c r="F450" s="41"/>
      <c r="G450" s="227"/>
      <c r="H450" s="127">
        <v>38</v>
      </c>
      <c r="I450" s="122">
        <v>20</v>
      </c>
      <c r="J450" s="123">
        <v>1476</v>
      </c>
      <c r="K450" s="124">
        <v>0.99060402684563753</v>
      </c>
      <c r="L450" s="123">
        <v>116</v>
      </c>
      <c r="M450" s="124">
        <v>0.97478991596638653</v>
      </c>
      <c r="N450" s="125">
        <v>1592</v>
      </c>
      <c r="O450" s="69"/>
      <c r="P450" s="69"/>
      <c r="Q450" s="123">
        <v>387</v>
      </c>
      <c r="R450" s="84">
        <f t="shared" si="297"/>
        <v>0.61526232114467405</v>
      </c>
      <c r="S450" s="123">
        <v>131</v>
      </c>
      <c r="T450" s="84">
        <f t="shared" si="298"/>
        <v>1.2242990654205608</v>
      </c>
      <c r="U450" s="79">
        <f t="shared" si="299"/>
        <v>518</v>
      </c>
      <c r="V450" s="123">
        <v>1</v>
      </c>
      <c r="W450" s="84">
        <f t="shared" si="300"/>
        <v>1</v>
      </c>
      <c r="X450" s="123">
        <v>18</v>
      </c>
      <c r="Y450" s="123">
        <f t="shared" si="301"/>
        <v>1.3846153846153846</v>
      </c>
      <c r="Z450" s="114">
        <f t="shared" si="302"/>
        <v>19</v>
      </c>
      <c r="AA450" s="32"/>
      <c r="AB450" s="264">
        <v>-42</v>
      </c>
      <c r="AC450" s="264">
        <v>4</v>
      </c>
      <c r="AD450" s="264">
        <v>-5</v>
      </c>
      <c r="AE450" s="264">
        <v>-48</v>
      </c>
      <c r="AF450" s="264">
        <v>-33</v>
      </c>
      <c r="AG450" s="264">
        <v>15</v>
      </c>
    </row>
    <row r="451" spans="2:33" s="193" customFormat="1" ht="15" customHeight="1" x14ac:dyDescent="0.3">
      <c r="B451" s="199">
        <v>44273</v>
      </c>
      <c r="C451" s="269"/>
      <c r="D451" s="269"/>
      <c r="E451" s="41"/>
      <c r="F451" s="41"/>
      <c r="G451" s="227"/>
      <c r="H451" s="127">
        <v>58</v>
      </c>
      <c r="I451" s="122">
        <v>24</v>
      </c>
      <c r="J451" s="123">
        <v>1477</v>
      </c>
      <c r="K451" s="124">
        <v>0.99194089993284085</v>
      </c>
      <c r="L451" s="123">
        <v>126</v>
      </c>
      <c r="M451" s="124">
        <v>1.2115384615384615</v>
      </c>
      <c r="N451" s="125">
        <v>1603</v>
      </c>
      <c r="O451" s="69"/>
      <c r="P451" s="69"/>
      <c r="Q451" s="123">
        <v>385</v>
      </c>
      <c r="R451" s="84">
        <f t="shared" si="297"/>
        <v>0.61208267090620028</v>
      </c>
      <c r="S451" s="123">
        <v>119</v>
      </c>
      <c r="T451" s="84">
        <f t="shared" si="298"/>
        <v>1.1121495327102804</v>
      </c>
      <c r="U451" s="79">
        <f t="shared" si="299"/>
        <v>504</v>
      </c>
      <c r="V451" s="123">
        <v>0</v>
      </c>
      <c r="W451" s="84">
        <f t="shared" si="300"/>
        <v>0</v>
      </c>
      <c r="X451" s="123">
        <v>1</v>
      </c>
      <c r="Y451" s="123">
        <f t="shared" si="301"/>
        <v>7.6923076923076927E-2</v>
      </c>
      <c r="Z451" s="114">
        <f t="shared" si="302"/>
        <v>1</v>
      </c>
      <c r="AA451" s="32"/>
      <c r="AB451" s="264">
        <v>-41</v>
      </c>
      <c r="AC451" s="264">
        <v>9</v>
      </c>
      <c r="AD451" s="264">
        <v>-9</v>
      </c>
      <c r="AE451" s="264">
        <v>-49</v>
      </c>
      <c r="AF451" s="264">
        <v>-34</v>
      </c>
      <c r="AG451" s="264">
        <v>16</v>
      </c>
    </row>
    <row r="452" spans="2:33" s="193" customFormat="1" ht="15" customHeight="1" x14ac:dyDescent="0.3">
      <c r="B452" s="199">
        <v>44274</v>
      </c>
      <c r="C452" s="269"/>
      <c r="D452" s="269"/>
      <c r="E452" s="41"/>
      <c r="F452" s="41"/>
      <c r="G452" s="227"/>
      <c r="H452" s="127">
        <v>73</v>
      </c>
      <c r="I452" s="122">
        <v>29</v>
      </c>
      <c r="J452" s="123">
        <v>1474</v>
      </c>
      <c r="K452" s="124">
        <v>0.98727394507702615</v>
      </c>
      <c r="L452" s="123">
        <v>115</v>
      </c>
      <c r="M452" s="124">
        <v>1.0360360360360361</v>
      </c>
      <c r="N452" s="125">
        <v>1589</v>
      </c>
      <c r="O452" s="69"/>
      <c r="P452" s="69"/>
      <c r="Q452" s="123">
        <v>290</v>
      </c>
      <c r="R452" s="84">
        <f t="shared" si="297"/>
        <v>0.46104928457869632</v>
      </c>
      <c r="S452" s="123">
        <v>93</v>
      </c>
      <c r="T452" s="84">
        <f t="shared" si="298"/>
        <v>0.86915887850467288</v>
      </c>
      <c r="U452" s="79">
        <f t="shared" si="299"/>
        <v>383</v>
      </c>
      <c r="V452" s="123">
        <v>0</v>
      </c>
      <c r="W452" s="84">
        <f t="shared" si="300"/>
        <v>0</v>
      </c>
      <c r="X452" s="123">
        <v>10</v>
      </c>
      <c r="Y452" s="123">
        <f t="shared" si="301"/>
        <v>0.76923076923076927</v>
      </c>
      <c r="Z452" s="114">
        <f t="shared" si="302"/>
        <v>10</v>
      </c>
      <c r="AA452" s="32"/>
      <c r="AB452" s="264">
        <v>-43</v>
      </c>
      <c r="AC452" s="264">
        <v>13</v>
      </c>
      <c r="AD452" s="264">
        <v>-16</v>
      </c>
      <c r="AE452" s="264">
        <v>-48</v>
      </c>
      <c r="AF452" s="264">
        <v>-33</v>
      </c>
      <c r="AG452" s="264">
        <v>16</v>
      </c>
    </row>
    <row r="453" spans="2:33" s="193" customFormat="1" ht="15" customHeight="1" x14ac:dyDescent="0.3">
      <c r="B453" s="199">
        <v>44275</v>
      </c>
      <c r="C453" s="269"/>
      <c r="D453" s="269"/>
      <c r="E453" s="41"/>
      <c r="F453" s="41"/>
      <c r="G453" s="227"/>
      <c r="H453" s="127">
        <v>65</v>
      </c>
      <c r="I453" s="122">
        <v>27</v>
      </c>
      <c r="J453" s="123">
        <v>888</v>
      </c>
      <c r="K453" s="124">
        <v>0.96837513631406757</v>
      </c>
      <c r="L453" s="123">
        <v>65</v>
      </c>
      <c r="M453" s="124">
        <v>1.2037037037037037</v>
      </c>
      <c r="N453" s="125">
        <v>953</v>
      </c>
      <c r="O453" s="69"/>
      <c r="P453" s="69"/>
      <c r="Q453" s="127">
        <v>0</v>
      </c>
      <c r="R453" s="84">
        <f t="shared" si="297"/>
        <v>0</v>
      </c>
      <c r="S453" s="127">
        <v>0</v>
      </c>
      <c r="T453" s="88">
        <f t="shared" si="298"/>
        <v>0</v>
      </c>
      <c r="U453" s="97">
        <f t="shared" si="299"/>
        <v>0</v>
      </c>
      <c r="V453" s="127">
        <v>0</v>
      </c>
      <c r="W453" s="127">
        <f t="shared" si="300"/>
        <v>0</v>
      </c>
      <c r="X453" s="127">
        <v>0</v>
      </c>
      <c r="Y453" s="123">
        <f t="shared" si="301"/>
        <v>0</v>
      </c>
      <c r="Z453" s="114">
        <f t="shared" si="302"/>
        <v>0</v>
      </c>
      <c r="AA453" s="32"/>
      <c r="AB453" s="264">
        <v>-58</v>
      </c>
      <c r="AC453" s="264">
        <v>-10</v>
      </c>
      <c r="AD453" s="264">
        <v>-29</v>
      </c>
      <c r="AE453" s="264">
        <v>-55</v>
      </c>
      <c r="AF453" s="264">
        <v>-21</v>
      </c>
      <c r="AG453" s="264">
        <v>14</v>
      </c>
    </row>
    <row r="454" spans="2:33" s="193" customFormat="1" ht="15" customHeight="1" x14ac:dyDescent="0.3">
      <c r="B454" s="199">
        <v>44276</v>
      </c>
      <c r="C454" s="269"/>
      <c r="D454" s="269"/>
      <c r="E454" s="41"/>
      <c r="F454" s="41"/>
      <c r="G454" s="227"/>
      <c r="H454" s="127">
        <v>76</v>
      </c>
      <c r="I454" s="122">
        <v>24</v>
      </c>
      <c r="J454" s="123">
        <v>862</v>
      </c>
      <c r="K454" s="124">
        <v>0.95777777777777773</v>
      </c>
      <c r="L454" s="123">
        <v>36</v>
      </c>
      <c r="M454" s="124">
        <v>1</v>
      </c>
      <c r="N454" s="125">
        <v>898</v>
      </c>
      <c r="O454" s="69"/>
      <c r="P454" s="69"/>
      <c r="Q454" s="127">
        <v>0</v>
      </c>
      <c r="R454" s="84">
        <f t="shared" si="297"/>
        <v>0</v>
      </c>
      <c r="S454" s="127">
        <v>0</v>
      </c>
      <c r="T454" s="88">
        <f t="shared" si="298"/>
        <v>0</v>
      </c>
      <c r="U454" s="97">
        <f t="shared" si="299"/>
        <v>0</v>
      </c>
      <c r="V454" s="127">
        <v>0</v>
      </c>
      <c r="W454" s="127">
        <f t="shared" si="300"/>
        <v>0</v>
      </c>
      <c r="X454" s="127">
        <v>0</v>
      </c>
      <c r="Y454" s="123">
        <f t="shared" si="301"/>
        <v>0</v>
      </c>
      <c r="Z454" s="114">
        <f t="shared" si="302"/>
        <v>0</v>
      </c>
      <c r="AA454" s="32"/>
      <c r="AB454" s="264">
        <v>-61</v>
      </c>
      <c r="AC454" s="264">
        <v>-19</v>
      </c>
      <c r="AD454" s="264">
        <v>-27</v>
      </c>
      <c r="AE454" s="264">
        <v>-57</v>
      </c>
      <c r="AF454" s="264">
        <v>-19</v>
      </c>
      <c r="AG454" s="264">
        <v>12</v>
      </c>
    </row>
    <row r="455" spans="2:33" s="193" customFormat="1" ht="15" customHeight="1" x14ac:dyDescent="0.3">
      <c r="B455" s="199">
        <v>44277</v>
      </c>
      <c r="C455" s="269"/>
      <c r="D455" s="269"/>
      <c r="E455" s="41"/>
      <c r="F455" s="41"/>
      <c r="G455" s="227"/>
      <c r="H455" s="127">
        <v>60</v>
      </c>
      <c r="I455" s="122">
        <v>27</v>
      </c>
      <c r="J455" s="123">
        <v>1474</v>
      </c>
      <c r="K455" s="124">
        <v>0.99326145552560652</v>
      </c>
      <c r="L455" s="123">
        <v>97</v>
      </c>
      <c r="M455" s="124">
        <v>0.96039603960396036</v>
      </c>
      <c r="N455" s="125">
        <v>1571</v>
      </c>
      <c r="O455" s="69"/>
      <c r="P455" s="69"/>
      <c r="Q455" s="123">
        <v>473</v>
      </c>
      <c r="R455" s="84">
        <f t="shared" si="297"/>
        <v>0.75198728139904614</v>
      </c>
      <c r="S455" s="123">
        <v>124</v>
      </c>
      <c r="T455" s="84">
        <f t="shared" si="298"/>
        <v>1.1588785046728971</v>
      </c>
      <c r="U455" s="79">
        <f t="shared" si="299"/>
        <v>597</v>
      </c>
      <c r="V455" s="123">
        <v>9</v>
      </c>
      <c r="W455" s="84">
        <f t="shared" si="300"/>
        <v>9</v>
      </c>
      <c r="X455" s="123">
        <v>6</v>
      </c>
      <c r="Y455" s="123">
        <f t="shared" si="301"/>
        <v>0.46153846153846156</v>
      </c>
      <c r="Z455" s="114">
        <f t="shared" si="302"/>
        <v>15</v>
      </c>
      <c r="AA455" s="32"/>
      <c r="AB455" s="264">
        <v>-42</v>
      </c>
      <c r="AC455" s="264">
        <v>6</v>
      </c>
      <c r="AD455" s="264">
        <v>-11</v>
      </c>
      <c r="AE455" s="264">
        <v>-50</v>
      </c>
      <c r="AF455" s="264">
        <v>-34</v>
      </c>
      <c r="AG455" s="264">
        <v>15</v>
      </c>
    </row>
    <row r="456" spans="2:33" s="193" customFormat="1" ht="15" customHeight="1" x14ac:dyDescent="0.3">
      <c r="B456" s="199">
        <v>44278</v>
      </c>
      <c r="C456" s="269"/>
      <c r="D456" s="269"/>
      <c r="E456" s="41"/>
      <c r="F456" s="41"/>
      <c r="G456" s="227"/>
      <c r="H456" s="127">
        <v>30</v>
      </c>
      <c r="I456" s="122">
        <v>23</v>
      </c>
      <c r="J456" s="123">
        <v>1476</v>
      </c>
      <c r="K456" s="124">
        <v>0.99126930826057758</v>
      </c>
      <c r="L456" s="123">
        <v>112</v>
      </c>
      <c r="M456" s="124">
        <v>1.0181818181818181</v>
      </c>
      <c r="N456" s="125">
        <v>1588</v>
      </c>
      <c r="O456" s="69"/>
      <c r="P456" s="69"/>
      <c r="Q456" s="123">
        <v>603</v>
      </c>
      <c r="R456" s="84">
        <f t="shared" si="297"/>
        <v>0.95866454689984104</v>
      </c>
      <c r="S456" s="123">
        <v>115</v>
      </c>
      <c r="T456" s="84">
        <f t="shared" si="298"/>
        <v>1.0747663551401869</v>
      </c>
      <c r="U456" s="79">
        <f t="shared" si="299"/>
        <v>718</v>
      </c>
      <c r="V456" s="123">
        <v>0</v>
      </c>
      <c r="W456" s="84">
        <f t="shared" si="300"/>
        <v>0</v>
      </c>
      <c r="X456" s="123">
        <v>23</v>
      </c>
      <c r="Y456" s="123">
        <f t="shared" si="301"/>
        <v>1.7692307692307692</v>
      </c>
      <c r="Z456" s="114">
        <f t="shared" si="302"/>
        <v>23</v>
      </c>
      <c r="AA456" s="32"/>
      <c r="AB456" s="264">
        <v>-42</v>
      </c>
      <c r="AC456" s="264">
        <v>5</v>
      </c>
      <c r="AD456" s="264">
        <v>-13</v>
      </c>
      <c r="AE456" s="264">
        <v>-49</v>
      </c>
      <c r="AF456" s="264">
        <v>-34</v>
      </c>
      <c r="AG456" s="264">
        <v>15</v>
      </c>
    </row>
    <row r="457" spans="2:33" s="193" customFormat="1" ht="15" customHeight="1" x14ac:dyDescent="0.3">
      <c r="B457" s="199">
        <v>44279</v>
      </c>
      <c r="C457" s="269"/>
      <c r="D457" s="269"/>
      <c r="E457" s="41"/>
      <c r="F457" s="41"/>
      <c r="G457" s="227"/>
      <c r="H457" s="127">
        <v>41</v>
      </c>
      <c r="I457" s="122">
        <v>24</v>
      </c>
      <c r="J457" s="123">
        <v>1476</v>
      </c>
      <c r="K457" s="124">
        <v>0.99060402684563753</v>
      </c>
      <c r="L457" s="123">
        <v>110</v>
      </c>
      <c r="M457" s="124">
        <v>0.92436974789915971</v>
      </c>
      <c r="N457" s="125">
        <v>1586</v>
      </c>
      <c r="O457" s="69"/>
      <c r="P457" s="69"/>
      <c r="Q457" s="123">
        <v>568</v>
      </c>
      <c r="R457" s="84">
        <f t="shared" si="297"/>
        <v>0.9030206677265501</v>
      </c>
      <c r="S457" s="123">
        <v>148</v>
      </c>
      <c r="T457" s="84">
        <f t="shared" si="298"/>
        <v>1.3831775700934579</v>
      </c>
      <c r="U457" s="79">
        <f t="shared" si="299"/>
        <v>716</v>
      </c>
      <c r="V457" s="123">
        <v>3</v>
      </c>
      <c r="W457" s="84">
        <f t="shared" si="300"/>
        <v>3</v>
      </c>
      <c r="X457" s="123">
        <v>9</v>
      </c>
      <c r="Y457" s="123">
        <f t="shared" si="301"/>
        <v>0.69230769230769229</v>
      </c>
      <c r="Z457" s="114">
        <f t="shared" si="302"/>
        <v>12</v>
      </c>
      <c r="AA457" s="32"/>
      <c r="AB457" s="264">
        <v>-42</v>
      </c>
      <c r="AC457" s="264">
        <v>5</v>
      </c>
      <c r="AD457" s="264">
        <v>-8</v>
      </c>
      <c r="AE457" s="264">
        <v>-48</v>
      </c>
      <c r="AF457" s="264">
        <v>-33</v>
      </c>
      <c r="AG457" s="264">
        <v>15</v>
      </c>
    </row>
    <row r="458" spans="2:33" s="193" customFormat="1" ht="15" customHeight="1" x14ac:dyDescent="0.3">
      <c r="B458" s="199">
        <v>44280</v>
      </c>
      <c r="C458" s="269"/>
      <c r="D458" s="269"/>
      <c r="E458" s="41"/>
      <c r="F458" s="41"/>
      <c r="G458" s="253"/>
      <c r="H458" s="127">
        <v>66</v>
      </c>
      <c r="I458" s="122">
        <v>28</v>
      </c>
      <c r="J458" s="123">
        <v>1476</v>
      </c>
      <c r="K458" s="124">
        <v>0.99126930826057758</v>
      </c>
      <c r="L458" s="123">
        <v>109</v>
      </c>
      <c r="M458" s="124">
        <v>1.0480769230769231</v>
      </c>
      <c r="N458" s="125">
        <v>1585</v>
      </c>
      <c r="O458" s="69"/>
      <c r="P458" s="69"/>
      <c r="Q458" s="123">
        <v>633</v>
      </c>
      <c r="R458" s="84">
        <f t="shared" ref="R458:R464" si="303">Q458/Q$68</f>
        <v>1.0063593004769475</v>
      </c>
      <c r="S458" s="123">
        <v>126</v>
      </c>
      <c r="T458" s="84">
        <f t="shared" ref="T458:T464" si="304">S458/S$68</f>
        <v>1.1775700934579438</v>
      </c>
      <c r="U458" s="79">
        <f t="shared" ref="U458:U464" si="305">Q458+S458</f>
        <v>759</v>
      </c>
      <c r="V458" s="123">
        <v>0</v>
      </c>
      <c r="W458" s="84">
        <f t="shared" ref="W458:W464" si="306">V458/$V$68</f>
        <v>0</v>
      </c>
      <c r="X458" s="123">
        <v>8</v>
      </c>
      <c r="Y458" s="123">
        <f t="shared" ref="Y458:Y464" si="307">X458/$X$68</f>
        <v>0.61538461538461542</v>
      </c>
      <c r="Z458" s="114">
        <f t="shared" ref="Z458:Z464" si="308">V458+X458</f>
        <v>8</v>
      </c>
      <c r="AA458" s="32"/>
      <c r="AB458" s="264">
        <v>-40</v>
      </c>
      <c r="AC458" s="264">
        <v>9</v>
      </c>
      <c r="AD458" s="264">
        <v>-8</v>
      </c>
      <c r="AE458" s="264">
        <v>-48</v>
      </c>
      <c r="AF458" s="264">
        <v>-34</v>
      </c>
      <c r="AG458" s="264">
        <v>15</v>
      </c>
    </row>
    <row r="459" spans="2:33" s="193" customFormat="1" ht="15" customHeight="1" x14ac:dyDescent="0.3">
      <c r="B459" s="199">
        <v>44281</v>
      </c>
      <c r="C459" s="269"/>
      <c r="D459" s="269"/>
      <c r="E459" s="41"/>
      <c r="F459" s="41"/>
      <c r="G459" s="253"/>
      <c r="H459" s="127">
        <v>89</v>
      </c>
      <c r="I459" s="122">
        <v>17</v>
      </c>
      <c r="J459" s="123">
        <v>1474</v>
      </c>
      <c r="K459" s="124">
        <v>0.98727394507702615</v>
      </c>
      <c r="L459" s="123">
        <v>105</v>
      </c>
      <c r="M459" s="124">
        <v>0.94594594594594594</v>
      </c>
      <c r="N459" s="125">
        <v>1579</v>
      </c>
      <c r="O459" s="69"/>
      <c r="P459" s="69"/>
      <c r="Q459" s="123">
        <v>640</v>
      </c>
      <c r="R459" s="84">
        <f t="shared" si="303"/>
        <v>1.0174880763116056</v>
      </c>
      <c r="S459" s="123">
        <v>155</v>
      </c>
      <c r="T459" s="84">
        <f t="shared" si="304"/>
        <v>1.4485981308411215</v>
      </c>
      <c r="U459" s="79">
        <f t="shared" si="305"/>
        <v>795</v>
      </c>
      <c r="V459" s="123">
        <v>0</v>
      </c>
      <c r="W459" s="84">
        <f t="shared" si="306"/>
        <v>0</v>
      </c>
      <c r="X459" s="123">
        <v>11</v>
      </c>
      <c r="Y459" s="123">
        <f t="shared" si="307"/>
        <v>0.84615384615384615</v>
      </c>
      <c r="Z459" s="114">
        <f t="shared" si="308"/>
        <v>11</v>
      </c>
      <c r="AA459" s="32"/>
      <c r="AB459" s="264">
        <v>-47</v>
      </c>
      <c r="AC459" s="264">
        <v>10</v>
      </c>
      <c r="AD459" s="264">
        <v>-23</v>
      </c>
      <c r="AE459" s="264">
        <v>-50</v>
      </c>
      <c r="AF459" s="264">
        <v>-34</v>
      </c>
      <c r="AG459" s="264">
        <v>17</v>
      </c>
    </row>
    <row r="460" spans="2:33" s="193" customFormat="1" ht="15" customHeight="1" x14ac:dyDescent="0.3">
      <c r="B460" s="199">
        <v>44282</v>
      </c>
      <c r="C460" s="269"/>
      <c r="D460" s="269"/>
      <c r="E460" s="41"/>
      <c r="F460" s="41"/>
      <c r="G460" s="253"/>
      <c r="H460" s="127">
        <v>86</v>
      </c>
      <c r="I460" s="122">
        <v>23</v>
      </c>
      <c r="J460" s="123">
        <v>893</v>
      </c>
      <c r="K460" s="124">
        <v>0.97382769901853872</v>
      </c>
      <c r="L460" s="123">
        <v>63</v>
      </c>
      <c r="M460" s="124">
        <v>1.1666666666666667</v>
      </c>
      <c r="N460" s="125">
        <v>956</v>
      </c>
      <c r="O460" s="69"/>
      <c r="P460" s="69"/>
      <c r="Q460" s="127">
        <v>0</v>
      </c>
      <c r="R460" s="84">
        <f t="shared" si="303"/>
        <v>0</v>
      </c>
      <c r="S460" s="127">
        <v>0</v>
      </c>
      <c r="T460" s="88">
        <f t="shared" si="304"/>
        <v>0</v>
      </c>
      <c r="U460" s="97">
        <f t="shared" si="305"/>
        <v>0</v>
      </c>
      <c r="V460" s="127">
        <v>0</v>
      </c>
      <c r="W460" s="127">
        <f t="shared" si="306"/>
        <v>0</v>
      </c>
      <c r="X460" s="127">
        <v>0</v>
      </c>
      <c r="Y460" s="123">
        <f t="shared" si="307"/>
        <v>0</v>
      </c>
      <c r="Z460" s="114">
        <f t="shared" si="308"/>
        <v>0</v>
      </c>
      <c r="AA460" s="32"/>
      <c r="AB460" s="264">
        <v>-58</v>
      </c>
      <c r="AC460" s="264">
        <v>-8</v>
      </c>
      <c r="AD460" s="264">
        <v>-33</v>
      </c>
      <c r="AE460" s="264">
        <v>-55</v>
      </c>
      <c r="AF460" s="264">
        <v>-20</v>
      </c>
      <c r="AG460" s="264">
        <v>14</v>
      </c>
    </row>
    <row r="461" spans="2:33" s="193" customFormat="1" ht="15" customHeight="1" x14ac:dyDescent="0.3">
      <c r="B461" s="199">
        <v>44283</v>
      </c>
      <c r="C461" s="269"/>
      <c r="D461" s="269"/>
      <c r="E461" s="41"/>
      <c r="F461" s="41"/>
      <c r="G461" s="253"/>
      <c r="H461" s="127">
        <v>153</v>
      </c>
      <c r="I461" s="122">
        <v>19</v>
      </c>
      <c r="J461" s="123">
        <v>862</v>
      </c>
      <c r="K461" s="124">
        <v>0.95777777777777773</v>
      </c>
      <c r="L461" s="123">
        <v>31</v>
      </c>
      <c r="M461" s="124">
        <v>0.86111111111111116</v>
      </c>
      <c r="N461" s="125">
        <v>893</v>
      </c>
      <c r="O461" s="69"/>
      <c r="P461" s="69"/>
      <c r="Q461" s="127">
        <v>0</v>
      </c>
      <c r="R461" s="84">
        <f t="shared" si="303"/>
        <v>0</v>
      </c>
      <c r="S461" s="127">
        <v>0</v>
      </c>
      <c r="T461" s="88">
        <f t="shared" si="304"/>
        <v>0</v>
      </c>
      <c r="U461" s="97">
        <f t="shared" si="305"/>
        <v>0</v>
      </c>
      <c r="V461" s="127">
        <v>0</v>
      </c>
      <c r="W461" s="127">
        <f t="shared" si="306"/>
        <v>0</v>
      </c>
      <c r="X461" s="127">
        <v>0</v>
      </c>
      <c r="Y461" s="123">
        <f t="shared" si="307"/>
        <v>0</v>
      </c>
      <c r="Z461" s="114">
        <f t="shared" si="308"/>
        <v>0</v>
      </c>
      <c r="AA461" s="32"/>
      <c r="AB461" s="264">
        <v>-63</v>
      </c>
      <c r="AC461" s="264">
        <v>-23</v>
      </c>
      <c r="AD461" s="264">
        <v>-34</v>
      </c>
      <c r="AE461" s="264">
        <v>-58</v>
      </c>
      <c r="AF461" s="264">
        <v>-19</v>
      </c>
      <c r="AG461" s="264">
        <v>13</v>
      </c>
    </row>
    <row r="462" spans="2:33" s="193" customFormat="1" ht="15" customHeight="1" x14ac:dyDescent="0.3">
      <c r="B462" s="199">
        <v>44284</v>
      </c>
      <c r="C462" s="269"/>
      <c r="D462" s="269"/>
      <c r="E462" s="41"/>
      <c r="F462" s="41"/>
      <c r="G462" s="253"/>
      <c r="H462" s="127">
        <v>114</v>
      </c>
      <c r="I462" s="122">
        <v>26</v>
      </c>
      <c r="J462" s="123">
        <v>1474</v>
      </c>
      <c r="K462" s="124">
        <v>0.99326145552560652</v>
      </c>
      <c r="L462" s="123">
        <v>104</v>
      </c>
      <c r="M462" s="124">
        <v>1.0297029702970297</v>
      </c>
      <c r="N462" s="125">
        <v>1578</v>
      </c>
      <c r="O462" s="69"/>
      <c r="P462" s="69"/>
      <c r="Q462" s="123">
        <v>1316</v>
      </c>
      <c r="R462" s="84">
        <f t="shared" si="303"/>
        <v>2.0922098569157392</v>
      </c>
      <c r="S462" s="123">
        <v>205</v>
      </c>
      <c r="T462" s="84">
        <f t="shared" si="304"/>
        <v>1.9158878504672898</v>
      </c>
      <c r="U462" s="79">
        <f t="shared" si="305"/>
        <v>1521</v>
      </c>
      <c r="V462" s="123">
        <v>9</v>
      </c>
      <c r="W462" s="84">
        <f t="shared" si="306"/>
        <v>9</v>
      </c>
      <c r="X462" s="123">
        <v>18</v>
      </c>
      <c r="Y462" s="123">
        <f t="shared" si="307"/>
        <v>1.3846153846153846</v>
      </c>
      <c r="Z462" s="114">
        <f t="shared" si="308"/>
        <v>27</v>
      </c>
      <c r="AA462" s="32"/>
      <c r="AB462" s="264">
        <v>-43</v>
      </c>
      <c r="AC462" s="264">
        <v>4</v>
      </c>
      <c r="AD462" s="264">
        <v>-17</v>
      </c>
      <c r="AE462" s="264">
        <v>-52</v>
      </c>
      <c r="AF462" s="264">
        <v>-35</v>
      </c>
      <c r="AG462" s="264">
        <v>16</v>
      </c>
    </row>
    <row r="463" spans="2:33" s="193" customFormat="1" ht="15" customHeight="1" x14ac:dyDescent="0.3">
      <c r="B463" s="199">
        <v>44285</v>
      </c>
      <c r="C463" s="269"/>
      <c r="D463" s="269"/>
      <c r="E463" s="41"/>
      <c r="F463" s="41"/>
      <c r="G463" s="253"/>
      <c r="H463" s="127">
        <v>69</v>
      </c>
      <c r="I463" s="122">
        <v>22</v>
      </c>
      <c r="J463" s="123">
        <v>1474</v>
      </c>
      <c r="K463" s="124">
        <v>0.98992612491605103</v>
      </c>
      <c r="L463" s="123">
        <v>128</v>
      </c>
      <c r="M463" s="124">
        <v>1.1636363636363636</v>
      </c>
      <c r="N463" s="125">
        <v>1602</v>
      </c>
      <c r="O463" s="69"/>
      <c r="P463" s="69"/>
      <c r="Q463" s="123">
        <v>1637</v>
      </c>
      <c r="R463" s="84">
        <f t="shared" si="303"/>
        <v>2.6025437201907788</v>
      </c>
      <c r="S463" s="123">
        <v>438</v>
      </c>
      <c r="T463" s="84">
        <f t="shared" si="304"/>
        <v>4.0934579439252339</v>
      </c>
      <c r="U463" s="79">
        <f t="shared" si="305"/>
        <v>2075</v>
      </c>
      <c r="V463" s="123">
        <v>0</v>
      </c>
      <c r="W463" s="84">
        <f t="shared" si="306"/>
        <v>0</v>
      </c>
      <c r="X463" s="123">
        <v>7</v>
      </c>
      <c r="Y463" s="123">
        <f t="shared" si="307"/>
        <v>0.53846153846153844</v>
      </c>
      <c r="Z463" s="114">
        <f t="shared" si="308"/>
        <v>7</v>
      </c>
      <c r="AA463" s="32"/>
      <c r="AB463" s="264">
        <v>-42</v>
      </c>
      <c r="AC463" s="264">
        <v>8</v>
      </c>
      <c r="AD463" s="264">
        <v>-20</v>
      </c>
      <c r="AE463" s="264">
        <v>-50</v>
      </c>
      <c r="AF463" s="264">
        <v>-35</v>
      </c>
      <c r="AG463" s="264">
        <v>16</v>
      </c>
    </row>
    <row r="464" spans="2:33" s="193" customFormat="1" ht="15" customHeight="1" x14ac:dyDescent="0.3">
      <c r="B464" s="199">
        <v>44286</v>
      </c>
      <c r="C464" s="205">
        <v>40871</v>
      </c>
      <c r="D464" s="269"/>
      <c r="E464" s="271">
        <v>52553</v>
      </c>
      <c r="F464" s="271">
        <v>261957</v>
      </c>
      <c r="G464" s="253"/>
      <c r="H464" s="127">
        <v>103</v>
      </c>
      <c r="I464" s="122">
        <v>26</v>
      </c>
      <c r="J464" s="123">
        <v>1476</v>
      </c>
      <c r="K464" s="124">
        <v>0.99060402684563753</v>
      </c>
      <c r="L464" s="123">
        <v>126</v>
      </c>
      <c r="M464" s="124">
        <v>1.0588235294117647</v>
      </c>
      <c r="N464" s="125">
        <v>1602</v>
      </c>
      <c r="O464" s="69"/>
      <c r="P464" s="69"/>
      <c r="Q464" s="123">
        <v>2195</v>
      </c>
      <c r="R464" s="84">
        <f t="shared" si="303"/>
        <v>3.4896661367249604</v>
      </c>
      <c r="S464" s="123">
        <v>274</v>
      </c>
      <c r="T464" s="84">
        <f t="shared" si="304"/>
        <v>2.5607476635514019</v>
      </c>
      <c r="U464" s="79">
        <f t="shared" si="305"/>
        <v>2469</v>
      </c>
      <c r="V464" s="123">
        <v>1</v>
      </c>
      <c r="W464" s="84">
        <f t="shared" si="306"/>
        <v>1</v>
      </c>
      <c r="X464" s="123">
        <v>6</v>
      </c>
      <c r="Y464" s="123">
        <f t="shared" si="307"/>
        <v>0.46153846153846156</v>
      </c>
      <c r="Z464" s="114">
        <f t="shared" si="308"/>
        <v>7</v>
      </c>
      <c r="AA464" s="32"/>
      <c r="AB464" s="264">
        <v>-39</v>
      </c>
      <c r="AC464" s="264">
        <v>14</v>
      </c>
      <c r="AD464" s="264">
        <v>-5</v>
      </c>
      <c r="AE464" s="264">
        <v>-46</v>
      </c>
      <c r="AF464" s="264">
        <v>-35</v>
      </c>
      <c r="AG464" s="264">
        <v>14</v>
      </c>
    </row>
    <row r="465" spans="2:33" s="193" customFormat="1" ht="15" customHeight="1" x14ac:dyDescent="0.3">
      <c r="B465" s="199">
        <v>44287</v>
      </c>
      <c r="C465" s="269"/>
      <c r="D465" s="269"/>
      <c r="E465" s="41"/>
      <c r="F465" s="41"/>
      <c r="G465" s="211"/>
      <c r="H465" s="127">
        <v>115</v>
      </c>
      <c r="I465" s="122">
        <v>26</v>
      </c>
      <c r="J465" s="123">
        <v>1468</v>
      </c>
      <c r="K465" s="124">
        <v>0.99256254225828267</v>
      </c>
      <c r="L465" s="123">
        <v>114</v>
      </c>
      <c r="M465" s="124">
        <v>1.0654205607476634</v>
      </c>
      <c r="N465" s="125">
        <v>1582</v>
      </c>
      <c r="O465" s="69"/>
      <c r="P465" s="69"/>
      <c r="Q465" s="123">
        <v>508</v>
      </c>
      <c r="R465" s="84">
        <f t="shared" ref="R465:R470" si="309">Q465/Q$68</f>
        <v>0.80763116057233708</v>
      </c>
      <c r="S465" s="123">
        <v>70</v>
      </c>
      <c r="T465" s="84">
        <f t="shared" ref="T465:T470" si="310">S465/S$68</f>
        <v>0.65420560747663548</v>
      </c>
      <c r="U465" s="79">
        <f t="shared" ref="U465:U470" si="311">Q465+S465</f>
        <v>578</v>
      </c>
      <c r="V465" s="123">
        <v>1</v>
      </c>
      <c r="W465" s="84">
        <f t="shared" ref="W465:W470" si="312">V465/$V$68</f>
        <v>1</v>
      </c>
      <c r="X465" s="123">
        <v>4</v>
      </c>
      <c r="Y465" s="123">
        <f t="shared" ref="Y465:Y470" si="313">X465/$X$68</f>
        <v>0.30769230769230771</v>
      </c>
      <c r="Z465" s="114">
        <f t="shared" ref="Z465:Z470" si="314">V465+X465</f>
        <v>5</v>
      </c>
      <c r="AA465" s="32"/>
      <c r="AB465" s="264">
        <v>-35</v>
      </c>
      <c r="AC465" s="264">
        <v>28</v>
      </c>
      <c r="AD465" s="264">
        <v>-18</v>
      </c>
      <c r="AE465" s="264">
        <v>-47</v>
      </c>
      <c r="AF465" s="264">
        <v>-37</v>
      </c>
      <c r="AG465" s="264">
        <v>15</v>
      </c>
    </row>
    <row r="466" spans="2:33" s="193" customFormat="1" ht="15" customHeight="1" x14ac:dyDescent="0.3">
      <c r="B466" s="199">
        <v>44288</v>
      </c>
      <c r="C466" s="269"/>
      <c r="D466" s="269"/>
      <c r="E466" s="41"/>
      <c r="F466" s="41"/>
      <c r="G466" s="256"/>
      <c r="H466" s="127">
        <v>158</v>
      </c>
      <c r="I466" s="122">
        <v>26</v>
      </c>
      <c r="J466" s="123">
        <v>894</v>
      </c>
      <c r="K466" s="124">
        <v>0.60202020202020201</v>
      </c>
      <c r="L466" s="123">
        <v>58</v>
      </c>
      <c r="M466" s="124">
        <v>0.47540983606557374</v>
      </c>
      <c r="N466" s="125">
        <v>952</v>
      </c>
      <c r="O466" s="69"/>
      <c r="P466" s="69"/>
      <c r="Q466" s="127">
        <v>0</v>
      </c>
      <c r="R466" s="84">
        <f t="shared" si="309"/>
        <v>0</v>
      </c>
      <c r="S466" s="127">
        <v>0</v>
      </c>
      <c r="T466" s="88">
        <f t="shared" si="310"/>
        <v>0</v>
      </c>
      <c r="U466" s="97">
        <f t="shared" si="311"/>
        <v>0</v>
      </c>
      <c r="V466" s="127">
        <v>0</v>
      </c>
      <c r="W466" s="127">
        <f t="shared" si="312"/>
        <v>0</v>
      </c>
      <c r="X466" s="127">
        <v>0</v>
      </c>
      <c r="Y466" s="123">
        <f t="shared" si="313"/>
        <v>0</v>
      </c>
      <c r="Z466" s="114">
        <f t="shared" si="314"/>
        <v>0</v>
      </c>
      <c r="AA466" s="32"/>
      <c r="AB466" s="264">
        <v>-61</v>
      </c>
      <c r="AC466" s="264">
        <v>-1</v>
      </c>
      <c r="AD466" s="264">
        <v>-22</v>
      </c>
      <c r="AE466" s="264">
        <v>-67</v>
      </c>
      <c r="AF466" s="264">
        <v>-72</v>
      </c>
      <c r="AG466" s="264">
        <v>34</v>
      </c>
    </row>
    <row r="467" spans="2:33" s="193" customFormat="1" ht="15" customHeight="1" x14ac:dyDescent="0.3">
      <c r="B467" s="199">
        <v>44289</v>
      </c>
      <c r="C467" s="269"/>
      <c r="D467" s="269"/>
      <c r="E467" s="41"/>
      <c r="F467" s="41"/>
      <c r="G467" s="256"/>
      <c r="H467" s="127">
        <v>149</v>
      </c>
      <c r="I467" s="122">
        <v>14</v>
      </c>
      <c r="J467" s="123">
        <v>890</v>
      </c>
      <c r="K467" s="124">
        <v>0.97587719298245612</v>
      </c>
      <c r="L467" s="123">
        <v>35</v>
      </c>
      <c r="M467" s="124">
        <v>0.7</v>
      </c>
      <c r="N467" s="125">
        <v>925</v>
      </c>
      <c r="O467" s="69"/>
      <c r="P467" s="69"/>
      <c r="Q467" s="127">
        <v>0</v>
      </c>
      <c r="R467" s="84">
        <f t="shared" si="309"/>
        <v>0</v>
      </c>
      <c r="S467" s="127">
        <v>0</v>
      </c>
      <c r="T467" s="88">
        <f t="shared" si="310"/>
        <v>0</v>
      </c>
      <c r="U467" s="97">
        <f t="shared" si="311"/>
        <v>0</v>
      </c>
      <c r="V467" s="127">
        <v>0</v>
      </c>
      <c r="W467" s="127">
        <f t="shared" si="312"/>
        <v>0</v>
      </c>
      <c r="X467" s="127">
        <v>0</v>
      </c>
      <c r="Y467" s="123">
        <f t="shared" si="313"/>
        <v>0</v>
      </c>
      <c r="Z467" s="114">
        <f t="shared" si="314"/>
        <v>0</v>
      </c>
      <c r="AA467" s="32"/>
      <c r="AB467" s="264">
        <v>-55</v>
      </c>
      <c r="AC467" s="264">
        <v>3</v>
      </c>
      <c r="AD467" s="264">
        <v>-31</v>
      </c>
      <c r="AE467" s="264">
        <v>-55</v>
      </c>
      <c r="AF467" s="264">
        <v>-26</v>
      </c>
      <c r="AG467" s="264">
        <v>15</v>
      </c>
    </row>
    <row r="468" spans="2:33" s="193" customFormat="1" ht="15" customHeight="1" x14ac:dyDescent="0.3">
      <c r="B468" s="199">
        <v>44290</v>
      </c>
      <c r="C468" s="269"/>
      <c r="D468" s="269"/>
      <c r="E468" s="41"/>
      <c r="F468" s="41"/>
      <c r="G468" s="256"/>
      <c r="H468" s="127">
        <v>157</v>
      </c>
      <c r="I468" s="122">
        <v>22</v>
      </c>
      <c r="J468" s="123">
        <v>870</v>
      </c>
      <c r="K468" s="124">
        <v>0.97643097643097643</v>
      </c>
      <c r="L468" s="123">
        <v>14</v>
      </c>
      <c r="M468" s="124">
        <v>0.42424242424242425</v>
      </c>
      <c r="N468" s="125">
        <v>884</v>
      </c>
      <c r="O468" s="69"/>
      <c r="P468" s="69"/>
      <c r="Q468" s="127">
        <v>0</v>
      </c>
      <c r="R468" s="84">
        <f t="shared" si="309"/>
        <v>0</v>
      </c>
      <c r="S468" s="127">
        <v>0</v>
      </c>
      <c r="T468" s="88">
        <f t="shared" si="310"/>
        <v>0</v>
      </c>
      <c r="U468" s="97">
        <f t="shared" si="311"/>
        <v>0</v>
      </c>
      <c r="V468" s="127">
        <v>0</v>
      </c>
      <c r="W468" s="127">
        <f t="shared" si="312"/>
        <v>0</v>
      </c>
      <c r="X468" s="127">
        <v>0</v>
      </c>
      <c r="Y468" s="123">
        <f t="shared" si="313"/>
        <v>0</v>
      </c>
      <c r="Z468" s="114">
        <f t="shared" si="314"/>
        <v>0</v>
      </c>
      <c r="AA468" s="32"/>
      <c r="AB468" s="264">
        <v>-68</v>
      </c>
      <c r="AC468" s="264">
        <v>-49</v>
      </c>
      <c r="AD468" s="264">
        <v>-36</v>
      </c>
      <c r="AE468" s="264">
        <v>-59</v>
      </c>
      <c r="AF468" s="264">
        <v>-18</v>
      </c>
      <c r="AG468" s="264">
        <v>12</v>
      </c>
    </row>
    <row r="469" spans="2:33" s="193" customFormat="1" ht="15" customHeight="1" x14ac:dyDescent="0.3">
      <c r="B469" s="199">
        <v>44291</v>
      </c>
      <c r="C469" s="269"/>
      <c r="D469" s="269"/>
      <c r="E469" s="41"/>
      <c r="F469" s="41"/>
      <c r="G469" s="256"/>
      <c r="H469" s="127">
        <v>124</v>
      </c>
      <c r="I469" s="122">
        <v>26</v>
      </c>
      <c r="J469" s="123">
        <v>1479</v>
      </c>
      <c r="K469" s="124">
        <v>0.99932432432432428</v>
      </c>
      <c r="L469" s="123">
        <v>99</v>
      </c>
      <c r="M469" s="124">
        <v>0.96116504854368934</v>
      </c>
      <c r="N469" s="125">
        <v>1578</v>
      </c>
      <c r="O469" s="69"/>
      <c r="P469" s="69"/>
      <c r="Q469" s="123">
        <v>368</v>
      </c>
      <c r="R469" s="84">
        <f t="shared" si="309"/>
        <v>0.5850556438791733</v>
      </c>
      <c r="S469" s="123">
        <v>70</v>
      </c>
      <c r="T469" s="84">
        <f t="shared" si="310"/>
        <v>0.65420560747663548</v>
      </c>
      <c r="U469" s="79">
        <f t="shared" si="311"/>
        <v>438</v>
      </c>
      <c r="V469" s="123">
        <v>21</v>
      </c>
      <c r="W469" s="84">
        <f t="shared" si="312"/>
        <v>21</v>
      </c>
      <c r="X469" s="123">
        <v>13</v>
      </c>
      <c r="Y469" s="123">
        <f t="shared" si="313"/>
        <v>1</v>
      </c>
      <c r="Z469" s="114">
        <f t="shared" si="314"/>
        <v>34</v>
      </c>
      <c r="AA469" s="32"/>
      <c r="AB469" s="264">
        <v>-27</v>
      </c>
      <c r="AC469" s="264">
        <v>15</v>
      </c>
      <c r="AD469" s="264">
        <v>10</v>
      </c>
      <c r="AE469" s="264">
        <v>-43</v>
      </c>
      <c r="AF469" s="264">
        <v>-36</v>
      </c>
      <c r="AG469" s="264">
        <v>13</v>
      </c>
    </row>
    <row r="470" spans="2:33" s="193" customFormat="1" ht="15" customHeight="1" x14ac:dyDescent="0.3">
      <c r="B470" s="199">
        <v>44292</v>
      </c>
      <c r="C470" s="269"/>
      <c r="D470" s="269"/>
      <c r="E470" s="41"/>
      <c r="F470" s="41"/>
      <c r="G470" s="256"/>
      <c r="H470" s="127">
        <v>72</v>
      </c>
      <c r="I470" s="122">
        <v>28</v>
      </c>
      <c r="J470" s="123">
        <v>1480</v>
      </c>
      <c r="K470" s="124">
        <v>0.9993247805536799</v>
      </c>
      <c r="L470" s="123">
        <v>128</v>
      </c>
      <c r="M470" s="124">
        <v>1.2075471698113207</v>
      </c>
      <c r="N470" s="125">
        <v>1608</v>
      </c>
      <c r="O470" s="69"/>
      <c r="P470" s="69"/>
      <c r="Q470" s="123">
        <v>410</v>
      </c>
      <c r="R470" s="84">
        <f t="shared" si="309"/>
        <v>0.65182829888712246</v>
      </c>
      <c r="S470" s="123">
        <v>118</v>
      </c>
      <c r="T470" s="84">
        <f t="shared" si="310"/>
        <v>1.1028037383177569</v>
      </c>
      <c r="U470" s="79">
        <f t="shared" si="311"/>
        <v>528</v>
      </c>
      <c r="V470" s="123">
        <v>12</v>
      </c>
      <c r="W470" s="84">
        <f t="shared" si="312"/>
        <v>12</v>
      </c>
      <c r="X470" s="123">
        <v>11</v>
      </c>
      <c r="Y470" s="123">
        <f t="shared" si="313"/>
        <v>0.84615384615384615</v>
      </c>
      <c r="Z470" s="114">
        <f t="shared" si="314"/>
        <v>23</v>
      </c>
      <c r="AA470" s="32"/>
      <c r="AB470" s="264">
        <v>-26</v>
      </c>
      <c r="AC470" s="264">
        <v>13</v>
      </c>
      <c r="AD470" s="264">
        <v>4</v>
      </c>
      <c r="AE470" s="264">
        <v>-40</v>
      </c>
      <c r="AF470" s="264">
        <v>-27</v>
      </c>
      <c r="AG470" s="264">
        <v>10</v>
      </c>
    </row>
    <row r="471" spans="2:33" s="193" customFormat="1" ht="15" customHeight="1" x14ac:dyDescent="0.3">
      <c r="B471" s="199">
        <v>44293</v>
      </c>
      <c r="C471" s="269"/>
      <c r="D471" s="269"/>
      <c r="E471" s="41"/>
      <c r="F471" s="41"/>
      <c r="G471" s="256"/>
      <c r="H471" s="127">
        <v>99</v>
      </c>
      <c r="I471" s="122">
        <v>32</v>
      </c>
      <c r="J471" s="123">
        <v>1479</v>
      </c>
      <c r="K471" s="124">
        <v>0.99864956110735992</v>
      </c>
      <c r="L471" s="123">
        <v>122</v>
      </c>
      <c r="M471" s="124">
        <v>1.0517241379310345</v>
      </c>
      <c r="N471" s="125">
        <v>1601</v>
      </c>
      <c r="O471" s="69"/>
      <c r="P471" s="69"/>
      <c r="Q471" s="123">
        <v>507</v>
      </c>
      <c r="R471" s="84">
        <f t="shared" ref="R471" si="315">Q471/Q$68</f>
        <v>0.80604133545310019</v>
      </c>
      <c r="S471" s="123">
        <v>81</v>
      </c>
      <c r="T471" s="84">
        <f t="shared" ref="T471" si="316">S471/S$68</f>
        <v>0.7570093457943925</v>
      </c>
      <c r="U471" s="79">
        <f t="shared" ref="U471" si="317">Q471+S471</f>
        <v>588</v>
      </c>
      <c r="V471" s="123">
        <v>1</v>
      </c>
      <c r="W471" s="84">
        <f t="shared" ref="W471" si="318">V471/$V$68</f>
        <v>1</v>
      </c>
      <c r="X471" s="123">
        <v>18</v>
      </c>
      <c r="Y471" s="123">
        <f t="shared" ref="Y471" si="319">X471/$X$68</f>
        <v>1.3846153846153846</v>
      </c>
      <c r="Z471" s="114">
        <f t="shared" ref="Z471" si="320">V471+X471</f>
        <v>19</v>
      </c>
      <c r="AA471" s="32"/>
      <c r="AB471" s="264">
        <v>-27</v>
      </c>
      <c r="AC471" s="264">
        <v>11</v>
      </c>
      <c r="AD471" s="264">
        <v>9</v>
      </c>
      <c r="AE471" s="264">
        <v>-39</v>
      </c>
      <c r="AF471" s="264">
        <v>-27</v>
      </c>
      <c r="AG471" s="264">
        <v>10</v>
      </c>
    </row>
    <row r="472" spans="2:33" s="193" customFormat="1" ht="15" customHeight="1" x14ac:dyDescent="0.3">
      <c r="B472" s="199">
        <v>44294</v>
      </c>
      <c r="C472" s="269"/>
      <c r="D472" s="269"/>
      <c r="E472" s="41"/>
      <c r="F472" s="41"/>
      <c r="G472" s="256"/>
      <c r="H472" s="127">
        <v>104</v>
      </c>
      <c r="I472" s="122">
        <v>35</v>
      </c>
      <c r="J472" s="123">
        <v>1479</v>
      </c>
      <c r="K472" s="124">
        <v>1</v>
      </c>
      <c r="L472" s="123">
        <v>118</v>
      </c>
      <c r="M472" s="124">
        <v>1.1028037383177569</v>
      </c>
      <c r="N472" s="125">
        <v>1597</v>
      </c>
      <c r="O472" s="69"/>
      <c r="P472" s="69"/>
      <c r="Q472" s="123">
        <v>487</v>
      </c>
      <c r="R472" s="84">
        <f t="shared" ref="R472:R476" si="321">Q472/Q$68</f>
        <v>0.77424483306836245</v>
      </c>
      <c r="S472" s="123">
        <v>64</v>
      </c>
      <c r="T472" s="84">
        <f t="shared" ref="T472:T476" si="322">S472/S$68</f>
        <v>0.59813084112149528</v>
      </c>
      <c r="U472" s="79">
        <f t="shared" ref="U472:U476" si="323">Q472+S472</f>
        <v>551</v>
      </c>
      <c r="V472" s="123">
        <v>40</v>
      </c>
      <c r="W472" s="84">
        <f t="shared" ref="W472:W476" si="324">V472/$V$68</f>
        <v>40</v>
      </c>
      <c r="X472" s="123">
        <v>3</v>
      </c>
      <c r="Y472" s="123">
        <f t="shared" ref="Y472:Y476" si="325">X472/$X$68</f>
        <v>0.23076923076923078</v>
      </c>
      <c r="Z472" s="114">
        <f t="shared" ref="Z472:Z476" si="326">V472+X472</f>
        <v>43</v>
      </c>
      <c r="AA472" s="32"/>
      <c r="AB472" s="264">
        <v>-26</v>
      </c>
      <c r="AC472" s="264">
        <v>17</v>
      </c>
      <c r="AD472" s="264">
        <v>6</v>
      </c>
      <c r="AE472" s="264">
        <v>-40</v>
      </c>
      <c r="AF472" s="264">
        <v>-26</v>
      </c>
      <c r="AG472" s="264">
        <v>10</v>
      </c>
    </row>
    <row r="473" spans="2:33" s="257" customFormat="1" ht="15" customHeight="1" x14ac:dyDescent="0.3">
      <c r="B473" s="199">
        <v>44295</v>
      </c>
      <c r="C473" s="269"/>
      <c r="D473" s="269"/>
      <c r="E473" s="41"/>
      <c r="F473" s="41"/>
      <c r="G473" s="258"/>
      <c r="H473" s="127">
        <v>151</v>
      </c>
      <c r="I473" s="122">
        <v>20</v>
      </c>
      <c r="J473" s="123">
        <v>1485</v>
      </c>
      <c r="K473" s="124">
        <v>1</v>
      </c>
      <c r="L473" s="123">
        <v>113</v>
      </c>
      <c r="M473" s="124">
        <v>0.92622950819672134</v>
      </c>
      <c r="N473" s="125">
        <v>1598</v>
      </c>
      <c r="O473" s="69"/>
      <c r="P473" s="69"/>
      <c r="Q473" s="123">
        <v>467</v>
      </c>
      <c r="R473" s="84">
        <f t="shared" si="321"/>
        <v>0.74244833068362481</v>
      </c>
      <c r="S473" s="123">
        <v>63</v>
      </c>
      <c r="T473" s="84">
        <f t="shared" si="322"/>
        <v>0.58878504672897192</v>
      </c>
      <c r="U473" s="79">
        <f t="shared" si="323"/>
        <v>530</v>
      </c>
      <c r="V473" s="123">
        <v>0</v>
      </c>
      <c r="W473" s="84">
        <f t="shared" si="324"/>
        <v>0</v>
      </c>
      <c r="X473" s="123">
        <v>5</v>
      </c>
      <c r="Y473" s="123">
        <f t="shared" si="325"/>
        <v>0.38461538461538464</v>
      </c>
      <c r="Z473" s="114">
        <f t="shared" si="326"/>
        <v>5</v>
      </c>
      <c r="AA473" s="32"/>
      <c r="AB473" s="264">
        <v>-33</v>
      </c>
      <c r="AC473" s="264">
        <v>14</v>
      </c>
      <c r="AD473" s="264">
        <v>-8</v>
      </c>
      <c r="AE473" s="264">
        <v>-41</v>
      </c>
      <c r="AF473" s="264">
        <v>-26</v>
      </c>
      <c r="AG473" s="264">
        <v>11</v>
      </c>
    </row>
    <row r="474" spans="2:33" s="257" customFormat="1" ht="15" customHeight="1" x14ac:dyDescent="0.3">
      <c r="B474" s="199">
        <v>44296</v>
      </c>
      <c r="C474" s="269"/>
      <c r="D474" s="269"/>
      <c r="E474" s="41"/>
      <c r="F474" s="41"/>
      <c r="G474" s="258"/>
      <c r="H474" s="127">
        <v>138</v>
      </c>
      <c r="I474" s="122">
        <v>26</v>
      </c>
      <c r="J474" s="123">
        <v>910</v>
      </c>
      <c r="K474" s="124">
        <v>0.9978070175438597</v>
      </c>
      <c r="L474" s="123">
        <v>55</v>
      </c>
      <c r="M474" s="124">
        <v>1.1000000000000001</v>
      </c>
      <c r="N474" s="125">
        <v>965</v>
      </c>
      <c r="O474" s="69"/>
      <c r="P474" s="69"/>
      <c r="Q474" s="127">
        <v>0</v>
      </c>
      <c r="R474" s="84">
        <f t="shared" si="321"/>
        <v>0</v>
      </c>
      <c r="S474" s="127">
        <v>0</v>
      </c>
      <c r="T474" s="88">
        <f t="shared" si="322"/>
        <v>0</v>
      </c>
      <c r="U474" s="97">
        <f t="shared" si="323"/>
        <v>0</v>
      </c>
      <c r="V474" s="127">
        <v>0</v>
      </c>
      <c r="W474" s="127">
        <f t="shared" si="324"/>
        <v>0</v>
      </c>
      <c r="X474" s="127">
        <v>0</v>
      </c>
      <c r="Y474" s="123">
        <f t="shared" si="325"/>
        <v>0</v>
      </c>
      <c r="Z474" s="114">
        <f t="shared" si="326"/>
        <v>0</v>
      </c>
      <c r="AA474" s="32"/>
      <c r="AB474" s="264">
        <v>-50</v>
      </c>
      <c r="AC474" s="264">
        <v>-1</v>
      </c>
      <c r="AD474" s="264">
        <v>-33</v>
      </c>
      <c r="AE474" s="264">
        <v>-48</v>
      </c>
      <c r="AF474" s="264">
        <v>-17</v>
      </c>
      <c r="AG474" s="264">
        <v>11</v>
      </c>
    </row>
    <row r="475" spans="2:33" s="257" customFormat="1" ht="15" customHeight="1" x14ac:dyDescent="0.3">
      <c r="B475" s="199">
        <v>44297</v>
      </c>
      <c r="C475" s="269"/>
      <c r="D475" s="269"/>
      <c r="E475" s="41"/>
      <c r="F475" s="41"/>
      <c r="G475" s="258"/>
      <c r="H475" s="127">
        <v>160</v>
      </c>
      <c r="I475" s="122">
        <v>27</v>
      </c>
      <c r="J475" s="123">
        <v>884</v>
      </c>
      <c r="K475" s="124">
        <v>0.99214365881032551</v>
      </c>
      <c r="L475" s="123">
        <v>28</v>
      </c>
      <c r="M475" s="124">
        <v>0.84848484848484851</v>
      </c>
      <c r="N475" s="125">
        <v>912</v>
      </c>
      <c r="O475" s="69"/>
      <c r="P475" s="69"/>
      <c r="Q475" s="127">
        <v>0</v>
      </c>
      <c r="R475" s="84">
        <f t="shared" si="321"/>
        <v>0</v>
      </c>
      <c r="S475" s="127">
        <v>0</v>
      </c>
      <c r="T475" s="88">
        <f t="shared" si="322"/>
        <v>0</v>
      </c>
      <c r="U475" s="97">
        <f t="shared" si="323"/>
        <v>0</v>
      </c>
      <c r="V475" s="127">
        <v>0</v>
      </c>
      <c r="W475" s="127">
        <f t="shared" si="324"/>
        <v>0</v>
      </c>
      <c r="X475" s="127">
        <v>0</v>
      </c>
      <c r="Y475" s="123">
        <f t="shared" si="325"/>
        <v>0</v>
      </c>
      <c r="Z475" s="114">
        <f t="shared" si="326"/>
        <v>0</v>
      </c>
      <c r="AA475" s="32"/>
      <c r="AB475" s="264">
        <v>-50</v>
      </c>
      <c r="AC475" s="264">
        <v>-11</v>
      </c>
      <c r="AD475" s="264">
        <v>-7</v>
      </c>
      <c r="AE475" s="264">
        <v>-46</v>
      </c>
      <c r="AF475" s="264">
        <v>-15</v>
      </c>
      <c r="AG475" s="264">
        <v>7</v>
      </c>
    </row>
    <row r="476" spans="2:33" s="257" customFormat="1" ht="15" customHeight="1" x14ac:dyDescent="0.3">
      <c r="B476" s="199">
        <v>44298</v>
      </c>
      <c r="C476" s="269"/>
      <c r="D476" s="269"/>
      <c r="E476" s="41"/>
      <c r="F476" s="41"/>
      <c r="G476" s="258"/>
      <c r="H476" s="127">
        <v>116</v>
      </c>
      <c r="I476" s="122">
        <v>29</v>
      </c>
      <c r="J476" s="123">
        <v>1476</v>
      </c>
      <c r="K476" s="124">
        <v>0.99729729729729732</v>
      </c>
      <c r="L476" s="123">
        <v>109</v>
      </c>
      <c r="M476" s="124">
        <v>1.058252427184466</v>
      </c>
      <c r="N476" s="125">
        <v>1585</v>
      </c>
      <c r="O476" s="69"/>
      <c r="P476" s="69"/>
      <c r="Q476" s="123">
        <v>388</v>
      </c>
      <c r="R476" s="84">
        <f t="shared" si="321"/>
        <v>0.61685214626391094</v>
      </c>
      <c r="S476" s="123">
        <v>83</v>
      </c>
      <c r="T476" s="84">
        <f t="shared" si="322"/>
        <v>0.77570093457943923</v>
      </c>
      <c r="U476" s="79">
        <f t="shared" si="323"/>
        <v>471</v>
      </c>
      <c r="V476" s="123">
        <v>0</v>
      </c>
      <c r="W476" s="84">
        <f t="shared" si="324"/>
        <v>0</v>
      </c>
      <c r="X476" s="123">
        <v>14</v>
      </c>
      <c r="Y476" s="123">
        <f t="shared" si="325"/>
        <v>1.0769230769230769</v>
      </c>
      <c r="Z476" s="114">
        <f t="shared" si="326"/>
        <v>14</v>
      </c>
      <c r="AA476" s="32"/>
      <c r="AB476" s="264">
        <v>-30</v>
      </c>
      <c r="AC476" s="264">
        <v>10</v>
      </c>
      <c r="AD476" s="264">
        <v>-8</v>
      </c>
      <c r="AE476" s="264">
        <v>-43</v>
      </c>
      <c r="AF476" s="264">
        <v>-25</v>
      </c>
      <c r="AG476" s="264">
        <v>11</v>
      </c>
    </row>
    <row r="477" spans="2:33" s="257" customFormat="1" ht="15" customHeight="1" x14ac:dyDescent="0.3">
      <c r="B477" s="199">
        <v>44299</v>
      </c>
      <c r="C477" s="269"/>
      <c r="D477" s="269"/>
      <c r="E477" s="41"/>
      <c r="F477" s="41"/>
      <c r="G477" s="258"/>
      <c r="H477" s="127">
        <v>63</v>
      </c>
      <c r="I477" s="122">
        <v>29</v>
      </c>
      <c r="J477" s="123">
        <v>1481</v>
      </c>
      <c r="K477" s="124">
        <v>1</v>
      </c>
      <c r="L477" s="123">
        <v>121</v>
      </c>
      <c r="M477" s="124">
        <v>1.1415094339622642</v>
      </c>
      <c r="N477" s="125">
        <v>1602</v>
      </c>
      <c r="O477" s="69"/>
      <c r="P477" s="69"/>
      <c r="Q477" s="123">
        <v>380</v>
      </c>
      <c r="R477" s="84">
        <f t="shared" ref="R477:R478" si="327">Q477/Q$68</f>
        <v>0.60413354531001595</v>
      </c>
      <c r="S477" s="123">
        <v>119</v>
      </c>
      <c r="T477" s="84">
        <f t="shared" ref="T477:T478" si="328">S477/S$68</f>
        <v>1.1121495327102804</v>
      </c>
      <c r="U477" s="79">
        <f t="shared" ref="U477:U478" si="329">Q477+S477</f>
        <v>499</v>
      </c>
      <c r="V477" s="123">
        <v>0</v>
      </c>
      <c r="W477" s="84">
        <f t="shared" ref="W477:W478" si="330">V477/$V$68</f>
        <v>0</v>
      </c>
      <c r="X477" s="123">
        <v>21</v>
      </c>
      <c r="Y477" s="123">
        <f t="shared" ref="Y477:Y478" si="331">X477/$X$68</f>
        <v>1.6153846153846154</v>
      </c>
      <c r="Z477" s="114">
        <f t="shared" ref="Z477:Z478" si="332">V477+X477</f>
        <v>21</v>
      </c>
      <c r="AA477" s="32"/>
      <c r="AB477" s="264">
        <v>-33</v>
      </c>
      <c r="AC477" s="264">
        <v>9</v>
      </c>
      <c r="AD477" s="264">
        <v>-22</v>
      </c>
      <c r="AE477" s="264">
        <v>-44</v>
      </c>
      <c r="AF477" s="264">
        <v>-25</v>
      </c>
      <c r="AG477" s="264">
        <v>12</v>
      </c>
    </row>
    <row r="478" spans="2:33" s="257" customFormat="1" ht="15" customHeight="1" x14ac:dyDescent="0.3">
      <c r="B478" s="199">
        <v>44300</v>
      </c>
      <c r="C478" s="269"/>
      <c r="D478" s="269"/>
      <c r="E478" s="41"/>
      <c r="F478" s="41"/>
      <c r="G478" s="258"/>
      <c r="H478" s="127">
        <v>87</v>
      </c>
      <c r="I478" s="122">
        <v>19</v>
      </c>
      <c r="J478" s="123">
        <v>1479</v>
      </c>
      <c r="K478" s="124">
        <v>0.99864956110735992</v>
      </c>
      <c r="L478" s="123">
        <v>125</v>
      </c>
      <c r="M478" s="124">
        <v>1.0775862068965518</v>
      </c>
      <c r="N478" s="125">
        <v>1604</v>
      </c>
      <c r="O478" s="69"/>
      <c r="P478" s="69"/>
      <c r="Q478" s="123">
        <v>362</v>
      </c>
      <c r="R478" s="84">
        <f t="shared" si="327"/>
        <v>0.57551669316375198</v>
      </c>
      <c r="S478" s="123">
        <v>87</v>
      </c>
      <c r="T478" s="84">
        <f t="shared" si="328"/>
        <v>0.81308411214953269</v>
      </c>
      <c r="U478" s="79">
        <f t="shared" si="329"/>
        <v>449</v>
      </c>
      <c r="V478" s="123">
        <v>0</v>
      </c>
      <c r="W478" s="84">
        <f t="shared" si="330"/>
        <v>0</v>
      </c>
      <c r="X478" s="123">
        <v>10</v>
      </c>
      <c r="Y478" s="123">
        <f t="shared" si="331"/>
        <v>0.76923076923076927</v>
      </c>
      <c r="Z478" s="114">
        <f t="shared" si="332"/>
        <v>10</v>
      </c>
      <c r="AA478" s="32"/>
      <c r="AB478" s="264">
        <v>-31</v>
      </c>
      <c r="AC478" s="264">
        <v>8</v>
      </c>
      <c r="AD478" s="264">
        <v>-12</v>
      </c>
      <c r="AE478" s="264">
        <v>-41</v>
      </c>
      <c r="AF478" s="264">
        <v>-25</v>
      </c>
      <c r="AG478" s="264">
        <v>11</v>
      </c>
    </row>
    <row r="479" spans="2:33" s="257" customFormat="1" ht="15" customHeight="1" x14ac:dyDescent="0.3">
      <c r="B479" s="199">
        <v>44301</v>
      </c>
      <c r="C479" s="269"/>
      <c r="D479" s="269"/>
      <c r="E479" s="41"/>
      <c r="F479" s="41"/>
      <c r="G479" s="258"/>
      <c r="H479" s="127">
        <v>102</v>
      </c>
      <c r="I479" s="122">
        <v>27</v>
      </c>
      <c r="J479" s="123">
        <v>1481</v>
      </c>
      <c r="K479" s="124">
        <v>1.0013522650439486</v>
      </c>
      <c r="L479" s="123">
        <v>107</v>
      </c>
      <c r="M479" s="124">
        <v>1</v>
      </c>
      <c r="N479" s="125">
        <v>1588</v>
      </c>
      <c r="O479" s="69"/>
      <c r="P479" s="69"/>
      <c r="Q479" s="123">
        <v>499</v>
      </c>
      <c r="R479" s="84">
        <f t="shared" ref="R479:R484" si="333">Q479/Q$68</f>
        <v>0.7933227344992051</v>
      </c>
      <c r="S479" s="123">
        <v>107</v>
      </c>
      <c r="T479" s="84">
        <f t="shared" ref="T479:T484" si="334">S479/S$68</f>
        <v>1</v>
      </c>
      <c r="U479" s="79">
        <f t="shared" ref="U479:U484" si="335">Q479+S479</f>
        <v>606</v>
      </c>
      <c r="V479" s="123">
        <v>0</v>
      </c>
      <c r="W479" s="84">
        <f t="shared" ref="W479:W484" si="336">V479/$V$68</f>
        <v>0</v>
      </c>
      <c r="X479" s="123">
        <v>11</v>
      </c>
      <c r="Y479" s="123">
        <f t="shared" ref="Y479:Y484" si="337">X479/$X$68</f>
        <v>0.84615384615384615</v>
      </c>
      <c r="Z479" s="114">
        <f t="shared" ref="Z479:Z484" si="338">V479+X479</f>
        <v>11</v>
      </c>
      <c r="AA479" s="32"/>
      <c r="AB479" s="264">
        <v>-27</v>
      </c>
      <c r="AC479" s="264">
        <v>12</v>
      </c>
      <c r="AD479" s="264">
        <v>-2</v>
      </c>
      <c r="AE479" s="264">
        <v>-41</v>
      </c>
      <c r="AF479" s="264">
        <v>-25</v>
      </c>
      <c r="AG479" s="264">
        <v>11</v>
      </c>
    </row>
    <row r="480" spans="2:33" s="257" customFormat="1" ht="15" customHeight="1" x14ac:dyDescent="0.3">
      <c r="B480" s="199">
        <v>44302</v>
      </c>
      <c r="C480" s="269"/>
      <c r="D480" s="269"/>
      <c r="E480" s="41"/>
      <c r="F480" s="41"/>
      <c r="G480" s="260"/>
      <c r="H480" s="127">
        <v>149</v>
      </c>
      <c r="I480" s="122">
        <v>23</v>
      </c>
      <c r="J480" s="123">
        <v>1478</v>
      </c>
      <c r="K480" s="124">
        <v>0.99528619528619533</v>
      </c>
      <c r="L480" s="123">
        <v>118</v>
      </c>
      <c r="M480" s="124">
        <v>0.96721311475409832</v>
      </c>
      <c r="N480" s="125">
        <v>1596</v>
      </c>
      <c r="O480" s="69"/>
      <c r="P480" s="69"/>
      <c r="Q480" s="123">
        <v>406</v>
      </c>
      <c r="R480" s="84">
        <f t="shared" si="333"/>
        <v>0.64546899841017491</v>
      </c>
      <c r="S480" s="123">
        <v>79</v>
      </c>
      <c r="T480" s="84">
        <f t="shared" si="334"/>
        <v>0.73831775700934577</v>
      </c>
      <c r="U480" s="79">
        <f t="shared" si="335"/>
        <v>485</v>
      </c>
      <c r="V480" s="123">
        <v>0</v>
      </c>
      <c r="W480" s="84">
        <f t="shared" si="336"/>
        <v>0</v>
      </c>
      <c r="X480" s="123">
        <v>14</v>
      </c>
      <c r="Y480" s="123">
        <f t="shared" si="337"/>
        <v>1.0769230769230769</v>
      </c>
      <c r="Z480" s="114">
        <f t="shared" si="338"/>
        <v>14</v>
      </c>
      <c r="AA480" s="32"/>
      <c r="AB480" s="264">
        <v>-30</v>
      </c>
      <c r="AC480" s="264">
        <v>13</v>
      </c>
      <c r="AD480" s="264">
        <v>5</v>
      </c>
      <c r="AE480" s="264">
        <v>-38</v>
      </c>
      <c r="AF480" s="264">
        <v>-24</v>
      </c>
      <c r="AG480" s="264">
        <v>10</v>
      </c>
    </row>
    <row r="481" spans="2:33" s="257" customFormat="1" ht="15" customHeight="1" x14ac:dyDescent="0.3">
      <c r="B481" s="199">
        <v>44303</v>
      </c>
      <c r="C481" s="269"/>
      <c r="D481" s="269"/>
      <c r="E481" s="41"/>
      <c r="F481" s="41"/>
      <c r="G481" s="260"/>
      <c r="H481" s="127">
        <v>138</v>
      </c>
      <c r="I481" s="122">
        <v>28</v>
      </c>
      <c r="J481" s="123">
        <v>910</v>
      </c>
      <c r="K481" s="124">
        <v>0.9978070175438597</v>
      </c>
      <c r="L481" s="123">
        <v>63</v>
      </c>
      <c r="M481" s="124">
        <v>1.26</v>
      </c>
      <c r="N481" s="125">
        <v>973</v>
      </c>
      <c r="O481" s="69"/>
      <c r="P481" s="69"/>
      <c r="Q481" s="127">
        <v>0</v>
      </c>
      <c r="R481" s="84">
        <f t="shared" si="333"/>
        <v>0</v>
      </c>
      <c r="S481" s="127">
        <v>0</v>
      </c>
      <c r="T481" s="84">
        <f t="shared" si="334"/>
        <v>0</v>
      </c>
      <c r="U481" s="261">
        <f t="shared" si="335"/>
        <v>0</v>
      </c>
      <c r="V481" s="127">
        <v>0</v>
      </c>
      <c r="W481" s="97">
        <f t="shared" si="336"/>
        <v>0</v>
      </c>
      <c r="X481" s="127">
        <v>0</v>
      </c>
      <c r="Y481" s="127">
        <f t="shared" si="337"/>
        <v>0</v>
      </c>
      <c r="Z481" s="262">
        <f t="shared" si="338"/>
        <v>0</v>
      </c>
      <c r="AA481" s="263"/>
      <c r="AB481" s="264">
        <v>-44</v>
      </c>
      <c r="AC481" s="264">
        <v>2</v>
      </c>
      <c r="AD481" s="264">
        <v>11</v>
      </c>
      <c r="AE481" s="264">
        <v>-39</v>
      </c>
      <c r="AF481" s="264">
        <v>-12</v>
      </c>
      <c r="AG481" s="264">
        <v>8</v>
      </c>
    </row>
    <row r="482" spans="2:33" s="257" customFormat="1" ht="15" customHeight="1" x14ac:dyDescent="0.3">
      <c r="B482" s="199">
        <v>44304</v>
      </c>
      <c r="C482" s="269"/>
      <c r="D482" s="269"/>
      <c r="E482" s="41"/>
      <c r="F482" s="41"/>
      <c r="G482" s="260"/>
      <c r="H482" s="127">
        <v>160</v>
      </c>
      <c r="I482" s="122">
        <v>22</v>
      </c>
      <c r="J482" s="123">
        <v>884</v>
      </c>
      <c r="K482" s="124">
        <v>0.99214365881032551</v>
      </c>
      <c r="L482" s="123">
        <v>34</v>
      </c>
      <c r="M482" s="124">
        <v>1.0303030303030303</v>
      </c>
      <c r="N482" s="125">
        <v>918</v>
      </c>
      <c r="O482" s="69"/>
      <c r="P482" s="69"/>
      <c r="Q482" s="127">
        <v>0</v>
      </c>
      <c r="R482" s="84">
        <f t="shared" si="333"/>
        <v>0</v>
      </c>
      <c r="S482" s="127">
        <v>0</v>
      </c>
      <c r="T482" s="84">
        <f t="shared" si="334"/>
        <v>0</v>
      </c>
      <c r="U482" s="261">
        <f t="shared" si="335"/>
        <v>0</v>
      </c>
      <c r="V482" s="127">
        <v>0</v>
      </c>
      <c r="W482" s="97">
        <f t="shared" si="336"/>
        <v>0</v>
      </c>
      <c r="X482" s="127">
        <v>0</v>
      </c>
      <c r="Y482" s="127">
        <f t="shared" si="337"/>
        <v>0</v>
      </c>
      <c r="Z482" s="262">
        <f t="shared" si="338"/>
        <v>0</v>
      </c>
      <c r="AA482" s="263"/>
      <c r="AB482" s="264">
        <v>-46</v>
      </c>
      <c r="AC482" s="264">
        <v>-7</v>
      </c>
      <c r="AD482" s="264">
        <v>9</v>
      </c>
      <c r="AE482" s="264">
        <v>-41</v>
      </c>
      <c r="AF482" s="264">
        <v>-10</v>
      </c>
      <c r="AG482" s="264">
        <v>6</v>
      </c>
    </row>
    <row r="483" spans="2:33" s="257" customFormat="1" ht="15" customHeight="1" x14ac:dyDescent="0.3">
      <c r="B483" s="199">
        <v>44305</v>
      </c>
      <c r="C483" s="269"/>
      <c r="D483" s="269"/>
      <c r="E483" s="41"/>
      <c r="F483" s="41"/>
      <c r="G483" s="260"/>
      <c r="H483" s="127">
        <v>125</v>
      </c>
      <c r="I483" s="122">
        <v>24</v>
      </c>
      <c r="J483" s="123">
        <v>1477</v>
      </c>
      <c r="K483" s="124">
        <v>0.99797297297297294</v>
      </c>
      <c r="L483" s="123">
        <v>103</v>
      </c>
      <c r="M483" s="124">
        <v>1</v>
      </c>
      <c r="N483" s="125">
        <v>1580</v>
      </c>
      <c r="O483" s="69"/>
      <c r="P483" s="69"/>
      <c r="Q483" s="123">
        <v>531</v>
      </c>
      <c r="R483" s="84">
        <f t="shared" si="333"/>
        <v>0.84419713831478538</v>
      </c>
      <c r="S483" s="123">
        <v>167</v>
      </c>
      <c r="T483" s="84">
        <f t="shared" si="334"/>
        <v>1.5607476635514019</v>
      </c>
      <c r="U483" s="79">
        <f t="shared" si="335"/>
        <v>698</v>
      </c>
      <c r="V483" s="123">
        <v>1</v>
      </c>
      <c r="W483" s="84">
        <f t="shared" si="336"/>
        <v>1</v>
      </c>
      <c r="X483" s="123">
        <v>15</v>
      </c>
      <c r="Y483" s="123">
        <f t="shared" si="337"/>
        <v>1.1538461538461537</v>
      </c>
      <c r="Z483" s="114">
        <f t="shared" si="338"/>
        <v>16</v>
      </c>
      <c r="AA483" s="32"/>
      <c r="AB483" s="264">
        <v>-16</v>
      </c>
      <c r="AC483" s="264">
        <v>15</v>
      </c>
      <c r="AD483" s="264">
        <v>-1</v>
      </c>
      <c r="AE483" s="264">
        <v>-33</v>
      </c>
      <c r="AF483" s="264">
        <v>-21</v>
      </c>
      <c r="AG483" s="264">
        <v>7</v>
      </c>
    </row>
    <row r="484" spans="2:33" s="257" customFormat="1" ht="15" customHeight="1" x14ac:dyDescent="0.3">
      <c r="B484" s="199">
        <v>44306</v>
      </c>
      <c r="C484" s="269"/>
      <c r="D484" s="269"/>
      <c r="E484" s="41"/>
      <c r="F484" s="41"/>
      <c r="G484" s="260"/>
      <c r="H484" s="127">
        <v>67</v>
      </c>
      <c r="I484" s="122">
        <v>29</v>
      </c>
      <c r="J484" s="123">
        <v>1479</v>
      </c>
      <c r="K484" s="124">
        <v>0.99864956110735992</v>
      </c>
      <c r="L484" s="123">
        <v>110</v>
      </c>
      <c r="M484" s="124">
        <v>1.0377358490566038</v>
      </c>
      <c r="N484" s="125">
        <v>1589</v>
      </c>
      <c r="O484" s="69"/>
      <c r="P484" s="69"/>
      <c r="Q484" s="123">
        <v>865</v>
      </c>
      <c r="R484" s="84">
        <f t="shared" si="333"/>
        <v>1.3751987281399045</v>
      </c>
      <c r="S484" s="123">
        <v>133</v>
      </c>
      <c r="T484" s="84">
        <f t="shared" si="334"/>
        <v>1.2429906542056075</v>
      </c>
      <c r="U484" s="79">
        <f t="shared" si="335"/>
        <v>998</v>
      </c>
      <c r="V484" s="123">
        <v>0</v>
      </c>
      <c r="W484" s="84">
        <f t="shared" si="336"/>
        <v>0</v>
      </c>
      <c r="X484" s="123">
        <v>17</v>
      </c>
      <c r="Y484" s="123">
        <f t="shared" si="337"/>
        <v>1.3076923076923077</v>
      </c>
      <c r="Z484" s="114">
        <f t="shared" si="338"/>
        <v>17</v>
      </c>
      <c r="AA484" s="32"/>
      <c r="AB484" s="264">
        <v>-17</v>
      </c>
      <c r="AC484" s="264">
        <v>15</v>
      </c>
      <c r="AD484" s="264">
        <v>-10</v>
      </c>
      <c r="AE484" s="264">
        <v>-32</v>
      </c>
      <c r="AF484" s="264">
        <v>-21</v>
      </c>
      <c r="AG484" s="264">
        <v>8</v>
      </c>
    </row>
    <row r="485" spans="2:33" s="257" customFormat="1" ht="15" customHeight="1" x14ac:dyDescent="0.3">
      <c r="B485" s="199">
        <v>44307</v>
      </c>
      <c r="C485" s="269"/>
      <c r="D485" s="269"/>
      <c r="E485" s="41"/>
      <c r="F485" s="41"/>
      <c r="G485" s="260"/>
      <c r="H485" s="127">
        <v>83</v>
      </c>
      <c r="I485" s="122">
        <v>26</v>
      </c>
      <c r="J485" s="123">
        <v>1479</v>
      </c>
      <c r="K485" s="124">
        <v>0.99864956110735992</v>
      </c>
      <c r="L485" s="123">
        <v>129</v>
      </c>
      <c r="M485" s="124">
        <v>1.1120689655172413</v>
      </c>
      <c r="N485" s="125">
        <v>1608</v>
      </c>
      <c r="O485" s="69"/>
      <c r="P485" s="69"/>
      <c r="Q485" s="123">
        <v>515</v>
      </c>
      <c r="R485" s="84">
        <f t="shared" ref="R485" si="339">Q485/Q$68</f>
        <v>0.81875993640699518</v>
      </c>
      <c r="S485" s="123">
        <v>95</v>
      </c>
      <c r="T485" s="84">
        <f t="shared" ref="T485" si="340">S485/S$68</f>
        <v>0.88785046728971961</v>
      </c>
      <c r="U485" s="79">
        <f t="shared" ref="U485" si="341">Q485+S485</f>
        <v>610</v>
      </c>
      <c r="V485" s="123">
        <v>0</v>
      </c>
      <c r="W485" s="84">
        <f t="shared" ref="W485" si="342">V485/$V$68</f>
        <v>0</v>
      </c>
      <c r="X485" s="123">
        <v>12</v>
      </c>
      <c r="Y485" s="123">
        <f t="shared" ref="Y485" si="343">X485/$X$68</f>
        <v>0.92307692307692313</v>
      </c>
      <c r="Z485" s="114">
        <f t="shared" ref="Z485" si="344">V485+X485</f>
        <v>12</v>
      </c>
      <c r="AA485" s="32"/>
      <c r="AB485" s="264">
        <v>-21</v>
      </c>
      <c r="AC485" s="264">
        <v>10</v>
      </c>
      <c r="AD485" s="264">
        <v>-24</v>
      </c>
      <c r="AE485" s="264">
        <v>-34</v>
      </c>
      <c r="AF485" s="264">
        <v>-21</v>
      </c>
      <c r="AG485" s="264">
        <v>8</v>
      </c>
    </row>
    <row r="486" spans="2:33" s="257" customFormat="1" ht="15" customHeight="1" x14ac:dyDescent="0.3">
      <c r="B486" s="199">
        <v>44308</v>
      </c>
      <c r="C486" s="269"/>
      <c r="D486" s="269"/>
      <c r="E486" s="41"/>
      <c r="F486" s="41"/>
      <c r="G486" s="266"/>
      <c r="H486" s="127">
        <v>109</v>
      </c>
      <c r="I486" s="122">
        <v>29</v>
      </c>
      <c r="J486" s="123">
        <v>1481</v>
      </c>
      <c r="K486" s="124">
        <v>1.0013522650439486</v>
      </c>
      <c r="L486" s="123">
        <v>117</v>
      </c>
      <c r="M486" s="124">
        <v>1.0934579439252337</v>
      </c>
      <c r="N486" s="125">
        <v>1598</v>
      </c>
      <c r="O486" s="69"/>
      <c r="P486" s="69"/>
      <c r="Q486" s="123">
        <v>534</v>
      </c>
      <c r="R486" s="84">
        <f t="shared" ref="R486:R491" si="345">Q486/Q$68</f>
        <v>0.84896661367249604</v>
      </c>
      <c r="S486" s="123">
        <v>104</v>
      </c>
      <c r="T486" s="84">
        <f t="shared" ref="T486:T491" si="346">S486/S$68</f>
        <v>0.9719626168224299</v>
      </c>
      <c r="U486" s="79">
        <f t="shared" ref="U486:U491" si="347">Q486+S486</f>
        <v>638</v>
      </c>
      <c r="V486" s="123">
        <v>0</v>
      </c>
      <c r="W486" s="84">
        <f t="shared" ref="W486:W491" si="348">V486/$V$68</f>
        <v>0</v>
      </c>
      <c r="X486" s="123">
        <v>16</v>
      </c>
      <c r="Y486" s="123">
        <f t="shared" ref="Y486:Y491" si="349">X486/$X$68</f>
        <v>1.2307692307692308</v>
      </c>
      <c r="Z486" s="114">
        <f t="shared" ref="Z486:Z491" si="350">V486+X486</f>
        <v>16</v>
      </c>
      <c r="AA486" s="32"/>
      <c r="AB486" s="264">
        <v>-15</v>
      </c>
      <c r="AC486" s="264">
        <v>15</v>
      </c>
      <c r="AD486" s="264">
        <v>2</v>
      </c>
      <c r="AE486" s="264">
        <v>-32</v>
      </c>
      <c r="AF486" s="264">
        <v>-20</v>
      </c>
      <c r="AG486" s="264">
        <v>7</v>
      </c>
    </row>
    <row r="487" spans="2:33" s="257" customFormat="1" ht="15" customHeight="1" x14ac:dyDescent="0.3">
      <c r="B487" s="199">
        <v>44309</v>
      </c>
      <c r="C487" s="269"/>
      <c r="D487" s="269"/>
      <c r="E487" s="41"/>
      <c r="F487" s="41"/>
      <c r="G487" s="266"/>
      <c r="H487" s="127">
        <v>143</v>
      </c>
      <c r="I487" s="122">
        <v>24</v>
      </c>
      <c r="J487" s="123">
        <v>1483</v>
      </c>
      <c r="K487" s="124">
        <v>0.99865319865319868</v>
      </c>
      <c r="L487" s="123">
        <v>119</v>
      </c>
      <c r="M487" s="124">
        <v>0.97540983606557374</v>
      </c>
      <c r="N487" s="125">
        <v>1602</v>
      </c>
      <c r="O487" s="69"/>
      <c r="P487" s="69"/>
      <c r="Q487" s="123">
        <v>605</v>
      </c>
      <c r="R487" s="84">
        <f t="shared" si="345"/>
        <v>0.96184419713831482</v>
      </c>
      <c r="S487" s="123">
        <v>79</v>
      </c>
      <c r="T487" s="84">
        <f t="shared" si="346"/>
        <v>0.73831775700934577</v>
      </c>
      <c r="U487" s="79">
        <f t="shared" si="347"/>
        <v>684</v>
      </c>
      <c r="V487" s="123">
        <v>0</v>
      </c>
      <c r="W487" s="84">
        <f t="shared" si="348"/>
        <v>0</v>
      </c>
      <c r="X487" s="123">
        <v>11</v>
      </c>
      <c r="Y487" s="123">
        <f t="shared" si="349"/>
        <v>0.84615384615384615</v>
      </c>
      <c r="Z487" s="114">
        <f t="shared" si="350"/>
        <v>11</v>
      </c>
      <c r="AA487" s="32"/>
      <c r="AB487" s="264">
        <v>-23</v>
      </c>
      <c r="AC487" s="264">
        <v>13</v>
      </c>
      <c r="AD487" s="264">
        <v>-24</v>
      </c>
      <c r="AE487" s="264">
        <v>-34</v>
      </c>
      <c r="AF487" s="264">
        <v>-21</v>
      </c>
      <c r="AG487" s="264">
        <v>9</v>
      </c>
    </row>
    <row r="488" spans="2:33" s="257" customFormat="1" ht="15" customHeight="1" x14ac:dyDescent="0.3">
      <c r="B488" s="199">
        <v>44310</v>
      </c>
      <c r="C488" s="269"/>
      <c r="D488" s="269"/>
      <c r="E488" s="41"/>
      <c r="F488" s="41"/>
      <c r="G488" s="266"/>
      <c r="H488" s="127">
        <v>134</v>
      </c>
      <c r="I488" s="122">
        <v>23</v>
      </c>
      <c r="J488" s="123">
        <v>912</v>
      </c>
      <c r="K488" s="124">
        <v>1</v>
      </c>
      <c r="L488" s="123">
        <v>70</v>
      </c>
      <c r="M488" s="124">
        <v>1.4</v>
      </c>
      <c r="N488" s="125">
        <v>982</v>
      </c>
      <c r="O488" s="69"/>
      <c r="P488" s="69"/>
      <c r="Q488" s="127">
        <v>0</v>
      </c>
      <c r="R488" s="88">
        <f t="shared" si="345"/>
        <v>0</v>
      </c>
      <c r="S488" s="127">
        <v>0</v>
      </c>
      <c r="T488" s="88">
        <f t="shared" si="346"/>
        <v>0</v>
      </c>
      <c r="U488" s="97">
        <f t="shared" si="347"/>
        <v>0</v>
      </c>
      <c r="V488" s="127">
        <v>0</v>
      </c>
      <c r="W488" s="88">
        <f t="shared" si="348"/>
        <v>0</v>
      </c>
      <c r="X488" s="127">
        <v>0</v>
      </c>
      <c r="Y488" s="123">
        <f t="shared" si="349"/>
        <v>0</v>
      </c>
      <c r="Z488" s="114">
        <f t="shared" si="350"/>
        <v>0</v>
      </c>
      <c r="AA488" s="32"/>
      <c r="AB488" s="264">
        <v>-43</v>
      </c>
      <c r="AC488" s="264">
        <v>3</v>
      </c>
      <c r="AD488" s="264">
        <v>-24</v>
      </c>
      <c r="AE488" s="264">
        <v>-41</v>
      </c>
      <c r="AF488" s="264">
        <v>-12</v>
      </c>
      <c r="AG488" s="264">
        <v>10</v>
      </c>
    </row>
    <row r="489" spans="2:33" s="257" customFormat="1" ht="15" customHeight="1" x14ac:dyDescent="0.3">
      <c r="B489" s="199">
        <v>44311</v>
      </c>
      <c r="C489" s="269"/>
      <c r="D489" s="269"/>
      <c r="E489" s="41"/>
      <c r="F489" s="41"/>
      <c r="G489" s="266"/>
      <c r="H489" s="127">
        <v>156</v>
      </c>
      <c r="I489" s="122">
        <v>24</v>
      </c>
      <c r="J489" s="123">
        <v>887</v>
      </c>
      <c r="K489" s="124">
        <v>0.99551066217732886</v>
      </c>
      <c r="L489" s="123">
        <v>34</v>
      </c>
      <c r="M489" s="124">
        <v>1.0303030303030303</v>
      </c>
      <c r="N489" s="125">
        <v>921</v>
      </c>
      <c r="O489" s="69"/>
      <c r="P489" s="69"/>
      <c r="Q489" s="127">
        <v>0</v>
      </c>
      <c r="R489" s="88">
        <f t="shared" si="345"/>
        <v>0</v>
      </c>
      <c r="S489" s="127">
        <v>0</v>
      </c>
      <c r="T489" s="88">
        <f t="shared" si="346"/>
        <v>0</v>
      </c>
      <c r="U489" s="97">
        <f t="shared" si="347"/>
        <v>0</v>
      </c>
      <c r="V489" s="127">
        <v>0</v>
      </c>
      <c r="W489" s="88">
        <f t="shared" si="348"/>
        <v>0</v>
      </c>
      <c r="X489" s="127">
        <v>0</v>
      </c>
      <c r="Y489" s="123">
        <f t="shared" si="349"/>
        <v>0</v>
      </c>
      <c r="Z489" s="114">
        <f t="shared" si="350"/>
        <v>0</v>
      </c>
      <c r="AA489" s="32"/>
      <c r="AB489" s="264">
        <v>-47</v>
      </c>
      <c r="AC489" s="264">
        <v>-10</v>
      </c>
      <c r="AD489" s="264">
        <v>-28</v>
      </c>
      <c r="AE489" s="264">
        <v>-43</v>
      </c>
      <c r="AF489" s="264">
        <v>-12</v>
      </c>
      <c r="AG489" s="264">
        <v>9</v>
      </c>
    </row>
    <row r="490" spans="2:33" s="257" customFormat="1" ht="15" customHeight="1" x14ac:dyDescent="0.3">
      <c r="B490" s="199">
        <v>44312</v>
      </c>
      <c r="C490" s="269"/>
      <c r="D490" s="269"/>
      <c r="E490" s="41"/>
      <c r="F490" s="41"/>
      <c r="G490" s="266"/>
      <c r="H490" s="127">
        <v>120</v>
      </c>
      <c r="I490" s="122">
        <v>16</v>
      </c>
      <c r="J490" s="123">
        <v>1471</v>
      </c>
      <c r="K490" s="124">
        <v>0.99391891891891893</v>
      </c>
      <c r="L490" s="123">
        <v>129</v>
      </c>
      <c r="M490" s="124">
        <v>1.2524271844660195</v>
      </c>
      <c r="N490" s="125">
        <v>1600</v>
      </c>
      <c r="O490" s="69"/>
      <c r="P490" s="69"/>
      <c r="Q490" s="123">
        <v>787</v>
      </c>
      <c r="R490" s="84">
        <f t="shared" si="345"/>
        <v>1.2511923688394277</v>
      </c>
      <c r="S490" s="123">
        <v>140</v>
      </c>
      <c r="T490" s="84">
        <f t="shared" si="346"/>
        <v>1.308411214953271</v>
      </c>
      <c r="U490" s="79">
        <f t="shared" si="347"/>
        <v>927</v>
      </c>
      <c r="V490" s="123">
        <v>2</v>
      </c>
      <c r="W490" s="84">
        <f t="shared" si="348"/>
        <v>2</v>
      </c>
      <c r="X490" s="123">
        <v>6</v>
      </c>
      <c r="Y490" s="123">
        <f t="shared" si="349"/>
        <v>0.46153846153846156</v>
      </c>
      <c r="Z490" s="114">
        <f t="shared" si="350"/>
        <v>8</v>
      </c>
      <c r="AA490" s="32"/>
      <c r="AB490" s="264">
        <v>-18</v>
      </c>
      <c r="AC490" s="264">
        <v>12</v>
      </c>
      <c r="AD490" s="264">
        <v>-11</v>
      </c>
      <c r="AE490" s="264">
        <v>-35</v>
      </c>
      <c r="AF490" s="264">
        <v>-19</v>
      </c>
      <c r="AG490" s="264">
        <v>8</v>
      </c>
    </row>
    <row r="491" spans="2:33" s="257" customFormat="1" ht="15" customHeight="1" x14ac:dyDescent="0.3">
      <c r="B491" s="199">
        <v>44313</v>
      </c>
      <c r="C491" s="269"/>
      <c r="D491" s="269"/>
      <c r="E491" s="41"/>
      <c r="F491" s="41"/>
      <c r="G491" s="266"/>
      <c r="H491" s="127">
        <v>66</v>
      </c>
      <c r="I491" s="122">
        <v>26</v>
      </c>
      <c r="J491" s="123">
        <v>1479</v>
      </c>
      <c r="K491" s="124">
        <v>0.99864956110735992</v>
      </c>
      <c r="L491" s="123">
        <v>128</v>
      </c>
      <c r="M491" s="124">
        <v>1.2075471698113207</v>
      </c>
      <c r="N491" s="125">
        <v>1607</v>
      </c>
      <c r="O491" s="69"/>
      <c r="P491" s="69"/>
      <c r="Q491" s="123">
        <v>881</v>
      </c>
      <c r="R491" s="84">
        <f t="shared" si="345"/>
        <v>1.4006359300476947</v>
      </c>
      <c r="S491" s="123">
        <v>167</v>
      </c>
      <c r="T491" s="84">
        <f t="shared" si="346"/>
        <v>1.5607476635514019</v>
      </c>
      <c r="U491" s="79">
        <f t="shared" si="347"/>
        <v>1048</v>
      </c>
      <c r="V491" s="123">
        <v>0</v>
      </c>
      <c r="W491" s="84">
        <f t="shared" si="348"/>
        <v>0</v>
      </c>
      <c r="X491" s="123">
        <v>24</v>
      </c>
      <c r="Y491" s="123">
        <f t="shared" si="349"/>
        <v>1.8461538461538463</v>
      </c>
      <c r="Z491" s="114">
        <f t="shared" si="350"/>
        <v>24</v>
      </c>
      <c r="AA491" s="32"/>
      <c r="AB491" s="264">
        <v>-16</v>
      </c>
      <c r="AC491" s="264">
        <v>14</v>
      </c>
      <c r="AD491" s="264">
        <v>-4</v>
      </c>
      <c r="AE491" s="264">
        <v>-32</v>
      </c>
      <c r="AF491" s="264">
        <v>-19</v>
      </c>
      <c r="AG491" s="264">
        <v>7</v>
      </c>
    </row>
    <row r="492" spans="2:33" s="257" customFormat="1" ht="15" customHeight="1" x14ac:dyDescent="0.3">
      <c r="B492" s="199">
        <v>44314</v>
      </c>
      <c r="C492" s="269"/>
      <c r="D492" s="269"/>
      <c r="E492" s="41"/>
      <c r="F492" s="41"/>
      <c r="G492" s="260"/>
      <c r="H492" s="127">
        <v>85</v>
      </c>
      <c r="I492" s="122">
        <v>23</v>
      </c>
      <c r="J492" s="123">
        <v>1477</v>
      </c>
      <c r="K492" s="124">
        <v>0.99729912221471984</v>
      </c>
      <c r="L492" s="123">
        <v>117</v>
      </c>
      <c r="M492" s="124">
        <v>1.0086206896551724</v>
      </c>
      <c r="N492" s="125">
        <v>1594</v>
      </c>
      <c r="O492" s="69"/>
      <c r="P492" s="69"/>
      <c r="Q492" s="123">
        <v>1242</v>
      </c>
      <c r="R492" s="84">
        <f t="shared" ref="R492" si="351">Q492/Q$68</f>
        <v>1.9745627980922098</v>
      </c>
      <c r="S492" s="123">
        <v>253</v>
      </c>
      <c r="T492" s="84">
        <f t="shared" ref="T492" si="352">S492/S$68</f>
        <v>2.3644859813084111</v>
      </c>
      <c r="U492" s="79">
        <f t="shared" ref="U492" si="353">Q492+S492</f>
        <v>1495</v>
      </c>
      <c r="V492" s="123">
        <v>4</v>
      </c>
      <c r="W492" s="84">
        <f t="shared" ref="W492" si="354">V492/$V$68</f>
        <v>4</v>
      </c>
      <c r="X492" s="123">
        <v>12</v>
      </c>
      <c r="Y492" s="123">
        <f t="shared" ref="Y492" si="355">X492/$X$68</f>
        <v>0.92307692307692313</v>
      </c>
      <c r="Z492" s="114">
        <f t="shared" ref="Z492" si="356">V492+X492</f>
        <v>16</v>
      </c>
      <c r="AA492" s="32"/>
      <c r="AB492" s="264">
        <v>-15</v>
      </c>
      <c r="AC492" s="264">
        <v>14</v>
      </c>
      <c r="AD492" s="264">
        <v>-11</v>
      </c>
      <c r="AE492" s="264">
        <v>-33</v>
      </c>
      <c r="AF492" s="264">
        <v>-19</v>
      </c>
      <c r="AG492" s="264">
        <v>7</v>
      </c>
    </row>
    <row r="493" spans="2:33" s="257" customFormat="1" ht="15" customHeight="1" x14ac:dyDescent="0.3">
      <c r="B493" s="199">
        <v>44315</v>
      </c>
      <c r="C493" s="269"/>
      <c r="D493" s="269"/>
      <c r="E493" s="41"/>
      <c r="F493" s="41"/>
      <c r="G493" s="260"/>
      <c r="H493" s="127">
        <v>110</v>
      </c>
      <c r="I493" s="122">
        <v>24</v>
      </c>
      <c r="J493" s="123">
        <v>1476</v>
      </c>
      <c r="K493" s="124">
        <v>0.99797160243407712</v>
      </c>
      <c r="L493" s="123">
        <v>110</v>
      </c>
      <c r="M493" s="124">
        <v>1.02803738317757</v>
      </c>
      <c r="N493" s="125">
        <v>1586</v>
      </c>
      <c r="O493" s="69"/>
      <c r="P493" s="69"/>
      <c r="Q493" s="123">
        <v>2023</v>
      </c>
      <c r="R493" s="84">
        <f t="shared" ref="R493:R497" si="357">Q493/Q$68</f>
        <v>3.2162162162162162</v>
      </c>
      <c r="S493" s="123">
        <v>385</v>
      </c>
      <c r="T493" s="84">
        <f t="shared" ref="T493:T497" si="358">S493/S$68</f>
        <v>3.5981308411214954</v>
      </c>
      <c r="U493" s="79">
        <f t="shared" ref="U493:U497" si="359">Q493+S493</f>
        <v>2408</v>
      </c>
      <c r="V493" s="123">
        <v>0</v>
      </c>
      <c r="W493" s="84">
        <f t="shared" ref="W493:W497" si="360">V493/$V$68</f>
        <v>0</v>
      </c>
      <c r="X493" s="123">
        <v>16</v>
      </c>
      <c r="Y493" s="123">
        <f t="shared" ref="Y493:Y497" si="361">X493/$X$68</f>
        <v>1.2307692307692308</v>
      </c>
      <c r="Z493" s="114">
        <f t="shared" ref="Z493:Z497" si="362">V493+X493</f>
        <v>16</v>
      </c>
      <c r="AA493" s="32"/>
      <c r="AB493" s="264">
        <v>-11</v>
      </c>
      <c r="AC493" s="264">
        <v>19</v>
      </c>
      <c r="AD493" s="264">
        <v>2</v>
      </c>
      <c r="AE493" s="264">
        <v>-31</v>
      </c>
      <c r="AF493" s="264">
        <v>-19</v>
      </c>
      <c r="AG493" s="264">
        <v>7</v>
      </c>
    </row>
    <row r="494" spans="2:33" s="257" customFormat="1" ht="15" customHeight="1" x14ac:dyDescent="0.3">
      <c r="B494" s="199">
        <v>44316</v>
      </c>
      <c r="C494" s="205">
        <v>35468</v>
      </c>
      <c r="D494" s="269"/>
      <c r="E494" s="271">
        <v>20110</v>
      </c>
      <c r="F494" s="271">
        <v>107295</v>
      </c>
      <c r="G494" s="267"/>
      <c r="H494" s="127">
        <v>151</v>
      </c>
      <c r="I494" s="122">
        <v>29</v>
      </c>
      <c r="J494" s="123">
        <v>1483</v>
      </c>
      <c r="K494" s="124">
        <v>0.99865319865319868</v>
      </c>
      <c r="L494" s="123">
        <v>108</v>
      </c>
      <c r="M494" s="124">
        <v>0.88524590163934425</v>
      </c>
      <c r="N494" s="125">
        <v>1591</v>
      </c>
      <c r="O494" s="69"/>
      <c r="P494" s="69"/>
      <c r="Q494" s="123">
        <v>2039</v>
      </c>
      <c r="R494" s="84">
        <f t="shared" si="357"/>
        <v>3.2416534181240064</v>
      </c>
      <c r="S494" s="123">
        <v>412</v>
      </c>
      <c r="T494" s="84">
        <f t="shared" si="358"/>
        <v>3.8504672897196262</v>
      </c>
      <c r="U494" s="79">
        <f t="shared" si="359"/>
        <v>2451</v>
      </c>
      <c r="V494" s="123">
        <v>0</v>
      </c>
      <c r="W494" s="84">
        <f t="shared" si="360"/>
        <v>0</v>
      </c>
      <c r="X494" s="123">
        <v>7</v>
      </c>
      <c r="Y494" s="123">
        <f t="shared" si="361"/>
        <v>0.53846153846153844</v>
      </c>
      <c r="Z494" s="114">
        <f t="shared" si="362"/>
        <v>7</v>
      </c>
      <c r="AA494" s="32"/>
      <c r="AB494" s="264">
        <v>-14</v>
      </c>
      <c r="AC494" s="264">
        <v>24</v>
      </c>
      <c r="AD494" s="264">
        <v>0</v>
      </c>
      <c r="AE494" s="264">
        <v>-28</v>
      </c>
      <c r="AF494" s="264">
        <v>-18</v>
      </c>
      <c r="AG494" s="264">
        <v>6</v>
      </c>
    </row>
    <row r="495" spans="2:33" s="257" customFormat="1" ht="15" customHeight="1" x14ac:dyDescent="0.3">
      <c r="B495" s="199">
        <v>44317</v>
      </c>
      <c r="C495" s="269"/>
      <c r="D495" s="269"/>
      <c r="E495" s="41"/>
      <c r="F495" s="41"/>
      <c r="G495" s="267"/>
      <c r="H495" s="127">
        <v>157</v>
      </c>
      <c r="I495" s="122">
        <v>24</v>
      </c>
      <c r="J495" s="123">
        <v>896</v>
      </c>
      <c r="K495" s="124">
        <v>0.98245614035087714</v>
      </c>
      <c r="L495" s="123">
        <v>29</v>
      </c>
      <c r="M495" s="124">
        <v>0.57999999999999996</v>
      </c>
      <c r="N495" s="125">
        <v>925</v>
      </c>
      <c r="O495" s="69"/>
      <c r="P495" s="69"/>
      <c r="Q495" s="127">
        <v>0</v>
      </c>
      <c r="R495" s="88">
        <f t="shared" si="357"/>
        <v>0</v>
      </c>
      <c r="S495" s="127">
        <v>0</v>
      </c>
      <c r="T495" s="88">
        <f t="shared" si="358"/>
        <v>0</v>
      </c>
      <c r="U495" s="97">
        <f t="shared" si="359"/>
        <v>0</v>
      </c>
      <c r="V495" s="127">
        <v>0</v>
      </c>
      <c r="W495" s="88">
        <f t="shared" si="360"/>
        <v>0</v>
      </c>
      <c r="X495" s="127">
        <v>0</v>
      </c>
      <c r="Y495" s="123">
        <f t="shared" si="361"/>
        <v>0</v>
      </c>
      <c r="Z495" s="114">
        <f t="shared" si="362"/>
        <v>0</v>
      </c>
      <c r="AA495" s="32"/>
      <c r="AB495" s="264">
        <v>-23</v>
      </c>
      <c r="AC495" s="264">
        <v>8</v>
      </c>
      <c r="AD495" s="264">
        <v>6</v>
      </c>
      <c r="AE495" s="264">
        <v>-31</v>
      </c>
      <c r="AF495" s="264">
        <v>-20</v>
      </c>
      <c r="AG495" s="264">
        <v>6</v>
      </c>
    </row>
    <row r="496" spans="2:33" s="257" customFormat="1" ht="15" customHeight="1" x14ac:dyDescent="0.3">
      <c r="B496" s="199">
        <v>44318</v>
      </c>
      <c r="C496" s="269"/>
      <c r="D496" s="269"/>
      <c r="E496" s="41"/>
      <c r="F496" s="41"/>
      <c r="G496" s="267"/>
      <c r="H496" s="127">
        <v>173</v>
      </c>
      <c r="I496" s="122">
        <v>22</v>
      </c>
      <c r="J496" s="123">
        <v>894</v>
      </c>
      <c r="K496" s="124">
        <v>1.0033670033670035</v>
      </c>
      <c r="L496" s="123">
        <v>32</v>
      </c>
      <c r="M496" s="124">
        <v>0.96969696969696972</v>
      </c>
      <c r="N496" s="125">
        <v>926</v>
      </c>
      <c r="O496" s="69"/>
      <c r="P496" s="69"/>
      <c r="Q496" s="127">
        <v>0</v>
      </c>
      <c r="R496" s="88">
        <f t="shared" si="357"/>
        <v>0</v>
      </c>
      <c r="S496" s="127">
        <v>0</v>
      </c>
      <c r="T496" s="88">
        <f t="shared" si="358"/>
        <v>0</v>
      </c>
      <c r="U496" s="97">
        <f t="shared" si="359"/>
        <v>0</v>
      </c>
      <c r="V496" s="127">
        <v>0</v>
      </c>
      <c r="W496" s="88">
        <f t="shared" si="360"/>
        <v>0</v>
      </c>
      <c r="X496" s="127">
        <v>0</v>
      </c>
      <c r="Y496" s="123">
        <f t="shared" si="361"/>
        <v>0</v>
      </c>
      <c r="Z496" s="114">
        <f t="shared" si="362"/>
        <v>0</v>
      </c>
      <c r="AA496" s="32"/>
      <c r="AB496" s="264">
        <v>-16</v>
      </c>
      <c r="AC496" s="264">
        <v>6</v>
      </c>
      <c r="AD496" s="264">
        <v>6</v>
      </c>
      <c r="AE496" s="264">
        <v>-28</v>
      </c>
      <c r="AF496" s="264">
        <v>0</v>
      </c>
      <c r="AG496" s="264">
        <v>1</v>
      </c>
    </row>
    <row r="497" spans="2:33" s="257" customFormat="1" ht="15" customHeight="1" x14ac:dyDescent="0.3">
      <c r="B497" s="199">
        <v>44319</v>
      </c>
      <c r="C497" s="269"/>
      <c r="D497" s="269"/>
      <c r="E497" s="41"/>
      <c r="F497" s="41"/>
      <c r="G497" s="267"/>
      <c r="H497" s="127">
        <v>134</v>
      </c>
      <c r="I497" s="122">
        <v>28</v>
      </c>
      <c r="J497" s="123">
        <v>1484</v>
      </c>
      <c r="K497" s="124">
        <v>1.0027027027027027</v>
      </c>
      <c r="L497" s="123">
        <v>91</v>
      </c>
      <c r="M497" s="124">
        <v>0.88349514563106801</v>
      </c>
      <c r="N497" s="125">
        <v>1575</v>
      </c>
      <c r="O497" s="69"/>
      <c r="P497" s="69"/>
      <c r="Q497" s="127">
        <v>0</v>
      </c>
      <c r="R497" s="88">
        <f t="shared" si="357"/>
        <v>0</v>
      </c>
      <c r="S497" s="127">
        <v>0</v>
      </c>
      <c r="T497" s="88">
        <f t="shared" si="358"/>
        <v>0</v>
      </c>
      <c r="U497" s="97">
        <f t="shared" si="359"/>
        <v>0</v>
      </c>
      <c r="V497" s="127">
        <v>0</v>
      </c>
      <c r="W497" s="88">
        <f t="shared" si="360"/>
        <v>0</v>
      </c>
      <c r="X497" s="127">
        <v>0</v>
      </c>
      <c r="Y497" s="123">
        <f t="shared" si="361"/>
        <v>0</v>
      </c>
      <c r="Z497" s="114">
        <f t="shared" si="362"/>
        <v>0</v>
      </c>
      <c r="AA497" s="32"/>
      <c r="AB497" s="264">
        <v>-11</v>
      </c>
      <c r="AC497" s="264">
        <v>22</v>
      </c>
      <c r="AD497" s="264">
        <v>6</v>
      </c>
      <c r="AE497" s="264">
        <v>-30</v>
      </c>
      <c r="AF497" s="264">
        <v>-18</v>
      </c>
      <c r="AG497" s="264">
        <v>6</v>
      </c>
    </row>
    <row r="498" spans="2:33" s="257" customFormat="1" ht="15" customHeight="1" x14ac:dyDescent="0.3">
      <c r="B498" s="199">
        <v>44320</v>
      </c>
      <c r="C498" s="269"/>
      <c r="D498" s="269"/>
      <c r="E498" s="41"/>
      <c r="F498" s="41"/>
      <c r="G498" s="267"/>
      <c r="H498" s="127">
        <v>83</v>
      </c>
      <c r="I498" s="122">
        <v>21</v>
      </c>
      <c r="J498" s="123">
        <v>1487</v>
      </c>
      <c r="K498" s="124">
        <v>1.0040513166779204</v>
      </c>
      <c r="L498" s="123">
        <v>103</v>
      </c>
      <c r="M498" s="124">
        <v>0.97169811320754718</v>
      </c>
      <c r="N498" s="125">
        <v>1590</v>
      </c>
      <c r="O498" s="69"/>
      <c r="P498" s="69"/>
      <c r="Q498" s="123">
        <v>1287</v>
      </c>
      <c r="R498" s="84">
        <f>Q498/Q$68</f>
        <v>2.0461049284578698</v>
      </c>
      <c r="S498" s="123">
        <v>178</v>
      </c>
      <c r="T498" s="84">
        <f>S498/S$68</f>
        <v>1.6635514018691588</v>
      </c>
      <c r="U498" s="79">
        <f>Q498+S498</f>
        <v>1465</v>
      </c>
      <c r="V498" s="123">
        <v>1</v>
      </c>
      <c r="W498" s="84">
        <f>V498/$V$68</f>
        <v>1</v>
      </c>
      <c r="X498" s="123">
        <v>20</v>
      </c>
      <c r="Y498" s="123">
        <f>X498/$X$68</f>
        <v>1.5384615384615385</v>
      </c>
      <c r="Z498" s="114">
        <f>V498+X498</f>
        <v>21</v>
      </c>
      <c r="AA498" s="32"/>
      <c r="AB498" s="264">
        <v>-10</v>
      </c>
      <c r="AC498" s="264">
        <v>21</v>
      </c>
      <c r="AD498" s="264">
        <v>5</v>
      </c>
      <c r="AE498" s="264">
        <v>-29</v>
      </c>
      <c r="AF498" s="264">
        <v>-17</v>
      </c>
      <c r="AG498" s="264">
        <v>6</v>
      </c>
    </row>
    <row r="499" spans="2:33" s="257" customFormat="1" ht="15" customHeight="1" x14ac:dyDescent="0.3">
      <c r="B499" s="199">
        <v>44321</v>
      </c>
      <c r="C499" s="269"/>
      <c r="D499" s="269"/>
      <c r="E499" s="41"/>
      <c r="F499" s="41"/>
      <c r="G499" s="267"/>
      <c r="H499" s="127">
        <v>101</v>
      </c>
      <c r="I499" s="122">
        <v>29</v>
      </c>
      <c r="J499" s="123">
        <v>1488</v>
      </c>
      <c r="K499" s="124">
        <v>1.0047265361242403</v>
      </c>
      <c r="L499" s="123">
        <v>103</v>
      </c>
      <c r="M499" s="124">
        <v>0.88793103448275867</v>
      </c>
      <c r="N499" s="125">
        <v>1591</v>
      </c>
      <c r="O499" s="69"/>
      <c r="P499" s="69"/>
      <c r="Q499" s="123">
        <v>400</v>
      </c>
      <c r="R499" s="84">
        <f>Q499/Q$68</f>
        <v>0.63593004769475359</v>
      </c>
      <c r="S499" s="123">
        <v>83</v>
      </c>
      <c r="T499" s="84">
        <f>S499/S$68</f>
        <v>0.77570093457943923</v>
      </c>
      <c r="U499" s="79">
        <f>Q499+S499</f>
        <v>483</v>
      </c>
      <c r="V499" s="123">
        <v>0</v>
      </c>
      <c r="W499" s="84">
        <f>V499/$V$68</f>
        <v>0</v>
      </c>
      <c r="X499" s="123">
        <v>19</v>
      </c>
      <c r="Y499" s="123">
        <f>X499/$X$68</f>
        <v>1.4615384615384615</v>
      </c>
      <c r="Z499" s="114">
        <f>V499+X499</f>
        <v>19</v>
      </c>
      <c r="AA499" s="32"/>
      <c r="AB499" s="264">
        <v>-10</v>
      </c>
      <c r="AC499" s="264">
        <v>19</v>
      </c>
      <c r="AD499" s="264">
        <v>11</v>
      </c>
      <c r="AE499" s="264">
        <v>-27</v>
      </c>
      <c r="AF499" s="264">
        <v>-16</v>
      </c>
      <c r="AG499" s="264">
        <v>5</v>
      </c>
    </row>
    <row r="500" spans="2:33" s="257" customFormat="1" ht="15" customHeight="1" x14ac:dyDescent="0.3">
      <c r="B500" s="199">
        <v>44322</v>
      </c>
      <c r="C500" s="269"/>
      <c r="D500" s="269"/>
      <c r="E500" s="41"/>
      <c r="F500" s="41"/>
      <c r="G500" s="268"/>
      <c r="H500" s="127">
        <v>127</v>
      </c>
      <c r="I500" s="122">
        <v>28</v>
      </c>
      <c r="J500" s="123">
        <v>1487</v>
      </c>
      <c r="K500" s="124">
        <v>1.0054090601757946</v>
      </c>
      <c r="L500" s="123">
        <v>112</v>
      </c>
      <c r="M500" s="124">
        <v>1.0467289719626167</v>
      </c>
      <c r="N500" s="125">
        <v>1599</v>
      </c>
      <c r="O500" s="69"/>
      <c r="P500" s="69"/>
      <c r="Q500" s="123">
        <v>370</v>
      </c>
      <c r="R500" s="84">
        <f t="shared" ref="R500:R506" si="363">Q500/Q$68</f>
        <v>0.58823529411764708</v>
      </c>
      <c r="S500" s="123">
        <v>78</v>
      </c>
      <c r="T500" s="84">
        <f t="shared" ref="T500:T506" si="364">S500/S$68</f>
        <v>0.7289719626168224</v>
      </c>
      <c r="U500" s="79">
        <f t="shared" ref="U500:U506" si="365">Q500+S500</f>
        <v>448</v>
      </c>
      <c r="V500" s="123">
        <v>21</v>
      </c>
      <c r="W500" s="84">
        <f t="shared" ref="W500:W506" si="366">V500/$V$68</f>
        <v>21</v>
      </c>
      <c r="X500" s="123">
        <v>13</v>
      </c>
      <c r="Y500" s="123">
        <f t="shared" ref="Y500:Y506" si="367">X500/$X$68</f>
        <v>1</v>
      </c>
      <c r="Z500" s="114">
        <f t="shared" ref="Z500:Z506" si="368">V500+X500</f>
        <v>34</v>
      </c>
      <c r="AA500" s="32"/>
      <c r="AB500" s="264">
        <v>-9</v>
      </c>
      <c r="AC500" s="264">
        <v>19</v>
      </c>
      <c r="AD500" s="264">
        <v>12</v>
      </c>
      <c r="AE500" s="264">
        <v>-28</v>
      </c>
      <c r="AF500" s="264">
        <v>-17</v>
      </c>
      <c r="AG500" s="264">
        <v>6</v>
      </c>
    </row>
    <row r="501" spans="2:33" s="257" customFormat="1" ht="15" customHeight="1" x14ac:dyDescent="0.3">
      <c r="B501" s="199">
        <v>44323</v>
      </c>
      <c r="C501" s="269"/>
      <c r="D501" s="269"/>
      <c r="E501" s="41"/>
      <c r="F501" s="41"/>
      <c r="G501" s="268"/>
      <c r="H501" s="127">
        <v>158</v>
      </c>
      <c r="I501" s="122">
        <v>24</v>
      </c>
      <c r="J501" s="123">
        <v>1493</v>
      </c>
      <c r="K501" s="124">
        <v>1.0053872053872055</v>
      </c>
      <c r="L501" s="123">
        <v>120</v>
      </c>
      <c r="M501" s="124">
        <v>0.98360655737704916</v>
      </c>
      <c r="N501" s="125">
        <v>1613</v>
      </c>
      <c r="O501" s="69"/>
      <c r="P501" s="69"/>
      <c r="Q501" s="123">
        <v>0</v>
      </c>
      <c r="R501" s="84">
        <f t="shared" si="363"/>
        <v>0</v>
      </c>
      <c r="S501" s="123">
        <v>0</v>
      </c>
      <c r="T501" s="84">
        <f t="shared" si="364"/>
        <v>0</v>
      </c>
      <c r="U501" s="79">
        <f t="shared" si="365"/>
        <v>0</v>
      </c>
      <c r="V501" s="123">
        <v>0</v>
      </c>
      <c r="W501" s="84">
        <f t="shared" si="366"/>
        <v>0</v>
      </c>
      <c r="X501" s="123">
        <v>0</v>
      </c>
      <c r="Y501" s="123">
        <f t="shared" si="367"/>
        <v>0</v>
      </c>
      <c r="Z501" s="114">
        <f t="shared" si="368"/>
        <v>0</v>
      </c>
      <c r="AA501" s="32"/>
      <c r="AB501" s="264">
        <v>-13</v>
      </c>
      <c r="AC501" s="264">
        <v>19</v>
      </c>
      <c r="AD501" s="264">
        <v>13</v>
      </c>
      <c r="AE501" s="264">
        <v>-26</v>
      </c>
      <c r="AF501" s="264">
        <v>-15</v>
      </c>
      <c r="AG501" s="264">
        <v>5</v>
      </c>
    </row>
    <row r="502" spans="2:33" s="257" customFormat="1" ht="15" customHeight="1" x14ac:dyDescent="0.3">
      <c r="B502" s="199">
        <v>44324</v>
      </c>
      <c r="C502" s="269"/>
      <c r="D502" s="269"/>
      <c r="E502" s="41"/>
      <c r="F502" s="41"/>
      <c r="G502" s="268"/>
      <c r="H502" s="127">
        <v>144</v>
      </c>
      <c r="I502" s="122">
        <v>16</v>
      </c>
      <c r="J502" s="123">
        <v>928</v>
      </c>
      <c r="K502" s="124">
        <v>1.0175438596491229</v>
      </c>
      <c r="L502" s="123">
        <v>67</v>
      </c>
      <c r="M502" s="124">
        <v>1.34</v>
      </c>
      <c r="N502" s="125">
        <v>995</v>
      </c>
      <c r="O502" s="69"/>
      <c r="P502" s="69"/>
      <c r="Q502" s="127">
        <v>0</v>
      </c>
      <c r="R502" s="88">
        <f t="shared" si="363"/>
        <v>0</v>
      </c>
      <c r="S502" s="127">
        <v>0</v>
      </c>
      <c r="T502" s="84">
        <f t="shared" si="364"/>
        <v>0</v>
      </c>
      <c r="U502" s="79">
        <f t="shared" si="365"/>
        <v>0</v>
      </c>
      <c r="V502" s="127">
        <v>0</v>
      </c>
      <c r="W502" s="88">
        <f t="shared" si="366"/>
        <v>0</v>
      </c>
      <c r="X502" s="127">
        <v>0</v>
      </c>
      <c r="Y502" s="127">
        <f t="shared" si="367"/>
        <v>0</v>
      </c>
      <c r="Z502" s="98">
        <f t="shared" si="368"/>
        <v>0</v>
      </c>
      <c r="AA502" s="32"/>
      <c r="AB502" s="264">
        <v>-16</v>
      </c>
      <c r="AC502" s="264">
        <v>6</v>
      </c>
      <c r="AD502" s="264">
        <v>27</v>
      </c>
      <c r="AE502" s="264">
        <v>-23</v>
      </c>
      <c r="AF502" s="264">
        <v>-6</v>
      </c>
      <c r="AG502" s="264">
        <v>2</v>
      </c>
    </row>
    <row r="503" spans="2:33" s="257" customFormat="1" ht="15" customHeight="1" x14ac:dyDescent="0.3">
      <c r="B503" s="199">
        <v>44325</v>
      </c>
      <c r="C503" s="269"/>
      <c r="D503" s="269"/>
      <c r="E503" s="41"/>
      <c r="F503" s="41"/>
      <c r="G503" s="268"/>
      <c r="H503" s="127">
        <v>165</v>
      </c>
      <c r="I503" s="122">
        <v>16</v>
      </c>
      <c r="J503" s="123">
        <v>898</v>
      </c>
      <c r="K503" s="124">
        <v>1.0078563411896746</v>
      </c>
      <c r="L503" s="123">
        <v>34</v>
      </c>
      <c r="M503" s="124">
        <v>1.0303030303030303</v>
      </c>
      <c r="N503" s="125">
        <v>932</v>
      </c>
      <c r="O503" s="69"/>
      <c r="P503" s="69"/>
      <c r="Q503" s="127">
        <v>0</v>
      </c>
      <c r="R503" s="88">
        <f t="shared" si="363"/>
        <v>0</v>
      </c>
      <c r="S503" s="127">
        <v>0</v>
      </c>
      <c r="T503" s="84">
        <f t="shared" si="364"/>
        <v>0</v>
      </c>
      <c r="U503" s="79">
        <f t="shared" si="365"/>
        <v>0</v>
      </c>
      <c r="V503" s="127">
        <v>0</v>
      </c>
      <c r="W503" s="88">
        <f t="shared" si="366"/>
        <v>0</v>
      </c>
      <c r="X503" s="127">
        <v>0</v>
      </c>
      <c r="Y503" s="127">
        <f t="shared" si="367"/>
        <v>0</v>
      </c>
      <c r="Z503" s="98">
        <f t="shared" si="368"/>
        <v>0</v>
      </c>
      <c r="AA503" s="32"/>
      <c r="AB503" s="264">
        <v>-26</v>
      </c>
      <c r="AC503" s="264">
        <v>-1</v>
      </c>
      <c r="AD503" s="264">
        <v>-30</v>
      </c>
      <c r="AE503" s="264">
        <v>-37</v>
      </c>
      <c r="AF503" s="264">
        <v>-8</v>
      </c>
      <c r="AG503" s="264">
        <v>6</v>
      </c>
    </row>
    <row r="504" spans="2:33" s="257" customFormat="1" ht="15" customHeight="1" x14ac:dyDescent="0.3">
      <c r="B504" s="199">
        <v>44326</v>
      </c>
      <c r="C504" s="269"/>
      <c r="D504" s="269"/>
      <c r="E504" s="41"/>
      <c r="F504" s="41"/>
      <c r="G504" s="268"/>
      <c r="H504" s="127">
        <v>127</v>
      </c>
      <c r="I504" s="122">
        <v>14</v>
      </c>
      <c r="J504" s="123">
        <v>1483</v>
      </c>
      <c r="K504" s="124">
        <v>1.0020270270270271</v>
      </c>
      <c r="L504" s="123">
        <v>117</v>
      </c>
      <c r="M504" s="124">
        <v>1.1359223300970873</v>
      </c>
      <c r="N504" s="125">
        <v>1600</v>
      </c>
      <c r="O504" s="69"/>
      <c r="P504" s="69"/>
      <c r="Q504" s="123">
        <v>745</v>
      </c>
      <c r="R504" s="84">
        <f t="shared" si="363"/>
        <v>1.1844197138314785</v>
      </c>
      <c r="S504" s="123">
        <v>159</v>
      </c>
      <c r="T504" s="84">
        <f t="shared" si="364"/>
        <v>1.485981308411215</v>
      </c>
      <c r="U504" s="79">
        <f t="shared" si="365"/>
        <v>904</v>
      </c>
      <c r="V504" s="123">
        <v>0</v>
      </c>
      <c r="W504" s="84">
        <f t="shared" si="366"/>
        <v>0</v>
      </c>
      <c r="X504" s="123">
        <v>20</v>
      </c>
      <c r="Y504" s="123">
        <f t="shared" si="367"/>
        <v>1.5384615384615385</v>
      </c>
      <c r="Z504" s="114">
        <f t="shared" si="368"/>
        <v>20</v>
      </c>
      <c r="AA504" s="32"/>
      <c r="AB504" s="264">
        <v>-14</v>
      </c>
      <c r="AC504" s="264">
        <v>21</v>
      </c>
      <c r="AD504" s="264">
        <v>-16</v>
      </c>
      <c r="AE504" s="264">
        <v>-32</v>
      </c>
      <c r="AF504" s="264">
        <v>-16</v>
      </c>
      <c r="AG504" s="264">
        <v>7</v>
      </c>
    </row>
    <row r="505" spans="2:33" s="257" customFormat="1" ht="15" customHeight="1" x14ac:dyDescent="0.3">
      <c r="B505" s="199">
        <v>44327</v>
      </c>
      <c r="C505" s="269"/>
      <c r="D505" s="269"/>
      <c r="E505" s="41"/>
      <c r="F505" s="41"/>
      <c r="G505" s="268"/>
      <c r="H505" s="127">
        <v>71</v>
      </c>
      <c r="I505" s="122">
        <v>26</v>
      </c>
      <c r="J505" s="123">
        <v>1484</v>
      </c>
      <c r="K505" s="124">
        <v>1.0020256583389602</v>
      </c>
      <c r="L505" s="123">
        <v>132</v>
      </c>
      <c r="M505" s="124">
        <v>1.2452830188679245</v>
      </c>
      <c r="N505" s="125">
        <v>1616</v>
      </c>
      <c r="O505" s="69"/>
      <c r="P505" s="69"/>
      <c r="Q505" s="123">
        <v>524</v>
      </c>
      <c r="R505" s="84">
        <f t="shared" si="363"/>
        <v>0.83306836248012717</v>
      </c>
      <c r="S505" s="123">
        <v>73</v>
      </c>
      <c r="T505" s="84">
        <f t="shared" si="364"/>
        <v>0.68224299065420557</v>
      </c>
      <c r="U505" s="79">
        <f t="shared" si="365"/>
        <v>597</v>
      </c>
      <c r="V505" s="123">
        <v>0</v>
      </c>
      <c r="W505" s="84">
        <f t="shared" si="366"/>
        <v>0</v>
      </c>
      <c r="X505" s="123">
        <v>8</v>
      </c>
      <c r="Y505" s="123">
        <f t="shared" si="367"/>
        <v>0.61538461538461542</v>
      </c>
      <c r="Z505" s="114">
        <f t="shared" si="368"/>
        <v>8</v>
      </c>
      <c r="AA505" s="32"/>
      <c r="AB505" s="264">
        <v>-8</v>
      </c>
      <c r="AC505" s="264">
        <v>22</v>
      </c>
      <c r="AD505" s="264">
        <v>5</v>
      </c>
      <c r="AE505" s="264">
        <v>-24</v>
      </c>
      <c r="AF505" s="264">
        <v>-15</v>
      </c>
      <c r="AG505" s="264">
        <v>6</v>
      </c>
    </row>
    <row r="506" spans="2:33" s="257" customFormat="1" ht="15" customHeight="1" x14ac:dyDescent="0.3">
      <c r="B506" s="199">
        <v>44328</v>
      </c>
      <c r="C506" s="269"/>
      <c r="D506" s="269"/>
      <c r="E506" s="41"/>
      <c r="F506" s="41"/>
      <c r="G506" s="268"/>
      <c r="H506" s="127">
        <v>104</v>
      </c>
      <c r="I506" s="122">
        <v>27</v>
      </c>
      <c r="J506" s="123">
        <v>1485</v>
      </c>
      <c r="K506" s="124">
        <v>1.0027008777852802</v>
      </c>
      <c r="L506" s="123">
        <v>139</v>
      </c>
      <c r="M506" s="124">
        <v>1.1982758620689655</v>
      </c>
      <c r="N506" s="125">
        <v>1624</v>
      </c>
      <c r="O506" s="69"/>
      <c r="P506" s="69"/>
      <c r="Q506" s="123">
        <v>514</v>
      </c>
      <c r="R506" s="84">
        <f t="shared" si="363"/>
        <v>0.81717011128775829</v>
      </c>
      <c r="S506" s="123">
        <v>80</v>
      </c>
      <c r="T506" s="84">
        <f t="shared" si="364"/>
        <v>0.74766355140186913</v>
      </c>
      <c r="U506" s="79">
        <f t="shared" si="365"/>
        <v>594</v>
      </c>
      <c r="V506" s="123">
        <v>0</v>
      </c>
      <c r="W506" s="84">
        <f t="shared" si="366"/>
        <v>0</v>
      </c>
      <c r="X506" s="123">
        <v>3</v>
      </c>
      <c r="Y506" s="123">
        <f t="shared" si="367"/>
        <v>0.23076923076923078</v>
      </c>
      <c r="Z506" s="114">
        <f t="shared" si="368"/>
        <v>3</v>
      </c>
      <c r="AA506" s="32"/>
      <c r="AB506" s="264">
        <v>-8</v>
      </c>
      <c r="AC506" s="264">
        <v>22</v>
      </c>
      <c r="AD506" s="264">
        <v>6</v>
      </c>
      <c r="AE506" s="264">
        <v>-24</v>
      </c>
      <c r="AF506" s="264">
        <v>-16</v>
      </c>
      <c r="AG506" s="264">
        <v>6</v>
      </c>
    </row>
    <row r="507" spans="2:33" s="257" customFormat="1" ht="15" customHeight="1" x14ac:dyDescent="0.3">
      <c r="B507" s="199">
        <v>44329</v>
      </c>
      <c r="C507" s="270"/>
      <c r="D507" s="270"/>
      <c r="E507" s="41"/>
      <c r="F507" s="41"/>
      <c r="G507" s="267"/>
      <c r="H507" s="127">
        <v>138</v>
      </c>
      <c r="I507" s="122">
        <v>28</v>
      </c>
      <c r="J507" s="123">
        <v>1487</v>
      </c>
      <c r="K507" s="124">
        <v>1.0054090601757946</v>
      </c>
      <c r="L507" s="123">
        <v>120</v>
      </c>
      <c r="M507" s="124">
        <v>1.1214953271028036</v>
      </c>
      <c r="N507" s="125">
        <v>1607</v>
      </c>
      <c r="O507" s="69"/>
      <c r="P507" s="69"/>
      <c r="Q507" s="123">
        <v>490</v>
      </c>
      <c r="R507" s="84">
        <f t="shared" ref="R507:R511" si="369">Q507/Q$68</f>
        <v>0.77901430842607311</v>
      </c>
      <c r="S507" s="123">
        <v>63</v>
      </c>
      <c r="T507" s="84">
        <f t="shared" ref="T507:T511" si="370">S507/S$68</f>
        <v>0.58878504672897192</v>
      </c>
      <c r="U507" s="79">
        <f t="shared" ref="U507:U511" si="371">Q507+S507</f>
        <v>553</v>
      </c>
      <c r="V507" s="123">
        <v>0</v>
      </c>
      <c r="W507" s="84">
        <f t="shared" ref="W507:W511" si="372">V507/$V$68</f>
        <v>0</v>
      </c>
      <c r="X507" s="123">
        <v>6</v>
      </c>
      <c r="Y507" s="123">
        <f t="shared" ref="Y507:Y511" si="373">X507/$X$68</f>
        <v>0.46153846153846156</v>
      </c>
      <c r="Z507" s="114">
        <f t="shared" ref="Z507:Z511" si="374">V507+X507</f>
        <v>6</v>
      </c>
      <c r="AA507" s="32"/>
      <c r="AB507" s="264">
        <v>-8</v>
      </c>
      <c r="AC507" s="264">
        <v>21</v>
      </c>
      <c r="AD507" s="264">
        <v>-2</v>
      </c>
      <c r="AE507" s="264">
        <v>-27</v>
      </c>
      <c r="AF507" s="264">
        <v>-19</v>
      </c>
      <c r="AG507" s="264">
        <v>7</v>
      </c>
    </row>
    <row r="508" spans="2:33" s="257" customFormat="1" ht="15" customHeight="1" x14ac:dyDescent="0.3">
      <c r="B508" s="199">
        <v>44330</v>
      </c>
      <c r="C508" s="270"/>
      <c r="D508" s="270"/>
      <c r="E508" s="41"/>
      <c r="F508" s="41"/>
      <c r="G508" s="270"/>
      <c r="H508" s="127">
        <v>146</v>
      </c>
      <c r="I508" s="122">
        <v>21</v>
      </c>
      <c r="J508" s="123">
        <v>1489</v>
      </c>
      <c r="K508" s="124">
        <v>1.0026936026936026</v>
      </c>
      <c r="L508" s="123">
        <v>127</v>
      </c>
      <c r="M508" s="124">
        <v>1.040983606557377</v>
      </c>
      <c r="N508" s="125">
        <v>1616</v>
      </c>
      <c r="O508" s="69"/>
      <c r="P508" s="69"/>
      <c r="Q508" s="123">
        <v>405</v>
      </c>
      <c r="R508" s="84">
        <f t="shared" si="369"/>
        <v>0.64387917329093802</v>
      </c>
      <c r="S508" s="123">
        <v>63</v>
      </c>
      <c r="T508" s="84">
        <f t="shared" si="370"/>
        <v>0.58878504672897192</v>
      </c>
      <c r="U508" s="79">
        <f t="shared" si="371"/>
        <v>468</v>
      </c>
      <c r="V508" s="123">
        <v>1</v>
      </c>
      <c r="W508" s="84">
        <f t="shared" si="372"/>
        <v>1</v>
      </c>
      <c r="X508" s="123">
        <v>12</v>
      </c>
      <c r="Y508" s="123">
        <f t="shared" si="373"/>
        <v>0.92307692307692313</v>
      </c>
      <c r="Z508" s="114">
        <f t="shared" si="374"/>
        <v>13</v>
      </c>
      <c r="AA508" s="32"/>
      <c r="AB508" s="264">
        <v>-10</v>
      </c>
      <c r="AC508" s="264">
        <v>25</v>
      </c>
      <c r="AD508" s="264">
        <v>12</v>
      </c>
      <c r="AE508" s="264">
        <v>-24</v>
      </c>
      <c r="AF508" s="264">
        <v>-15</v>
      </c>
      <c r="AG508" s="264">
        <v>5</v>
      </c>
    </row>
    <row r="509" spans="2:33" s="257" customFormat="1" ht="15" customHeight="1" x14ac:dyDescent="0.3">
      <c r="B509" s="199">
        <v>44331</v>
      </c>
      <c r="C509" s="270"/>
      <c r="D509" s="270"/>
      <c r="E509" s="41"/>
      <c r="F509" s="41"/>
      <c r="G509" s="270"/>
      <c r="H509" s="127">
        <v>145</v>
      </c>
      <c r="I509" s="122">
        <v>34</v>
      </c>
      <c r="J509" s="123">
        <v>923</v>
      </c>
      <c r="K509" s="124">
        <v>1.0120614035087718</v>
      </c>
      <c r="L509" s="123">
        <v>67</v>
      </c>
      <c r="M509" s="124">
        <v>1.34</v>
      </c>
      <c r="N509" s="125">
        <v>990</v>
      </c>
      <c r="O509" s="69"/>
      <c r="P509" s="69"/>
      <c r="Q509" s="127">
        <v>0</v>
      </c>
      <c r="R509" s="88">
        <f t="shared" si="369"/>
        <v>0</v>
      </c>
      <c r="S509" s="127">
        <v>0</v>
      </c>
      <c r="T509" s="84">
        <f t="shared" si="370"/>
        <v>0</v>
      </c>
      <c r="U509" s="79">
        <f t="shared" si="371"/>
        <v>0</v>
      </c>
      <c r="V509" s="127">
        <v>0</v>
      </c>
      <c r="W509" s="88">
        <f t="shared" si="372"/>
        <v>0</v>
      </c>
      <c r="X509" s="127">
        <v>0</v>
      </c>
      <c r="Y509" s="127">
        <f t="shared" si="373"/>
        <v>0</v>
      </c>
      <c r="Z509" s="98">
        <f t="shared" si="374"/>
        <v>0</v>
      </c>
      <c r="AA509" s="32"/>
      <c r="AB509" s="264">
        <v>-17</v>
      </c>
      <c r="AC509" s="264">
        <v>7</v>
      </c>
      <c r="AD509" s="264">
        <v>1</v>
      </c>
      <c r="AE509" s="264">
        <v>-26</v>
      </c>
      <c r="AF509" s="264">
        <v>-7</v>
      </c>
      <c r="AG509" s="264">
        <v>4</v>
      </c>
    </row>
    <row r="510" spans="2:33" s="257" customFormat="1" ht="15" customHeight="1" x14ac:dyDescent="0.3">
      <c r="B510" s="199">
        <v>44332</v>
      </c>
      <c r="C510" s="270"/>
      <c r="D510" s="270"/>
      <c r="E510" s="41"/>
      <c r="F510" s="41"/>
      <c r="G510" s="270"/>
      <c r="H510" s="127">
        <v>170</v>
      </c>
      <c r="I510" s="122">
        <v>22</v>
      </c>
      <c r="J510" s="123">
        <v>901</v>
      </c>
      <c r="K510" s="124">
        <v>1.0112233445566778</v>
      </c>
      <c r="L510" s="123">
        <v>32</v>
      </c>
      <c r="M510" s="124">
        <v>0.96969696969696972</v>
      </c>
      <c r="N510" s="125">
        <v>933</v>
      </c>
      <c r="O510" s="69"/>
      <c r="P510" s="69"/>
      <c r="Q510" s="127">
        <v>0</v>
      </c>
      <c r="R510" s="88">
        <f t="shared" si="369"/>
        <v>0</v>
      </c>
      <c r="S510" s="127">
        <v>0</v>
      </c>
      <c r="T510" s="84">
        <f t="shared" si="370"/>
        <v>0</v>
      </c>
      <c r="U510" s="79">
        <f t="shared" si="371"/>
        <v>0</v>
      </c>
      <c r="V510" s="127">
        <v>0</v>
      </c>
      <c r="W510" s="88">
        <f t="shared" si="372"/>
        <v>0</v>
      </c>
      <c r="X510" s="127">
        <v>0</v>
      </c>
      <c r="Y510" s="127">
        <f t="shared" si="373"/>
        <v>0</v>
      </c>
      <c r="Z510" s="98">
        <f t="shared" si="374"/>
        <v>0</v>
      </c>
      <c r="AA510" s="32"/>
      <c r="AB510" s="264">
        <v>-19</v>
      </c>
      <c r="AC510" s="264">
        <v>1</v>
      </c>
      <c r="AD510" s="264">
        <v>-3</v>
      </c>
      <c r="AE510" s="264">
        <v>-30</v>
      </c>
      <c r="AF510" s="264">
        <v>-3</v>
      </c>
      <c r="AG510" s="264">
        <v>4</v>
      </c>
    </row>
    <row r="511" spans="2:33" s="257" customFormat="1" ht="15" customHeight="1" x14ac:dyDescent="0.3">
      <c r="B511" s="199">
        <v>44333</v>
      </c>
      <c r="C511" s="270"/>
      <c r="D511" s="270"/>
      <c r="E511" s="41"/>
      <c r="F511" s="41"/>
      <c r="G511" s="270"/>
      <c r="H511" s="127">
        <v>133</v>
      </c>
      <c r="I511" s="122">
        <v>24</v>
      </c>
      <c r="J511" s="123">
        <v>1483</v>
      </c>
      <c r="K511" s="124">
        <v>1.0020270270270271</v>
      </c>
      <c r="L511" s="123">
        <v>112</v>
      </c>
      <c r="M511" s="124">
        <v>1.087378640776699</v>
      </c>
      <c r="N511" s="125">
        <v>1595</v>
      </c>
      <c r="O511" s="69"/>
      <c r="P511" s="69"/>
      <c r="Q511" s="123">
        <v>565</v>
      </c>
      <c r="R511" s="84">
        <f t="shared" si="369"/>
        <v>0.89825119236883944</v>
      </c>
      <c r="S511" s="123">
        <v>127</v>
      </c>
      <c r="T511" s="84">
        <f t="shared" si="370"/>
        <v>1.1869158878504673</v>
      </c>
      <c r="U511" s="79">
        <f t="shared" si="371"/>
        <v>692</v>
      </c>
      <c r="V511" s="123">
        <v>1</v>
      </c>
      <c r="W511" s="84">
        <f t="shared" si="372"/>
        <v>1</v>
      </c>
      <c r="X511" s="123">
        <v>2</v>
      </c>
      <c r="Y511" s="123">
        <f t="shared" si="373"/>
        <v>0.15384615384615385</v>
      </c>
      <c r="Z511" s="114">
        <f t="shared" si="374"/>
        <v>3</v>
      </c>
      <c r="AA511" s="32"/>
      <c r="AB511" s="264">
        <v>-7</v>
      </c>
      <c r="AC511" s="264">
        <v>25</v>
      </c>
      <c r="AD511" s="264">
        <v>18</v>
      </c>
      <c r="AE511" s="264">
        <v>-27</v>
      </c>
      <c r="AF511" s="264">
        <v>-13</v>
      </c>
      <c r="AG511" s="264">
        <v>6</v>
      </c>
    </row>
    <row r="512" spans="2:33" s="257" customFormat="1" ht="15" customHeight="1" x14ac:dyDescent="0.3">
      <c r="B512" s="199">
        <v>44334</v>
      </c>
      <c r="C512" s="270"/>
      <c r="D512" s="270"/>
      <c r="E512" s="41"/>
      <c r="F512" s="41"/>
      <c r="G512" s="270"/>
      <c r="H512" s="127">
        <v>86</v>
      </c>
      <c r="I512" s="122">
        <v>31</v>
      </c>
      <c r="J512" s="123">
        <v>1489</v>
      </c>
      <c r="K512" s="124">
        <v>1.0054017555705603</v>
      </c>
      <c r="L512" s="123">
        <v>129</v>
      </c>
      <c r="M512" s="124">
        <v>1.2169811320754718</v>
      </c>
      <c r="N512" s="125">
        <v>1618</v>
      </c>
      <c r="O512" s="69"/>
      <c r="P512" s="69"/>
      <c r="Q512" s="123">
        <v>1072</v>
      </c>
      <c r="R512" s="84">
        <f t="shared" ref="R512:R513" si="375">Q512/Q$68</f>
        <v>1.7042925278219396</v>
      </c>
      <c r="S512" s="123">
        <v>101</v>
      </c>
      <c r="T512" s="84">
        <f t="shared" ref="T512:T513" si="376">S512/S$68</f>
        <v>0.94392523364485981</v>
      </c>
      <c r="U512" s="79">
        <f t="shared" ref="U512:U513" si="377">Q512+S512</f>
        <v>1173</v>
      </c>
      <c r="V512" s="123">
        <v>0</v>
      </c>
      <c r="W512" s="84">
        <f t="shared" ref="W512:W513" si="378">V512/$V$68</f>
        <v>0</v>
      </c>
      <c r="X512" s="123">
        <v>6</v>
      </c>
      <c r="Y512" s="123">
        <f t="shared" ref="Y512:Y513" si="379">X512/$X$68</f>
        <v>0.46153846153846156</v>
      </c>
      <c r="Z512" s="114">
        <f t="shared" ref="Z512:Z520" si="380">V512+X512</f>
        <v>6</v>
      </c>
      <c r="AA512" s="32"/>
      <c r="AB512" s="264">
        <v>-9</v>
      </c>
      <c r="AC512" s="264">
        <v>22</v>
      </c>
      <c r="AD512" s="264">
        <v>2</v>
      </c>
      <c r="AE512" s="264">
        <v>-27</v>
      </c>
      <c r="AF512" s="264">
        <v>-13</v>
      </c>
      <c r="AG512" s="264">
        <v>6</v>
      </c>
    </row>
    <row r="513" spans="2:33" s="257" customFormat="1" ht="15" customHeight="1" x14ac:dyDescent="0.3">
      <c r="B513" s="199">
        <v>44335</v>
      </c>
      <c r="C513" s="270"/>
      <c r="D513" s="270"/>
      <c r="E513" s="41"/>
      <c r="F513" s="41"/>
      <c r="G513" s="270"/>
      <c r="H513" s="127">
        <v>103</v>
      </c>
      <c r="I513" s="122">
        <v>29</v>
      </c>
      <c r="J513" s="123">
        <v>1485</v>
      </c>
      <c r="K513" s="124">
        <v>1.0027008777852802</v>
      </c>
      <c r="L513" s="123">
        <v>133</v>
      </c>
      <c r="M513" s="124">
        <v>1.146551724137931</v>
      </c>
      <c r="N513" s="125">
        <v>1618</v>
      </c>
      <c r="O513" s="69"/>
      <c r="P513" s="69"/>
      <c r="Q513" s="123">
        <v>827</v>
      </c>
      <c r="R513" s="84">
        <f t="shared" si="375"/>
        <v>1.314785373608903</v>
      </c>
      <c r="S513" s="123">
        <v>114</v>
      </c>
      <c r="T513" s="84">
        <f t="shared" si="376"/>
        <v>1.0654205607476634</v>
      </c>
      <c r="U513" s="79">
        <f t="shared" si="377"/>
        <v>941</v>
      </c>
      <c r="V513" s="123">
        <v>0</v>
      </c>
      <c r="W513" s="84">
        <f t="shared" si="378"/>
        <v>0</v>
      </c>
      <c r="X513" s="123">
        <v>69</v>
      </c>
      <c r="Y513" s="123">
        <f t="shared" si="379"/>
        <v>5.3076923076923075</v>
      </c>
      <c r="Z513" s="114">
        <f t="shared" si="380"/>
        <v>69</v>
      </c>
      <c r="AA513" s="32"/>
      <c r="AB513" s="264">
        <v>-6</v>
      </c>
      <c r="AC513" s="264">
        <v>23</v>
      </c>
      <c r="AD513" s="264">
        <v>22</v>
      </c>
      <c r="AE513" s="264">
        <v>-25</v>
      </c>
      <c r="AF513" s="264">
        <v>-12</v>
      </c>
      <c r="AG513" s="264">
        <v>5</v>
      </c>
    </row>
    <row r="514" spans="2:33" s="257" customFormat="1" ht="15" customHeight="1" x14ac:dyDescent="0.3">
      <c r="B514" s="199">
        <v>44336</v>
      </c>
      <c r="C514" s="272"/>
      <c r="D514" s="272"/>
      <c r="E514" s="41"/>
      <c r="F514" s="41"/>
      <c r="G514" s="272"/>
      <c r="H514" s="127">
        <v>133</v>
      </c>
      <c r="I514" s="122">
        <v>27</v>
      </c>
      <c r="J514" s="123">
        <v>1489</v>
      </c>
      <c r="K514" s="124">
        <v>1.0067613252197432</v>
      </c>
      <c r="L514" s="123">
        <v>121</v>
      </c>
      <c r="M514" s="124">
        <v>1.1308411214953271</v>
      </c>
      <c r="N514" s="125">
        <v>1610</v>
      </c>
      <c r="O514" s="69"/>
      <c r="P514" s="69"/>
      <c r="Q514" s="123">
        <v>870</v>
      </c>
      <c r="R514" s="84">
        <f t="shared" ref="R514:R519" si="381">Q514/Q$68</f>
        <v>1.3831478537360891</v>
      </c>
      <c r="S514" s="123">
        <v>184</v>
      </c>
      <c r="T514" s="84">
        <f t="shared" ref="T514:T519" si="382">S514/S$68</f>
        <v>1.719626168224299</v>
      </c>
      <c r="U514" s="79">
        <f t="shared" ref="U514:U519" si="383">Q514+S514</f>
        <v>1054</v>
      </c>
      <c r="V514" s="123">
        <v>6</v>
      </c>
      <c r="W514" s="84">
        <f t="shared" ref="W514:W519" si="384">V514/$V$68</f>
        <v>6</v>
      </c>
      <c r="X514" s="123">
        <v>13</v>
      </c>
      <c r="Y514" s="273"/>
      <c r="Z514" s="114">
        <f t="shared" si="380"/>
        <v>19</v>
      </c>
      <c r="AA514" s="32"/>
      <c r="AB514" s="264">
        <v>-3</v>
      </c>
      <c r="AC514" s="264">
        <v>26</v>
      </c>
      <c r="AD514" s="264">
        <v>32</v>
      </c>
      <c r="AE514" s="264">
        <v>-28</v>
      </c>
      <c r="AF514" s="264">
        <v>-16</v>
      </c>
      <c r="AG514" s="264">
        <v>6</v>
      </c>
    </row>
    <row r="515" spans="2:33" s="257" customFormat="1" ht="15" customHeight="1" x14ac:dyDescent="0.3">
      <c r="B515" s="199">
        <v>44337</v>
      </c>
      <c r="C515" s="272"/>
      <c r="D515" s="272"/>
      <c r="E515" s="41"/>
      <c r="F515" s="41"/>
      <c r="G515" s="272"/>
      <c r="H515" s="127">
        <v>177</v>
      </c>
      <c r="I515" s="122">
        <v>18</v>
      </c>
      <c r="J515" s="123">
        <v>1491</v>
      </c>
      <c r="K515" s="124">
        <v>1.0040404040404041</v>
      </c>
      <c r="L515" s="123">
        <v>121</v>
      </c>
      <c r="M515" s="124">
        <v>0.99180327868852458</v>
      </c>
      <c r="N515" s="125">
        <v>1612</v>
      </c>
      <c r="O515" s="69"/>
      <c r="P515" s="69"/>
      <c r="Q515" s="123">
        <v>656</v>
      </c>
      <c r="R515" s="84">
        <f t="shared" si="381"/>
        <v>1.0429252782193958</v>
      </c>
      <c r="S515" s="123">
        <v>94</v>
      </c>
      <c r="T515" s="84">
        <f t="shared" si="382"/>
        <v>0.87850467289719625</v>
      </c>
      <c r="U515" s="79">
        <f t="shared" si="383"/>
        <v>750</v>
      </c>
      <c r="V515" s="123">
        <v>1</v>
      </c>
      <c r="W515" s="84">
        <f t="shared" si="384"/>
        <v>1</v>
      </c>
      <c r="X515" s="123">
        <v>8</v>
      </c>
      <c r="Y515" s="273"/>
      <c r="Z515" s="114">
        <f t="shared" si="380"/>
        <v>9</v>
      </c>
      <c r="AA515" s="32"/>
      <c r="AB515" s="264">
        <v>-9</v>
      </c>
      <c r="AC515" s="264">
        <v>26</v>
      </c>
      <c r="AD515" s="264">
        <v>16</v>
      </c>
      <c r="AE515" s="264">
        <v>-24</v>
      </c>
      <c r="AF515" s="264">
        <v>-12</v>
      </c>
      <c r="AG515" s="264">
        <v>5</v>
      </c>
    </row>
    <row r="516" spans="2:33" s="257" customFormat="1" ht="15" customHeight="1" x14ac:dyDescent="0.3">
      <c r="B516" s="199">
        <v>44338</v>
      </c>
      <c r="C516" s="272"/>
      <c r="D516" s="272"/>
      <c r="E516" s="41"/>
      <c r="F516" s="41"/>
      <c r="G516" s="272"/>
      <c r="H516" s="127">
        <v>158</v>
      </c>
      <c r="I516" s="122">
        <v>23</v>
      </c>
      <c r="J516" s="123">
        <v>916</v>
      </c>
      <c r="K516" s="124">
        <v>1.0043859649122806</v>
      </c>
      <c r="L516" s="123">
        <v>70</v>
      </c>
      <c r="M516" s="124">
        <v>1.4</v>
      </c>
      <c r="N516" s="125">
        <v>986</v>
      </c>
      <c r="O516" s="69"/>
      <c r="P516" s="69"/>
      <c r="Q516" s="127">
        <v>0</v>
      </c>
      <c r="R516" s="88">
        <f t="shared" si="381"/>
        <v>0</v>
      </c>
      <c r="S516" s="127">
        <v>0</v>
      </c>
      <c r="T516" s="88">
        <f t="shared" si="382"/>
        <v>0</v>
      </c>
      <c r="U516" s="97">
        <f t="shared" si="383"/>
        <v>0</v>
      </c>
      <c r="V516" s="127">
        <v>0</v>
      </c>
      <c r="W516" s="88">
        <f t="shared" si="384"/>
        <v>0</v>
      </c>
      <c r="X516" s="127">
        <v>0</v>
      </c>
      <c r="Y516" s="273"/>
      <c r="Z516" s="114">
        <f t="shared" si="380"/>
        <v>0</v>
      </c>
      <c r="AA516" s="32"/>
      <c r="AB516" s="264">
        <v>-15</v>
      </c>
      <c r="AC516" s="264">
        <v>9</v>
      </c>
      <c r="AD516" s="264">
        <v>16</v>
      </c>
      <c r="AE516" s="264">
        <v>-25</v>
      </c>
      <c r="AF516" s="264">
        <v>-4</v>
      </c>
      <c r="AG516" s="264">
        <v>3</v>
      </c>
    </row>
    <row r="517" spans="2:33" s="257" customFormat="1" ht="15" customHeight="1" x14ac:dyDescent="0.3">
      <c r="B517" s="199">
        <v>44339</v>
      </c>
      <c r="C517" s="272"/>
      <c r="D517" s="272"/>
      <c r="E517" s="41"/>
      <c r="F517" s="41"/>
      <c r="G517" s="272"/>
      <c r="H517" s="127">
        <v>187</v>
      </c>
      <c r="I517" s="122">
        <v>20</v>
      </c>
      <c r="J517" s="123">
        <v>896</v>
      </c>
      <c r="K517" s="124">
        <v>1.005611672278339</v>
      </c>
      <c r="L517" s="123">
        <v>47</v>
      </c>
      <c r="M517" s="124">
        <v>1.4242424242424243</v>
      </c>
      <c r="N517" s="125">
        <v>943</v>
      </c>
      <c r="O517" s="69"/>
      <c r="P517" s="69"/>
      <c r="Q517" s="127">
        <v>0</v>
      </c>
      <c r="R517" s="88">
        <f t="shared" si="381"/>
        <v>0</v>
      </c>
      <c r="S517" s="127">
        <v>0</v>
      </c>
      <c r="T517" s="88">
        <f t="shared" si="382"/>
        <v>0</v>
      </c>
      <c r="U517" s="97">
        <f t="shared" si="383"/>
        <v>0</v>
      </c>
      <c r="V517" s="127">
        <v>0</v>
      </c>
      <c r="W517" s="88">
        <f t="shared" si="384"/>
        <v>0</v>
      </c>
      <c r="X517" s="127">
        <v>0</v>
      </c>
      <c r="Y517" s="273"/>
      <c r="Z517" s="114">
        <f t="shared" si="380"/>
        <v>0</v>
      </c>
      <c r="AA517" s="32"/>
      <c r="AB517" s="264">
        <v>-16</v>
      </c>
      <c r="AC517" s="264">
        <v>2</v>
      </c>
      <c r="AD517" s="264">
        <v>15</v>
      </c>
      <c r="AE517" s="264">
        <v>-28</v>
      </c>
      <c r="AF517" s="264">
        <v>-2</v>
      </c>
      <c r="AG517" s="264">
        <v>2</v>
      </c>
    </row>
    <row r="518" spans="2:33" s="257" customFormat="1" ht="15" customHeight="1" x14ac:dyDescent="0.3">
      <c r="B518" s="199">
        <v>44340</v>
      </c>
      <c r="C518" s="272"/>
      <c r="D518" s="272"/>
      <c r="E518" s="41"/>
      <c r="F518" s="41"/>
      <c r="G518" s="272"/>
      <c r="H518" s="127">
        <v>144</v>
      </c>
      <c r="I518" s="122">
        <v>21</v>
      </c>
      <c r="J518" s="123">
        <v>1487</v>
      </c>
      <c r="K518" s="124">
        <v>1.0047297297297297</v>
      </c>
      <c r="L518" s="123">
        <v>120</v>
      </c>
      <c r="M518" s="124">
        <v>1.1650485436893203</v>
      </c>
      <c r="N518" s="125">
        <v>1607</v>
      </c>
      <c r="O518" s="69"/>
      <c r="P518" s="69"/>
      <c r="Q518" s="123">
        <v>1014</v>
      </c>
      <c r="R518" s="84">
        <f t="shared" si="381"/>
        <v>1.6120826709062004</v>
      </c>
      <c r="S518" s="123">
        <v>132</v>
      </c>
      <c r="T518" s="84">
        <f t="shared" si="382"/>
        <v>1.233644859813084</v>
      </c>
      <c r="U518" s="79">
        <f t="shared" si="383"/>
        <v>1146</v>
      </c>
      <c r="V518" s="123">
        <v>8</v>
      </c>
      <c r="W518" s="84">
        <f t="shared" si="384"/>
        <v>8</v>
      </c>
      <c r="X518" s="123">
        <v>30</v>
      </c>
      <c r="Y518" s="273"/>
      <c r="Z518" s="114">
        <f t="shared" si="380"/>
        <v>38</v>
      </c>
      <c r="AA518" s="32"/>
      <c r="AB518" s="264">
        <v>-9</v>
      </c>
      <c r="AC518" s="264">
        <v>24</v>
      </c>
      <c r="AD518" s="264">
        <v>7</v>
      </c>
      <c r="AE518" s="264">
        <v>-29</v>
      </c>
      <c r="AF518" s="264">
        <v>-14</v>
      </c>
      <c r="AG518" s="264">
        <v>7</v>
      </c>
    </row>
    <row r="519" spans="2:33" s="257" customFormat="1" ht="15" customHeight="1" x14ac:dyDescent="0.3">
      <c r="B519" s="199">
        <v>44341</v>
      </c>
      <c r="C519" s="272"/>
      <c r="D519" s="272"/>
      <c r="E519" s="41"/>
      <c r="F519" s="41"/>
      <c r="G519" s="272"/>
      <c r="H519" s="127">
        <v>95</v>
      </c>
      <c r="I519" s="122">
        <v>18</v>
      </c>
      <c r="J519" s="123">
        <v>1478</v>
      </c>
      <c r="K519" s="124">
        <v>0.99797434166103982</v>
      </c>
      <c r="L519" s="123">
        <v>126</v>
      </c>
      <c r="M519" s="124">
        <v>1.1886792452830188</v>
      </c>
      <c r="N519" s="125">
        <v>1604</v>
      </c>
      <c r="O519" s="69"/>
      <c r="P519" s="69"/>
      <c r="Q519" s="123">
        <v>1160</v>
      </c>
      <c r="R519" s="84">
        <f t="shared" si="381"/>
        <v>1.8441971383147853</v>
      </c>
      <c r="S519" s="123">
        <v>198</v>
      </c>
      <c r="T519" s="84">
        <f t="shared" si="382"/>
        <v>1.8504672897196262</v>
      </c>
      <c r="U519" s="79">
        <f t="shared" si="383"/>
        <v>1358</v>
      </c>
      <c r="V519" s="123">
        <v>1</v>
      </c>
      <c r="W519" s="84">
        <f t="shared" si="384"/>
        <v>1</v>
      </c>
      <c r="X519" s="123">
        <v>28</v>
      </c>
      <c r="Y519" s="273"/>
      <c r="Z519" s="114">
        <f t="shared" si="380"/>
        <v>29</v>
      </c>
      <c r="AA519" s="32"/>
      <c r="AB519" s="264">
        <v>-6</v>
      </c>
      <c r="AC519" s="264">
        <v>25</v>
      </c>
      <c r="AD519" s="264">
        <v>17</v>
      </c>
      <c r="AE519" s="264">
        <v>-26</v>
      </c>
      <c r="AF519" s="264">
        <v>-12</v>
      </c>
      <c r="AG519" s="264">
        <v>6</v>
      </c>
    </row>
    <row r="520" spans="2:33" s="257" customFormat="1" ht="15" customHeight="1" x14ac:dyDescent="0.3">
      <c r="B520" s="199">
        <v>44342</v>
      </c>
      <c r="C520" s="272"/>
      <c r="D520" s="272"/>
      <c r="E520" s="41"/>
      <c r="F520" s="41"/>
      <c r="G520" s="272"/>
      <c r="H520" s="127">
        <v>110</v>
      </c>
      <c r="I520" s="122">
        <v>24</v>
      </c>
      <c r="J520" s="123">
        <v>1488</v>
      </c>
      <c r="K520" s="124">
        <v>1.0047265361242403</v>
      </c>
      <c r="L520" s="123">
        <v>131</v>
      </c>
      <c r="M520" s="124">
        <v>1.1293103448275863</v>
      </c>
      <c r="N520" s="125">
        <v>1619</v>
      </c>
      <c r="O520" s="69"/>
      <c r="P520" s="69"/>
      <c r="Q520" s="123">
        <v>1131</v>
      </c>
      <c r="R520" s="84">
        <f t="shared" ref="R520" si="385">Q520/Q$68</f>
        <v>1.7980922098569156</v>
      </c>
      <c r="S520" s="123">
        <v>151</v>
      </c>
      <c r="T520" s="84">
        <f t="shared" ref="T520" si="386">S520/S$68</f>
        <v>1.4112149532710281</v>
      </c>
      <c r="U520" s="79">
        <f t="shared" ref="U520" si="387">Q520+S520</f>
        <v>1282</v>
      </c>
      <c r="V520" s="123">
        <v>0</v>
      </c>
      <c r="W520" s="84">
        <f t="shared" ref="W520" si="388">V520/$V$68</f>
        <v>0</v>
      </c>
      <c r="X520" s="123">
        <v>25</v>
      </c>
      <c r="Y520" s="273"/>
      <c r="Z520" s="114">
        <f t="shared" si="380"/>
        <v>25</v>
      </c>
      <c r="AA520" s="32"/>
      <c r="AB520" s="264">
        <v>-4</v>
      </c>
      <c r="AC520" s="264">
        <v>24</v>
      </c>
      <c r="AD520" s="264">
        <v>27</v>
      </c>
      <c r="AE520" s="264">
        <v>-24</v>
      </c>
      <c r="AF520" s="264">
        <v>-11</v>
      </c>
      <c r="AG520" s="264">
        <v>5</v>
      </c>
    </row>
    <row r="521" spans="2:33" s="257" customFormat="1" ht="15" customHeight="1" x14ac:dyDescent="0.3">
      <c r="B521" s="199">
        <v>44343</v>
      </c>
      <c r="C521" s="275"/>
      <c r="D521" s="275"/>
      <c r="E521" s="41"/>
      <c r="F521" s="41"/>
      <c r="G521" s="274"/>
      <c r="H521" s="127">
        <v>143</v>
      </c>
      <c r="I521" s="122">
        <v>24</v>
      </c>
      <c r="J521" s="123">
        <v>1412</v>
      </c>
      <c r="K521" s="124">
        <v>0.95469912102772148</v>
      </c>
      <c r="L521" s="123">
        <v>85</v>
      </c>
      <c r="M521" s="124">
        <v>0.79439252336448596</v>
      </c>
      <c r="N521" s="125">
        <v>1497</v>
      </c>
      <c r="O521" s="69"/>
      <c r="P521" s="69"/>
      <c r="Q521" s="123">
        <v>1486</v>
      </c>
      <c r="R521" s="84">
        <f t="shared" ref="R521:R527" si="389">Q521/Q$68</f>
        <v>2.3624801271860094</v>
      </c>
      <c r="S521" s="123">
        <v>144</v>
      </c>
      <c r="T521" s="84">
        <f t="shared" ref="T521:T527" si="390">S521/S$68</f>
        <v>1.3457943925233644</v>
      </c>
      <c r="U521" s="79">
        <f t="shared" ref="U521:U527" si="391">Q521+S521</f>
        <v>1630</v>
      </c>
      <c r="V521" s="123">
        <v>0</v>
      </c>
      <c r="W521" s="84">
        <f t="shared" ref="W521:W527" si="392">V521/$V$68</f>
        <v>0</v>
      </c>
      <c r="X521" s="123">
        <v>9</v>
      </c>
      <c r="Y521" s="273"/>
      <c r="Z521" s="114">
        <f t="shared" ref="Z521:Z527" si="393">V521+X521</f>
        <v>9</v>
      </c>
      <c r="AA521" s="32"/>
      <c r="AB521" s="264">
        <v>-1</v>
      </c>
      <c r="AC521" s="264">
        <v>26</v>
      </c>
      <c r="AD521" s="264">
        <v>29</v>
      </c>
      <c r="AE521" s="264">
        <v>-25</v>
      </c>
      <c r="AF521" s="264">
        <v>-11</v>
      </c>
      <c r="AG521" s="264">
        <v>5</v>
      </c>
    </row>
    <row r="522" spans="2:33" s="257" customFormat="1" ht="15" customHeight="1" x14ac:dyDescent="0.3">
      <c r="B522" s="199">
        <v>44344</v>
      </c>
      <c r="C522" s="275"/>
      <c r="D522" s="275"/>
      <c r="E522" s="41"/>
      <c r="F522" s="41"/>
      <c r="G522" s="274"/>
      <c r="H522" s="127">
        <v>202</v>
      </c>
      <c r="I522" s="122">
        <v>17</v>
      </c>
      <c r="J522" s="123">
        <v>1492</v>
      </c>
      <c r="K522" s="124">
        <v>1.0047138047138047</v>
      </c>
      <c r="L522" s="123">
        <v>123</v>
      </c>
      <c r="M522" s="124">
        <v>1.0081967213114753</v>
      </c>
      <c r="N522" s="125">
        <v>1615</v>
      </c>
      <c r="O522" s="69"/>
      <c r="P522" s="69"/>
      <c r="Q522" s="123">
        <v>1514</v>
      </c>
      <c r="R522" s="84">
        <f t="shared" si="389"/>
        <v>2.4069952305246423</v>
      </c>
      <c r="S522" s="123">
        <v>217</v>
      </c>
      <c r="T522" s="84">
        <f t="shared" si="390"/>
        <v>2.02803738317757</v>
      </c>
      <c r="U522" s="79">
        <f t="shared" si="391"/>
        <v>1731</v>
      </c>
      <c r="V522" s="123">
        <v>0</v>
      </c>
      <c r="W522" s="84">
        <f t="shared" si="392"/>
        <v>0</v>
      </c>
      <c r="X522" s="123">
        <v>3</v>
      </c>
      <c r="Y522" s="273"/>
      <c r="Z522" s="114">
        <f t="shared" si="393"/>
        <v>3</v>
      </c>
      <c r="AA522" s="32"/>
      <c r="AB522" s="264">
        <v>-4</v>
      </c>
      <c r="AC522" s="264">
        <v>29</v>
      </c>
      <c r="AD522" s="264">
        <v>28</v>
      </c>
      <c r="AE522" s="264">
        <v>-20</v>
      </c>
      <c r="AF522" s="264">
        <v>-10</v>
      </c>
      <c r="AG522" s="264">
        <v>4</v>
      </c>
    </row>
    <row r="523" spans="2:33" s="257" customFormat="1" ht="15" customHeight="1" x14ac:dyDescent="0.3">
      <c r="B523" s="199">
        <v>44345</v>
      </c>
      <c r="C523" s="275"/>
      <c r="D523" s="275"/>
      <c r="E523" s="41"/>
      <c r="F523" s="41"/>
      <c r="G523" s="274"/>
      <c r="H523" s="127">
        <v>186</v>
      </c>
      <c r="I523" s="122">
        <v>19</v>
      </c>
      <c r="J523" s="123">
        <v>920</v>
      </c>
      <c r="K523" s="124">
        <v>1.0087719298245614</v>
      </c>
      <c r="L523" s="123">
        <v>75</v>
      </c>
      <c r="M523" s="124">
        <v>1.5</v>
      </c>
      <c r="N523" s="125">
        <v>995</v>
      </c>
      <c r="O523" s="69"/>
      <c r="P523" s="69"/>
      <c r="Q523" s="127">
        <v>0</v>
      </c>
      <c r="R523" s="88">
        <f t="shared" si="389"/>
        <v>0</v>
      </c>
      <c r="S523" s="127">
        <v>0</v>
      </c>
      <c r="T523" s="88">
        <f t="shared" si="390"/>
        <v>0</v>
      </c>
      <c r="U523" s="97">
        <f t="shared" si="391"/>
        <v>0</v>
      </c>
      <c r="V523" s="127">
        <v>0</v>
      </c>
      <c r="W523" s="88">
        <f t="shared" si="392"/>
        <v>0</v>
      </c>
      <c r="X523" s="127">
        <v>0</v>
      </c>
      <c r="Y523" s="273"/>
      <c r="Z523" s="114">
        <f t="shared" si="393"/>
        <v>0</v>
      </c>
      <c r="AA523" s="32"/>
      <c r="AB523" s="264">
        <v>-10</v>
      </c>
      <c r="AC523" s="264">
        <v>13</v>
      </c>
      <c r="AD523" s="264">
        <v>35</v>
      </c>
      <c r="AE523" s="264">
        <v>-17</v>
      </c>
      <c r="AF523" s="264">
        <v>-1</v>
      </c>
      <c r="AG523" s="264">
        <v>2</v>
      </c>
    </row>
    <row r="524" spans="2:33" s="257" customFormat="1" ht="15" customHeight="1" x14ac:dyDescent="0.3">
      <c r="B524" s="199">
        <v>44346</v>
      </c>
      <c r="C524" s="275"/>
      <c r="D524" s="275"/>
      <c r="E524" s="41"/>
      <c r="F524" s="41"/>
      <c r="G524" s="274"/>
      <c r="H524" s="127">
        <v>247</v>
      </c>
      <c r="I524" s="122">
        <v>22</v>
      </c>
      <c r="J524" s="123">
        <v>895</v>
      </c>
      <c r="K524" s="124">
        <v>1.0044893378226711</v>
      </c>
      <c r="L524" s="123">
        <v>43</v>
      </c>
      <c r="M524" s="124">
        <v>1.303030303030303</v>
      </c>
      <c r="N524" s="125">
        <v>938</v>
      </c>
      <c r="O524" s="69"/>
      <c r="P524" s="69"/>
      <c r="Q524" s="127">
        <v>0</v>
      </c>
      <c r="R524" s="88">
        <f t="shared" si="389"/>
        <v>0</v>
      </c>
      <c r="S524" s="127">
        <v>0</v>
      </c>
      <c r="T524" s="88">
        <f t="shared" si="390"/>
        <v>0</v>
      </c>
      <c r="U524" s="97">
        <f t="shared" si="391"/>
        <v>0</v>
      </c>
      <c r="V524" s="127">
        <v>0</v>
      </c>
      <c r="W524" s="88">
        <f t="shared" si="392"/>
        <v>0</v>
      </c>
      <c r="X524" s="127">
        <v>0</v>
      </c>
      <c r="Y524" s="273"/>
      <c r="Z524" s="114">
        <f t="shared" si="393"/>
        <v>0</v>
      </c>
      <c r="AA524" s="32"/>
      <c r="AB524" s="264">
        <v>-12</v>
      </c>
      <c r="AC524" s="264">
        <v>6</v>
      </c>
      <c r="AD524" s="264">
        <v>34</v>
      </c>
      <c r="AE524" s="264">
        <v>-21</v>
      </c>
      <c r="AF524" s="264">
        <v>0</v>
      </c>
      <c r="AG524" s="264">
        <v>1</v>
      </c>
    </row>
    <row r="525" spans="2:33" s="257" customFormat="1" ht="15" customHeight="1" x14ac:dyDescent="0.3">
      <c r="B525" s="199">
        <v>44347</v>
      </c>
      <c r="C525" s="275"/>
      <c r="D525" s="275"/>
      <c r="E525" s="41"/>
      <c r="F525" s="41"/>
      <c r="G525" s="274"/>
      <c r="H525" s="127">
        <v>155</v>
      </c>
      <c r="I525" s="122">
        <v>36</v>
      </c>
      <c r="J525" s="123">
        <v>1479</v>
      </c>
      <c r="K525" s="124">
        <v>0.99932432432432428</v>
      </c>
      <c r="L525" s="123">
        <v>112</v>
      </c>
      <c r="M525" s="124">
        <v>1.087378640776699</v>
      </c>
      <c r="N525" s="125">
        <v>1591</v>
      </c>
      <c r="O525" s="69"/>
      <c r="P525" s="69"/>
      <c r="Q525" s="123">
        <v>1626</v>
      </c>
      <c r="R525" s="84">
        <f t="shared" si="389"/>
        <v>2.5850556438791732</v>
      </c>
      <c r="S525" s="123">
        <v>335</v>
      </c>
      <c r="T525" s="84">
        <f t="shared" si="390"/>
        <v>3.1308411214953269</v>
      </c>
      <c r="U525" s="79">
        <f t="shared" si="391"/>
        <v>1961</v>
      </c>
      <c r="V525" s="123">
        <v>0</v>
      </c>
      <c r="W525" s="84">
        <f t="shared" si="392"/>
        <v>0</v>
      </c>
      <c r="X525" s="123">
        <v>19</v>
      </c>
      <c r="Y525" s="273"/>
      <c r="Z525" s="114">
        <f t="shared" si="393"/>
        <v>19</v>
      </c>
      <c r="AA525" s="32"/>
      <c r="AB525" s="264">
        <v>-1</v>
      </c>
      <c r="AC525" s="264">
        <v>34</v>
      </c>
      <c r="AD525" s="264">
        <v>17</v>
      </c>
      <c r="AE525" s="264">
        <v>-24</v>
      </c>
      <c r="AF525" s="264">
        <v>-11</v>
      </c>
      <c r="AG525" s="264">
        <v>5</v>
      </c>
    </row>
    <row r="526" spans="2:33" s="257" customFormat="1" ht="15" customHeight="1" x14ac:dyDescent="0.3">
      <c r="B526" s="199">
        <v>44348</v>
      </c>
      <c r="C526" s="275"/>
      <c r="D526" s="275"/>
      <c r="E526" s="41"/>
      <c r="F526" s="41"/>
      <c r="G526" s="274"/>
      <c r="H526" s="127">
        <v>138</v>
      </c>
      <c r="I526" s="122">
        <v>31</v>
      </c>
      <c r="J526" s="123">
        <v>1485</v>
      </c>
      <c r="K526" s="124">
        <v>1.0027008777852802</v>
      </c>
      <c r="L526" s="123">
        <v>122</v>
      </c>
      <c r="M526" s="124">
        <v>1.1509433962264151</v>
      </c>
      <c r="N526" s="125">
        <v>1607</v>
      </c>
      <c r="O526" s="69"/>
      <c r="P526" s="69"/>
      <c r="Q526" s="123">
        <v>651</v>
      </c>
      <c r="R526" s="84">
        <f t="shared" si="389"/>
        <v>1.0349761526232115</v>
      </c>
      <c r="S526" s="123">
        <v>73</v>
      </c>
      <c r="T526" s="84">
        <f t="shared" si="390"/>
        <v>0.68224299065420557</v>
      </c>
      <c r="U526" s="79">
        <f t="shared" si="391"/>
        <v>724</v>
      </c>
      <c r="V526" s="123">
        <v>2</v>
      </c>
      <c r="W526" s="84">
        <f t="shared" si="392"/>
        <v>2</v>
      </c>
      <c r="X526" s="123">
        <v>18</v>
      </c>
      <c r="Y526" s="273"/>
      <c r="Z526" s="114">
        <f t="shared" si="393"/>
        <v>20</v>
      </c>
      <c r="AA526" s="32"/>
      <c r="AB526" s="264">
        <v>5</v>
      </c>
      <c r="AC526" s="264">
        <v>36</v>
      </c>
      <c r="AD526" s="264">
        <v>18</v>
      </c>
      <c r="AE526" s="264">
        <v>-20</v>
      </c>
      <c r="AF526" s="264">
        <v>-12</v>
      </c>
      <c r="AG526" s="264">
        <v>5</v>
      </c>
    </row>
    <row r="527" spans="2:33" s="257" customFormat="1" ht="15" customHeight="1" x14ac:dyDescent="0.3">
      <c r="B527" s="199">
        <v>44349</v>
      </c>
      <c r="C527" s="275"/>
      <c r="D527" s="275"/>
      <c r="E527" s="41"/>
      <c r="F527" s="41"/>
      <c r="G527" s="274"/>
      <c r="H527" s="127">
        <v>163</v>
      </c>
      <c r="I527" s="122">
        <v>34</v>
      </c>
      <c r="J527" s="123">
        <v>395</v>
      </c>
      <c r="K527" s="124">
        <v>0.26671168129642131</v>
      </c>
      <c r="L527" s="123">
        <v>38</v>
      </c>
      <c r="M527" s="124">
        <v>0.32758620689655171</v>
      </c>
      <c r="N527" s="125">
        <v>433</v>
      </c>
      <c r="O527" s="69"/>
      <c r="P527" s="69"/>
      <c r="Q527" s="123">
        <v>891</v>
      </c>
      <c r="R527" s="84">
        <f t="shared" si="389"/>
        <v>1.4165341812400636</v>
      </c>
      <c r="S527" s="123">
        <v>51</v>
      </c>
      <c r="T527" s="84">
        <f t="shared" si="390"/>
        <v>0.47663551401869159</v>
      </c>
      <c r="U527" s="79">
        <f t="shared" si="391"/>
        <v>942</v>
      </c>
      <c r="V527" s="123">
        <v>0</v>
      </c>
      <c r="W527" s="84">
        <f t="shared" si="392"/>
        <v>0</v>
      </c>
      <c r="X527" s="123">
        <v>38</v>
      </c>
      <c r="Y527" s="273"/>
      <c r="Z527" s="114">
        <f t="shared" si="393"/>
        <v>38</v>
      </c>
      <c r="AA527" s="32"/>
      <c r="AB527" s="264">
        <v>6</v>
      </c>
      <c r="AC527" s="264">
        <v>35</v>
      </c>
      <c r="AD527" s="264">
        <v>29</v>
      </c>
      <c r="AE527" s="264">
        <v>-17</v>
      </c>
      <c r="AF527" s="264">
        <v>-11</v>
      </c>
      <c r="AG527" s="264">
        <v>3</v>
      </c>
    </row>
    <row r="528" spans="2:33" s="257" customFormat="1" ht="15" customHeight="1" x14ac:dyDescent="0.3">
      <c r="B528" s="199">
        <v>44350</v>
      </c>
      <c r="C528" s="275"/>
      <c r="D528" s="275"/>
      <c r="E528" s="41"/>
      <c r="F528" s="41"/>
      <c r="G528" s="274"/>
      <c r="H528" s="127">
        <v>201</v>
      </c>
      <c r="I528" s="122">
        <v>27</v>
      </c>
      <c r="J528" s="123">
        <v>905</v>
      </c>
      <c r="K528" s="124">
        <v>0.61189993238674778</v>
      </c>
      <c r="L528" s="123">
        <v>65</v>
      </c>
      <c r="M528" s="124">
        <v>0.60747663551401865</v>
      </c>
      <c r="N528" s="125">
        <v>970</v>
      </c>
      <c r="O528" s="69"/>
      <c r="P528" s="69"/>
      <c r="Q528" s="127">
        <v>0</v>
      </c>
      <c r="R528" s="88">
        <f t="shared" ref="R528:R534" si="394">Q528/Q$68</f>
        <v>0</v>
      </c>
      <c r="S528" s="127">
        <v>0</v>
      </c>
      <c r="T528" s="88">
        <f t="shared" ref="T528:T534" si="395">S528/S$68</f>
        <v>0</v>
      </c>
      <c r="U528" s="97">
        <f t="shared" ref="U528:U534" si="396">Q528+S528</f>
        <v>0</v>
      </c>
      <c r="V528" s="127">
        <v>0</v>
      </c>
      <c r="W528" s="88">
        <f t="shared" ref="W528:W534" si="397">V528/$V$68</f>
        <v>0</v>
      </c>
      <c r="X528" s="127">
        <v>0</v>
      </c>
      <c r="Y528" s="273"/>
      <c r="Z528" s="114">
        <f t="shared" ref="Z528:Z534" si="398">V528+X528</f>
        <v>0</v>
      </c>
      <c r="AA528" s="32"/>
      <c r="AB528" s="264">
        <v>-1</v>
      </c>
      <c r="AC528" s="264">
        <v>20</v>
      </c>
      <c r="AD528" s="264">
        <v>84</v>
      </c>
      <c r="AE528" s="264">
        <v>-41</v>
      </c>
      <c r="AF528" s="264">
        <v>-72</v>
      </c>
      <c r="AG528" s="264">
        <v>19</v>
      </c>
    </row>
    <row r="529" spans="2:33" s="257" customFormat="1" ht="15" customHeight="1" x14ac:dyDescent="0.3">
      <c r="B529" s="199">
        <v>44351</v>
      </c>
      <c r="C529" s="276"/>
      <c r="D529" s="276"/>
      <c r="E529" s="41"/>
      <c r="F529" s="41"/>
      <c r="G529" s="276"/>
      <c r="H529" s="127">
        <v>237</v>
      </c>
      <c r="I529" s="122">
        <v>16</v>
      </c>
      <c r="J529" s="123">
        <v>1489</v>
      </c>
      <c r="K529" s="124">
        <v>1.0026936026936026</v>
      </c>
      <c r="L529" s="123">
        <v>120</v>
      </c>
      <c r="M529" s="124">
        <v>0.98360655737704916</v>
      </c>
      <c r="N529" s="125">
        <v>1609</v>
      </c>
      <c r="O529" s="69"/>
      <c r="P529" s="69"/>
      <c r="Q529" s="123">
        <v>638</v>
      </c>
      <c r="R529" s="84">
        <f t="shared" si="394"/>
        <v>1.0143084260731319</v>
      </c>
      <c r="S529" s="123">
        <v>40</v>
      </c>
      <c r="T529" s="84">
        <f t="shared" si="395"/>
        <v>0.37383177570093457</v>
      </c>
      <c r="U529" s="79">
        <f t="shared" si="396"/>
        <v>678</v>
      </c>
      <c r="V529" s="123">
        <v>0</v>
      </c>
      <c r="W529" s="84">
        <f t="shared" si="397"/>
        <v>0</v>
      </c>
      <c r="X529" s="123">
        <v>13</v>
      </c>
      <c r="Y529" s="273"/>
      <c r="Z529" s="114">
        <f t="shared" si="398"/>
        <v>13</v>
      </c>
      <c r="AA529" s="32"/>
      <c r="AB529" s="264">
        <v>-3</v>
      </c>
      <c r="AC529" s="264">
        <v>36</v>
      </c>
      <c r="AD529" s="264">
        <v>42</v>
      </c>
      <c r="AE529" s="264">
        <v>-22</v>
      </c>
      <c r="AF529" s="264">
        <v>-21</v>
      </c>
      <c r="AG529" s="264">
        <v>7</v>
      </c>
    </row>
    <row r="530" spans="2:33" s="257" customFormat="1" ht="15" customHeight="1" x14ac:dyDescent="0.3">
      <c r="B530" s="199">
        <v>44352</v>
      </c>
      <c r="C530" s="276"/>
      <c r="D530" s="276"/>
      <c r="E530" s="41"/>
      <c r="F530" s="41"/>
      <c r="G530" s="276"/>
      <c r="H530" s="127">
        <v>240</v>
      </c>
      <c r="I530" s="122">
        <v>21</v>
      </c>
      <c r="J530" s="123">
        <v>922</v>
      </c>
      <c r="K530" s="124">
        <v>1.0109649122807018</v>
      </c>
      <c r="L530" s="123">
        <v>70</v>
      </c>
      <c r="M530" s="124">
        <v>1.4</v>
      </c>
      <c r="N530" s="125">
        <v>992</v>
      </c>
      <c r="O530" s="69"/>
      <c r="P530" s="69"/>
      <c r="Q530" s="127">
        <v>0</v>
      </c>
      <c r="R530" s="88">
        <f t="shared" si="394"/>
        <v>0</v>
      </c>
      <c r="S530" s="127">
        <v>0</v>
      </c>
      <c r="T530" s="88">
        <f t="shared" si="395"/>
        <v>0</v>
      </c>
      <c r="U530" s="97">
        <f t="shared" si="396"/>
        <v>0</v>
      </c>
      <c r="V530" s="127">
        <v>0</v>
      </c>
      <c r="W530" s="88">
        <f t="shared" si="397"/>
        <v>0</v>
      </c>
      <c r="X530" s="127">
        <v>0</v>
      </c>
      <c r="Y530" s="273"/>
      <c r="Z530" s="114">
        <f t="shared" si="398"/>
        <v>0</v>
      </c>
      <c r="AA530" s="32"/>
      <c r="AB530" s="264">
        <v>-10</v>
      </c>
      <c r="AC530" s="264">
        <v>11</v>
      </c>
      <c r="AD530" s="264">
        <v>51</v>
      </c>
      <c r="AE530" s="264">
        <v>-17</v>
      </c>
      <c r="AF530" s="264">
        <v>-4</v>
      </c>
      <c r="AG530" s="264">
        <v>2</v>
      </c>
    </row>
    <row r="531" spans="2:33" s="257" customFormat="1" ht="15" customHeight="1" x14ac:dyDescent="0.3">
      <c r="B531" s="199">
        <v>44353</v>
      </c>
      <c r="C531" s="276"/>
      <c r="D531" s="276"/>
      <c r="E531" s="41"/>
      <c r="F531" s="41"/>
      <c r="G531" s="276"/>
      <c r="H531" s="127">
        <v>267</v>
      </c>
      <c r="I531" s="122">
        <v>21</v>
      </c>
      <c r="J531" s="123">
        <v>311</v>
      </c>
      <c r="K531" s="124">
        <v>0.3490460157126824</v>
      </c>
      <c r="L531" s="123">
        <v>42</v>
      </c>
      <c r="M531" s="124">
        <v>1.2727272727272727</v>
      </c>
      <c r="N531" s="125">
        <v>353</v>
      </c>
      <c r="O531" s="69"/>
      <c r="P531" s="69"/>
      <c r="Q531" s="127">
        <v>0</v>
      </c>
      <c r="R531" s="88">
        <f t="shared" si="394"/>
        <v>0</v>
      </c>
      <c r="S531" s="127">
        <v>0</v>
      </c>
      <c r="T531" s="88">
        <f t="shared" si="395"/>
        <v>0</v>
      </c>
      <c r="U531" s="97">
        <f t="shared" si="396"/>
        <v>0</v>
      </c>
      <c r="V531" s="127">
        <v>0</v>
      </c>
      <c r="W531" s="88">
        <f t="shared" si="397"/>
        <v>0</v>
      </c>
      <c r="X531" s="127">
        <v>0</v>
      </c>
      <c r="Y531" s="273"/>
      <c r="Z531" s="114">
        <f t="shared" si="398"/>
        <v>0</v>
      </c>
      <c r="AA531" s="32"/>
      <c r="AB531" s="264">
        <v>-13</v>
      </c>
      <c r="AC531" s="264">
        <v>5</v>
      </c>
      <c r="AD531" s="264">
        <v>39</v>
      </c>
      <c r="AE531" s="264">
        <v>-20</v>
      </c>
      <c r="AF531" s="264">
        <v>0</v>
      </c>
      <c r="AG531" s="264">
        <v>0</v>
      </c>
    </row>
    <row r="532" spans="2:33" s="257" customFormat="1" ht="15" customHeight="1" x14ac:dyDescent="0.3">
      <c r="B532" s="199">
        <v>44354</v>
      </c>
      <c r="C532" s="276"/>
      <c r="D532" s="276"/>
      <c r="E532" s="41"/>
      <c r="F532" s="41"/>
      <c r="G532" s="276"/>
      <c r="H532" s="127">
        <v>203</v>
      </c>
      <c r="I532" s="122">
        <v>20</v>
      </c>
      <c r="J532" s="123">
        <v>529</v>
      </c>
      <c r="K532" s="124">
        <v>0.35743243243243245</v>
      </c>
      <c r="L532" s="123">
        <v>109</v>
      </c>
      <c r="M532" s="124">
        <v>1.058252427184466</v>
      </c>
      <c r="N532" s="125">
        <v>638</v>
      </c>
      <c r="O532" s="69"/>
      <c r="P532" s="69"/>
      <c r="Q532" s="123">
        <v>616</v>
      </c>
      <c r="R532" s="84">
        <f t="shared" si="394"/>
        <v>0.97933227344992047</v>
      </c>
      <c r="S532" s="123">
        <v>65</v>
      </c>
      <c r="T532" s="84">
        <f t="shared" si="395"/>
        <v>0.60747663551401865</v>
      </c>
      <c r="U532" s="79">
        <f t="shared" si="396"/>
        <v>681</v>
      </c>
      <c r="V532" s="123">
        <v>0</v>
      </c>
      <c r="W532" s="84">
        <f t="shared" si="397"/>
        <v>0</v>
      </c>
      <c r="X532" s="123">
        <v>20</v>
      </c>
      <c r="Y532" s="273"/>
      <c r="Z532" s="114">
        <f t="shared" si="398"/>
        <v>20</v>
      </c>
      <c r="AA532" s="32"/>
      <c r="AB532" s="264">
        <v>-1</v>
      </c>
      <c r="AC532" s="264">
        <v>32</v>
      </c>
      <c r="AD532" s="264">
        <v>34</v>
      </c>
      <c r="AE532" s="264">
        <v>-25</v>
      </c>
      <c r="AF532" s="264">
        <v>-13</v>
      </c>
      <c r="AG532" s="264">
        <v>5</v>
      </c>
    </row>
    <row r="533" spans="2:33" s="257" customFormat="1" ht="15" customHeight="1" x14ac:dyDescent="0.3">
      <c r="B533" s="199">
        <v>44355</v>
      </c>
      <c r="C533" s="276"/>
      <c r="D533" s="276"/>
      <c r="E533" s="41"/>
      <c r="F533" s="41"/>
      <c r="G533" s="276"/>
      <c r="H533" s="127">
        <v>140</v>
      </c>
      <c r="I533" s="122">
        <v>36</v>
      </c>
      <c r="J533" s="123">
        <v>555</v>
      </c>
      <c r="K533" s="124">
        <v>0.37474679270763001</v>
      </c>
      <c r="L533" s="123">
        <v>124</v>
      </c>
      <c r="M533" s="124">
        <v>1.1698113207547169</v>
      </c>
      <c r="N533" s="125">
        <v>679</v>
      </c>
      <c r="O533" s="69"/>
      <c r="P533" s="69"/>
      <c r="Q533" s="123">
        <v>818</v>
      </c>
      <c r="R533" s="84">
        <f t="shared" si="394"/>
        <v>1.3004769475357711</v>
      </c>
      <c r="S533" s="123">
        <v>70</v>
      </c>
      <c r="T533" s="84">
        <f t="shared" si="395"/>
        <v>0.65420560747663548</v>
      </c>
      <c r="U533" s="79">
        <f t="shared" si="396"/>
        <v>888</v>
      </c>
      <c r="V533" s="123">
        <v>1</v>
      </c>
      <c r="W533" s="84">
        <f t="shared" si="397"/>
        <v>1</v>
      </c>
      <c r="X533" s="123">
        <v>20</v>
      </c>
      <c r="Y533" s="273"/>
      <c r="Z533" s="114">
        <f t="shared" si="398"/>
        <v>21</v>
      </c>
      <c r="AA533" s="32"/>
      <c r="AB533" s="264">
        <v>3</v>
      </c>
      <c r="AC533" s="264">
        <v>35</v>
      </c>
      <c r="AD533" s="264">
        <v>35</v>
      </c>
      <c r="AE533" s="264">
        <v>-23</v>
      </c>
      <c r="AF533" s="264">
        <v>-12</v>
      </c>
      <c r="AG533" s="264">
        <v>5</v>
      </c>
    </row>
    <row r="534" spans="2:33" s="257" customFormat="1" ht="15" customHeight="1" x14ac:dyDescent="0.3">
      <c r="B534" s="199">
        <v>44356</v>
      </c>
      <c r="C534" s="276"/>
      <c r="D534" s="276"/>
      <c r="E534" s="41"/>
      <c r="F534" s="41"/>
      <c r="G534" s="276"/>
      <c r="H534" s="127">
        <v>168</v>
      </c>
      <c r="I534" s="122">
        <v>23</v>
      </c>
      <c r="J534" s="123">
        <v>1484</v>
      </c>
      <c r="K534" s="124">
        <v>1.0020256583389602</v>
      </c>
      <c r="L534" s="123">
        <v>118</v>
      </c>
      <c r="M534" s="124">
        <v>1.0172413793103448</v>
      </c>
      <c r="N534" s="125">
        <v>1602</v>
      </c>
      <c r="O534" s="69"/>
      <c r="P534" s="69"/>
      <c r="Q534" s="123">
        <v>408</v>
      </c>
      <c r="R534" s="84">
        <f t="shared" si="394"/>
        <v>0.64864864864864868</v>
      </c>
      <c r="S534" s="123">
        <v>63</v>
      </c>
      <c r="T534" s="84">
        <f t="shared" si="395"/>
        <v>0.58878504672897192</v>
      </c>
      <c r="U534" s="79">
        <f t="shared" si="396"/>
        <v>471</v>
      </c>
      <c r="V534" s="123">
        <v>3</v>
      </c>
      <c r="W534" s="84">
        <f t="shared" si="397"/>
        <v>3</v>
      </c>
      <c r="X534" s="123">
        <v>29</v>
      </c>
      <c r="Y534" s="273"/>
      <c r="Z534" s="114">
        <f t="shared" si="398"/>
        <v>32</v>
      </c>
      <c r="AA534" s="32"/>
      <c r="AB534" s="264">
        <v>9</v>
      </c>
      <c r="AC534" s="264">
        <v>38</v>
      </c>
      <c r="AD534" s="264">
        <v>55</v>
      </c>
      <c r="AE534" s="264">
        <v>-16</v>
      </c>
      <c r="AF534" s="264">
        <v>-12</v>
      </c>
      <c r="AG534" s="264">
        <v>2</v>
      </c>
    </row>
    <row r="535" spans="2:33" s="257" customFormat="1" ht="15" customHeight="1" x14ac:dyDescent="0.3">
      <c r="B535" s="199">
        <v>44357</v>
      </c>
      <c r="C535" s="276"/>
      <c r="D535" s="276"/>
      <c r="E535" s="41"/>
      <c r="F535" s="41"/>
      <c r="G535" s="270"/>
      <c r="H535" s="127">
        <v>195</v>
      </c>
      <c r="I535" s="122">
        <v>24</v>
      </c>
      <c r="J535" s="123">
        <v>906</v>
      </c>
      <c r="K535" s="124">
        <v>0.61257606490872207</v>
      </c>
      <c r="L535" s="123">
        <v>72</v>
      </c>
      <c r="M535" s="124">
        <v>0.67289719626168221</v>
      </c>
      <c r="N535" s="125">
        <v>978</v>
      </c>
      <c r="O535" s="69"/>
      <c r="P535" s="69"/>
      <c r="Q535" s="127">
        <v>0</v>
      </c>
      <c r="R535" s="88">
        <f t="shared" ref="R535:R541" si="399">Q535/Q$68</f>
        <v>0</v>
      </c>
      <c r="S535" s="127">
        <v>0</v>
      </c>
      <c r="T535" s="88">
        <f t="shared" ref="T535:T541" si="400">S535/S$68</f>
        <v>0</v>
      </c>
      <c r="U535" s="97">
        <f t="shared" ref="U535:U541" si="401">Q535+S535</f>
        <v>0</v>
      </c>
      <c r="V535" s="127">
        <v>0</v>
      </c>
      <c r="W535" s="88">
        <f t="shared" ref="W535:W541" si="402">V535/$V$68</f>
        <v>0</v>
      </c>
      <c r="X535" s="127">
        <v>0</v>
      </c>
      <c r="Y535" s="273"/>
      <c r="Z535" s="114">
        <f t="shared" ref="Z535:Z541" si="403">V535+X535</f>
        <v>0</v>
      </c>
      <c r="AA535" s="32"/>
      <c r="AB535" s="264">
        <v>-4</v>
      </c>
      <c r="AC535" s="264">
        <v>17</v>
      </c>
      <c r="AD535" s="264">
        <v>118</v>
      </c>
      <c r="AE535" s="264">
        <v>-41</v>
      </c>
      <c r="AF535" s="264">
        <v>-71</v>
      </c>
      <c r="AG535" s="264">
        <v>17</v>
      </c>
    </row>
    <row r="536" spans="2:33" s="257" customFormat="1" ht="15" customHeight="1" x14ac:dyDescent="0.3">
      <c r="B536" s="199">
        <v>44358</v>
      </c>
      <c r="C536" s="277"/>
      <c r="D536" s="277"/>
      <c r="E536" s="41"/>
      <c r="F536" s="41"/>
      <c r="G536" s="277"/>
      <c r="H536" s="127">
        <v>235</v>
      </c>
      <c r="I536" s="122">
        <v>18</v>
      </c>
      <c r="J536" s="123">
        <v>1489</v>
      </c>
      <c r="K536" s="124">
        <v>1.0026936026936026</v>
      </c>
      <c r="L536" s="123">
        <v>112</v>
      </c>
      <c r="M536" s="124">
        <v>0.91803278688524592</v>
      </c>
      <c r="N536" s="125">
        <v>1601</v>
      </c>
      <c r="O536" s="69"/>
      <c r="P536" s="69"/>
      <c r="Q536" s="123">
        <v>302</v>
      </c>
      <c r="R536" s="84">
        <f t="shared" si="399"/>
        <v>0.48012718600953896</v>
      </c>
      <c r="S536" s="123">
        <v>28</v>
      </c>
      <c r="T536" s="84">
        <f t="shared" si="400"/>
        <v>0.26168224299065418</v>
      </c>
      <c r="U536" s="79">
        <f t="shared" si="401"/>
        <v>330</v>
      </c>
      <c r="V536" s="123">
        <v>0</v>
      </c>
      <c r="W536" s="84">
        <f t="shared" si="402"/>
        <v>0</v>
      </c>
      <c r="X536" s="123">
        <v>7</v>
      </c>
      <c r="Y536" s="273"/>
      <c r="Z536" s="114">
        <f t="shared" si="403"/>
        <v>7</v>
      </c>
      <c r="AA536" s="32"/>
      <c r="AB536" s="264">
        <v>-4</v>
      </c>
      <c r="AC536" s="264">
        <v>36</v>
      </c>
      <c r="AD536" s="264">
        <v>52</v>
      </c>
      <c r="AE536" s="264">
        <v>-25</v>
      </c>
      <c r="AF536" s="264">
        <v>-24</v>
      </c>
      <c r="AG536" s="264">
        <v>7</v>
      </c>
    </row>
    <row r="537" spans="2:33" s="257" customFormat="1" ht="15" customHeight="1" x14ac:dyDescent="0.3">
      <c r="B537" s="199">
        <v>44359</v>
      </c>
      <c r="C537" s="277"/>
      <c r="D537" s="277"/>
      <c r="E537" s="41"/>
      <c r="F537" s="41"/>
      <c r="G537" s="277"/>
      <c r="H537" s="127">
        <v>219</v>
      </c>
      <c r="I537" s="122">
        <v>25</v>
      </c>
      <c r="J537" s="123">
        <v>921</v>
      </c>
      <c r="K537" s="124">
        <v>1.0098684210526316</v>
      </c>
      <c r="L537" s="123">
        <v>65</v>
      </c>
      <c r="M537" s="124">
        <v>1.3</v>
      </c>
      <c r="N537" s="125">
        <v>986</v>
      </c>
      <c r="O537" s="69"/>
      <c r="P537" s="69"/>
      <c r="Q537" s="127">
        <v>0</v>
      </c>
      <c r="R537" s="88">
        <f t="shared" si="399"/>
        <v>0</v>
      </c>
      <c r="S537" s="127">
        <v>0</v>
      </c>
      <c r="T537" s="88">
        <f t="shared" si="400"/>
        <v>0</v>
      </c>
      <c r="U537" s="97">
        <f t="shared" si="401"/>
        <v>0</v>
      </c>
      <c r="V537" s="127">
        <v>0</v>
      </c>
      <c r="W537" s="88">
        <f t="shared" si="402"/>
        <v>0</v>
      </c>
      <c r="X537" s="127">
        <v>0</v>
      </c>
      <c r="Y537" s="273"/>
      <c r="Z537" s="114">
        <f t="shared" si="403"/>
        <v>0</v>
      </c>
      <c r="AA537" s="32"/>
      <c r="AB537" s="264">
        <v>-13</v>
      </c>
      <c r="AC537" s="264">
        <v>12</v>
      </c>
      <c r="AD537" s="264">
        <v>46</v>
      </c>
      <c r="AE537" s="264">
        <v>-20</v>
      </c>
      <c r="AF537" s="264">
        <v>-6</v>
      </c>
      <c r="AG537" s="264">
        <v>2</v>
      </c>
    </row>
    <row r="538" spans="2:33" s="257" customFormat="1" ht="15" customHeight="1" x14ac:dyDescent="0.3">
      <c r="B538" s="199">
        <v>44360</v>
      </c>
      <c r="C538" s="277"/>
      <c r="D538" s="277"/>
      <c r="E538" s="41"/>
      <c r="F538" s="41"/>
      <c r="G538" s="277"/>
      <c r="H538" s="127">
        <v>251</v>
      </c>
      <c r="I538" s="122">
        <v>17</v>
      </c>
      <c r="J538" s="123">
        <v>900</v>
      </c>
      <c r="K538" s="124">
        <v>1.0101010101010102</v>
      </c>
      <c r="L538" s="123">
        <v>42</v>
      </c>
      <c r="M538" s="124">
        <v>1.2727272727272727</v>
      </c>
      <c r="N538" s="125">
        <v>942</v>
      </c>
      <c r="O538" s="69"/>
      <c r="P538" s="69"/>
      <c r="Q538" s="127">
        <v>0</v>
      </c>
      <c r="R538" s="88">
        <f t="shared" si="399"/>
        <v>0</v>
      </c>
      <c r="S538" s="127">
        <v>0</v>
      </c>
      <c r="T538" s="88">
        <f t="shared" si="400"/>
        <v>0</v>
      </c>
      <c r="U538" s="97">
        <f t="shared" si="401"/>
        <v>0</v>
      </c>
      <c r="V538" s="127">
        <v>0</v>
      </c>
      <c r="W538" s="88">
        <f t="shared" si="402"/>
        <v>0</v>
      </c>
      <c r="X538" s="127">
        <v>0</v>
      </c>
      <c r="Y538" s="273"/>
      <c r="Z538" s="114">
        <f t="shared" si="403"/>
        <v>0</v>
      </c>
      <c r="AA538" s="32"/>
      <c r="AB538" s="264">
        <v>-16</v>
      </c>
      <c r="AC538" s="264">
        <v>4</v>
      </c>
      <c r="AD538" s="264">
        <v>30</v>
      </c>
      <c r="AE538" s="264">
        <v>-21</v>
      </c>
      <c r="AF538" s="264">
        <v>0</v>
      </c>
      <c r="AG538" s="264">
        <v>-1</v>
      </c>
    </row>
    <row r="539" spans="2:33" s="257" customFormat="1" ht="15" customHeight="1" x14ac:dyDescent="0.3">
      <c r="B539" s="199">
        <v>44361</v>
      </c>
      <c r="C539" s="277"/>
      <c r="D539" s="277"/>
      <c r="E539" s="41"/>
      <c r="F539" s="41"/>
      <c r="G539" s="277"/>
      <c r="H539" s="127">
        <v>206</v>
      </c>
      <c r="I539" s="122">
        <v>24</v>
      </c>
      <c r="J539" s="123">
        <v>1495</v>
      </c>
      <c r="K539" s="124">
        <v>1.0101351351351351</v>
      </c>
      <c r="L539" s="123">
        <v>109</v>
      </c>
      <c r="M539" s="124">
        <v>1.058252427184466</v>
      </c>
      <c r="N539" s="125">
        <v>1604</v>
      </c>
      <c r="O539" s="69"/>
      <c r="P539" s="69"/>
      <c r="Q539" s="123">
        <v>635</v>
      </c>
      <c r="R539" s="84">
        <f t="shared" si="399"/>
        <v>1.0095389507154213</v>
      </c>
      <c r="S539" s="123">
        <v>61</v>
      </c>
      <c r="T539" s="84">
        <f t="shared" si="400"/>
        <v>0.57009345794392519</v>
      </c>
      <c r="U539" s="79">
        <f t="shared" si="401"/>
        <v>696</v>
      </c>
      <c r="V539" s="123">
        <v>20</v>
      </c>
      <c r="W539" s="84">
        <f t="shared" si="402"/>
        <v>20</v>
      </c>
      <c r="X539" s="123">
        <v>10</v>
      </c>
      <c r="Y539" s="273"/>
      <c r="Z539" s="114">
        <f t="shared" si="403"/>
        <v>30</v>
      </c>
      <c r="AA539" s="32"/>
      <c r="AB539" s="264">
        <v>-3</v>
      </c>
      <c r="AC539" s="264">
        <v>28</v>
      </c>
      <c r="AD539" s="264">
        <v>31</v>
      </c>
      <c r="AE539" s="264">
        <v>-23</v>
      </c>
      <c r="AF539" s="264">
        <v>-11</v>
      </c>
      <c r="AG539" s="264">
        <v>5</v>
      </c>
    </row>
    <row r="540" spans="2:33" s="257" customFormat="1" ht="15" customHeight="1" x14ac:dyDescent="0.3">
      <c r="B540" s="199">
        <v>44362</v>
      </c>
      <c r="C540" s="277"/>
      <c r="D540" s="277"/>
      <c r="E540" s="41"/>
      <c r="F540" s="41"/>
      <c r="G540" s="277"/>
      <c r="H540" s="127">
        <v>145</v>
      </c>
      <c r="I540" s="122">
        <v>27</v>
      </c>
      <c r="J540" s="123">
        <v>1498</v>
      </c>
      <c r="K540" s="124">
        <v>1.0114787305874409</v>
      </c>
      <c r="L540" s="123">
        <v>130</v>
      </c>
      <c r="M540" s="124">
        <v>1.2264150943396226</v>
      </c>
      <c r="N540" s="125">
        <v>1628</v>
      </c>
      <c r="O540" s="69"/>
      <c r="P540" s="69"/>
      <c r="Q540" s="123">
        <v>746</v>
      </c>
      <c r="R540" s="84">
        <f t="shared" si="399"/>
        <v>1.1860095389507155</v>
      </c>
      <c r="S540" s="123">
        <v>95</v>
      </c>
      <c r="T540" s="84">
        <f t="shared" si="400"/>
        <v>0.88785046728971961</v>
      </c>
      <c r="U540" s="79">
        <f t="shared" si="401"/>
        <v>841</v>
      </c>
      <c r="V540" s="123">
        <v>0</v>
      </c>
      <c r="W540" s="84">
        <f t="shared" si="402"/>
        <v>0</v>
      </c>
      <c r="X540" s="123">
        <v>27</v>
      </c>
      <c r="Y540" s="273"/>
      <c r="Z540" s="114">
        <f t="shared" si="403"/>
        <v>27</v>
      </c>
      <c r="AA540" s="32"/>
      <c r="AB540" s="264">
        <v>-5</v>
      </c>
      <c r="AC540" s="264">
        <v>22</v>
      </c>
      <c r="AD540" s="264">
        <v>18</v>
      </c>
      <c r="AE540" s="264">
        <v>-24</v>
      </c>
      <c r="AF540" s="264">
        <v>-11</v>
      </c>
      <c r="AG540" s="264">
        <v>6</v>
      </c>
    </row>
    <row r="541" spans="2:33" s="257" customFormat="1" ht="15" customHeight="1" x14ac:dyDescent="0.3">
      <c r="B541" s="199">
        <v>44363</v>
      </c>
      <c r="C541" s="277"/>
      <c r="D541" s="277"/>
      <c r="E541" s="41"/>
      <c r="F541" s="41"/>
      <c r="G541" s="277"/>
      <c r="H541" s="127">
        <v>197</v>
      </c>
      <c r="I541" s="278">
        <v>30</v>
      </c>
      <c r="J541" s="123">
        <v>1481</v>
      </c>
      <c r="K541" s="124">
        <v>1</v>
      </c>
      <c r="L541" s="123">
        <v>132</v>
      </c>
      <c r="M541" s="124">
        <v>1.1379310344827587</v>
      </c>
      <c r="N541" s="125">
        <v>1613</v>
      </c>
      <c r="O541" s="69"/>
      <c r="P541" s="69"/>
      <c r="Q541" s="123">
        <v>1013</v>
      </c>
      <c r="R541" s="84">
        <f t="shared" si="399"/>
        <v>1.6104928457869634</v>
      </c>
      <c r="S541" s="123">
        <v>105</v>
      </c>
      <c r="T541" s="84">
        <f t="shared" si="400"/>
        <v>0.98130841121495327</v>
      </c>
      <c r="U541" s="79">
        <f t="shared" si="401"/>
        <v>1118</v>
      </c>
      <c r="V541" s="123">
        <v>0</v>
      </c>
      <c r="W541" s="84">
        <f t="shared" si="402"/>
        <v>0</v>
      </c>
      <c r="X541" s="123">
        <v>18</v>
      </c>
      <c r="Y541" s="273"/>
      <c r="Z541" s="114">
        <f t="shared" si="403"/>
        <v>18</v>
      </c>
      <c r="AA541" s="32"/>
      <c r="AB541" s="264">
        <v>-1</v>
      </c>
      <c r="AC541" s="264">
        <v>29</v>
      </c>
      <c r="AD541" s="264">
        <v>27</v>
      </c>
      <c r="AE541" s="264">
        <v>-21</v>
      </c>
      <c r="AF541" s="264">
        <v>-11</v>
      </c>
      <c r="AG541" s="264">
        <v>5</v>
      </c>
    </row>
    <row r="542" spans="2:33" s="257" customFormat="1" ht="15" customHeight="1" x14ac:dyDescent="0.3">
      <c r="B542" s="199">
        <v>44364</v>
      </c>
      <c r="C542" s="279"/>
      <c r="D542" s="279"/>
      <c r="E542" s="41"/>
      <c r="F542" s="41"/>
      <c r="G542" s="279"/>
      <c r="H542" s="127">
        <v>209</v>
      </c>
      <c r="I542" s="278">
        <v>29</v>
      </c>
      <c r="J542" s="123">
        <v>1494</v>
      </c>
      <c r="K542" s="124">
        <v>1.0101419878296145</v>
      </c>
      <c r="L542" s="123">
        <v>114</v>
      </c>
      <c r="M542" s="124">
        <v>1.0654205607476634</v>
      </c>
      <c r="N542" s="125">
        <v>1608</v>
      </c>
      <c r="O542" s="69"/>
      <c r="P542" s="69"/>
      <c r="Q542" s="123">
        <v>772</v>
      </c>
      <c r="R542" s="84">
        <f t="shared" ref="R542:R547" si="404">Q542/Q$68</f>
        <v>1.2273449920508743</v>
      </c>
      <c r="S542" s="123">
        <v>135</v>
      </c>
      <c r="T542" s="84">
        <f t="shared" ref="T542:T547" si="405">S542/S$68</f>
        <v>1.2616822429906542</v>
      </c>
      <c r="U542" s="79">
        <f t="shared" ref="U542:U547" si="406">Q542+S542</f>
        <v>907</v>
      </c>
      <c r="V542" s="123">
        <v>0</v>
      </c>
      <c r="W542" s="84">
        <f t="shared" ref="W542:W547" si="407">V542/$V$68</f>
        <v>0</v>
      </c>
      <c r="X542" s="123">
        <v>10</v>
      </c>
      <c r="Y542" s="273"/>
      <c r="Z542" s="114">
        <f t="shared" ref="Z542:Z547" si="408">V542+X542</f>
        <v>10</v>
      </c>
      <c r="AA542" s="32"/>
      <c r="AB542" s="264">
        <v>-4</v>
      </c>
      <c r="AC542" s="264">
        <v>25</v>
      </c>
      <c r="AD542" s="264">
        <v>9</v>
      </c>
      <c r="AE542" s="264">
        <v>-25</v>
      </c>
      <c r="AF542" s="264">
        <v>-13</v>
      </c>
      <c r="AG542" s="264">
        <v>6</v>
      </c>
    </row>
    <row r="543" spans="2:33" s="257" customFormat="1" ht="15" customHeight="1" x14ac:dyDescent="0.3">
      <c r="B543" s="199">
        <v>44365</v>
      </c>
      <c r="C543" s="279"/>
      <c r="D543" s="279"/>
      <c r="E543" s="41"/>
      <c r="F543" s="41"/>
      <c r="G543" s="279"/>
      <c r="H543" s="127">
        <v>263</v>
      </c>
      <c r="I543" s="278">
        <v>16</v>
      </c>
      <c r="J543" s="123">
        <v>1495</v>
      </c>
      <c r="K543" s="124">
        <v>1.0067340067340067</v>
      </c>
      <c r="L543" s="123">
        <v>126</v>
      </c>
      <c r="M543" s="124">
        <v>1.0327868852459017</v>
      </c>
      <c r="N543" s="125">
        <v>1621</v>
      </c>
      <c r="O543" s="69"/>
      <c r="P543" s="69"/>
      <c r="Q543" s="123">
        <v>648</v>
      </c>
      <c r="R543" s="84">
        <f t="shared" si="404"/>
        <v>1.0302066772655007</v>
      </c>
      <c r="S543" s="123">
        <v>85</v>
      </c>
      <c r="T543" s="84">
        <f t="shared" si="405"/>
        <v>0.79439252336448596</v>
      </c>
      <c r="U543" s="79">
        <f t="shared" si="406"/>
        <v>733</v>
      </c>
      <c r="V543" s="123">
        <v>0</v>
      </c>
      <c r="W543" s="84">
        <f t="shared" si="407"/>
        <v>0</v>
      </c>
      <c r="X543" s="123">
        <v>15</v>
      </c>
      <c r="Y543" s="273"/>
      <c r="Z543" s="114">
        <f t="shared" si="408"/>
        <v>15</v>
      </c>
      <c r="AA543" s="32"/>
      <c r="AB543" s="264">
        <v>-9</v>
      </c>
      <c r="AC543" s="264">
        <v>24</v>
      </c>
      <c r="AD543" s="264">
        <v>8</v>
      </c>
      <c r="AE543" s="264">
        <v>-25</v>
      </c>
      <c r="AF543" s="264">
        <v>-13</v>
      </c>
      <c r="AG543" s="264">
        <v>6</v>
      </c>
    </row>
    <row r="544" spans="2:33" s="257" customFormat="1" ht="15" customHeight="1" x14ac:dyDescent="0.3">
      <c r="B544" s="199">
        <v>44366</v>
      </c>
      <c r="C544" s="279"/>
      <c r="D544" s="279"/>
      <c r="E544" s="41"/>
      <c r="F544" s="41"/>
      <c r="G544" s="279"/>
      <c r="H544" s="127">
        <v>245</v>
      </c>
      <c r="I544" s="278">
        <v>24</v>
      </c>
      <c r="J544" s="123">
        <v>926</v>
      </c>
      <c r="K544" s="124">
        <v>1.0153508771929824</v>
      </c>
      <c r="L544" s="123">
        <v>75</v>
      </c>
      <c r="M544" s="124">
        <v>1.5</v>
      </c>
      <c r="N544" s="125">
        <v>1001</v>
      </c>
      <c r="O544" s="69"/>
      <c r="P544" s="69"/>
      <c r="Q544" s="127">
        <v>0</v>
      </c>
      <c r="R544" s="88">
        <f t="shared" si="404"/>
        <v>0</v>
      </c>
      <c r="S544" s="127">
        <v>0</v>
      </c>
      <c r="T544" s="88">
        <f t="shared" si="405"/>
        <v>0</v>
      </c>
      <c r="U544" s="97">
        <f t="shared" si="406"/>
        <v>0</v>
      </c>
      <c r="V544" s="127">
        <v>0</v>
      </c>
      <c r="W544" s="88">
        <f t="shared" si="407"/>
        <v>0</v>
      </c>
      <c r="X544" s="127">
        <v>0</v>
      </c>
      <c r="Y544" s="128"/>
      <c r="Z544" s="98">
        <f t="shared" si="408"/>
        <v>0</v>
      </c>
      <c r="AA544" s="32"/>
      <c r="AB544" s="264">
        <v>-18</v>
      </c>
      <c r="AC544" s="264">
        <v>10</v>
      </c>
      <c r="AD544" s="264">
        <v>-1</v>
      </c>
      <c r="AE544" s="264">
        <v>-27</v>
      </c>
      <c r="AF544" s="264">
        <v>-2</v>
      </c>
      <c r="AG544" s="264">
        <v>4</v>
      </c>
    </row>
    <row r="545" spans="2:33" s="257" customFormat="1" ht="15" customHeight="1" x14ac:dyDescent="0.3">
      <c r="B545" s="199">
        <v>44367</v>
      </c>
      <c r="C545" s="279"/>
      <c r="D545" s="279"/>
      <c r="E545" s="41"/>
      <c r="F545" s="41"/>
      <c r="G545" s="279"/>
      <c r="H545" s="127">
        <v>273</v>
      </c>
      <c r="I545" s="278">
        <v>17</v>
      </c>
      <c r="J545" s="123">
        <v>899</v>
      </c>
      <c r="K545" s="124">
        <v>1.0089786756453423</v>
      </c>
      <c r="L545" s="123">
        <v>43</v>
      </c>
      <c r="M545" s="124">
        <v>1.303030303030303</v>
      </c>
      <c r="N545" s="125">
        <v>942</v>
      </c>
      <c r="O545" s="69"/>
      <c r="P545" s="69"/>
      <c r="Q545" s="127">
        <v>0</v>
      </c>
      <c r="R545" s="88">
        <f t="shared" si="404"/>
        <v>0</v>
      </c>
      <c r="S545" s="127">
        <v>0</v>
      </c>
      <c r="T545" s="88">
        <f t="shared" si="405"/>
        <v>0</v>
      </c>
      <c r="U545" s="97">
        <f t="shared" si="406"/>
        <v>0</v>
      </c>
      <c r="V545" s="127">
        <v>0</v>
      </c>
      <c r="W545" s="88">
        <f t="shared" si="407"/>
        <v>0</v>
      </c>
      <c r="X545" s="127">
        <v>0</v>
      </c>
      <c r="Y545" s="128"/>
      <c r="Z545" s="98">
        <f t="shared" si="408"/>
        <v>0</v>
      </c>
      <c r="AA545" s="32"/>
      <c r="AB545" s="264">
        <v>-20</v>
      </c>
      <c r="AC545" s="264">
        <v>3</v>
      </c>
      <c r="AD545" s="264">
        <v>-15</v>
      </c>
      <c r="AE545" s="264">
        <v>-30</v>
      </c>
      <c r="AF545" s="264">
        <v>-3</v>
      </c>
      <c r="AG545" s="264">
        <v>6</v>
      </c>
    </row>
    <row r="546" spans="2:33" s="257" customFormat="1" ht="15" customHeight="1" x14ac:dyDescent="0.3">
      <c r="B546" s="199">
        <v>44368</v>
      </c>
      <c r="C546" s="279"/>
      <c r="D546" s="279"/>
      <c r="E546" s="41"/>
      <c r="F546" s="41"/>
      <c r="G546" s="279"/>
      <c r="H546" s="127">
        <v>222</v>
      </c>
      <c r="I546" s="278">
        <v>19</v>
      </c>
      <c r="J546" s="123">
        <v>1491</v>
      </c>
      <c r="K546" s="124">
        <v>1.0074324324324324</v>
      </c>
      <c r="L546" s="123">
        <v>116</v>
      </c>
      <c r="M546" s="124">
        <v>1.1262135922330097</v>
      </c>
      <c r="N546" s="125">
        <v>1607</v>
      </c>
      <c r="O546" s="69"/>
      <c r="P546" s="69"/>
      <c r="Q546" s="123">
        <v>902</v>
      </c>
      <c r="R546" s="84">
        <f t="shared" si="404"/>
        <v>1.4340222575516692</v>
      </c>
      <c r="S546" s="123">
        <v>140</v>
      </c>
      <c r="T546" s="84">
        <f t="shared" si="405"/>
        <v>1.308411214953271</v>
      </c>
      <c r="U546" s="79">
        <f t="shared" si="406"/>
        <v>1042</v>
      </c>
      <c r="V546" s="123">
        <v>0</v>
      </c>
      <c r="W546" s="84">
        <f t="shared" si="407"/>
        <v>0</v>
      </c>
      <c r="X546" s="123">
        <v>14</v>
      </c>
      <c r="Y546" s="273"/>
      <c r="Z546" s="114">
        <f t="shared" si="408"/>
        <v>14</v>
      </c>
      <c r="AA546" s="32"/>
      <c r="AB546" s="264">
        <v>-5</v>
      </c>
      <c r="AC546" s="264">
        <v>25</v>
      </c>
      <c r="AD546" s="264">
        <v>19</v>
      </c>
      <c r="AE546" s="264">
        <v>-26</v>
      </c>
      <c r="AF546" s="264">
        <v>-16</v>
      </c>
      <c r="AG546" s="264">
        <v>7</v>
      </c>
    </row>
    <row r="547" spans="2:33" s="257" customFormat="1" ht="15" customHeight="1" x14ac:dyDescent="0.3">
      <c r="B547" s="199">
        <v>44369</v>
      </c>
      <c r="C547" s="279"/>
      <c r="D547" s="279"/>
      <c r="E547" s="41"/>
      <c r="F547" s="41"/>
      <c r="G547" s="279"/>
      <c r="H547" s="127">
        <v>161</v>
      </c>
      <c r="I547" s="278">
        <v>27</v>
      </c>
      <c r="J547" s="123">
        <v>1497</v>
      </c>
      <c r="K547" s="124">
        <v>1.0108035111411209</v>
      </c>
      <c r="L547" s="123">
        <v>128</v>
      </c>
      <c r="M547" s="124">
        <v>1.2075471698113207</v>
      </c>
      <c r="N547" s="125">
        <v>1625</v>
      </c>
      <c r="O547" s="69"/>
      <c r="P547" s="69"/>
      <c r="Q547" s="123">
        <v>1334</v>
      </c>
      <c r="R547" s="84">
        <f t="shared" si="404"/>
        <v>2.120826709062003</v>
      </c>
      <c r="S547" s="123">
        <v>167</v>
      </c>
      <c r="T547" s="84">
        <f t="shared" si="405"/>
        <v>1.5607476635514019</v>
      </c>
      <c r="U547" s="79">
        <f t="shared" si="406"/>
        <v>1501</v>
      </c>
      <c r="V547" s="123">
        <v>1</v>
      </c>
      <c r="W547" s="84">
        <f t="shared" si="407"/>
        <v>1</v>
      </c>
      <c r="X547" s="123">
        <v>16</v>
      </c>
      <c r="Y547" s="273"/>
      <c r="Z547" s="114">
        <f t="shared" si="408"/>
        <v>17</v>
      </c>
      <c r="AA547" s="32"/>
      <c r="AB547" s="264">
        <v>-2</v>
      </c>
      <c r="AC547" s="264">
        <v>28</v>
      </c>
      <c r="AD547" s="264">
        <v>25</v>
      </c>
      <c r="AE547" s="264">
        <v>-24</v>
      </c>
      <c r="AF547" s="264">
        <v>-16</v>
      </c>
      <c r="AG547" s="264">
        <v>6</v>
      </c>
    </row>
    <row r="548" spans="2:33" s="257" customFormat="1" ht="15" customHeight="1" x14ac:dyDescent="0.3">
      <c r="B548" s="199">
        <v>44370</v>
      </c>
      <c r="C548" s="279"/>
      <c r="D548" s="279"/>
      <c r="E548" s="41"/>
      <c r="F548" s="41"/>
      <c r="G548" s="208"/>
      <c r="H548" s="127">
        <v>203</v>
      </c>
      <c r="I548" s="278">
        <v>30</v>
      </c>
      <c r="J548" s="123">
        <v>1496</v>
      </c>
      <c r="K548" s="124">
        <v>1.0101282916948009</v>
      </c>
      <c r="L548" s="123">
        <v>131</v>
      </c>
      <c r="M548" s="124">
        <v>1.1293103448275863</v>
      </c>
      <c r="N548" s="125">
        <v>1627</v>
      </c>
      <c r="O548" s="69"/>
      <c r="P548" s="69"/>
      <c r="Q548" s="123">
        <v>1094</v>
      </c>
      <c r="R548" s="84">
        <f t="shared" ref="R548" si="409">Q548/Q$68</f>
        <v>1.7392686804451509</v>
      </c>
      <c r="S548" s="123">
        <v>187</v>
      </c>
      <c r="T548" s="84">
        <f t="shared" ref="T548" si="410">S548/S$68</f>
        <v>1.7476635514018692</v>
      </c>
      <c r="U548" s="79">
        <f t="shared" ref="U548" si="411">Q548+S548</f>
        <v>1281</v>
      </c>
      <c r="V548" s="123">
        <v>5</v>
      </c>
      <c r="W548" s="84">
        <f t="shared" ref="W548" si="412">V548/$V$68</f>
        <v>5</v>
      </c>
      <c r="X548" s="123">
        <v>22</v>
      </c>
      <c r="Y548" s="273"/>
      <c r="Z548" s="114">
        <f t="shared" ref="Z548" si="413">V548+X548</f>
        <v>27</v>
      </c>
      <c r="AA548" s="208"/>
      <c r="AB548" s="264">
        <v>-1</v>
      </c>
      <c r="AC548" s="264">
        <v>30</v>
      </c>
      <c r="AD548" s="264">
        <v>42</v>
      </c>
      <c r="AE548" s="264">
        <v>-22</v>
      </c>
      <c r="AF548" s="264">
        <v>-16</v>
      </c>
      <c r="AG548" s="264">
        <v>4</v>
      </c>
    </row>
    <row r="549" spans="2:33" s="257" customFormat="1" ht="15" customHeight="1" x14ac:dyDescent="0.3">
      <c r="B549" s="199">
        <v>44371</v>
      </c>
      <c r="C549" s="280"/>
      <c r="D549" s="280"/>
      <c r="E549" s="41"/>
      <c r="F549" s="41"/>
      <c r="G549" s="208"/>
      <c r="H549" s="127">
        <v>226</v>
      </c>
      <c r="I549" s="278">
        <v>30</v>
      </c>
      <c r="J549" s="123">
        <v>1400</v>
      </c>
      <c r="K549" s="124">
        <v>0.94658553076402974</v>
      </c>
      <c r="L549" s="123">
        <v>103</v>
      </c>
      <c r="M549" s="124">
        <v>0.96261682242990654</v>
      </c>
      <c r="N549" s="125">
        <v>1503</v>
      </c>
      <c r="O549" s="69"/>
      <c r="P549" s="69"/>
      <c r="Q549" s="123">
        <v>636</v>
      </c>
      <c r="R549" s="84">
        <f t="shared" ref="R549:R554" si="414">Q549/Q$68</f>
        <v>1.0111287758346581</v>
      </c>
      <c r="S549" s="123">
        <v>134</v>
      </c>
      <c r="T549" s="84">
        <f t="shared" ref="T549:T554" si="415">S549/S$68</f>
        <v>1.2523364485981308</v>
      </c>
      <c r="U549" s="79">
        <f t="shared" ref="U549:U554" si="416">Q549+S549</f>
        <v>770</v>
      </c>
      <c r="V549" s="123">
        <v>0</v>
      </c>
      <c r="W549" s="84">
        <f t="shared" ref="W549:W554" si="417">V549/$V$68</f>
        <v>0</v>
      </c>
      <c r="X549" s="123">
        <v>16</v>
      </c>
      <c r="Y549" s="273"/>
      <c r="Z549" s="114">
        <f t="shared" ref="Z549:Z554" si="418">V549+X549</f>
        <v>16</v>
      </c>
      <c r="AA549" s="208"/>
      <c r="AB549" s="264">
        <v>-1</v>
      </c>
      <c r="AC549" s="264">
        <v>24</v>
      </c>
      <c r="AD549" s="264">
        <v>67</v>
      </c>
      <c r="AE549" s="264">
        <v>-28</v>
      </c>
      <c r="AF549" s="264">
        <v>-32</v>
      </c>
      <c r="AG549" s="264">
        <v>9</v>
      </c>
    </row>
    <row r="550" spans="2:33" s="257" customFormat="1" ht="15" customHeight="1" x14ac:dyDescent="0.3">
      <c r="B550" s="199">
        <v>44372</v>
      </c>
      <c r="C550" s="280"/>
      <c r="D550" s="280"/>
      <c r="E550" s="41"/>
      <c r="F550" s="41"/>
      <c r="G550" s="208"/>
      <c r="H550" s="127">
        <v>266</v>
      </c>
      <c r="I550" s="278">
        <v>22</v>
      </c>
      <c r="J550" s="123">
        <v>1240</v>
      </c>
      <c r="K550" s="124">
        <v>0.83501683501683499</v>
      </c>
      <c r="L550" s="123">
        <v>60</v>
      </c>
      <c r="M550" s="124">
        <v>0.49180327868852458</v>
      </c>
      <c r="N550" s="125">
        <v>1300</v>
      </c>
      <c r="O550" s="69"/>
      <c r="P550" s="69"/>
      <c r="Q550" s="123">
        <v>707</v>
      </c>
      <c r="R550" s="84">
        <f t="shared" si="414"/>
        <v>1.124006359300477</v>
      </c>
      <c r="S550" s="123">
        <v>189</v>
      </c>
      <c r="T550" s="84">
        <f t="shared" si="415"/>
        <v>1.766355140186916</v>
      </c>
      <c r="U550" s="79">
        <f t="shared" si="416"/>
        <v>896</v>
      </c>
      <c r="V550" s="123">
        <v>0</v>
      </c>
      <c r="W550" s="84">
        <f t="shared" si="417"/>
        <v>0</v>
      </c>
      <c r="X550" s="123">
        <v>11</v>
      </c>
      <c r="Y550" s="273"/>
      <c r="Z550" s="114">
        <f t="shared" si="418"/>
        <v>11</v>
      </c>
      <c r="AA550" s="208"/>
      <c r="AB550" s="264">
        <v>-4</v>
      </c>
      <c r="AC550" s="264">
        <v>28</v>
      </c>
      <c r="AD550" s="264">
        <v>52</v>
      </c>
      <c r="AE550" s="264">
        <v>-25</v>
      </c>
      <c r="AF550" s="264">
        <v>-21</v>
      </c>
      <c r="AG550" s="264">
        <v>6</v>
      </c>
    </row>
    <row r="551" spans="2:33" s="257" customFormat="1" ht="15" customHeight="1" x14ac:dyDescent="0.3">
      <c r="B551" s="199">
        <v>44373</v>
      </c>
      <c r="C551" s="280"/>
      <c r="D551" s="280"/>
      <c r="E551" s="41"/>
      <c r="F551" s="41"/>
      <c r="G551" s="208"/>
      <c r="H551" s="127">
        <v>262</v>
      </c>
      <c r="I551" s="278">
        <v>29</v>
      </c>
      <c r="J551" s="123">
        <v>922</v>
      </c>
      <c r="K551" s="124">
        <v>1.0109649122807018</v>
      </c>
      <c r="L551" s="123">
        <v>77</v>
      </c>
      <c r="M551" s="124">
        <v>1.54</v>
      </c>
      <c r="N551" s="125">
        <v>999</v>
      </c>
      <c r="O551" s="69"/>
      <c r="P551" s="69"/>
      <c r="Q551" s="127">
        <v>0</v>
      </c>
      <c r="R551" s="88">
        <f t="shared" si="414"/>
        <v>0</v>
      </c>
      <c r="S551" s="127">
        <v>0</v>
      </c>
      <c r="T551" s="88">
        <f t="shared" si="415"/>
        <v>0</v>
      </c>
      <c r="U551" s="97">
        <f t="shared" si="416"/>
        <v>0</v>
      </c>
      <c r="V551" s="127">
        <v>0</v>
      </c>
      <c r="W551" s="88">
        <f t="shared" si="417"/>
        <v>0</v>
      </c>
      <c r="X551" s="127">
        <v>0</v>
      </c>
      <c r="Y551" s="273"/>
      <c r="Z551" s="114">
        <f t="shared" si="418"/>
        <v>0</v>
      </c>
      <c r="AA551" s="208"/>
      <c r="AB551" s="264">
        <v>-13</v>
      </c>
      <c r="AC551" s="264">
        <v>15</v>
      </c>
      <c r="AD551" s="264">
        <v>39</v>
      </c>
      <c r="AE551" s="264">
        <v>-23</v>
      </c>
      <c r="AF551" s="264">
        <v>-3</v>
      </c>
      <c r="AG551" s="264">
        <v>2</v>
      </c>
    </row>
    <row r="552" spans="2:33" s="257" customFormat="1" ht="15" customHeight="1" x14ac:dyDescent="0.3">
      <c r="B552" s="199">
        <v>44374</v>
      </c>
      <c r="C552" s="280"/>
      <c r="D552" s="280"/>
      <c r="E552" s="41"/>
      <c r="F552" s="41"/>
      <c r="G552" s="208"/>
      <c r="H552" s="127">
        <v>295</v>
      </c>
      <c r="I552" s="278">
        <v>21</v>
      </c>
      <c r="J552" s="123">
        <v>901</v>
      </c>
      <c r="K552" s="124">
        <v>1.0112233445566778</v>
      </c>
      <c r="L552" s="123">
        <v>41</v>
      </c>
      <c r="M552" s="124">
        <v>1.2424242424242424</v>
      </c>
      <c r="N552" s="125">
        <v>942</v>
      </c>
      <c r="O552" s="69"/>
      <c r="P552" s="69"/>
      <c r="Q552" s="127">
        <v>0</v>
      </c>
      <c r="R552" s="88">
        <f t="shared" si="414"/>
        <v>0</v>
      </c>
      <c r="S552" s="127">
        <v>0</v>
      </c>
      <c r="T552" s="88">
        <f t="shared" si="415"/>
        <v>0</v>
      </c>
      <c r="U552" s="97">
        <f t="shared" si="416"/>
        <v>0</v>
      </c>
      <c r="V552" s="127">
        <v>0</v>
      </c>
      <c r="W552" s="88">
        <f t="shared" si="417"/>
        <v>0</v>
      </c>
      <c r="X552" s="127">
        <v>0</v>
      </c>
      <c r="Y552" s="273"/>
      <c r="Z552" s="114">
        <f t="shared" si="418"/>
        <v>0</v>
      </c>
      <c r="AA552" s="208"/>
      <c r="AB552" s="264">
        <v>-18</v>
      </c>
      <c r="AC552" s="264">
        <v>9</v>
      </c>
      <c r="AD552" s="264">
        <v>13</v>
      </c>
      <c r="AE552" s="264">
        <v>-27</v>
      </c>
      <c r="AF552" s="264">
        <v>0</v>
      </c>
      <c r="AG552" s="264">
        <v>3</v>
      </c>
    </row>
    <row r="553" spans="2:33" s="257" customFormat="1" ht="15" customHeight="1" x14ac:dyDescent="0.3">
      <c r="B553" s="199">
        <v>44375</v>
      </c>
      <c r="C553" s="280"/>
      <c r="D553" s="280"/>
      <c r="E553" s="41"/>
      <c r="F553" s="41"/>
      <c r="G553" s="208"/>
      <c r="H553" s="127">
        <v>243</v>
      </c>
      <c r="I553" s="278">
        <v>23</v>
      </c>
      <c r="J553" s="123">
        <v>1198</v>
      </c>
      <c r="K553" s="124">
        <v>0.80945945945945941</v>
      </c>
      <c r="L553" s="123">
        <v>29</v>
      </c>
      <c r="M553" s="124">
        <v>0.28155339805825241</v>
      </c>
      <c r="N553" s="125">
        <v>1227</v>
      </c>
      <c r="O553" s="69"/>
      <c r="P553" s="69"/>
      <c r="Q553" s="123">
        <v>2517</v>
      </c>
      <c r="R553" s="84">
        <f t="shared" si="414"/>
        <v>4.001589825119237</v>
      </c>
      <c r="S553" s="123">
        <v>342</v>
      </c>
      <c r="T553" s="84">
        <f t="shared" si="415"/>
        <v>3.1962616822429908</v>
      </c>
      <c r="U553" s="79">
        <f t="shared" si="416"/>
        <v>2859</v>
      </c>
      <c r="V553" s="123">
        <v>0</v>
      </c>
      <c r="W553" s="84">
        <f t="shared" si="417"/>
        <v>0</v>
      </c>
      <c r="X553" s="123">
        <v>12</v>
      </c>
      <c r="Y553" s="273"/>
      <c r="Z553" s="114">
        <f t="shared" si="418"/>
        <v>12</v>
      </c>
      <c r="AA553" s="208"/>
      <c r="AB553" s="264">
        <v>-2</v>
      </c>
      <c r="AC553" s="264">
        <v>26</v>
      </c>
      <c r="AD553" s="264">
        <v>29</v>
      </c>
      <c r="AE553" s="264">
        <v>-26</v>
      </c>
      <c r="AF553" s="264">
        <v>-20</v>
      </c>
      <c r="AG553" s="264">
        <v>6</v>
      </c>
    </row>
    <row r="554" spans="2:33" s="257" customFormat="1" ht="15" customHeight="1" x14ac:dyDescent="0.3">
      <c r="B554" s="199">
        <v>44376</v>
      </c>
      <c r="C554" s="280"/>
      <c r="D554" s="280"/>
      <c r="E554" s="41"/>
      <c r="F554" s="41"/>
      <c r="G554" s="208"/>
      <c r="H554" s="127">
        <v>170</v>
      </c>
      <c r="I554" s="278">
        <v>27</v>
      </c>
      <c r="J554" s="123">
        <v>1491</v>
      </c>
      <c r="K554" s="124">
        <v>1.0067521944632005</v>
      </c>
      <c r="L554" s="123">
        <v>119</v>
      </c>
      <c r="M554" s="124">
        <v>1.1226415094339623</v>
      </c>
      <c r="N554" s="125">
        <v>1610</v>
      </c>
      <c r="O554" s="69"/>
      <c r="P554" s="69"/>
      <c r="Q554" s="123">
        <v>1809</v>
      </c>
      <c r="R554" s="84">
        <f t="shared" si="414"/>
        <v>2.875993640699523</v>
      </c>
      <c r="S554" s="123">
        <v>408</v>
      </c>
      <c r="T554" s="84">
        <f t="shared" si="415"/>
        <v>3.8130841121495327</v>
      </c>
      <c r="U554" s="79">
        <f t="shared" si="416"/>
        <v>2217</v>
      </c>
      <c r="V554" s="123">
        <v>0</v>
      </c>
      <c r="W554" s="84">
        <f t="shared" si="417"/>
        <v>0</v>
      </c>
      <c r="X554" s="123">
        <v>26</v>
      </c>
      <c r="Y554" s="273"/>
      <c r="Z554" s="114">
        <f t="shared" si="418"/>
        <v>26</v>
      </c>
      <c r="AA554" s="208"/>
      <c r="AB554" s="264">
        <v>-1</v>
      </c>
      <c r="AC554" s="264">
        <v>25</v>
      </c>
      <c r="AD554" s="264">
        <v>28</v>
      </c>
      <c r="AE554" s="264">
        <v>-26</v>
      </c>
      <c r="AF554" s="264">
        <v>-23</v>
      </c>
      <c r="AG554" s="264">
        <v>6</v>
      </c>
    </row>
    <row r="555" spans="2:33" s="257" customFormat="1" ht="15" customHeight="1" x14ac:dyDescent="0.3">
      <c r="B555" s="199">
        <v>44377</v>
      </c>
      <c r="C555" s="280"/>
      <c r="D555" s="280"/>
      <c r="E555" s="41"/>
      <c r="F555" s="41"/>
      <c r="G555" s="208"/>
      <c r="H555" s="127">
        <v>238</v>
      </c>
      <c r="I555" s="278">
        <v>31</v>
      </c>
      <c r="J555" s="123">
        <v>1488</v>
      </c>
      <c r="K555" s="124">
        <v>1.0047265361242403</v>
      </c>
      <c r="L555" s="123">
        <v>124</v>
      </c>
      <c r="M555" s="124">
        <v>1.0689655172413792</v>
      </c>
      <c r="N555" s="125">
        <v>0</v>
      </c>
      <c r="O555" s="69"/>
      <c r="P555" s="69"/>
      <c r="Q555" s="123">
        <v>1797</v>
      </c>
      <c r="R555" s="84">
        <f t="shared" ref="R555" si="419">Q555/Q$68</f>
        <v>2.8569157392686804</v>
      </c>
      <c r="S555" s="123">
        <v>358</v>
      </c>
      <c r="T555" s="84">
        <f t="shared" ref="T555" si="420">S555/S$68</f>
        <v>3.3457943925233646</v>
      </c>
      <c r="U555" s="79">
        <f t="shared" ref="U555" si="421">Q555+S555</f>
        <v>2155</v>
      </c>
      <c r="V555" s="123">
        <v>0</v>
      </c>
      <c r="W555" s="84">
        <f t="shared" ref="W555" si="422">V555/$V$68</f>
        <v>0</v>
      </c>
      <c r="X555" s="123">
        <v>9</v>
      </c>
      <c r="Y555" s="273"/>
      <c r="Z555" s="114">
        <f t="shared" ref="Z555" si="423">V555+X555</f>
        <v>9</v>
      </c>
      <c r="AA555" s="208"/>
      <c r="AB555" s="264">
        <v>3</v>
      </c>
      <c r="AC555" s="264">
        <v>32</v>
      </c>
      <c r="AD555" s="264">
        <v>38</v>
      </c>
      <c r="AE555" s="264">
        <v>-20</v>
      </c>
      <c r="AF555" s="264">
        <v>-19</v>
      </c>
      <c r="AG555" s="264">
        <v>4</v>
      </c>
    </row>
    <row r="556" spans="2:33" s="257" customFormat="1" ht="15" customHeight="1" x14ac:dyDescent="0.3">
      <c r="B556" s="199">
        <v>44378</v>
      </c>
      <c r="C556" s="280"/>
      <c r="D556" s="280"/>
      <c r="E556" s="41"/>
      <c r="F556" s="41"/>
      <c r="G556" s="208"/>
      <c r="H556" s="127">
        <v>272</v>
      </c>
      <c r="I556" s="278">
        <v>25</v>
      </c>
      <c r="J556" s="123">
        <v>1474</v>
      </c>
      <c r="K556" s="124">
        <v>0.99661933739012842</v>
      </c>
      <c r="L556" s="123">
        <v>107</v>
      </c>
      <c r="M556" s="124">
        <v>1</v>
      </c>
      <c r="N556" s="125">
        <v>1581</v>
      </c>
      <c r="O556" s="69"/>
      <c r="P556" s="69"/>
      <c r="Q556" s="123">
        <v>336</v>
      </c>
      <c r="R556" s="84">
        <f t="shared" ref="R556:R561" si="424">Q556/Q$68</f>
        <v>0.53418124006359302</v>
      </c>
      <c r="S556" s="123">
        <v>74</v>
      </c>
      <c r="T556" s="84">
        <f t="shared" ref="T556:T561" si="425">S556/S$68</f>
        <v>0.69158878504672894</v>
      </c>
      <c r="U556" s="79">
        <f t="shared" ref="U556:U561" si="426">Q556+S556</f>
        <v>410</v>
      </c>
      <c r="V556" s="123">
        <v>0</v>
      </c>
      <c r="W556" s="84">
        <f t="shared" ref="W556:W561" si="427">V556/$V$68</f>
        <v>0</v>
      </c>
      <c r="X556" s="123">
        <v>9</v>
      </c>
      <c r="Y556" s="273"/>
      <c r="Z556" s="114">
        <f t="shared" ref="Z556:Z561" si="428">V556+X556</f>
        <v>9</v>
      </c>
      <c r="AA556" s="208"/>
      <c r="AB556" s="264">
        <v>5</v>
      </c>
      <c r="AC556" s="264">
        <v>35</v>
      </c>
      <c r="AD556" s="264">
        <v>47</v>
      </c>
      <c r="AE556" s="264">
        <v>-20</v>
      </c>
      <c r="AF556" s="264">
        <v>-20</v>
      </c>
      <c r="AG556" s="264">
        <v>6</v>
      </c>
    </row>
    <row r="557" spans="2:33" s="257" customFormat="1" ht="15" customHeight="1" x14ac:dyDescent="0.3">
      <c r="B557" s="199">
        <v>44379</v>
      </c>
      <c r="C557" s="280"/>
      <c r="D557" s="280"/>
      <c r="E557" s="41"/>
      <c r="F557" s="41"/>
      <c r="G557" s="208"/>
      <c r="H557" s="127">
        <v>323</v>
      </c>
      <c r="I557" s="278">
        <v>20</v>
      </c>
      <c r="J557" s="123">
        <v>1253</v>
      </c>
      <c r="K557" s="124">
        <v>0.84377104377104373</v>
      </c>
      <c r="L557" s="123">
        <v>47</v>
      </c>
      <c r="M557" s="124">
        <v>0.38524590163934425</v>
      </c>
      <c r="N557" s="125">
        <v>1300</v>
      </c>
      <c r="O557" s="69"/>
      <c r="P557" s="69"/>
      <c r="Q557" s="123">
        <v>363</v>
      </c>
      <c r="R557" s="84">
        <f t="shared" si="424"/>
        <v>0.57710651828298887</v>
      </c>
      <c r="S557" s="123">
        <v>32</v>
      </c>
      <c r="T557" s="84">
        <f t="shared" si="425"/>
        <v>0.29906542056074764</v>
      </c>
      <c r="U557" s="79">
        <f t="shared" si="426"/>
        <v>395</v>
      </c>
      <c r="V557" s="123">
        <v>0</v>
      </c>
      <c r="W557" s="84">
        <f t="shared" si="427"/>
        <v>0</v>
      </c>
      <c r="X557" s="123">
        <v>13</v>
      </c>
      <c r="Y557" s="273"/>
      <c r="Z557" s="114">
        <f t="shared" si="428"/>
        <v>13</v>
      </c>
      <c r="AA557" s="208"/>
      <c r="AB557" s="264">
        <v>-4</v>
      </c>
      <c r="AC557" s="264">
        <v>31</v>
      </c>
      <c r="AD557" s="264">
        <v>33</v>
      </c>
      <c r="AE557" s="264">
        <v>-24</v>
      </c>
      <c r="AF557" s="264">
        <v>-19</v>
      </c>
      <c r="AG557" s="264">
        <v>7</v>
      </c>
    </row>
    <row r="558" spans="2:33" s="257" customFormat="1" ht="15" customHeight="1" x14ac:dyDescent="0.3">
      <c r="B558" s="199">
        <v>44380</v>
      </c>
      <c r="C558" s="280"/>
      <c r="D558" s="280"/>
      <c r="E558" s="41"/>
      <c r="F558" s="41"/>
      <c r="G558" s="208"/>
      <c r="H558" s="127">
        <v>309</v>
      </c>
      <c r="I558" s="278">
        <v>23</v>
      </c>
      <c r="J558" s="123">
        <v>926</v>
      </c>
      <c r="K558" s="124">
        <v>1.0153508771929824</v>
      </c>
      <c r="L558" s="123">
        <v>66</v>
      </c>
      <c r="M558" s="124">
        <v>1.32</v>
      </c>
      <c r="N558" s="125">
        <v>992</v>
      </c>
      <c r="O558" s="69"/>
      <c r="P558" s="69"/>
      <c r="Q558" s="127">
        <v>0</v>
      </c>
      <c r="R558" s="88">
        <f t="shared" si="424"/>
        <v>0</v>
      </c>
      <c r="S558" s="127">
        <v>0</v>
      </c>
      <c r="T558" s="88">
        <f t="shared" si="425"/>
        <v>0</v>
      </c>
      <c r="U558" s="97">
        <f t="shared" si="426"/>
        <v>0</v>
      </c>
      <c r="V558" s="127">
        <v>0</v>
      </c>
      <c r="W558" s="88">
        <f t="shared" si="427"/>
        <v>0</v>
      </c>
      <c r="X558" s="127">
        <v>0</v>
      </c>
      <c r="Y558" s="273"/>
      <c r="Z558" s="114">
        <f t="shared" si="428"/>
        <v>0</v>
      </c>
      <c r="AA558" s="208"/>
      <c r="AB558" s="264">
        <v>-13</v>
      </c>
      <c r="AC558" s="264">
        <v>21</v>
      </c>
      <c r="AD558" s="264">
        <v>27</v>
      </c>
      <c r="AE558" s="264">
        <v>-22</v>
      </c>
      <c r="AF558" s="264">
        <v>-3</v>
      </c>
      <c r="AG558" s="264">
        <v>4</v>
      </c>
    </row>
    <row r="559" spans="2:33" s="257" customFormat="1" ht="15" customHeight="1" x14ac:dyDescent="0.3">
      <c r="B559" s="199">
        <v>44381</v>
      </c>
      <c r="C559" s="280"/>
      <c r="D559" s="280"/>
      <c r="E559" s="41"/>
      <c r="F559" s="41"/>
      <c r="G559" s="208"/>
      <c r="H559" s="127">
        <v>337</v>
      </c>
      <c r="I559" s="278">
        <v>25</v>
      </c>
      <c r="J559" s="123">
        <v>903</v>
      </c>
      <c r="K559" s="124">
        <v>1.0134680134680134</v>
      </c>
      <c r="L559" s="123">
        <v>47</v>
      </c>
      <c r="M559" s="124">
        <v>1.4242424242424243</v>
      </c>
      <c r="N559" s="125">
        <v>950</v>
      </c>
      <c r="O559" s="69"/>
      <c r="P559" s="69"/>
      <c r="Q559" s="127">
        <v>0</v>
      </c>
      <c r="R559" s="88">
        <f t="shared" si="424"/>
        <v>0</v>
      </c>
      <c r="S559" s="127">
        <v>0</v>
      </c>
      <c r="T559" s="88">
        <f t="shared" si="425"/>
        <v>0</v>
      </c>
      <c r="U559" s="97">
        <f t="shared" si="426"/>
        <v>0</v>
      </c>
      <c r="V559" s="127">
        <v>0</v>
      </c>
      <c r="W559" s="88">
        <f t="shared" si="427"/>
        <v>0</v>
      </c>
      <c r="X559" s="127">
        <v>0</v>
      </c>
      <c r="Y559" s="273"/>
      <c r="Z559" s="114">
        <f t="shared" si="428"/>
        <v>0</v>
      </c>
      <c r="AA559" s="208"/>
      <c r="AB559" s="264">
        <v>-14</v>
      </c>
      <c r="AC559" s="264">
        <v>12</v>
      </c>
      <c r="AD559" s="264">
        <v>26</v>
      </c>
      <c r="AE559" s="264">
        <v>-24</v>
      </c>
      <c r="AF559" s="264">
        <v>-1</v>
      </c>
      <c r="AG559" s="264">
        <v>3</v>
      </c>
    </row>
    <row r="560" spans="2:33" s="257" customFormat="1" ht="15" customHeight="1" x14ac:dyDescent="0.3">
      <c r="B560" s="199">
        <v>44382</v>
      </c>
      <c r="C560" s="280"/>
      <c r="D560" s="280"/>
      <c r="E560" s="41"/>
      <c r="F560" s="41"/>
      <c r="G560" s="208"/>
      <c r="H560" s="127">
        <v>288</v>
      </c>
      <c r="I560" s="278">
        <v>27</v>
      </c>
      <c r="J560" s="123">
        <v>1483</v>
      </c>
      <c r="K560" s="124">
        <v>1.0020270270270271</v>
      </c>
      <c r="L560" s="123">
        <v>109</v>
      </c>
      <c r="M560" s="124">
        <v>1.058252427184466</v>
      </c>
      <c r="N560" s="125">
        <v>1592</v>
      </c>
      <c r="O560" s="69"/>
      <c r="P560" s="69"/>
      <c r="Q560" s="123">
        <v>372</v>
      </c>
      <c r="R560" s="84">
        <f t="shared" si="424"/>
        <v>0.59141494435612085</v>
      </c>
      <c r="S560" s="123">
        <v>58</v>
      </c>
      <c r="T560" s="84">
        <f t="shared" si="425"/>
        <v>0.54205607476635509</v>
      </c>
      <c r="U560" s="79">
        <f t="shared" si="426"/>
        <v>430</v>
      </c>
      <c r="V560" s="123">
        <v>14</v>
      </c>
      <c r="W560" s="84">
        <f t="shared" si="427"/>
        <v>14</v>
      </c>
      <c r="X560" s="123">
        <v>7</v>
      </c>
      <c r="Y560" s="273"/>
      <c r="Z560" s="114">
        <f t="shared" si="428"/>
        <v>21</v>
      </c>
      <c r="AA560" s="208"/>
      <c r="AB560" s="264">
        <v>1</v>
      </c>
      <c r="AC560" s="264">
        <v>34</v>
      </c>
      <c r="AD560" s="264">
        <v>30</v>
      </c>
      <c r="AE560" s="264">
        <v>-23</v>
      </c>
      <c r="AF560" s="264">
        <v>-20</v>
      </c>
      <c r="AG560" s="264">
        <v>7</v>
      </c>
    </row>
    <row r="561" spans="2:33" s="257" customFormat="1" ht="15" customHeight="1" x14ac:dyDescent="0.3">
      <c r="B561" s="199">
        <v>44383</v>
      </c>
      <c r="C561" s="280"/>
      <c r="D561" s="280"/>
      <c r="E561" s="41"/>
      <c r="F561" s="41"/>
      <c r="G561" s="208"/>
      <c r="H561" s="127">
        <v>220</v>
      </c>
      <c r="I561" s="278">
        <v>14</v>
      </c>
      <c r="J561" s="123">
        <v>1493</v>
      </c>
      <c r="K561" s="124">
        <v>1.0081026333558407</v>
      </c>
      <c r="L561" s="123">
        <v>125</v>
      </c>
      <c r="M561" s="124">
        <v>1.179245283018868</v>
      </c>
      <c r="N561" s="125">
        <v>1618</v>
      </c>
      <c r="O561" s="69"/>
      <c r="P561" s="69"/>
      <c r="Q561" s="123">
        <v>326</v>
      </c>
      <c r="R561" s="84">
        <f t="shared" si="424"/>
        <v>0.51828298887122415</v>
      </c>
      <c r="S561" s="123">
        <v>41</v>
      </c>
      <c r="T561" s="84">
        <f t="shared" si="425"/>
        <v>0.38317757009345793</v>
      </c>
      <c r="U561" s="79">
        <f t="shared" si="426"/>
        <v>367</v>
      </c>
      <c r="V561" s="123">
        <v>1</v>
      </c>
      <c r="W561" s="84">
        <f t="shared" si="427"/>
        <v>1</v>
      </c>
      <c r="X561" s="123">
        <v>11</v>
      </c>
      <c r="Y561" s="273"/>
      <c r="Z561" s="114">
        <f t="shared" si="428"/>
        <v>12</v>
      </c>
      <c r="AA561" s="208"/>
      <c r="AB561" s="264">
        <v>3</v>
      </c>
      <c r="AC561" s="264">
        <v>34</v>
      </c>
      <c r="AD561" s="264">
        <v>34</v>
      </c>
      <c r="AE561" s="264">
        <v>-22</v>
      </c>
      <c r="AF561" s="264">
        <v>-20</v>
      </c>
      <c r="AG561" s="264">
        <v>7</v>
      </c>
    </row>
    <row r="562" spans="2:33" s="257" customFormat="1" ht="15" customHeight="1" x14ac:dyDescent="0.3">
      <c r="B562" s="199">
        <v>44384</v>
      </c>
      <c r="C562" s="281"/>
      <c r="D562" s="281"/>
      <c r="E562" s="41"/>
      <c r="F562" s="41"/>
      <c r="G562" s="208"/>
      <c r="H562" s="127">
        <v>254</v>
      </c>
      <c r="I562" s="278">
        <v>21</v>
      </c>
      <c r="J562" s="123">
        <v>1482</v>
      </c>
      <c r="K562" s="124">
        <v>1.00067521944632</v>
      </c>
      <c r="L562" s="123">
        <v>125</v>
      </c>
      <c r="M562" s="124">
        <v>1.0775862068965518</v>
      </c>
      <c r="N562" s="125">
        <v>1607</v>
      </c>
      <c r="O562" s="69"/>
      <c r="P562" s="69"/>
      <c r="Q562" s="123">
        <v>497</v>
      </c>
      <c r="R562" s="84">
        <f t="shared" ref="R562" si="429">Q562/Q$68</f>
        <v>0.79014308426073132</v>
      </c>
      <c r="S562" s="123">
        <v>67</v>
      </c>
      <c r="T562" s="84">
        <f t="shared" ref="T562" si="430">S562/S$68</f>
        <v>0.62616822429906538</v>
      </c>
      <c r="U562" s="79">
        <f t="shared" ref="U562" si="431">Q562+S562</f>
        <v>564</v>
      </c>
      <c r="V562" s="123">
        <v>0</v>
      </c>
      <c r="W562" s="84">
        <f t="shared" ref="W562" si="432">V562/$V$68</f>
        <v>0</v>
      </c>
      <c r="X562" s="123">
        <v>13</v>
      </c>
      <c r="Y562" s="273"/>
      <c r="Z562" s="114">
        <f t="shared" ref="Z562" si="433">V562+X562</f>
        <v>13</v>
      </c>
      <c r="AA562" s="208"/>
      <c r="AB562" s="264">
        <v>4</v>
      </c>
      <c r="AC562" s="264">
        <v>34</v>
      </c>
      <c r="AD562" s="264">
        <v>49</v>
      </c>
      <c r="AE562" s="264">
        <v>-20</v>
      </c>
      <c r="AF562" s="264">
        <v>-20</v>
      </c>
      <c r="AG562" s="264">
        <v>7</v>
      </c>
    </row>
    <row r="563" spans="2:33" s="257" customFormat="1" ht="15" customHeight="1" x14ac:dyDescent="0.3">
      <c r="B563" s="199">
        <v>44385</v>
      </c>
      <c r="C563" s="282"/>
      <c r="D563" s="282"/>
      <c r="E563" s="41"/>
      <c r="F563" s="41"/>
      <c r="G563" s="208"/>
      <c r="H563" s="127">
        <v>262</v>
      </c>
      <c r="I563" s="278">
        <v>29</v>
      </c>
      <c r="J563" s="123">
        <v>1496</v>
      </c>
      <c r="K563" s="124">
        <v>1.0114942528735633</v>
      </c>
      <c r="L563" s="123">
        <v>114</v>
      </c>
      <c r="M563" s="124">
        <v>1.0654205607476634</v>
      </c>
      <c r="N563" s="125">
        <v>1610</v>
      </c>
      <c r="O563" s="69"/>
      <c r="P563" s="69"/>
      <c r="Q563" s="123">
        <v>419</v>
      </c>
      <c r="R563" s="84">
        <f t="shared" ref="R563:R569" si="434">Q563/Q$68</f>
        <v>0.66613672496025433</v>
      </c>
      <c r="S563" s="123">
        <v>51</v>
      </c>
      <c r="T563" s="84">
        <f t="shared" ref="T563:T569" si="435">S563/S$68</f>
        <v>0.47663551401869159</v>
      </c>
      <c r="U563" s="79">
        <f t="shared" ref="U563:U569" si="436">Q563+S563</f>
        <v>470</v>
      </c>
      <c r="V563" s="123">
        <v>0</v>
      </c>
      <c r="W563" s="84">
        <f t="shared" ref="W563:W569" si="437">V563/$V$68</f>
        <v>0</v>
      </c>
      <c r="X563" s="123">
        <v>5</v>
      </c>
      <c r="Y563" s="273"/>
      <c r="Z563" s="114">
        <f t="shared" ref="Z563:Z569" si="438">V563+X563</f>
        <v>5</v>
      </c>
      <c r="AA563" s="208"/>
      <c r="AB563" s="264">
        <v>8</v>
      </c>
      <c r="AC563" s="264">
        <v>39</v>
      </c>
      <c r="AD563" s="264">
        <v>62</v>
      </c>
      <c r="AE563" s="264">
        <v>-20</v>
      </c>
      <c r="AF563" s="264">
        <v>-21</v>
      </c>
      <c r="AG563" s="264">
        <v>6</v>
      </c>
    </row>
    <row r="564" spans="2:33" s="257" customFormat="1" ht="15" customHeight="1" x14ac:dyDescent="0.3">
      <c r="B564" s="199">
        <v>44386</v>
      </c>
      <c r="C564" s="282"/>
      <c r="D564" s="282"/>
      <c r="E564" s="41"/>
      <c r="F564" s="41"/>
      <c r="G564" s="208"/>
      <c r="H564" s="127">
        <v>319</v>
      </c>
      <c r="I564" s="278">
        <v>23</v>
      </c>
      <c r="J564" s="123">
        <v>1488</v>
      </c>
      <c r="K564" s="124">
        <v>1.002020202020202</v>
      </c>
      <c r="L564" s="123">
        <v>118</v>
      </c>
      <c r="M564" s="124">
        <v>0.96721311475409832</v>
      </c>
      <c r="N564" s="125">
        <v>1606</v>
      </c>
      <c r="O564" s="69"/>
      <c r="P564" s="69"/>
      <c r="Q564" s="123">
        <v>283</v>
      </c>
      <c r="R564" s="84">
        <f t="shared" si="434"/>
        <v>0.44992050874403816</v>
      </c>
      <c r="S564" s="123">
        <v>30</v>
      </c>
      <c r="T564" s="84">
        <f t="shared" si="435"/>
        <v>0.28037383177570091</v>
      </c>
      <c r="U564" s="79">
        <f t="shared" si="436"/>
        <v>313</v>
      </c>
      <c r="V564" s="123">
        <v>0</v>
      </c>
      <c r="W564" s="84">
        <f t="shared" si="437"/>
        <v>0</v>
      </c>
      <c r="X564" s="123">
        <v>4</v>
      </c>
      <c r="Y564" s="273"/>
      <c r="Z564" s="114">
        <f t="shared" si="438"/>
        <v>4</v>
      </c>
      <c r="AA564" s="208"/>
      <c r="AB564" s="264">
        <v>-2</v>
      </c>
      <c r="AC564" s="264">
        <v>35</v>
      </c>
      <c r="AD564" s="264">
        <v>55</v>
      </c>
      <c r="AE564" s="264">
        <v>-21</v>
      </c>
      <c r="AF564" s="264">
        <v>-22</v>
      </c>
      <c r="AG564" s="264">
        <v>6</v>
      </c>
    </row>
    <row r="565" spans="2:33" s="257" customFormat="1" ht="15" customHeight="1" x14ac:dyDescent="0.3">
      <c r="B565" s="199">
        <v>44387</v>
      </c>
      <c r="C565" s="282"/>
      <c r="D565" s="282"/>
      <c r="E565" s="41"/>
      <c r="F565" s="41"/>
      <c r="G565" s="208"/>
      <c r="H565" s="127">
        <v>305</v>
      </c>
      <c r="I565" s="278">
        <v>19</v>
      </c>
      <c r="J565" s="123">
        <v>927</v>
      </c>
      <c r="K565" s="124">
        <v>1.0164473684210527</v>
      </c>
      <c r="L565" s="123">
        <v>72</v>
      </c>
      <c r="M565" s="124">
        <v>1.44</v>
      </c>
      <c r="N565" s="125">
        <v>999</v>
      </c>
      <c r="O565" s="69"/>
      <c r="P565" s="69"/>
      <c r="Q565" s="127">
        <v>0</v>
      </c>
      <c r="R565" s="88">
        <f t="shared" si="434"/>
        <v>0</v>
      </c>
      <c r="S565" s="127">
        <v>0</v>
      </c>
      <c r="T565" s="88">
        <f t="shared" si="435"/>
        <v>0</v>
      </c>
      <c r="U565" s="97">
        <f t="shared" si="436"/>
        <v>0</v>
      </c>
      <c r="V565" s="127">
        <v>0</v>
      </c>
      <c r="W565" s="88">
        <f t="shared" si="437"/>
        <v>0</v>
      </c>
      <c r="X565" s="127">
        <v>0</v>
      </c>
      <c r="Y565" s="273"/>
      <c r="Z565" s="114">
        <f t="shared" si="438"/>
        <v>0</v>
      </c>
      <c r="AA565" s="208"/>
      <c r="AB565" s="264">
        <v>-13</v>
      </c>
      <c r="AC565" s="264">
        <v>21</v>
      </c>
      <c r="AD565" s="264">
        <v>61</v>
      </c>
      <c r="AE565" s="264">
        <v>-17</v>
      </c>
      <c r="AF565" s="264">
        <v>-3</v>
      </c>
      <c r="AG565" s="264">
        <v>1</v>
      </c>
    </row>
    <row r="566" spans="2:33" s="257" customFormat="1" ht="15" customHeight="1" x14ac:dyDescent="0.3">
      <c r="B566" s="199">
        <v>44388</v>
      </c>
      <c r="C566" s="282"/>
      <c r="D566" s="282"/>
      <c r="E566" s="41"/>
      <c r="F566" s="41"/>
      <c r="G566" s="208"/>
      <c r="H566" s="127">
        <v>326</v>
      </c>
      <c r="I566" s="278">
        <v>22</v>
      </c>
      <c r="J566" s="123">
        <v>899</v>
      </c>
      <c r="K566" s="124">
        <v>1.0089786756453423</v>
      </c>
      <c r="L566" s="123">
        <v>43</v>
      </c>
      <c r="M566" s="124">
        <v>1.303030303030303</v>
      </c>
      <c r="N566" s="125">
        <v>942</v>
      </c>
      <c r="O566" s="69"/>
      <c r="P566" s="69"/>
      <c r="Q566" s="127">
        <v>0</v>
      </c>
      <c r="R566" s="88">
        <f t="shared" si="434"/>
        <v>0</v>
      </c>
      <c r="S566" s="127">
        <v>0</v>
      </c>
      <c r="T566" s="88">
        <f t="shared" si="435"/>
        <v>0</v>
      </c>
      <c r="U566" s="97">
        <f t="shared" si="436"/>
        <v>0</v>
      </c>
      <c r="V566" s="127">
        <v>0</v>
      </c>
      <c r="W566" s="88">
        <f t="shared" si="437"/>
        <v>0</v>
      </c>
      <c r="X566" s="127">
        <v>0</v>
      </c>
      <c r="Y566" s="273"/>
      <c r="Z566" s="114">
        <f t="shared" si="438"/>
        <v>0</v>
      </c>
      <c r="AA566" s="208"/>
      <c r="AB566" s="264">
        <v>-16</v>
      </c>
      <c r="AC566" s="264">
        <v>14</v>
      </c>
      <c r="AD566" s="264">
        <v>35</v>
      </c>
      <c r="AE566" s="264">
        <v>-23</v>
      </c>
      <c r="AF566" s="264">
        <v>0</v>
      </c>
      <c r="AG566" s="264">
        <v>1</v>
      </c>
    </row>
    <row r="567" spans="2:33" s="257" customFormat="1" ht="15" customHeight="1" x14ac:dyDescent="0.3">
      <c r="B567" s="199">
        <v>44389</v>
      </c>
      <c r="C567" s="282"/>
      <c r="D567" s="282"/>
      <c r="E567" s="41"/>
      <c r="F567" s="41"/>
      <c r="G567" s="208"/>
      <c r="H567" s="127">
        <v>279</v>
      </c>
      <c r="I567" s="278">
        <v>30</v>
      </c>
      <c r="J567" s="123">
        <v>1487</v>
      </c>
      <c r="K567" s="124">
        <v>1.0047297297297297</v>
      </c>
      <c r="L567" s="123">
        <v>108</v>
      </c>
      <c r="M567" s="124">
        <v>1.0485436893203883</v>
      </c>
      <c r="N567" s="125">
        <v>1595</v>
      </c>
      <c r="O567" s="69"/>
      <c r="P567" s="69"/>
      <c r="Q567" s="123">
        <v>457</v>
      </c>
      <c r="R567" s="84">
        <f t="shared" si="434"/>
        <v>0.72655007949125594</v>
      </c>
      <c r="S567" s="123">
        <v>53</v>
      </c>
      <c r="T567" s="84">
        <f t="shared" si="435"/>
        <v>0.49532710280373832</v>
      </c>
      <c r="U567" s="79">
        <f t="shared" si="436"/>
        <v>510</v>
      </c>
      <c r="V567" s="123">
        <v>5</v>
      </c>
      <c r="W567" s="84">
        <f t="shared" si="437"/>
        <v>5</v>
      </c>
      <c r="X567" s="123">
        <v>3</v>
      </c>
      <c r="Y567" s="273"/>
      <c r="Z567" s="114">
        <f t="shared" si="438"/>
        <v>8</v>
      </c>
      <c r="AA567" s="208"/>
      <c r="AB567" s="264">
        <v>3</v>
      </c>
      <c r="AC567" s="264">
        <v>37</v>
      </c>
      <c r="AD567" s="264">
        <v>49</v>
      </c>
      <c r="AE567" s="264">
        <v>-23</v>
      </c>
      <c r="AF567" s="264">
        <v>-25</v>
      </c>
      <c r="AG567" s="264">
        <v>8</v>
      </c>
    </row>
    <row r="568" spans="2:33" s="257" customFormat="1" ht="15" customHeight="1" x14ac:dyDescent="0.3">
      <c r="B568" s="199">
        <v>44390</v>
      </c>
      <c r="C568" s="282"/>
      <c r="D568" s="282"/>
      <c r="E568" s="41"/>
      <c r="F568" s="41"/>
      <c r="G568" s="208"/>
      <c r="H568" s="127">
        <v>217</v>
      </c>
      <c r="I568" s="278">
        <v>19</v>
      </c>
      <c r="J568" s="123">
        <v>1490</v>
      </c>
      <c r="K568" s="124">
        <v>1.0060769750168805</v>
      </c>
      <c r="L568" s="123">
        <v>125</v>
      </c>
      <c r="M568" s="124">
        <v>1.179245283018868</v>
      </c>
      <c r="N568" s="125">
        <v>1615</v>
      </c>
      <c r="O568" s="69"/>
      <c r="P568" s="69"/>
      <c r="Q568" s="123">
        <v>492</v>
      </c>
      <c r="R568" s="84">
        <f t="shared" si="434"/>
        <v>0.78219395866454688</v>
      </c>
      <c r="S568" s="123">
        <v>36</v>
      </c>
      <c r="T568" s="84">
        <f t="shared" si="435"/>
        <v>0.3364485981308411</v>
      </c>
      <c r="U568" s="79">
        <f t="shared" si="436"/>
        <v>528</v>
      </c>
      <c r="V568" s="123">
        <v>0</v>
      </c>
      <c r="W568" s="84">
        <f t="shared" si="437"/>
        <v>0</v>
      </c>
      <c r="X568" s="123">
        <v>23</v>
      </c>
      <c r="Y568" s="273"/>
      <c r="Z568" s="114">
        <f t="shared" si="438"/>
        <v>23</v>
      </c>
      <c r="AA568" s="208"/>
      <c r="AB568" s="264">
        <v>5</v>
      </c>
      <c r="AC568" s="264">
        <v>36</v>
      </c>
      <c r="AD568" s="264">
        <v>57</v>
      </c>
      <c r="AE568" s="264">
        <v>-21</v>
      </c>
      <c r="AF568" s="264">
        <v>-24</v>
      </c>
      <c r="AG568" s="264">
        <v>7</v>
      </c>
    </row>
    <row r="569" spans="2:33" s="257" customFormat="1" ht="15" customHeight="1" x14ac:dyDescent="0.3">
      <c r="B569" s="199">
        <v>44391</v>
      </c>
      <c r="C569" s="282"/>
      <c r="D569" s="282"/>
      <c r="E569" s="41"/>
      <c r="F569" s="41"/>
      <c r="G569" s="208"/>
      <c r="H569" s="127">
        <v>257</v>
      </c>
      <c r="I569" s="278">
        <v>22</v>
      </c>
      <c r="J569" s="123">
        <v>1485</v>
      </c>
      <c r="K569" s="124">
        <v>1.0027008777852802</v>
      </c>
      <c r="L569" s="123">
        <v>110</v>
      </c>
      <c r="M569" s="124">
        <v>0.94827586206896552</v>
      </c>
      <c r="N569" s="125">
        <v>1595</v>
      </c>
      <c r="O569" s="69"/>
      <c r="P569" s="69"/>
      <c r="Q569" s="123">
        <v>509</v>
      </c>
      <c r="R569" s="84">
        <f t="shared" si="434"/>
        <v>0.80922098569157397</v>
      </c>
      <c r="S569" s="123">
        <v>57</v>
      </c>
      <c r="T569" s="84">
        <f t="shared" si="435"/>
        <v>0.53271028037383172</v>
      </c>
      <c r="U569" s="79">
        <f t="shared" si="436"/>
        <v>566</v>
      </c>
      <c r="V569" s="123">
        <v>5</v>
      </c>
      <c r="W569" s="84">
        <f t="shared" si="437"/>
        <v>5</v>
      </c>
      <c r="X569" s="123">
        <v>2</v>
      </c>
      <c r="Y569" s="273"/>
      <c r="Z569" s="114">
        <f t="shared" si="438"/>
        <v>7</v>
      </c>
      <c r="AA569" s="208"/>
      <c r="AB569" s="264">
        <v>6</v>
      </c>
      <c r="AC569" s="264">
        <v>34</v>
      </c>
      <c r="AD569" s="264">
        <v>78</v>
      </c>
      <c r="AE569" s="264">
        <v>-19</v>
      </c>
      <c r="AF569" s="264">
        <v>-24</v>
      </c>
      <c r="AG569" s="264">
        <v>6</v>
      </c>
    </row>
    <row r="570" spans="2:33" s="257" customFormat="1" ht="15" customHeight="1" x14ac:dyDescent="0.3">
      <c r="B570" s="199">
        <v>44392</v>
      </c>
      <c r="C570" s="283"/>
      <c r="D570" s="283"/>
      <c r="E570" s="41"/>
      <c r="F570" s="41"/>
      <c r="G570" s="208"/>
      <c r="H570" s="127">
        <v>266</v>
      </c>
      <c r="I570" s="278">
        <v>18</v>
      </c>
      <c r="J570" s="123">
        <v>1477</v>
      </c>
      <c r="K570" s="124">
        <v>0.99864773495605141</v>
      </c>
      <c r="L570" s="123">
        <v>110</v>
      </c>
      <c r="M570" s="124">
        <v>1.02803738317757</v>
      </c>
      <c r="N570" s="125">
        <v>1587</v>
      </c>
      <c r="O570" s="69"/>
      <c r="P570" s="69"/>
      <c r="Q570" s="123">
        <v>541</v>
      </c>
      <c r="R570" s="84">
        <f t="shared" ref="R570:R576" si="439">Q570/Q$68</f>
        <v>0.86009538950715425</v>
      </c>
      <c r="S570" s="123">
        <v>40</v>
      </c>
      <c r="T570" s="84">
        <f t="shared" ref="T570:T576" si="440">S570/S$68</f>
        <v>0.37383177570093457</v>
      </c>
      <c r="U570" s="79">
        <f t="shared" ref="U570:U576" si="441">Q570+S570</f>
        <v>581</v>
      </c>
      <c r="V570" s="123">
        <v>0</v>
      </c>
      <c r="W570" s="84">
        <f t="shared" ref="W570:W576" si="442">V570/$V$68</f>
        <v>0</v>
      </c>
      <c r="X570" s="123">
        <v>1</v>
      </c>
      <c r="Y570" s="273"/>
      <c r="Z570" s="114">
        <f t="shared" ref="Z570:Z576" si="443">V570+X570</f>
        <v>1</v>
      </c>
      <c r="AA570" s="208"/>
      <c r="AB570" s="264">
        <v>8</v>
      </c>
      <c r="AC570" s="264">
        <v>36</v>
      </c>
      <c r="AD570" s="264">
        <v>88</v>
      </c>
      <c r="AE570" s="264">
        <v>-20</v>
      </c>
      <c r="AF570" s="264">
        <v>-24</v>
      </c>
      <c r="AG570" s="264">
        <v>6</v>
      </c>
    </row>
    <row r="571" spans="2:33" s="257" customFormat="1" ht="15" customHeight="1" x14ac:dyDescent="0.3">
      <c r="B571" s="199">
        <v>44393</v>
      </c>
      <c r="C571" s="283"/>
      <c r="D571" s="283"/>
      <c r="E571" s="41"/>
      <c r="F571" s="41"/>
      <c r="G571" s="208"/>
      <c r="H571" s="127">
        <v>330</v>
      </c>
      <c r="I571" s="278">
        <v>21</v>
      </c>
      <c r="J571" s="123">
        <v>1476</v>
      </c>
      <c r="K571" s="124">
        <v>0.9939393939393939</v>
      </c>
      <c r="L571" s="123">
        <v>108</v>
      </c>
      <c r="M571" s="124">
        <v>0.88524590163934425</v>
      </c>
      <c r="N571" s="125">
        <v>1584</v>
      </c>
      <c r="O571" s="69"/>
      <c r="P571" s="69"/>
      <c r="Q571" s="123">
        <v>419</v>
      </c>
      <c r="R571" s="84">
        <f t="shared" si="439"/>
        <v>0.66613672496025433</v>
      </c>
      <c r="S571" s="123">
        <v>71</v>
      </c>
      <c r="T571" s="84">
        <f t="shared" si="440"/>
        <v>0.66355140186915884</v>
      </c>
      <c r="U571" s="79">
        <f t="shared" si="441"/>
        <v>490</v>
      </c>
      <c r="V571" s="123">
        <v>0</v>
      </c>
      <c r="W571" s="84">
        <f t="shared" si="442"/>
        <v>0</v>
      </c>
      <c r="X571" s="123">
        <v>8</v>
      </c>
      <c r="Y571" s="273"/>
      <c r="Z571" s="114">
        <f t="shared" si="443"/>
        <v>8</v>
      </c>
      <c r="AA571" s="208"/>
      <c r="AB571" s="264">
        <v>-2</v>
      </c>
      <c r="AC571" s="264">
        <v>35</v>
      </c>
      <c r="AD571" s="264">
        <v>77</v>
      </c>
      <c r="AE571" s="264">
        <v>-20</v>
      </c>
      <c r="AF571" s="264">
        <v>-24</v>
      </c>
      <c r="AG571" s="264">
        <v>6</v>
      </c>
    </row>
    <row r="572" spans="2:33" s="257" customFormat="1" ht="15" customHeight="1" x14ac:dyDescent="0.3">
      <c r="B572" s="199">
        <v>44394</v>
      </c>
      <c r="C572" s="283"/>
      <c r="D572" s="283"/>
      <c r="E572" s="41"/>
      <c r="F572" s="41"/>
      <c r="G572" s="208"/>
      <c r="H572" s="127">
        <v>181</v>
      </c>
      <c r="I572" s="278">
        <v>23</v>
      </c>
      <c r="J572" s="123">
        <v>927</v>
      </c>
      <c r="K572" s="124">
        <v>1.0164473684210527</v>
      </c>
      <c r="L572" s="123">
        <v>76</v>
      </c>
      <c r="M572" s="124">
        <v>1.52</v>
      </c>
      <c r="N572" s="125">
        <v>1003</v>
      </c>
      <c r="O572" s="69"/>
      <c r="P572" s="69"/>
      <c r="Q572" s="127">
        <v>0</v>
      </c>
      <c r="R572" s="88">
        <f t="shared" si="439"/>
        <v>0</v>
      </c>
      <c r="S572" s="127">
        <v>0</v>
      </c>
      <c r="T572" s="88">
        <f t="shared" si="440"/>
        <v>0</v>
      </c>
      <c r="U572" s="97">
        <f t="shared" si="441"/>
        <v>0</v>
      </c>
      <c r="V572" s="127">
        <v>0</v>
      </c>
      <c r="W572" s="88">
        <f t="shared" si="442"/>
        <v>0</v>
      </c>
      <c r="X572" s="127">
        <v>0</v>
      </c>
      <c r="Y572" s="273"/>
      <c r="Z572" s="114">
        <f t="shared" si="443"/>
        <v>0</v>
      </c>
      <c r="AA572" s="208"/>
      <c r="AB572" s="264">
        <v>-13</v>
      </c>
      <c r="AC572" s="264">
        <v>21</v>
      </c>
      <c r="AD572" s="264">
        <v>74</v>
      </c>
      <c r="AE572" s="264">
        <v>-17</v>
      </c>
      <c r="AF572" s="264">
        <v>-4</v>
      </c>
      <c r="AG572" s="264">
        <v>0</v>
      </c>
    </row>
    <row r="573" spans="2:33" s="257" customFormat="1" ht="15" customHeight="1" x14ac:dyDescent="0.3">
      <c r="B573" s="199">
        <v>44395</v>
      </c>
      <c r="C573" s="283"/>
      <c r="D573" s="283"/>
      <c r="E573" s="41"/>
      <c r="F573" s="41"/>
      <c r="G573" s="208"/>
      <c r="H573" s="127">
        <v>160</v>
      </c>
      <c r="I573" s="278">
        <v>29</v>
      </c>
      <c r="J573" s="123">
        <v>903</v>
      </c>
      <c r="K573" s="124">
        <v>1.0134680134680134</v>
      </c>
      <c r="L573" s="123">
        <v>37</v>
      </c>
      <c r="M573" s="124">
        <v>1.1212121212121211</v>
      </c>
      <c r="N573" s="125">
        <v>940</v>
      </c>
      <c r="O573" s="69"/>
      <c r="P573" s="69"/>
      <c r="Q573" s="127">
        <v>0</v>
      </c>
      <c r="R573" s="88">
        <f t="shared" si="439"/>
        <v>0</v>
      </c>
      <c r="S573" s="127">
        <v>0</v>
      </c>
      <c r="T573" s="88">
        <f t="shared" si="440"/>
        <v>0</v>
      </c>
      <c r="U573" s="97">
        <f t="shared" si="441"/>
        <v>0</v>
      </c>
      <c r="V573" s="127">
        <v>0</v>
      </c>
      <c r="W573" s="88">
        <f t="shared" si="442"/>
        <v>0</v>
      </c>
      <c r="X573" s="127">
        <v>0</v>
      </c>
      <c r="Y573" s="273"/>
      <c r="Z573" s="114">
        <f t="shared" si="443"/>
        <v>0</v>
      </c>
      <c r="AA573" s="208"/>
      <c r="AB573" s="264">
        <v>-13</v>
      </c>
      <c r="AC573" s="264">
        <v>15</v>
      </c>
      <c r="AD573" s="264">
        <v>45</v>
      </c>
      <c r="AE573" s="264">
        <v>-21</v>
      </c>
      <c r="AF573" s="264">
        <v>0</v>
      </c>
      <c r="AG573" s="264">
        <v>0</v>
      </c>
    </row>
    <row r="574" spans="2:33" s="257" customFormat="1" ht="15" customHeight="1" x14ac:dyDescent="0.3">
      <c r="B574" s="199">
        <v>44396</v>
      </c>
      <c r="C574" s="283"/>
      <c r="D574" s="283"/>
      <c r="E574" s="41"/>
      <c r="F574" s="41"/>
      <c r="G574" s="208"/>
      <c r="H574" s="127">
        <v>306</v>
      </c>
      <c r="I574" s="278">
        <v>24</v>
      </c>
      <c r="J574" s="123">
        <v>1473</v>
      </c>
      <c r="K574" s="124">
        <v>0.99527027027027026</v>
      </c>
      <c r="L574" s="123">
        <v>95</v>
      </c>
      <c r="M574" s="124">
        <v>0.92233009708737868</v>
      </c>
      <c r="N574" s="125">
        <v>1568</v>
      </c>
      <c r="O574" s="69"/>
      <c r="P574" s="69"/>
      <c r="Q574" s="123">
        <v>860</v>
      </c>
      <c r="R574" s="84">
        <f t="shared" si="439"/>
        <v>1.3672496025437202</v>
      </c>
      <c r="S574" s="123">
        <v>81</v>
      </c>
      <c r="T574" s="84">
        <f t="shared" si="440"/>
        <v>0.7570093457943925</v>
      </c>
      <c r="U574" s="79">
        <f t="shared" si="441"/>
        <v>941</v>
      </c>
      <c r="V574" s="123">
        <v>1</v>
      </c>
      <c r="W574" s="84">
        <f t="shared" si="442"/>
        <v>1</v>
      </c>
      <c r="X574" s="123">
        <v>7</v>
      </c>
      <c r="Y574" s="273"/>
      <c r="Z574" s="114">
        <f t="shared" si="443"/>
        <v>8</v>
      </c>
      <c r="AA574" s="208"/>
      <c r="AB574" s="264">
        <v>6</v>
      </c>
      <c r="AC574" s="264">
        <v>40</v>
      </c>
      <c r="AD574" s="264">
        <v>62</v>
      </c>
      <c r="AE574" s="264">
        <v>-20</v>
      </c>
      <c r="AF574" s="264">
        <v>-27</v>
      </c>
      <c r="AG574" s="264">
        <v>7</v>
      </c>
    </row>
    <row r="575" spans="2:33" s="257" customFormat="1" ht="15" customHeight="1" x14ac:dyDescent="0.3">
      <c r="B575" s="199">
        <v>44397</v>
      </c>
      <c r="C575" s="283"/>
      <c r="D575" s="283"/>
      <c r="E575" s="41"/>
      <c r="F575" s="41"/>
      <c r="G575" s="208"/>
      <c r="H575" s="127">
        <v>239</v>
      </c>
      <c r="I575" s="278">
        <v>30</v>
      </c>
      <c r="J575" s="123">
        <v>1478</v>
      </c>
      <c r="K575" s="124">
        <v>0.99797434166103982</v>
      </c>
      <c r="L575" s="123">
        <v>115</v>
      </c>
      <c r="M575" s="124">
        <v>1.0849056603773586</v>
      </c>
      <c r="N575" s="125">
        <v>1593</v>
      </c>
      <c r="O575" s="69"/>
      <c r="P575" s="69"/>
      <c r="Q575" s="123">
        <v>599</v>
      </c>
      <c r="R575" s="84">
        <f t="shared" si="439"/>
        <v>0.95230524642289349</v>
      </c>
      <c r="S575" s="123">
        <v>52</v>
      </c>
      <c r="T575" s="84">
        <f t="shared" si="440"/>
        <v>0.48598130841121495</v>
      </c>
      <c r="U575" s="79">
        <f t="shared" si="441"/>
        <v>651</v>
      </c>
      <c r="V575" s="123">
        <v>0</v>
      </c>
      <c r="W575" s="84">
        <f t="shared" si="442"/>
        <v>0</v>
      </c>
      <c r="X575" s="123">
        <v>7</v>
      </c>
      <c r="Y575" s="273"/>
      <c r="Z575" s="114">
        <f t="shared" si="443"/>
        <v>7</v>
      </c>
      <c r="AA575" s="208"/>
      <c r="AB575" s="264">
        <v>7</v>
      </c>
      <c r="AC575" s="264">
        <v>39</v>
      </c>
      <c r="AD575" s="264">
        <v>66</v>
      </c>
      <c r="AE575" s="264">
        <v>-20</v>
      </c>
      <c r="AF575" s="264">
        <v>-26</v>
      </c>
      <c r="AG575" s="264">
        <v>8</v>
      </c>
    </row>
    <row r="576" spans="2:33" s="257" customFormat="1" ht="15" customHeight="1" x14ac:dyDescent="0.3">
      <c r="B576" s="199">
        <v>44398</v>
      </c>
      <c r="C576" s="283"/>
      <c r="D576" s="283"/>
      <c r="E576" s="41"/>
      <c r="F576" s="41"/>
      <c r="G576" s="208"/>
      <c r="H576" s="127">
        <v>259</v>
      </c>
      <c r="I576" s="278">
        <v>22</v>
      </c>
      <c r="J576" s="123">
        <v>1442</v>
      </c>
      <c r="K576" s="124">
        <v>0.9736664415935179</v>
      </c>
      <c r="L576" s="123">
        <v>118</v>
      </c>
      <c r="M576" s="124">
        <v>1.0172413793103448</v>
      </c>
      <c r="N576" s="125">
        <v>1560</v>
      </c>
      <c r="O576" s="69"/>
      <c r="P576" s="69"/>
      <c r="Q576" s="123">
        <v>514</v>
      </c>
      <c r="R576" s="84">
        <f t="shared" si="439"/>
        <v>0.81717011128775829</v>
      </c>
      <c r="S576" s="123">
        <v>66</v>
      </c>
      <c r="T576" s="84">
        <f t="shared" si="440"/>
        <v>0.61682242990654201</v>
      </c>
      <c r="U576" s="79">
        <f t="shared" si="441"/>
        <v>580</v>
      </c>
      <c r="V576" s="123">
        <v>4</v>
      </c>
      <c r="W576" s="84">
        <f t="shared" si="442"/>
        <v>4</v>
      </c>
      <c r="X576" s="123">
        <v>5</v>
      </c>
      <c r="Y576" s="273"/>
      <c r="Z576" s="114">
        <f t="shared" si="443"/>
        <v>9</v>
      </c>
      <c r="AA576" s="208"/>
      <c r="AB576" s="264">
        <v>8</v>
      </c>
      <c r="AC576" s="264">
        <v>37</v>
      </c>
      <c r="AD576" s="264">
        <v>85</v>
      </c>
      <c r="AE576" s="264">
        <v>-18</v>
      </c>
      <c r="AF576" s="264">
        <v>-26</v>
      </c>
      <c r="AG576" s="264">
        <v>6</v>
      </c>
    </row>
    <row r="577" spans="2:33" s="257" customFormat="1" ht="15" customHeight="1" x14ac:dyDescent="0.3">
      <c r="B577" s="199">
        <v>44399</v>
      </c>
      <c r="C577" s="284"/>
      <c r="D577" s="284"/>
      <c r="E577" s="41"/>
      <c r="F577" s="41"/>
      <c r="G577" s="208"/>
      <c r="H577" s="127">
        <v>275</v>
      </c>
      <c r="I577" s="278">
        <v>22</v>
      </c>
      <c r="J577" s="123">
        <v>1459</v>
      </c>
      <c r="K577" s="124">
        <v>0.98647734956051381</v>
      </c>
      <c r="L577" s="123">
        <v>103</v>
      </c>
      <c r="M577" s="124">
        <v>0.96261682242990654</v>
      </c>
      <c r="N577" s="125">
        <v>1562</v>
      </c>
      <c r="O577" s="69"/>
      <c r="P577" s="69"/>
      <c r="Q577" s="123">
        <v>436</v>
      </c>
      <c r="R577" s="84">
        <f t="shared" ref="R577:R583" si="444">Q577/Q$68</f>
        <v>0.69316375198728142</v>
      </c>
      <c r="S577" s="123">
        <v>46</v>
      </c>
      <c r="T577" s="84">
        <f t="shared" ref="T577:T583" si="445">S577/S$68</f>
        <v>0.42990654205607476</v>
      </c>
      <c r="U577" s="79">
        <f t="shared" ref="U577:U583" si="446">Q577+S577</f>
        <v>482</v>
      </c>
      <c r="V577" s="123">
        <v>0</v>
      </c>
      <c r="W577" s="84">
        <f t="shared" ref="W577:W583" si="447">V577/$V$68</f>
        <v>0</v>
      </c>
      <c r="X577" s="123">
        <v>7</v>
      </c>
      <c r="Y577" s="273"/>
      <c r="Z577" s="114">
        <f t="shared" ref="Z577:Z583" si="448">V577+X577</f>
        <v>7</v>
      </c>
      <c r="AA577" s="208"/>
      <c r="AB577" s="264">
        <v>10</v>
      </c>
      <c r="AC577" s="264">
        <v>39</v>
      </c>
      <c r="AD577" s="264">
        <v>87</v>
      </c>
      <c r="AE577" s="264">
        <v>-20</v>
      </c>
      <c r="AF577" s="264">
        <v>-26</v>
      </c>
      <c r="AG577" s="264">
        <v>7</v>
      </c>
    </row>
    <row r="578" spans="2:33" s="257" customFormat="1" ht="15" customHeight="1" x14ac:dyDescent="0.3">
      <c r="B578" s="199">
        <v>44400</v>
      </c>
      <c r="C578" s="284"/>
      <c r="D578" s="284"/>
      <c r="E578" s="41"/>
      <c r="F578" s="41"/>
      <c r="G578" s="208"/>
      <c r="H578" s="127">
        <v>342</v>
      </c>
      <c r="I578" s="278">
        <v>9</v>
      </c>
      <c r="J578" s="123">
        <v>1460</v>
      </c>
      <c r="K578" s="124">
        <v>0.98316498316498313</v>
      </c>
      <c r="L578" s="123">
        <v>119</v>
      </c>
      <c r="M578" s="124">
        <v>0.97540983606557374</v>
      </c>
      <c r="N578" s="125">
        <v>1579</v>
      </c>
      <c r="O578" s="69"/>
      <c r="P578" s="69"/>
      <c r="Q578" s="123">
        <v>332</v>
      </c>
      <c r="R578" s="84">
        <f t="shared" si="444"/>
        <v>0.52782193958664547</v>
      </c>
      <c r="S578" s="123">
        <v>71</v>
      </c>
      <c r="T578" s="84">
        <f t="shared" si="445"/>
        <v>0.66355140186915884</v>
      </c>
      <c r="U578" s="79">
        <f t="shared" si="446"/>
        <v>403</v>
      </c>
      <c r="V578" s="123">
        <v>0</v>
      </c>
      <c r="W578" s="84">
        <f t="shared" si="447"/>
        <v>0</v>
      </c>
      <c r="X578" s="123">
        <v>2</v>
      </c>
      <c r="Y578" s="273"/>
      <c r="Z578" s="114">
        <f t="shared" si="448"/>
        <v>2</v>
      </c>
      <c r="AA578" s="208"/>
      <c r="AB578" s="264">
        <v>0</v>
      </c>
      <c r="AC578" s="264">
        <v>38</v>
      </c>
      <c r="AD578" s="264">
        <v>71</v>
      </c>
      <c r="AE578" s="264">
        <v>-20</v>
      </c>
      <c r="AF578" s="264">
        <v>-25</v>
      </c>
      <c r="AG578" s="264">
        <v>7</v>
      </c>
    </row>
    <row r="579" spans="2:33" s="257" customFormat="1" ht="15" customHeight="1" x14ac:dyDescent="0.3">
      <c r="B579" s="199">
        <v>44401</v>
      </c>
      <c r="C579" s="284"/>
      <c r="D579" s="284"/>
      <c r="E579" s="41"/>
      <c r="F579" s="41"/>
      <c r="G579" s="208"/>
      <c r="H579" s="127">
        <v>329</v>
      </c>
      <c r="I579" s="278">
        <v>26</v>
      </c>
      <c r="J579" s="123">
        <v>929</v>
      </c>
      <c r="K579" s="124">
        <v>1.0186403508771931</v>
      </c>
      <c r="L579" s="123">
        <v>70</v>
      </c>
      <c r="M579" s="124">
        <v>1.4</v>
      </c>
      <c r="N579" s="125">
        <v>999</v>
      </c>
      <c r="O579" s="69"/>
      <c r="P579" s="69"/>
      <c r="Q579" s="127">
        <v>0</v>
      </c>
      <c r="R579" s="88">
        <f t="shared" si="444"/>
        <v>0</v>
      </c>
      <c r="S579" s="127">
        <v>0</v>
      </c>
      <c r="T579" s="88">
        <f t="shared" si="445"/>
        <v>0</v>
      </c>
      <c r="U579" s="97">
        <f t="shared" si="446"/>
        <v>0</v>
      </c>
      <c r="V579" s="127">
        <v>0</v>
      </c>
      <c r="W579" s="88">
        <f t="shared" si="447"/>
        <v>0</v>
      </c>
      <c r="X579" s="127">
        <v>0</v>
      </c>
      <c r="Y579" s="273"/>
      <c r="Z579" s="114">
        <f t="shared" si="448"/>
        <v>0</v>
      </c>
      <c r="AA579" s="208"/>
      <c r="AB579" s="264">
        <v>-10</v>
      </c>
      <c r="AC579" s="264">
        <v>22</v>
      </c>
      <c r="AD579" s="264">
        <v>68</v>
      </c>
      <c r="AE579" s="264">
        <v>-13</v>
      </c>
      <c r="AF579" s="264">
        <v>-3</v>
      </c>
      <c r="AG579" s="264">
        <v>1</v>
      </c>
    </row>
    <row r="580" spans="2:33" s="257" customFormat="1" ht="15" customHeight="1" x14ac:dyDescent="0.3">
      <c r="B580" s="199">
        <v>44402</v>
      </c>
      <c r="C580" s="284"/>
      <c r="D580" s="284"/>
      <c r="E580" s="41"/>
      <c r="F580" s="41"/>
      <c r="G580" s="208"/>
      <c r="H580" s="127">
        <v>342</v>
      </c>
      <c r="I580" s="278">
        <v>17</v>
      </c>
      <c r="J580" s="123">
        <v>903</v>
      </c>
      <c r="K580" s="124">
        <v>1.0134680134680134</v>
      </c>
      <c r="L580" s="123">
        <v>47</v>
      </c>
      <c r="M580" s="124">
        <v>1.4242424242424243</v>
      </c>
      <c r="N580" s="125">
        <v>950</v>
      </c>
      <c r="O580" s="69"/>
      <c r="P580" s="69"/>
      <c r="Q580" s="127">
        <v>0</v>
      </c>
      <c r="R580" s="88">
        <f t="shared" si="444"/>
        <v>0</v>
      </c>
      <c r="S580" s="127">
        <v>0</v>
      </c>
      <c r="T580" s="88">
        <f t="shared" si="445"/>
        <v>0</v>
      </c>
      <c r="U580" s="97">
        <f t="shared" si="446"/>
        <v>0</v>
      </c>
      <c r="V580" s="127">
        <v>0</v>
      </c>
      <c r="W580" s="88">
        <f t="shared" si="447"/>
        <v>0</v>
      </c>
      <c r="X580" s="127">
        <v>0</v>
      </c>
      <c r="Y580" s="273"/>
      <c r="Z580" s="114">
        <f t="shared" si="448"/>
        <v>0</v>
      </c>
      <c r="AA580" s="208"/>
      <c r="AB580" s="264">
        <v>-13</v>
      </c>
      <c r="AC580" s="264">
        <v>15</v>
      </c>
      <c r="AD580" s="264">
        <v>33</v>
      </c>
      <c r="AE580" s="264">
        <v>-19</v>
      </c>
      <c r="AF580" s="264">
        <v>1</v>
      </c>
      <c r="AG580" s="264">
        <v>2</v>
      </c>
    </row>
    <row r="581" spans="2:33" s="257" customFormat="1" ht="15" customHeight="1" x14ac:dyDescent="0.3">
      <c r="B581" s="199">
        <v>44403</v>
      </c>
      <c r="C581" s="284"/>
      <c r="D581" s="284"/>
      <c r="E581" s="41"/>
      <c r="F581" s="41"/>
      <c r="G581" s="208"/>
      <c r="H581" s="127">
        <v>288</v>
      </c>
      <c r="I581" s="278">
        <v>25</v>
      </c>
      <c r="J581" s="123">
        <v>1462</v>
      </c>
      <c r="K581" s="124">
        <v>0.98783783783783785</v>
      </c>
      <c r="L581" s="123">
        <v>98</v>
      </c>
      <c r="M581" s="124">
        <v>0.95145631067961167</v>
      </c>
      <c r="N581" s="125">
        <v>1560</v>
      </c>
      <c r="O581" s="69"/>
      <c r="P581" s="69"/>
      <c r="Q581" s="123">
        <v>704</v>
      </c>
      <c r="R581" s="84">
        <f t="shared" si="444"/>
        <v>1.1192368839427662</v>
      </c>
      <c r="S581" s="123">
        <v>70</v>
      </c>
      <c r="T581" s="84">
        <f t="shared" si="445"/>
        <v>0.65420560747663548</v>
      </c>
      <c r="U581" s="79">
        <f t="shared" si="446"/>
        <v>774</v>
      </c>
      <c r="V581" s="123">
        <v>0</v>
      </c>
      <c r="W581" s="84">
        <f t="shared" si="447"/>
        <v>0</v>
      </c>
      <c r="X581" s="123">
        <v>19</v>
      </c>
      <c r="Y581" s="273"/>
      <c r="Z581" s="114">
        <f t="shared" si="448"/>
        <v>19</v>
      </c>
      <c r="AA581" s="208"/>
      <c r="AB581" s="264">
        <v>10</v>
      </c>
      <c r="AC581" s="264">
        <v>41</v>
      </c>
      <c r="AD581" s="264">
        <v>89</v>
      </c>
      <c r="AE581" s="264">
        <v>-21</v>
      </c>
      <c r="AF581" s="264">
        <v>-28</v>
      </c>
      <c r="AG581" s="264">
        <v>7</v>
      </c>
    </row>
    <row r="582" spans="2:33" s="257" customFormat="1" ht="15" customHeight="1" x14ac:dyDescent="0.3">
      <c r="B582" s="199">
        <v>44404</v>
      </c>
      <c r="C582" s="284"/>
      <c r="D582" s="284"/>
      <c r="E582" s="41"/>
      <c r="F582" s="41"/>
      <c r="G582" s="208"/>
      <c r="H582" s="127">
        <v>246</v>
      </c>
      <c r="I582" s="278">
        <v>19</v>
      </c>
      <c r="J582" s="123">
        <v>1477</v>
      </c>
      <c r="K582" s="124">
        <v>0.99729912221471984</v>
      </c>
      <c r="L582" s="123">
        <v>106</v>
      </c>
      <c r="M582" s="124">
        <v>1</v>
      </c>
      <c r="N582" s="125">
        <v>1583</v>
      </c>
      <c r="O582" s="69"/>
      <c r="P582" s="69"/>
      <c r="Q582" s="123">
        <v>805</v>
      </c>
      <c r="R582" s="84">
        <f t="shared" si="444"/>
        <v>1.2798092209856915</v>
      </c>
      <c r="S582" s="123">
        <v>134</v>
      </c>
      <c r="T582" s="84">
        <f t="shared" si="445"/>
        <v>1.2523364485981308</v>
      </c>
      <c r="U582" s="79">
        <f t="shared" si="446"/>
        <v>939</v>
      </c>
      <c r="V582" s="123">
        <v>4</v>
      </c>
      <c r="W582" s="84">
        <f t="shared" si="447"/>
        <v>4</v>
      </c>
      <c r="X582" s="123">
        <v>6</v>
      </c>
      <c r="Y582" s="273"/>
      <c r="Z582" s="114">
        <f t="shared" si="448"/>
        <v>10</v>
      </c>
      <c r="AA582" s="208"/>
      <c r="AB582" s="264">
        <v>10</v>
      </c>
      <c r="AC582" s="264">
        <v>39</v>
      </c>
      <c r="AD582" s="264">
        <v>94</v>
      </c>
      <c r="AE582" s="264">
        <v>-19</v>
      </c>
      <c r="AF582" s="264">
        <v>-27</v>
      </c>
      <c r="AG582" s="264">
        <v>7</v>
      </c>
    </row>
    <row r="583" spans="2:33" s="257" customFormat="1" ht="15" customHeight="1" x14ac:dyDescent="0.3">
      <c r="B583" s="199">
        <v>44405</v>
      </c>
      <c r="C583" s="284"/>
      <c r="D583" s="284"/>
      <c r="E583" s="41"/>
      <c r="F583" s="41"/>
      <c r="G583" s="208"/>
      <c r="H583" s="127">
        <v>264</v>
      </c>
      <c r="I583" s="278">
        <v>27</v>
      </c>
      <c r="J583" s="123">
        <v>1446</v>
      </c>
      <c r="K583" s="124">
        <v>0.97636731937879806</v>
      </c>
      <c r="L583" s="123">
        <v>112</v>
      </c>
      <c r="M583" s="124">
        <v>0.96551724137931039</v>
      </c>
      <c r="N583" s="125">
        <v>1558</v>
      </c>
      <c r="O583" s="69"/>
      <c r="P583" s="69"/>
      <c r="Q583" s="123">
        <v>984</v>
      </c>
      <c r="R583" s="84">
        <f t="shared" si="444"/>
        <v>1.5643879173290938</v>
      </c>
      <c r="S583" s="123">
        <v>96</v>
      </c>
      <c r="T583" s="84">
        <f t="shared" si="445"/>
        <v>0.89719626168224298</v>
      </c>
      <c r="U583" s="79">
        <f t="shared" si="446"/>
        <v>1080</v>
      </c>
      <c r="V583" s="123">
        <v>0</v>
      </c>
      <c r="W583" s="84">
        <f t="shared" si="447"/>
        <v>0</v>
      </c>
      <c r="X583" s="123">
        <v>12</v>
      </c>
      <c r="Y583" s="273"/>
      <c r="Z583" s="114">
        <f t="shared" si="448"/>
        <v>12</v>
      </c>
      <c r="AA583" s="208"/>
      <c r="AB583" s="264">
        <v>13</v>
      </c>
      <c r="AC583" s="264">
        <v>40</v>
      </c>
      <c r="AD583" s="264">
        <v>108</v>
      </c>
      <c r="AE583" s="264">
        <v>-18</v>
      </c>
      <c r="AF583" s="264">
        <v>-27</v>
      </c>
      <c r="AG583" s="264">
        <v>6</v>
      </c>
    </row>
    <row r="584" spans="2:33" s="193" customFormat="1" ht="15" customHeight="1" x14ac:dyDescent="0.3">
      <c r="B584" s="199">
        <v>44406</v>
      </c>
      <c r="C584" s="286"/>
      <c r="D584" s="286"/>
      <c r="E584" s="41"/>
      <c r="F584" s="41"/>
      <c r="G584" s="256"/>
      <c r="H584" s="127">
        <v>278</v>
      </c>
      <c r="I584" s="278">
        <v>26</v>
      </c>
      <c r="J584" s="123">
        <v>1484</v>
      </c>
      <c r="K584" s="124">
        <v>1.0033806626098716</v>
      </c>
      <c r="L584" s="123">
        <v>111</v>
      </c>
      <c r="M584" s="124">
        <v>1.0373831775700935</v>
      </c>
      <c r="N584" s="125">
        <v>1595</v>
      </c>
      <c r="O584" s="69"/>
      <c r="P584" s="69"/>
      <c r="Q584" s="123">
        <v>1091</v>
      </c>
      <c r="R584" s="84">
        <f t="shared" ref="R584:R590" si="449">Q584/Q$68</f>
        <v>1.7344992050874404</v>
      </c>
      <c r="S584" s="123">
        <v>179</v>
      </c>
      <c r="T584" s="84">
        <f t="shared" ref="T584:T590" si="450">S584/S$68</f>
        <v>1.6728971962616823</v>
      </c>
      <c r="U584" s="79">
        <f t="shared" ref="U584:U590" si="451">Q584+S584</f>
        <v>1270</v>
      </c>
      <c r="V584" s="123">
        <v>0</v>
      </c>
      <c r="W584" s="84">
        <f t="shared" ref="W584:W590" si="452">V584/$V$68</f>
        <v>0</v>
      </c>
      <c r="X584" s="123">
        <v>2</v>
      </c>
      <c r="Y584" s="273"/>
      <c r="Z584" s="114">
        <f t="shared" ref="Z584:Z590" si="453">V584+X584</f>
        <v>2</v>
      </c>
      <c r="AA584" s="32"/>
      <c r="AB584" s="264">
        <v>16</v>
      </c>
      <c r="AC584" s="264">
        <v>44</v>
      </c>
      <c r="AD584" s="264">
        <v>107</v>
      </c>
      <c r="AE584" s="264">
        <v>-18</v>
      </c>
      <c r="AF584" s="264">
        <v>-27</v>
      </c>
      <c r="AG584" s="264">
        <v>6</v>
      </c>
    </row>
    <row r="585" spans="2:33" s="257" customFormat="1" ht="15" customHeight="1" x14ac:dyDescent="0.3">
      <c r="B585" s="199">
        <v>44407</v>
      </c>
      <c r="C585" s="286"/>
      <c r="D585" s="286"/>
      <c r="E585" s="41"/>
      <c r="F585" s="41"/>
      <c r="G585" s="285"/>
      <c r="H585" s="127">
        <v>346</v>
      </c>
      <c r="I585" s="278">
        <v>22</v>
      </c>
      <c r="J585" s="123">
        <v>1472</v>
      </c>
      <c r="K585" s="124">
        <v>0.99124579124579126</v>
      </c>
      <c r="L585" s="123">
        <v>110</v>
      </c>
      <c r="M585" s="124">
        <v>0.90163934426229508</v>
      </c>
      <c r="N585" s="125">
        <v>1582</v>
      </c>
      <c r="O585" s="69"/>
      <c r="P585" s="69"/>
      <c r="Q585" s="123">
        <v>981</v>
      </c>
      <c r="R585" s="84">
        <f t="shared" si="449"/>
        <v>1.5596184419713832</v>
      </c>
      <c r="S585" s="123">
        <v>217</v>
      </c>
      <c r="T585" s="84">
        <f t="shared" si="450"/>
        <v>2.02803738317757</v>
      </c>
      <c r="U585" s="79">
        <f t="shared" si="451"/>
        <v>1198</v>
      </c>
      <c r="V585" s="123">
        <v>0</v>
      </c>
      <c r="W585" s="84">
        <f t="shared" si="452"/>
        <v>0</v>
      </c>
      <c r="X585" s="123">
        <v>6</v>
      </c>
      <c r="Y585" s="273"/>
      <c r="Z585" s="114">
        <f t="shared" si="453"/>
        <v>6</v>
      </c>
      <c r="AA585" s="32"/>
      <c r="AB585" s="264">
        <v>6</v>
      </c>
      <c r="AC585" s="264">
        <v>45</v>
      </c>
      <c r="AD585" s="264">
        <v>82</v>
      </c>
      <c r="AE585" s="264">
        <v>-17</v>
      </c>
      <c r="AF585" s="264">
        <v>-26</v>
      </c>
      <c r="AG585" s="264">
        <v>6</v>
      </c>
    </row>
    <row r="586" spans="2:33" s="257" customFormat="1" ht="15" customHeight="1" x14ac:dyDescent="0.3">
      <c r="B586" s="199">
        <v>44408</v>
      </c>
      <c r="C586" s="286"/>
      <c r="D586" s="286"/>
      <c r="E586" s="41"/>
      <c r="F586" s="41"/>
      <c r="G586" s="285"/>
      <c r="H586" s="127">
        <v>336</v>
      </c>
      <c r="I586" s="278">
        <v>27</v>
      </c>
      <c r="J586" s="123">
        <v>927</v>
      </c>
      <c r="K586" s="124">
        <v>1.0164473684210527</v>
      </c>
      <c r="L586" s="123">
        <v>61</v>
      </c>
      <c r="M586" s="124">
        <v>1.22</v>
      </c>
      <c r="N586" s="125">
        <v>988</v>
      </c>
      <c r="O586" s="69"/>
      <c r="P586" s="69"/>
      <c r="Q586" s="127">
        <v>0</v>
      </c>
      <c r="R586" s="88">
        <f t="shared" si="449"/>
        <v>0</v>
      </c>
      <c r="S586" s="127">
        <v>0</v>
      </c>
      <c r="T586" s="88">
        <f t="shared" si="450"/>
        <v>0</v>
      </c>
      <c r="U586" s="97">
        <f t="shared" si="451"/>
        <v>0</v>
      </c>
      <c r="V586" s="127">
        <v>0</v>
      </c>
      <c r="W586" s="88">
        <f t="shared" si="452"/>
        <v>0</v>
      </c>
      <c r="X586" s="127">
        <v>0</v>
      </c>
      <c r="Y586" s="273"/>
      <c r="Z586" s="114">
        <f t="shared" si="453"/>
        <v>0</v>
      </c>
      <c r="AA586" s="32"/>
      <c r="AB586" s="264">
        <v>-3</v>
      </c>
      <c r="AC586" s="264">
        <v>31</v>
      </c>
      <c r="AD586" s="264">
        <v>64</v>
      </c>
      <c r="AE586" s="264">
        <v>-6</v>
      </c>
      <c r="AF586" s="264">
        <v>-2</v>
      </c>
      <c r="AG586" s="264">
        <v>0</v>
      </c>
    </row>
    <row r="587" spans="2:33" s="257" customFormat="1" ht="15" customHeight="1" x14ac:dyDescent="0.3">
      <c r="B587" s="199">
        <v>44409</v>
      </c>
      <c r="C587" s="286"/>
      <c r="D587" s="286"/>
      <c r="E587" s="41"/>
      <c r="F587" s="41"/>
      <c r="G587" s="285"/>
      <c r="H587" s="127">
        <v>367</v>
      </c>
      <c r="I587" s="278">
        <v>20</v>
      </c>
      <c r="J587" s="123">
        <v>903</v>
      </c>
      <c r="K587" s="124">
        <v>1.0134680134680134</v>
      </c>
      <c r="L587" s="123">
        <v>42</v>
      </c>
      <c r="M587" s="124">
        <v>1.2727272727272727</v>
      </c>
      <c r="N587" s="125">
        <v>945</v>
      </c>
      <c r="O587" s="69"/>
      <c r="P587" s="69"/>
      <c r="Q587" s="127">
        <v>0</v>
      </c>
      <c r="R587" s="88">
        <f t="shared" si="449"/>
        <v>0</v>
      </c>
      <c r="S587" s="127">
        <v>0</v>
      </c>
      <c r="T587" s="88">
        <f t="shared" si="450"/>
        <v>0</v>
      </c>
      <c r="U587" s="97">
        <f t="shared" si="451"/>
        <v>0</v>
      </c>
      <c r="V587" s="127">
        <v>0</v>
      </c>
      <c r="W587" s="88">
        <f t="shared" si="452"/>
        <v>0</v>
      </c>
      <c r="X587" s="127">
        <v>0</v>
      </c>
      <c r="Y587" s="273"/>
      <c r="Z587" s="114">
        <f t="shared" si="453"/>
        <v>0</v>
      </c>
      <c r="AA587" s="32"/>
      <c r="AB587" s="264">
        <v>1</v>
      </c>
      <c r="AC587" s="264">
        <v>29</v>
      </c>
      <c r="AD587" s="264">
        <v>44</v>
      </c>
      <c r="AE587" s="264">
        <v>-6</v>
      </c>
      <c r="AF587" s="264">
        <v>3</v>
      </c>
      <c r="AG587" s="264">
        <v>0</v>
      </c>
    </row>
    <row r="588" spans="2:33" s="257" customFormat="1" ht="15" customHeight="1" x14ac:dyDescent="0.3">
      <c r="B588" s="199">
        <v>44410</v>
      </c>
      <c r="C588" s="286"/>
      <c r="D588" s="286"/>
      <c r="E588" s="41"/>
      <c r="F588" s="41"/>
      <c r="G588" s="285"/>
      <c r="H588" s="127">
        <v>306</v>
      </c>
      <c r="I588" s="278">
        <v>18</v>
      </c>
      <c r="J588" s="123">
        <v>1485</v>
      </c>
      <c r="K588" s="124">
        <v>1.0033783783783783</v>
      </c>
      <c r="L588" s="123">
        <v>96</v>
      </c>
      <c r="M588" s="124">
        <v>0.93203883495145634</v>
      </c>
      <c r="N588" s="125">
        <v>1581</v>
      </c>
      <c r="O588" s="69"/>
      <c r="P588" s="69"/>
      <c r="Q588" s="123">
        <v>544</v>
      </c>
      <c r="R588" s="84">
        <f t="shared" si="449"/>
        <v>0.86486486486486491</v>
      </c>
      <c r="S588" s="123">
        <v>125</v>
      </c>
      <c r="T588" s="84">
        <f t="shared" si="450"/>
        <v>1.1682242990654206</v>
      </c>
      <c r="U588" s="79">
        <f t="shared" si="451"/>
        <v>669</v>
      </c>
      <c r="V588" s="123">
        <v>5</v>
      </c>
      <c r="W588" s="84">
        <f t="shared" si="452"/>
        <v>5</v>
      </c>
      <c r="X588" s="123">
        <v>9</v>
      </c>
      <c r="Y588" s="273"/>
      <c r="Z588" s="114">
        <f t="shared" si="453"/>
        <v>14</v>
      </c>
      <c r="AA588" s="32"/>
      <c r="AB588" s="264">
        <v>21</v>
      </c>
      <c r="AC588" s="264">
        <v>53</v>
      </c>
      <c r="AD588" s="264">
        <v>107</v>
      </c>
      <c r="AE588" s="264">
        <v>-16</v>
      </c>
      <c r="AF588" s="264">
        <v>-32</v>
      </c>
      <c r="AG588" s="264">
        <v>7</v>
      </c>
    </row>
    <row r="589" spans="2:33" s="257" customFormat="1" ht="15" customHeight="1" x14ac:dyDescent="0.3">
      <c r="B589" s="199">
        <v>44411</v>
      </c>
      <c r="C589" s="286"/>
      <c r="D589" s="286"/>
      <c r="E589" s="41"/>
      <c r="F589" s="41"/>
      <c r="G589" s="285"/>
      <c r="H589" s="127">
        <v>256</v>
      </c>
      <c r="I589" s="278">
        <v>16</v>
      </c>
      <c r="J589" s="123">
        <v>1477</v>
      </c>
      <c r="K589" s="124">
        <v>0.99729912221471984</v>
      </c>
      <c r="L589" s="123">
        <v>107</v>
      </c>
      <c r="M589" s="124">
        <v>1.0094339622641511</v>
      </c>
      <c r="N589" s="125">
        <v>1584</v>
      </c>
      <c r="O589" s="69"/>
      <c r="P589" s="69"/>
      <c r="Q589" s="123">
        <v>352</v>
      </c>
      <c r="R589" s="84">
        <f t="shared" si="449"/>
        <v>0.55961844197138311</v>
      </c>
      <c r="S589" s="123">
        <v>50</v>
      </c>
      <c r="T589" s="84">
        <f t="shared" si="450"/>
        <v>0.46728971962616822</v>
      </c>
      <c r="U589" s="79">
        <f t="shared" si="451"/>
        <v>402</v>
      </c>
      <c r="V589" s="123">
        <v>1</v>
      </c>
      <c r="W589" s="84">
        <f t="shared" si="452"/>
        <v>1</v>
      </c>
      <c r="X589" s="123">
        <v>18</v>
      </c>
      <c r="Y589" s="273"/>
      <c r="Z589" s="114">
        <f t="shared" si="453"/>
        <v>19</v>
      </c>
      <c r="AA589" s="32"/>
      <c r="AB589" s="264">
        <v>21</v>
      </c>
      <c r="AC589" s="264">
        <v>51</v>
      </c>
      <c r="AD589" s="264">
        <v>121</v>
      </c>
      <c r="AE589" s="264">
        <v>-15</v>
      </c>
      <c r="AF589" s="264">
        <v>-32</v>
      </c>
      <c r="AG589" s="264">
        <v>7</v>
      </c>
    </row>
    <row r="590" spans="2:33" s="257" customFormat="1" ht="15" customHeight="1" x14ac:dyDescent="0.3">
      <c r="B590" s="199">
        <v>44412</v>
      </c>
      <c r="C590" s="286"/>
      <c r="D590" s="286"/>
      <c r="E590" s="41"/>
      <c r="F590" s="41"/>
      <c r="G590" s="285"/>
      <c r="H590" s="127">
        <v>277</v>
      </c>
      <c r="I590" s="278">
        <v>25</v>
      </c>
      <c r="J590" s="123">
        <v>1480</v>
      </c>
      <c r="K590" s="124">
        <v>0.9993247805536799</v>
      </c>
      <c r="L590" s="123">
        <v>114</v>
      </c>
      <c r="M590" s="124">
        <v>0.98275862068965514</v>
      </c>
      <c r="N590" s="125">
        <v>1594</v>
      </c>
      <c r="O590" s="69"/>
      <c r="P590" s="69"/>
      <c r="Q590" s="123">
        <v>372</v>
      </c>
      <c r="R590" s="84">
        <f t="shared" si="449"/>
        <v>0.59141494435612085</v>
      </c>
      <c r="S590" s="123">
        <v>60</v>
      </c>
      <c r="T590" s="84">
        <f t="shared" si="450"/>
        <v>0.56074766355140182</v>
      </c>
      <c r="U590" s="79">
        <f t="shared" si="451"/>
        <v>432</v>
      </c>
      <c r="V590" s="123">
        <v>0</v>
      </c>
      <c r="W590" s="84">
        <f t="shared" si="452"/>
        <v>0</v>
      </c>
      <c r="X590" s="123">
        <v>3</v>
      </c>
      <c r="Y590" s="273"/>
      <c r="Z590" s="114">
        <f t="shared" si="453"/>
        <v>3</v>
      </c>
      <c r="AA590" s="32"/>
      <c r="AB590" s="264">
        <v>22</v>
      </c>
      <c r="AC590" s="264">
        <v>50</v>
      </c>
      <c r="AD590" s="264">
        <v>130</v>
      </c>
      <c r="AE590" s="264">
        <v>-14</v>
      </c>
      <c r="AF590" s="264">
        <v>-32</v>
      </c>
      <c r="AG590" s="264">
        <v>6</v>
      </c>
    </row>
    <row r="591" spans="2:33" s="257" customFormat="1" ht="15" customHeight="1" x14ac:dyDescent="0.3">
      <c r="B591" s="199">
        <v>44413</v>
      </c>
      <c r="C591" s="286"/>
      <c r="D591" s="286"/>
      <c r="E591" s="41"/>
      <c r="F591" s="41"/>
      <c r="G591" s="286"/>
      <c r="H591" s="127">
        <v>295</v>
      </c>
      <c r="I591" s="278">
        <v>22</v>
      </c>
      <c r="J591" s="123">
        <v>1483</v>
      </c>
      <c r="K591" s="124">
        <v>1.0027045300878972</v>
      </c>
      <c r="L591" s="123">
        <v>95</v>
      </c>
      <c r="M591" s="124">
        <v>0.88785046728971961</v>
      </c>
      <c r="N591" s="125">
        <v>1578</v>
      </c>
      <c r="O591" s="69"/>
      <c r="P591" s="69"/>
      <c r="Q591" s="123">
        <v>373</v>
      </c>
      <c r="R591" s="84">
        <f t="shared" ref="R591:R596" si="454">Q591/Q$68</f>
        <v>0.59300476947535774</v>
      </c>
      <c r="S591" s="123">
        <v>51</v>
      </c>
      <c r="T591" s="84">
        <f t="shared" ref="T591:T596" si="455">S591/S$68</f>
        <v>0.47663551401869159</v>
      </c>
      <c r="U591" s="79">
        <f t="shared" ref="U591:U596" si="456">Q591+S591</f>
        <v>424</v>
      </c>
      <c r="V591" s="123">
        <v>5</v>
      </c>
      <c r="W591" s="84">
        <f t="shared" ref="W591:W596" si="457">V591/$V$68</f>
        <v>5</v>
      </c>
      <c r="X591" s="123">
        <v>0</v>
      </c>
      <c r="Y591" s="273"/>
      <c r="Z591" s="114">
        <f t="shared" ref="Z591:Z596" si="458">V591+X591</f>
        <v>5</v>
      </c>
      <c r="AA591" s="32"/>
      <c r="AB591" s="264">
        <v>24</v>
      </c>
      <c r="AC591" s="264">
        <v>52</v>
      </c>
      <c r="AD591" s="264">
        <v>143</v>
      </c>
      <c r="AE591" s="264">
        <v>-15</v>
      </c>
      <c r="AF591" s="264">
        <v>-32</v>
      </c>
      <c r="AG591" s="264">
        <v>6</v>
      </c>
    </row>
    <row r="592" spans="2:33" s="257" customFormat="1" ht="15" customHeight="1" x14ac:dyDescent="0.3">
      <c r="B592" s="199">
        <v>44414</v>
      </c>
      <c r="C592" s="286"/>
      <c r="D592" s="286"/>
      <c r="E592" s="41"/>
      <c r="F592" s="41"/>
      <c r="G592" s="286"/>
      <c r="H592" s="127">
        <v>343</v>
      </c>
      <c r="I592" s="278">
        <v>26</v>
      </c>
      <c r="J592" s="123">
        <v>1491</v>
      </c>
      <c r="K592" s="124">
        <v>1.0040404040404041</v>
      </c>
      <c r="L592" s="123">
        <v>103</v>
      </c>
      <c r="M592" s="124">
        <v>0.84426229508196726</v>
      </c>
      <c r="N592" s="125">
        <v>1594</v>
      </c>
      <c r="O592" s="69"/>
      <c r="P592" s="69"/>
      <c r="Q592" s="123">
        <v>273</v>
      </c>
      <c r="R592" s="84">
        <f t="shared" si="454"/>
        <v>0.43402225755166934</v>
      </c>
      <c r="S592" s="123">
        <v>49</v>
      </c>
      <c r="T592" s="84">
        <f t="shared" si="455"/>
        <v>0.45794392523364486</v>
      </c>
      <c r="U592" s="79">
        <f t="shared" si="456"/>
        <v>322</v>
      </c>
      <c r="V592" s="123">
        <v>0</v>
      </c>
      <c r="W592" s="84">
        <f t="shared" si="457"/>
        <v>0</v>
      </c>
      <c r="X592" s="123">
        <v>7</v>
      </c>
      <c r="Y592" s="273"/>
      <c r="Z592" s="114">
        <f t="shared" si="458"/>
        <v>7</v>
      </c>
      <c r="AA592" s="32"/>
      <c r="AB592" s="264">
        <v>12</v>
      </c>
      <c r="AC592" s="264">
        <v>48</v>
      </c>
      <c r="AD592" s="264">
        <v>119</v>
      </c>
      <c r="AE592" s="264">
        <v>-14</v>
      </c>
      <c r="AF592" s="264">
        <v>-31</v>
      </c>
      <c r="AG592" s="264">
        <v>6</v>
      </c>
    </row>
    <row r="593" spans="2:33" s="257" customFormat="1" ht="15" customHeight="1" x14ac:dyDescent="0.3">
      <c r="B593" s="199">
        <v>44415</v>
      </c>
      <c r="C593" s="286"/>
      <c r="D593" s="286"/>
      <c r="E593" s="41"/>
      <c r="F593" s="41"/>
      <c r="G593" s="286"/>
      <c r="H593" s="127">
        <v>334</v>
      </c>
      <c r="I593" s="278">
        <v>26</v>
      </c>
      <c r="J593" s="123">
        <v>924</v>
      </c>
      <c r="K593" s="124">
        <v>1.013157894736842</v>
      </c>
      <c r="L593" s="123">
        <v>70</v>
      </c>
      <c r="M593" s="124">
        <v>1.4</v>
      </c>
      <c r="N593" s="125">
        <v>994</v>
      </c>
      <c r="O593" s="69"/>
      <c r="P593" s="69"/>
      <c r="Q593" s="127">
        <v>0</v>
      </c>
      <c r="R593" s="88">
        <f t="shared" si="454"/>
        <v>0</v>
      </c>
      <c r="S593" s="127">
        <v>0</v>
      </c>
      <c r="T593" s="88">
        <f t="shared" si="455"/>
        <v>0</v>
      </c>
      <c r="U593" s="97">
        <f t="shared" si="456"/>
        <v>0</v>
      </c>
      <c r="V593" s="127">
        <v>0</v>
      </c>
      <c r="W593" s="88">
        <f t="shared" si="457"/>
        <v>0</v>
      </c>
      <c r="X593" s="127">
        <v>0</v>
      </c>
      <c r="Y593" s="273"/>
      <c r="Z593" s="114">
        <f t="shared" si="458"/>
        <v>0</v>
      </c>
      <c r="AA593" s="32"/>
      <c r="AB593" s="264">
        <v>4</v>
      </c>
      <c r="AC593" s="264">
        <v>35</v>
      </c>
      <c r="AD593" s="264">
        <v>93</v>
      </c>
      <c r="AE593" s="264">
        <v>-1</v>
      </c>
      <c r="AF593" s="264">
        <v>-3</v>
      </c>
      <c r="AG593" s="264">
        <v>-1</v>
      </c>
    </row>
    <row r="594" spans="2:33" s="257" customFormat="1" ht="15" customHeight="1" x14ac:dyDescent="0.3">
      <c r="B594" s="199">
        <v>44416</v>
      </c>
      <c r="C594" s="286"/>
      <c r="D594" s="286"/>
      <c r="E594" s="41"/>
      <c r="F594" s="41"/>
      <c r="G594" s="286"/>
      <c r="H594" s="127">
        <v>360</v>
      </c>
      <c r="I594" s="278">
        <v>20</v>
      </c>
      <c r="J594" s="123">
        <v>899</v>
      </c>
      <c r="K594" s="124">
        <v>1.0089786756453423</v>
      </c>
      <c r="L594" s="123">
        <v>47</v>
      </c>
      <c r="M594" s="124">
        <v>1.4242424242424243</v>
      </c>
      <c r="N594" s="125">
        <v>946</v>
      </c>
      <c r="O594" s="69"/>
      <c r="P594" s="69"/>
      <c r="Q594" s="127">
        <v>0</v>
      </c>
      <c r="R594" s="88">
        <f t="shared" si="454"/>
        <v>0</v>
      </c>
      <c r="S594" s="127">
        <v>0</v>
      </c>
      <c r="T594" s="88">
        <f t="shared" si="455"/>
        <v>0</v>
      </c>
      <c r="U594" s="97">
        <f t="shared" si="456"/>
        <v>0</v>
      </c>
      <c r="V594" s="127">
        <v>0</v>
      </c>
      <c r="W594" s="88">
        <f t="shared" si="457"/>
        <v>0</v>
      </c>
      <c r="X594" s="127">
        <v>0</v>
      </c>
      <c r="Y594" s="273"/>
      <c r="Z594" s="114">
        <f t="shared" si="458"/>
        <v>0</v>
      </c>
      <c r="AA594" s="32"/>
      <c r="AB594" s="264">
        <v>5</v>
      </c>
      <c r="AC594" s="264">
        <v>27</v>
      </c>
      <c r="AD594" s="264">
        <v>88</v>
      </c>
      <c r="AE594" s="264">
        <v>-1</v>
      </c>
      <c r="AF594" s="264">
        <v>4</v>
      </c>
      <c r="AG594" s="264">
        <v>-2</v>
      </c>
    </row>
    <row r="595" spans="2:33" s="257" customFormat="1" ht="15" customHeight="1" x14ac:dyDescent="0.3">
      <c r="B595" s="199">
        <v>44417</v>
      </c>
      <c r="C595" s="286"/>
      <c r="D595" s="286"/>
      <c r="E595" s="41"/>
      <c r="F595" s="41"/>
      <c r="G595" s="286"/>
      <c r="H595" s="127">
        <v>311</v>
      </c>
      <c r="I595" s="278">
        <v>22</v>
      </c>
      <c r="J595" s="123">
        <v>1478</v>
      </c>
      <c r="K595" s="124">
        <v>0.99864864864864866</v>
      </c>
      <c r="L595" s="123">
        <v>89</v>
      </c>
      <c r="M595" s="124">
        <v>0.86407766990291257</v>
      </c>
      <c r="N595" s="125">
        <v>1567</v>
      </c>
      <c r="O595" s="69"/>
      <c r="P595" s="69"/>
      <c r="Q595" s="123">
        <v>257</v>
      </c>
      <c r="R595" s="84">
        <f t="shared" si="454"/>
        <v>0.40858505564387915</v>
      </c>
      <c r="S595" s="123">
        <v>42</v>
      </c>
      <c r="T595" s="84">
        <f t="shared" si="455"/>
        <v>0.3925233644859813</v>
      </c>
      <c r="U595" s="79">
        <f t="shared" si="456"/>
        <v>299</v>
      </c>
      <c r="V595" s="123">
        <v>0</v>
      </c>
      <c r="W595" s="84">
        <f t="shared" si="457"/>
        <v>0</v>
      </c>
      <c r="X595" s="123">
        <v>1</v>
      </c>
      <c r="Y595" s="273"/>
      <c r="Z595" s="114">
        <f t="shared" si="458"/>
        <v>1</v>
      </c>
      <c r="AA595" s="32"/>
      <c r="AB595" s="264">
        <v>25</v>
      </c>
      <c r="AC595" s="264">
        <v>57</v>
      </c>
      <c r="AD595" s="264">
        <v>148</v>
      </c>
      <c r="AE595" s="264">
        <v>-14</v>
      </c>
      <c r="AF595" s="264">
        <v>-35</v>
      </c>
      <c r="AG595" s="264">
        <v>7</v>
      </c>
    </row>
    <row r="596" spans="2:33" s="257" customFormat="1" ht="15" customHeight="1" x14ac:dyDescent="0.3">
      <c r="B596" s="199">
        <v>44418</v>
      </c>
      <c r="C596" s="285"/>
      <c r="D596" s="285"/>
      <c r="E596" s="285"/>
      <c r="F596" s="285"/>
      <c r="G596" s="285"/>
      <c r="H596" s="127">
        <v>256</v>
      </c>
      <c r="I596" s="278">
        <v>23</v>
      </c>
      <c r="J596" s="123">
        <v>1476</v>
      </c>
      <c r="K596" s="124">
        <v>0.99662390276839974</v>
      </c>
      <c r="L596" s="123">
        <v>103</v>
      </c>
      <c r="M596" s="124">
        <v>0.97169811320754718</v>
      </c>
      <c r="N596" s="125">
        <v>1579</v>
      </c>
      <c r="O596" s="69"/>
      <c r="P596" s="69"/>
      <c r="Q596" s="123">
        <v>316</v>
      </c>
      <c r="R596" s="84">
        <f t="shared" si="454"/>
        <v>0.50238473767885528</v>
      </c>
      <c r="S596" s="123">
        <v>49</v>
      </c>
      <c r="T596" s="84">
        <f t="shared" si="455"/>
        <v>0.45794392523364486</v>
      </c>
      <c r="U596" s="79">
        <f t="shared" si="456"/>
        <v>365</v>
      </c>
      <c r="V596" s="123">
        <v>1</v>
      </c>
      <c r="W596" s="84">
        <f t="shared" si="457"/>
        <v>1</v>
      </c>
      <c r="X596" s="123">
        <v>12</v>
      </c>
      <c r="Y596" s="273"/>
      <c r="Z596" s="114">
        <f t="shared" si="458"/>
        <v>13</v>
      </c>
      <c r="AA596" s="32"/>
      <c r="AB596" s="264">
        <v>25</v>
      </c>
      <c r="AC596" s="264">
        <v>54</v>
      </c>
      <c r="AD596" s="264">
        <v>153</v>
      </c>
      <c r="AE596" s="264">
        <v>-13</v>
      </c>
      <c r="AF596" s="264">
        <v>-35</v>
      </c>
      <c r="AG596" s="264">
        <v>6</v>
      </c>
    </row>
    <row r="597" spans="2:33" s="257" customFormat="1" ht="15" customHeight="1" x14ac:dyDescent="0.3">
      <c r="B597" s="199">
        <v>44419</v>
      </c>
      <c r="C597" s="285"/>
      <c r="D597" s="285"/>
      <c r="E597" s="285"/>
      <c r="F597" s="285"/>
      <c r="G597" s="285"/>
      <c r="H597" s="127">
        <v>282</v>
      </c>
      <c r="I597" s="278">
        <v>25</v>
      </c>
      <c r="J597" s="123">
        <v>1483</v>
      </c>
      <c r="K597" s="124">
        <v>1.0013504388926402</v>
      </c>
      <c r="L597" s="123">
        <v>116</v>
      </c>
      <c r="M597" s="124">
        <v>1</v>
      </c>
      <c r="N597" s="125">
        <v>1599</v>
      </c>
      <c r="O597" s="69"/>
      <c r="P597" s="69"/>
      <c r="Q597" s="123">
        <v>317</v>
      </c>
      <c r="R597" s="84">
        <f t="shared" ref="R597" si="459">Q597/Q$68</f>
        <v>0.50397456279809216</v>
      </c>
      <c r="S597" s="123">
        <v>71</v>
      </c>
      <c r="T597" s="84">
        <f t="shared" ref="T597" si="460">S597/S$68</f>
        <v>0.66355140186915884</v>
      </c>
      <c r="U597" s="79">
        <f t="shared" ref="U597" si="461">Q597+S597</f>
        <v>388</v>
      </c>
      <c r="V597" s="123">
        <v>0</v>
      </c>
      <c r="W597" s="84">
        <f t="shared" ref="W597" si="462">V597/$V$68</f>
        <v>0</v>
      </c>
      <c r="X597" s="123">
        <v>7</v>
      </c>
      <c r="Y597" s="273"/>
      <c r="Z597" s="114">
        <f t="shared" ref="Z597" si="463">V597+X597</f>
        <v>7</v>
      </c>
      <c r="AA597" s="32"/>
      <c r="AB597" s="264">
        <v>25</v>
      </c>
      <c r="AC597" s="264">
        <v>53</v>
      </c>
      <c r="AD597" s="264">
        <v>167</v>
      </c>
      <c r="AE597" s="264">
        <v>-12</v>
      </c>
      <c r="AF597" s="264">
        <v>-35</v>
      </c>
      <c r="AG597" s="264">
        <v>6</v>
      </c>
    </row>
    <row r="598" spans="2:33" s="257" customFormat="1" ht="15" customHeight="1" x14ac:dyDescent="0.3">
      <c r="B598" s="199">
        <v>44420</v>
      </c>
      <c r="C598" s="290"/>
      <c r="D598" s="290"/>
      <c r="E598" s="290"/>
      <c r="F598" s="290"/>
      <c r="G598" s="290"/>
      <c r="H598" s="127">
        <v>297</v>
      </c>
      <c r="I598" s="278">
        <v>28</v>
      </c>
      <c r="J598" s="123">
        <v>1483</v>
      </c>
      <c r="K598" s="124">
        <v>1.0027045300878972</v>
      </c>
      <c r="L598" s="123">
        <v>108</v>
      </c>
      <c r="M598" s="124">
        <v>1.0093457943925233</v>
      </c>
      <c r="N598" s="125">
        <v>1591</v>
      </c>
      <c r="O598" s="69"/>
      <c r="P598" s="69"/>
      <c r="Q598" s="123">
        <v>289</v>
      </c>
      <c r="R598" s="84">
        <f t="shared" ref="R598:R604" si="464">Q598/Q$68</f>
        <v>0.45945945945945948</v>
      </c>
      <c r="S598" s="123">
        <v>56</v>
      </c>
      <c r="T598" s="84">
        <f t="shared" ref="T598:T604" si="465">S598/S$68</f>
        <v>0.52336448598130836</v>
      </c>
      <c r="U598" s="79">
        <f t="shared" ref="U598:U604" si="466">Q598+S598</f>
        <v>345</v>
      </c>
      <c r="V598" s="123">
        <v>0</v>
      </c>
      <c r="W598" s="84">
        <f t="shared" ref="W598:W604" si="467">V598/$V$68</f>
        <v>0</v>
      </c>
      <c r="X598" s="123">
        <v>1</v>
      </c>
      <c r="Y598" s="273"/>
      <c r="Z598" s="114">
        <f t="shared" ref="Z598:Z604" si="468">V598+X598</f>
        <v>1</v>
      </c>
      <c r="AA598" s="32"/>
      <c r="AB598" s="264">
        <v>27</v>
      </c>
      <c r="AC598" s="264">
        <v>54</v>
      </c>
      <c r="AD598" s="264">
        <v>169</v>
      </c>
      <c r="AE598" s="264">
        <v>-13</v>
      </c>
      <c r="AF598" s="264">
        <v>-35</v>
      </c>
      <c r="AG598" s="264">
        <v>6</v>
      </c>
    </row>
    <row r="599" spans="2:33" s="257" customFormat="1" ht="15" customHeight="1" x14ac:dyDescent="0.3">
      <c r="B599" s="199">
        <v>44421</v>
      </c>
      <c r="C599" s="290"/>
      <c r="D599" s="290"/>
      <c r="E599" s="290"/>
      <c r="F599" s="290"/>
      <c r="G599" s="290"/>
      <c r="H599" s="127">
        <v>345</v>
      </c>
      <c r="I599" s="278">
        <v>28</v>
      </c>
      <c r="J599" s="123">
        <v>1493</v>
      </c>
      <c r="K599" s="124">
        <v>1.0053872053872055</v>
      </c>
      <c r="L599" s="123">
        <v>116</v>
      </c>
      <c r="M599" s="124">
        <v>0.95081967213114749</v>
      </c>
      <c r="N599" s="125">
        <v>1609</v>
      </c>
      <c r="O599" s="69"/>
      <c r="P599" s="69"/>
      <c r="Q599" s="123">
        <v>168</v>
      </c>
      <c r="R599" s="84">
        <f t="shared" si="464"/>
        <v>0.26709062003179651</v>
      </c>
      <c r="S599" s="123">
        <v>45</v>
      </c>
      <c r="T599" s="84">
        <f t="shared" si="465"/>
        <v>0.42056074766355139</v>
      </c>
      <c r="U599" s="79">
        <f t="shared" si="466"/>
        <v>213</v>
      </c>
      <c r="V599" s="123">
        <v>2</v>
      </c>
      <c r="W599" s="84">
        <f t="shared" si="467"/>
        <v>2</v>
      </c>
      <c r="X599" s="123">
        <v>10</v>
      </c>
      <c r="Y599" s="273"/>
      <c r="Z599" s="114">
        <f t="shared" si="468"/>
        <v>12</v>
      </c>
      <c r="AA599" s="32"/>
      <c r="AB599" s="264">
        <v>13</v>
      </c>
      <c r="AC599" s="264">
        <v>49</v>
      </c>
      <c r="AD599" s="264">
        <v>140</v>
      </c>
      <c r="AE599" s="264">
        <v>-14</v>
      </c>
      <c r="AF599" s="264">
        <v>-34</v>
      </c>
      <c r="AG599" s="264">
        <v>6</v>
      </c>
    </row>
    <row r="600" spans="2:33" s="257" customFormat="1" ht="15" customHeight="1" x14ac:dyDescent="0.3">
      <c r="B600" s="199">
        <v>44422</v>
      </c>
      <c r="C600" s="290"/>
      <c r="D600" s="290"/>
      <c r="E600" s="290"/>
      <c r="F600" s="290"/>
      <c r="G600" s="290"/>
      <c r="H600" s="127">
        <v>341</v>
      </c>
      <c r="I600" s="278">
        <v>26</v>
      </c>
      <c r="J600" s="123">
        <v>930</v>
      </c>
      <c r="K600" s="124">
        <v>1.0197368421052631</v>
      </c>
      <c r="L600" s="123">
        <v>68</v>
      </c>
      <c r="M600" s="124">
        <v>1.36</v>
      </c>
      <c r="N600" s="125">
        <v>998</v>
      </c>
      <c r="O600" s="69"/>
      <c r="P600" s="69"/>
      <c r="Q600" s="127">
        <v>0</v>
      </c>
      <c r="R600" s="88">
        <f t="shared" si="464"/>
        <v>0</v>
      </c>
      <c r="S600" s="127">
        <v>0</v>
      </c>
      <c r="T600" s="88">
        <f t="shared" si="465"/>
        <v>0</v>
      </c>
      <c r="U600" s="97">
        <f t="shared" si="466"/>
        <v>0</v>
      </c>
      <c r="V600" s="127">
        <v>0</v>
      </c>
      <c r="W600" s="88">
        <f t="shared" si="467"/>
        <v>0</v>
      </c>
      <c r="X600" s="127">
        <v>0</v>
      </c>
      <c r="Y600" s="273"/>
      <c r="Z600" s="114">
        <f t="shared" si="468"/>
        <v>0</v>
      </c>
      <c r="AA600" s="32"/>
      <c r="AB600" s="264">
        <v>3</v>
      </c>
      <c r="AC600" s="264">
        <v>33</v>
      </c>
      <c r="AD600" s="264">
        <v>108</v>
      </c>
      <c r="AE600" s="264">
        <v>1</v>
      </c>
      <c r="AF600" s="264">
        <v>-6</v>
      </c>
      <c r="AG600" s="264">
        <v>-2</v>
      </c>
    </row>
    <row r="601" spans="2:33" s="257" customFormat="1" ht="15" customHeight="1" x14ac:dyDescent="0.3">
      <c r="B601" s="199">
        <v>44423</v>
      </c>
      <c r="C601" s="290"/>
      <c r="D601" s="290"/>
      <c r="E601" s="290"/>
      <c r="F601" s="290"/>
      <c r="G601" s="290"/>
      <c r="H601" s="127">
        <v>363</v>
      </c>
      <c r="I601" s="278">
        <v>27</v>
      </c>
      <c r="J601" s="123">
        <v>884</v>
      </c>
      <c r="K601" s="124">
        <v>0.99214365881032551</v>
      </c>
      <c r="L601" s="123">
        <v>41</v>
      </c>
      <c r="M601" s="124">
        <v>1.2424242424242424</v>
      </c>
      <c r="N601" s="125">
        <v>925</v>
      </c>
      <c r="O601" s="69"/>
      <c r="P601" s="69"/>
      <c r="Q601" s="127">
        <v>0</v>
      </c>
      <c r="R601" s="88">
        <f t="shared" si="464"/>
        <v>0</v>
      </c>
      <c r="S601" s="127">
        <v>0</v>
      </c>
      <c r="T601" s="88">
        <f t="shared" si="465"/>
        <v>0</v>
      </c>
      <c r="U601" s="97">
        <f t="shared" si="466"/>
        <v>0</v>
      </c>
      <c r="V601" s="127">
        <v>0</v>
      </c>
      <c r="W601" s="88">
        <f t="shared" si="467"/>
        <v>0</v>
      </c>
      <c r="X601" s="127">
        <v>0</v>
      </c>
      <c r="Y601" s="273"/>
      <c r="Z601" s="114">
        <f t="shared" si="468"/>
        <v>0</v>
      </c>
      <c r="AA601" s="32"/>
      <c r="AB601" s="264">
        <v>3</v>
      </c>
      <c r="AC601" s="264">
        <v>24</v>
      </c>
      <c r="AD601" s="264">
        <v>93</v>
      </c>
      <c r="AE601" s="264">
        <v>0</v>
      </c>
      <c r="AF601" s="264">
        <v>5</v>
      </c>
      <c r="AG601" s="264">
        <v>-3</v>
      </c>
    </row>
    <row r="602" spans="2:33" s="257" customFormat="1" ht="15" customHeight="1" x14ac:dyDescent="0.3">
      <c r="B602" s="199">
        <v>44424</v>
      </c>
      <c r="C602" s="290"/>
      <c r="D602" s="290"/>
      <c r="E602" s="290"/>
      <c r="F602" s="290"/>
      <c r="G602" s="290"/>
      <c r="H602" s="127">
        <v>312</v>
      </c>
      <c r="I602" s="278">
        <v>23</v>
      </c>
      <c r="J602" s="123">
        <v>1485</v>
      </c>
      <c r="K602" s="124">
        <v>1.0033783783783783</v>
      </c>
      <c r="L602" s="123">
        <v>88</v>
      </c>
      <c r="M602" s="124">
        <v>0.85436893203883491</v>
      </c>
      <c r="N602" s="125">
        <v>1573</v>
      </c>
      <c r="O602" s="69"/>
      <c r="P602" s="69"/>
      <c r="Q602" s="123">
        <v>191</v>
      </c>
      <c r="R602" s="84">
        <f t="shared" si="464"/>
        <v>0.30365659777424481</v>
      </c>
      <c r="S602" s="123">
        <v>46</v>
      </c>
      <c r="T602" s="84">
        <f t="shared" si="465"/>
        <v>0.42990654205607476</v>
      </c>
      <c r="U602" s="79">
        <f t="shared" si="466"/>
        <v>237</v>
      </c>
      <c r="V602" s="123">
        <v>0</v>
      </c>
      <c r="W602" s="84">
        <f t="shared" si="467"/>
        <v>0</v>
      </c>
      <c r="X602" s="123">
        <v>5</v>
      </c>
      <c r="Y602" s="273"/>
      <c r="Z602" s="114">
        <f t="shared" si="468"/>
        <v>5</v>
      </c>
      <c r="AA602" s="32"/>
      <c r="AB602" s="264">
        <v>25</v>
      </c>
      <c r="AC602" s="264">
        <v>59</v>
      </c>
      <c r="AD602" s="264">
        <v>160</v>
      </c>
      <c r="AE602" s="264">
        <v>-14</v>
      </c>
      <c r="AF602" s="264">
        <v>-42</v>
      </c>
      <c r="AG602" s="264">
        <v>7</v>
      </c>
    </row>
    <row r="603" spans="2:33" s="257" customFormat="1" ht="15" customHeight="1" x14ac:dyDescent="0.3">
      <c r="B603" s="199">
        <v>44425</v>
      </c>
      <c r="C603" s="290"/>
      <c r="D603" s="290"/>
      <c r="E603" s="290"/>
      <c r="F603" s="290"/>
      <c r="G603" s="290"/>
      <c r="H603" s="127">
        <v>255</v>
      </c>
      <c r="I603" s="278">
        <v>26</v>
      </c>
      <c r="J603" s="123">
        <v>1485</v>
      </c>
      <c r="K603" s="124">
        <v>1.0027008777852802</v>
      </c>
      <c r="L603" s="123">
        <v>117</v>
      </c>
      <c r="M603" s="124">
        <v>1.1037735849056605</v>
      </c>
      <c r="N603" s="125">
        <v>1602</v>
      </c>
      <c r="O603" s="69"/>
      <c r="P603" s="69"/>
      <c r="Q603" s="123">
        <v>329</v>
      </c>
      <c r="R603" s="84">
        <f t="shared" si="464"/>
        <v>0.52305246422893481</v>
      </c>
      <c r="S603" s="123">
        <v>68</v>
      </c>
      <c r="T603" s="84">
        <f t="shared" si="465"/>
        <v>0.63551401869158874</v>
      </c>
      <c r="U603" s="79">
        <f t="shared" si="466"/>
        <v>397</v>
      </c>
      <c r="V603" s="123">
        <v>0</v>
      </c>
      <c r="W603" s="84">
        <f t="shared" si="467"/>
        <v>0</v>
      </c>
      <c r="X603" s="123">
        <v>1</v>
      </c>
      <c r="Y603" s="273"/>
      <c r="Z603" s="114">
        <f t="shared" si="468"/>
        <v>1</v>
      </c>
      <c r="AA603" s="32"/>
      <c r="AB603" s="264">
        <v>24</v>
      </c>
      <c r="AC603" s="264">
        <v>55</v>
      </c>
      <c r="AD603" s="264">
        <v>167</v>
      </c>
      <c r="AE603" s="264">
        <v>-13</v>
      </c>
      <c r="AF603" s="264">
        <v>-41</v>
      </c>
      <c r="AG603" s="264">
        <v>7</v>
      </c>
    </row>
    <row r="604" spans="2:33" s="257" customFormat="1" ht="15" customHeight="1" x14ac:dyDescent="0.3">
      <c r="B604" s="199">
        <v>44426</v>
      </c>
      <c r="C604" s="290"/>
      <c r="D604" s="290"/>
      <c r="E604" s="290"/>
      <c r="F604" s="290"/>
      <c r="G604" s="290"/>
      <c r="H604" s="127">
        <v>278</v>
      </c>
      <c r="I604" s="278">
        <v>27</v>
      </c>
      <c r="J604" s="123">
        <v>1492</v>
      </c>
      <c r="K604" s="124">
        <v>1.0074274139095205</v>
      </c>
      <c r="L604" s="123">
        <v>110</v>
      </c>
      <c r="M604" s="124">
        <v>0.94827586206896552</v>
      </c>
      <c r="N604" s="125">
        <v>1602</v>
      </c>
      <c r="O604" s="69"/>
      <c r="P604" s="69"/>
      <c r="Q604" s="123">
        <v>271</v>
      </c>
      <c r="R604" s="84">
        <f t="shared" si="464"/>
        <v>0.43084260731319557</v>
      </c>
      <c r="S604" s="123">
        <v>85</v>
      </c>
      <c r="T604" s="84">
        <f t="shared" si="465"/>
        <v>0.79439252336448596</v>
      </c>
      <c r="U604" s="79">
        <f t="shared" si="466"/>
        <v>356</v>
      </c>
      <c r="V604" s="123">
        <v>0</v>
      </c>
      <c r="W604" s="84">
        <f t="shared" si="467"/>
        <v>0</v>
      </c>
      <c r="X604" s="123">
        <v>1</v>
      </c>
      <c r="Y604" s="273"/>
      <c r="Z604" s="114">
        <f t="shared" si="468"/>
        <v>1</v>
      </c>
      <c r="AA604" s="32"/>
      <c r="AB604" s="264">
        <v>23</v>
      </c>
      <c r="AC604" s="264">
        <v>51</v>
      </c>
      <c r="AD604" s="264">
        <v>175</v>
      </c>
      <c r="AE604" s="264">
        <v>-13</v>
      </c>
      <c r="AF604" s="264">
        <v>-39</v>
      </c>
      <c r="AG604" s="264">
        <v>7</v>
      </c>
    </row>
    <row r="605" spans="2:33" s="257" customFormat="1" ht="15" customHeight="1" x14ac:dyDescent="0.3">
      <c r="B605" s="199">
        <v>44427</v>
      </c>
      <c r="C605" s="291"/>
      <c r="D605" s="291"/>
      <c r="E605" s="291"/>
      <c r="F605" s="291"/>
      <c r="G605" s="291"/>
      <c r="H605" s="127">
        <v>295</v>
      </c>
      <c r="I605" s="278">
        <v>24</v>
      </c>
      <c r="J605" s="123">
        <v>1489</v>
      </c>
      <c r="K605" s="124">
        <v>1.0067613252197432</v>
      </c>
      <c r="L605" s="123">
        <v>104</v>
      </c>
      <c r="M605" s="124">
        <v>0.9719626168224299</v>
      </c>
      <c r="N605" s="125">
        <v>1593</v>
      </c>
      <c r="O605" s="69"/>
      <c r="P605" s="69"/>
      <c r="Q605" s="123">
        <v>233</v>
      </c>
      <c r="R605" s="84">
        <f t="shared" ref="R605:R611" si="469">Q605/Q$68</f>
        <v>0.37042925278219396</v>
      </c>
      <c r="S605" s="123">
        <v>48</v>
      </c>
      <c r="T605" s="84">
        <f t="shared" ref="T605:T611" si="470">S605/S$68</f>
        <v>0.44859813084112149</v>
      </c>
      <c r="U605" s="79">
        <f t="shared" ref="U605:U611" si="471">Q605+S605</f>
        <v>281</v>
      </c>
      <c r="V605" s="123">
        <v>0</v>
      </c>
      <c r="W605" s="84">
        <f t="shared" ref="W605:W611" si="472">V605/$V$68</f>
        <v>0</v>
      </c>
      <c r="X605" s="123">
        <v>0</v>
      </c>
      <c r="Y605" s="273"/>
      <c r="Z605" s="114">
        <f t="shared" ref="Z605:Z611" si="473">V605+X605</f>
        <v>0</v>
      </c>
      <c r="AA605" s="32"/>
      <c r="AB605" s="264">
        <v>25</v>
      </c>
      <c r="AC605" s="264">
        <v>52</v>
      </c>
      <c r="AD605" s="264">
        <v>177</v>
      </c>
      <c r="AE605" s="264">
        <v>-14</v>
      </c>
      <c r="AF605" s="264">
        <v>-40</v>
      </c>
      <c r="AG605" s="264">
        <v>7</v>
      </c>
    </row>
    <row r="606" spans="2:33" s="257" customFormat="1" ht="15" customHeight="1" x14ac:dyDescent="0.3">
      <c r="B606" s="199">
        <v>44428</v>
      </c>
      <c r="C606" s="291"/>
      <c r="D606" s="291"/>
      <c r="E606" s="291"/>
      <c r="F606" s="291"/>
      <c r="G606" s="291"/>
      <c r="H606" s="127">
        <v>341</v>
      </c>
      <c r="I606" s="278">
        <v>21</v>
      </c>
      <c r="J606" s="123">
        <v>1490</v>
      </c>
      <c r="K606" s="124">
        <v>1.0033670033670035</v>
      </c>
      <c r="L606" s="123">
        <v>111</v>
      </c>
      <c r="M606" s="124">
        <v>0.9098360655737705</v>
      </c>
      <c r="N606" s="125">
        <v>1601</v>
      </c>
      <c r="O606" s="69"/>
      <c r="P606" s="69"/>
      <c r="Q606" s="123">
        <v>198</v>
      </c>
      <c r="R606" s="84">
        <f t="shared" si="469"/>
        <v>0.31478537360890302</v>
      </c>
      <c r="S606" s="123">
        <v>20</v>
      </c>
      <c r="T606" s="84">
        <f t="shared" si="470"/>
        <v>0.18691588785046728</v>
      </c>
      <c r="U606" s="79">
        <f t="shared" si="471"/>
        <v>218</v>
      </c>
      <c r="V606" s="123">
        <v>0</v>
      </c>
      <c r="W606" s="84">
        <f t="shared" si="472"/>
        <v>0</v>
      </c>
      <c r="X606" s="123">
        <v>8</v>
      </c>
      <c r="Y606" s="273"/>
      <c r="Z606" s="114">
        <f t="shared" si="473"/>
        <v>8</v>
      </c>
      <c r="AA606" s="32"/>
      <c r="AB606" s="264">
        <v>11</v>
      </c>
      <c r="AC606" s="264">
        <v>48</v>
      </c>
      <c r="AD606" s="264">
        <v>143</v>
      </c>
      <c r="AE606" s="264">
        <v>-15</v>
      </c>
      <c r="AF606" s="264">
        <v>-39</v>
      </c>
      <c r="AG606" s="264">
        <v>8</v>
      </c>
    </row>
    <row r="607" spans="2:33" s="257" customFormat="1" ht="15" customHeight="1" x14ac:dyDescent="0.3">
      <c r="B607" s="199">
        <v>44429</v>
      </c>
      <c r="C607" s="291"/>
      <c r="D607" s="291"/>
      <c r="E607" s="291"/>
      <c r="F607" s="291"/>
      <c r="G607" s="291"/>
      <c r="H607" s="127">
        <v>335</v>
      </c>
      <c r="I607" s="278">
        <v>20</v>
      </c>
      <c r="J607" s="123">
        <v>923</v>
      </c>
      <c r="K607" s="124">
        <v>1.0120614035087718</v>
      </c>
      <c r="L607" s="123">
        <v>55</v>
      </c>
      <c r="M607" s="124">
        <v>1.1000000000000001</v>
      </c>
      <c r="N607" s="125">
        <v>978</v>
      </c>
      <c r="O607" s="69"/>
      <c r="P607" s="69"/>
      <c r="Q607" s="127">
        <v>0</v>
      </c>
      <c r="R607" s="88">
        <f t="shared" si="469"/>
        <v>0</v>
      </c>
      <c r="S607" s="127">
        <v>0</v>
      </c>
      <c r="T607" s="88">
        <f t="shared" si="470"/>
        <v>0</v>
      </c>
      <c r="U607" s="97">
        <f t="shared" si="471"/>
        <v>0</v>
      </c>
      <c r="V607" s="127">
        <v>0</v>
      </c>
      <c r="W607" s="88">
        <f t="shared" si="472"/>
        <v>0</v>
      </c>
      <c r="X607" s="127">
        <v>0</v>
      </c>
      <c r="Y607" s="273"/>
      <c r="Z607" s="114">
        <f t="shared" si="473"/>
        <v>0</v>
      </c>
      <c r="AA607" s="32"/>
      <c r="AB607" s="264">
        <v>1</v>
      </c>
      <c r="AC607" s="264">
        <v>29</v>
      </c>
      <c r="AD607" s="264">
        <v>112</v>
      </c>
      <c r="AE607" s="264">
        <v>0</v>
      </c>
      <c r="AF607" s="264">
        <v>-7</v>
      </c>
      <c r="AG607" s="264">
        <v>-1</v>
      </c>
    </row>
    <row r="608" spans="2:33" s="257" customFormat="1" ht="15" customHeight="1" x14ac:dyDescent="0.3">
      <c r="B608" s="199">
        <v>44430</v>
      </c>
      <c r="C608" s="291"/>
      <c r="D608" s="291"/>
      <c r="E608" s="291"/>
      <c r="F608" s="291"/>
      <c r="G608" s="291"/>
      <c r="H608" s="127">
        <v>363</v>
      </c>
      <c r="I608" s="278">
        <v>23</v>
      </c>
      <c r="J608" s="123">
        <v>904</v>
      </c>
      <c r="K608" s="124">
        <v>1.0145903479236813</v>
      </c>
      <c r="L608" s="123">
        <v>35</v>
      </c>
      <c r="M608" s="124">
        <v>1.0606060606060606</v>
      </c>
      <c r="N608" s="125">
        <v>939</v>
      </c>
      <c r="O608" s="69"/>
      <c r="P608" s="69"/>
      <c r="Q608" s="127">
        <v>0</v>
      </c>
      <c r="R608" s="88">
        <f t="shared" si="469"/>
        <v>0</v>
      </c>
      <c r="S608" s="127">
        <v>0</v>
      </c>
      <c r="T608" s="88">
        <f t="shared" si="470"/>
        <v>0</v>
      </c>
      <c r="U608" s="97">
        <f t="shared" si="471"/>
        <v>0</v>
      </c>
      <c r="V608" s="127">
        <v>0</v>
      </c>
      <c r="W608" s="88">
        <f t="shared" si="472"/>
        <v>0</v>
      </c>
      <c r="X608" s="127">
        <v>0</v>
      </c>
      <c r="Y608" s="273"/>
      <c r="Z608" s="114">
        <f t="shared" si="473"/>
        <v>0</v>
      </c>
      <c r="AA608" s="32"/>
      <c r="AB608" s="264">
        <v>1</v>
      </c>
      <c r="AC608" s="264">
        <v>21</v>
      </c>
      <c r="AD608" s="264">
        <v>90</v>
      </c>
      <c r="AE608" s="264">
        <v>-3</v>
      </c>
      <c r="AF608" s="264">
        <v>7</v>
      </c>
      <c r="AG608" s="264">
        <v>-3</v>
      </c>
    </row>
    <row r="609" spans="2:33" s="257" customFormat="1" ht="15" customHeight="1" x14ac:dyDescent="0.3">
      <c r="B609" s="199">
        <v>44431</v>
      </c>
      <c r="C609" s="291"/>
      <c r="D609" s="291"/>
      <c r="E609" s="291"/>
      <c r="F609" s="291"/>
      <c r="G609" s="291"/>
      <c r="H609" s="127">
        <v>313</v>
      </c>
      <c r="I609" s="278">
        <v>23</v>
      </c>
      <c r="J609" s="123">
        <v>1477</v>
      </c>
      <c r="K609" s="124">
        <v>0.99797297297297294</v>
      </c>
      <c r="L609" s="123">
        <v>85</v>
      </c>
      <c r="M609" s="124">
        <v>0.82524271844660191</v>
      </c>
      <c r="N609" s="125">
        <v>1562</v>
      </c>
      <c r="O609" s="69"/>
      <c r="P609" s="69"/>
      <c r="Q609" s="123">
        <v>305</v>
      </c>
      <c r="R609" s="84">
        <f t="shared" si="469"/>
        <v>0.48489666136724963</v>
      </c>
      <c r="S609" s="123">
        <v>48</v>
      </c>
      <c r="T609" s="84">
        <f t="shared" si="470"/>
        <v>0.44859813084112149</v>
      </c>
      <c r="U609" s="79">
        <f t="shared" si="471"/>
        <v>353</v>
      </c>
      <c r="V609" s="123">
        <v>0</v>
      </c>
      <c r="W609" s="84">
        <f t="shared" si="472"/>
        <v>0</v>
      </c>
      <c r="X609" s="123">
        <v>4</v>
      </c>
      <c r="Y609" s="273"/>
      <c r="Z609" s="114">
        <f t="shared" si="473"/>
        <v>4</v>
      </c>
      <c r="AA609" s="32"/>
      <c r="AB609" s="264">
        <v>18</v>
      </c>
      <c r="AC609" s="264">
        <v>50</v>
      </c>
      <c r="AD609" s="264">
        <v>152</v>
      </c>
      <c r="AE609" s="264">
        <v>-16</v>
      </c>
      <c r="AF609" s="264">
        <v>-39</v>
      </c>
      <c r="AG609" s="264">
        <v>7</v>
      </c>
    </row>
    <row r="610" spans="2:33" s="257" customFormat="1" ht="15" customHeight="1" x14ac:dyDescent="0.3">
      <c r="B610" s="199">
        <v>44432</v>
      </c>
      <c r="C610" s="291"/>
      <c r="D610" s="291"/>
      <c r="E610" s="291"/>
      <c r="F610" s="291"/>
      <c r="G610" s="291"/>
      <c r="H610" s="127">
        <v>256</v>
      </c>
      <c r="I610" s="278">
        <v>18</v>
      </c>
      <c r="J610" s="123">
        <v>1477</v>
      </c>
      <c r="K610" s="124">
        <v>0.99729912221471984</v>
      </c>
      <c r="L610" s="123">
        <v>103</v>
      </c>
      <c r="M610" s="124">
        <v>0.97169811320754718</v>
      </c>
      <c r="N610" s="125">
        <v>1580</v>
      </c>
      <c r="O610" s="69"/>
      <c r="P610" s="69"/>
      <c r="Q610" s="123">
        <v>316</v>
      </c>
      <c r="R610" s="84">
        <f t="shared" si="469"/>
        <v>0.50238473767885528</v>
      </c>
      <c r="S610" s="123">
        <v>54</v>
      </c>
      <c r="T610" s="84">
        <f t="shared" si="470"/>
        <v>0.50467289719626163</v>
      </c>
      <c r="U610" s="79">
        <f t="shared" si="471"/>
        <v>370</v>
      </c>
      <c r="V610" s="123">
        <v>0</v>
      </c>
      <c r="W610" s="84">
        <f t="shared" si="472"/>
        <v>0</v>
      </c>
      <c r="X610" s="123">
        <v>12</v>
      </c>
      <c r="Y610" s="273"/>
      <c r="Z610" s="114">
        <f t="shared" si="473"/>
        <v>12</v>
      </c>
      <c r="AA610" s="32"/>
      <c r="AB610" s="264">
        <v>17</v>
      </c>
      <c r="AC610" s="264">
        <v>47</v>
      </c>
      <c r="AD610" s="264">
        <v>145</v>
      </c>
      <c r="AE610" s="264">
        <v>-17</v>
      </c>
      <c r="AF610" s="264">
        <v>-39</v>
      </c>
      <c r="AG610" s="264">
        <v>8</v>
      </c>
    </row>
    <row r="611" spans="2:33" s="257" customFormat="1" ht="15" customHeight="1" x14ac:dyDescent="0.3">
      <c r="B611" s="199">
        <v>44433</v>
      </c>
      <c r="C611" s="291"/>
      <c r="D611" s="291"/>
      <c r="E611" s="291"/>
      <c r="F611" s="291"/>
      <c r="G611" s="291"/>
      <c r="H611" s="127">
        <v>287</v>
      </c>
      <c r="I611" s="278">
        <v>35</v>
      </c>
      <c r="J611" s="123">
        <v>1471</v>
      </c>
      <c r="K611" s="124">
        <v>0.99324780553679948</v>
      </c>
      <c r="L611" s="123">
        <v>104</v>
      </c>
      <c r="M611" s="124">
        <v>0.89655172413793105</v>
      </c>
      <c r="N611" s="125">
        <v>1575</v>
      </c>
      <c r="O611" s="69"/>
      <c r="P611" s="69"/>
      <c r="Q611" s="123">
        <v>303</v>
      </c>
      <c r="R611" s="84">
        <f t="shared" si="469"/>
        <v>0.48171701112877585</v>
      </c>
      <c r="S611" s="123">
        <v>126</v>
      </c>
      <c r="T611" s="84">
        <f t="shared" si="470"/>
        <v>1.1775700934579438</v>
      </c>
      <c r="U611" s="79">
        <f t="shared" si="471"/>
        <v>429</v>
      </c>
      <c r="V611" s="123">
        <v>2</v>
      </c>
      <c r="W611" s="84">
        <f t="shared" si="472"/>
        <v>2</v>
      </c>
      <c r="X611" s="123">
        <v>6</v>
      </c>
      <c r="Y611" s="273"/>
      <c r="Z611" s="114">
        <f t="shared" si="473"/>
        <v>8</v>
      </c>
      <c r="AA611" s="32"/>
      <c r="AB611" s="264">
        <v>20</v>
      </c>
      <c r="AC611" s="264">
        <v>48</v>
      </c>
      <c r="AD611" s="264">
        <v>145</v>
      </c>
      <c r="AE611" s="264">
        <v>-14</v>
      </c>
      <c r="AF611" s="264">
        <v>-38</v>
      </c>
      <c r="AG611" s="264">
        <v>7</v>
      </c>
    </row>
    <row r="612" spans="2:33" s="257" customFormat="1" ht="15" customHeight="1" x14ac:dyDescent="0.3">
      <c r="B612" s="199">
        <v>44434</v>
      </c>
      <c r="C612" s="292"/>
      <c r="D612" s="292"/>
      <c r="E612" s="292"/>
      <c r="F612" s="292"/>
      <c r="G612" s="292"/>
      <c r="H612" s="127">
        <v>291</v>
      </c>
      <c r="I612" s="278">
        <v>23</v>
      </c>
      <c r="J612" s="123">
        <v>1474</v>
      </c>
      <c r="K612" s="124">
        <v>0.99661933739012842</v>
      </c>
      <c r="L612" s="123">
        <v>88</v>
      </c>
      <c r="M612" s="124">
        <v>0.82242990654205606</v>
      </c>
      <c r="N612" s="125">
        <v>1562</v>
      </c>
      <c r="O612" s="69"/>
      <c r="P612" s="69"/>
      <c r="Q612" s="123">
        <v>467</v>
      </c>
      <c r="R612" s="84">
        <f t="shared" ref="R612:R617" si="474">Q612/Q$68</f>
        <v>0.74244833068362481</v>
      </c>
      <c r="S612" s="123">
        <v>53</v>
      </c>
      <c r="T612" s="84">
        <f t="shared" ref="T612:T617" si="475">S612/S$68</f>
        <v>0.49532710280373832</v>
      </c>
      <c r="U612" s="79">
        <f t="shared" ref="U612:U617" si="476">Q612+S612</f>
        <v>520</v>
      </c>
      <c r="V612" s="123">
        <v>0</v>
      </c>
      <c r="W612" s="84">
        <f t="shared" ref="W612:W617" si="477">V612/$V$68</f>
        <v>0</v>
      </c>
      <c r="X612" s="123">
        <v>3</v>
      </c>
      <c r="Y612" s="273"/>
      <c r="Z612" s="114">
        <f t="shared" ref="Z612:Z617" si="478">V612+X612</f>
        <v>3</v>
      </c>
      <c r="AA612" s="32"/>
      <c r="AB612" s="264">
        <v>20</v>
      </c>
      <c r="AC612" s="264">
        <v>46</v>
      </c>
      <c r="AD612" s="264">
        <v>155</v>
      </c>
      <c r="AE612" s="264">
        <v>-16</v>
      </c>
      <c r="AF612" s="264">
        <v>-38</v>
      </c>
      <c r="AG612" s="264">
        <v>7</v>
      </c>
    </row>
    <row r="613" spans="2:33" s="257" customFormat="1" ht="15" customHeight="1" x14ac:dyDescent="0.3">
      <c r="B613" s="199">
        <v>44435</v>
      </c>
      <c r="C613" s="292"/>
      <c r="D613" s="292"/>
      <c r="E613" s="292"/>
      <c r="F613" s="292"/>
      <c r="G613" s="292"/>
      <c r="H613" s="127">
        <v>342</v>
      </c>
      <c r="I613" s="278">
        <v>26</v>
      </c>
      <c r="J613" s="123">
        <v>1474</v>
      </c>
      <c r="K613" s="124">
        <v>0.99259259259259258</v>
      </c>
      <c r="L613" s="123">
        <v>91</v>
      </c>
      <c r="M613" s="124">
        <v>0.74590163934426235</v>
      </c>
      <c r="N613" s="125">
        <v>1565</v>
      </c>
      <c r="O613" s="69"/>
      <c r="P613" s="69"/>
      <c r="Q613" s="123">
        <v>467</v>
      </c>
      <c r="R613" s="84">
        <f t="shared" si="474"/>
        <v>0.74244833068362481</v>
      </c>
      <c r="S613" s="123">
        <v>123</v>
      </c>
      <c r="T613" s="84">
        <f t="shared" si="475"/>
        <v>1.1495327102803738</v>
      </c>
      <c r="U613" s="79">
        <f t="shared" si="476"/>
        <v>590</v>
      </c>
      <c r="V613" s="123">
        <v>0</v>
      </c>
      <c r="W613" s="84">
        <f t="shared" si="477"/>
        <v>0</v>
      </c>
      <c r="X613" s="123">
        <v>18</v>
      </c>
      <c r="Y613" s="273"/>
      <c r="Z613" s="114">
        <f t="shared" si="478"/>
        <v>18</v>
      </c>
      <c r="AA613" s="32"/>
      <c r="AB613" s="264">
        <v>7</v>
      </c>
      <c r="AC613" s="264">
        <v>42</v>
      </c>
      <c r="AD613" s="264">
        <v>123</v>
      </c>
      <c r="AE613" s="264">
        <v>-17</v>
      </c>
      <c r="AF613" s="264">
        <v>-37</v>
      </c>
      <c r="AG613" s="264">
        <v>8</v>
      </c>
    </row>
    <row r="614" spans="2:33" s="257" customFormat="1" ht="15" customHeight="1" x14ac:dyDescent="0.3">
      <c r="B614" s="199">
        <v>44436</v>
      </c>
      <c r="C614" s="292"/>
      <c r="D614" s="292"/>
      <c r="E614" s="292"/>
      <c r="F614" s="292"/>
      <c r="G614" s="292"/>
      <c r="H614" s="127">
        <v>336</v>
      </c>
      <c r="I614" s="278">
        <v>18</v>
      </c>
      <c r="J614" s="123">
        <v>927</v>
      </c>
      <c r="K614" s="124">
        <v>1.0164473684210527</v>
      </c>
      <c r="L614" s="123">
        <v>48</v>
      </c>
      <c r="M614" s="124">
        <v>0.96</v>
      </c>
      <c r="N614" s="125">
        <v>975</v>
      </c>
      <c r="O614" s="69"/>
      <c r="P614" s="69"/>
      <c r="Q614" s="127">
        <v>0</v>
      </c>
      <c r="R614" s="88">
        <f t="shared" si="474"/>
        <v>0</v>
      </c>
      <c r="S614" s="127">
        <v>0</v>
      </c>
      <c r="T614" s="88">
        <f t="shared" si="475"/>
        <v>0</v>
      </c>
      <c r="U614" s="97">
        <f t="shared" si="476"/>
        <v>0</v>
      </c>
      <c r="V614" s="127">
        <v>0</v>
      </c>
      <c r="W614" s="88">
        <f t="shared" si="477"/>
        <v>0</v>
      </c>
      <c r="X614" s="127">
        <v>0</v>
      </c>
      <c r="Y614" s="273"/>
      <c r="Z614" s="114">
        <f t="shared" si="478"/>
        <v>0</v>
      </c>
      <c r="AA614" s="32"/>
      <c r="AB614" s="264">
        <v>-1</v>
      </c>
      <c r="AC614" s="264">
        <v>26</v>
      </c>
      <c r="AD614" s="264">
        <v>84</v>
      </c>
      <c r="AE614" s="264">
        <v>-4</v>
      </c>
      <c r="AF614" s="264">
        <v>-4</v>
      </c>
      <c r="AG614" s="264">
        <v>0</v>
      </c>
    </row>
    <row r="615" spans="2:33" s="257" customFormat="1" ht="15" customHeight="1" x14ac:dyDescent="0.3">
      <c r="B615" s="199">
        <v>44437</v>
      </c>
      <c r="C615" s="292"/>
      <c r="D615" s="292"/>
      <c r="E615" s="292"/>
      <c r="F615" s="292"/>
      <c r="G615" s="292"/>
      <c r="H615" s="127">
        <v>362</v>
      </c>
      <c r="I615" s="278">
        <v>11</v>
      </c>
      <c r="J615" s="123">
        <v>903</v>
      </c>
      <c r="K615" s="124">
        <v>1.0134680134680134</v>
      </c>
      <c r="L615" s="123">
        <v>36</v>
      </c>
      <c r="M615" s="124">
        <v>1.0909090909090908</v>
      </c>
      <c r="N615" s="125">
        <v>939</v>
      </c>
      <c r="O615" s="69"/>
      <c r="P615" s="69"/>
      <c r="Q615" s="127">
        <v>0</v>
      </c>
      <c r="R615" s="88">
        <f t="shared" si="474"/>
        <v>0</v>
      </c>
      <c r="S615" s="127">
        <v>0</v>
      </c>
      <c r="T615" s="88">
        <f t="shared" si="475"/>
        <v>0</v>
      </c>
      <c r="U615" s="97">
        <f t="shared" si="476"/>
        <v>0</v>
      </c>
      <c r="V615" s="127">
        <v>0</v>
      </c>
      <c r="W615" s="88">
        <f t="shared" si="477"/>
        <v>0</v>
      </c>
      <c r="X615" s="127">
        <v>0</v>
      </c>
      <c r="Y615" s="273"/>
      <c r="Z615" s="114">
        <f t="shared" si="478"/>
        <v>0</v>
      </c>
      <c r="AA615" s="32"/>
      <c r="AB615" s="264">
        <v>-1</v>
      </c>
      <c r="AC615" s="264">
        <v>19</v>
      </c>
      <c r="AD615" s="264">
        <v>64</v>
      </c>
      <c r="AE615" s="264">
        <v>-5</v>
      </c>
      <c r="AF615" s="264">
        <v>10</v>
      </c>
      <c r="AG615" s="264">
        <v>-2</v>
      </c>
    </row>
    <row r="616" spans="2:33" s="257" customFormat="1" ht="15" customHeight="1" x14ac:dyDescent="0.3">
      <c r="B616" s="199">
        <v>44438</v>
      </c>
      <c r="C616" s="292"/>
      <c r="D616" s="292"/>
      <c r="E616" s="292"/>
      <c r="F616" s="292"/>
      <c r="G616" s="292"/>
      <c r="H616" s="127">
        <v>317</v>
      </c>
      <c r="I616" s="278">
        <v>26</v>
      </c>
      <c r="J616" s="123">
        <v>1489</v>
      </c>
      <c r="K616" s="124">
        <v>1.0060810810810812</v>
      </c>
      <c r="L616" s="123">
        <v>72</v>
      </c>
      <c r="M616" s="124">
        <v>0.69902912621359226</v>
      </c>
      <c r="N616" s="125">
        <v>1561</v>
      </c>
      <c r="O616" s="69"/>
      <c r="P616" s="69"/>
      <c r="Q616" s="123">
        <v>880</v>
      </c>
      <c r="R616" s="84">
        <f t="shared" si="474"/>
        <v>1.3990461049284579</v>
      </c>
      <c r="S616" s="123">
        <v>293</v>
      </c>
      <c r="T616" s="84">
        <f t="shared" si="475"/>
        <v>2.7383177570093458</v>
      </c>
      <c r="U616" s="79">
        <f t="shared" si="476"/>
        <v>1173</v>
      </c>
      <c r="V616" s="123">
        <v>0</v>
      </c>
      <c r="W616" s="84">
        <f t="shared" si="477"/>
        <v>0</v>
      </c>
      <c r="X616" s="123">
        <v>17</v>
      </c>
      <c r="Y616" s="273"/>
      <c r="Z616" s="114">
        <f t="shared" si="478"/>
        <v>17</v>
      </c>
      <c r="AA616" s="32"/>
      <c r="AB616" s="264">
        <v>14</v>
      </c>
      <c r="AC616" s="264">
        <v>45</v>
      </c>
      <c r="AD616" s="264">
        <v>100</v>
      </c>
      <c r="AE616" s="264">
        <v>-17</v>
      </c>
      <c r="AF616" s="264">
        <v>-33</v>
      </c>
      <c r="AG616" s="264">
        <v>8</v>
      </c>
    </row>
    <row r="617" spans="2:33" s="257" customFormat="1" ht="15" customHeight="1" x14ac:dyDescent="0.3">
      <c r="B617" s="199">
        <v>44439</v>
      </c>
      <c r="C617" s="292"/>
      <c r="D617" s="292"/>
      <c r="E617" s="292"/>
      <c r="F617" s="292"/>
      <c r="G617" s="292"/>
      <c r="H617" s="127">
        <v>264</v>
      </c>
      <c r="I617" s="278">
        <v>19</v>
      </c>
      <c r="J617" s="123">
        <v>1491</v>
      </c>
      <c r="K617" s="124">
        <v>1.0067521944632005</v>
      </c>
      <c r="L617" s="123">
        <v>95</v>
      </c>
      <c r="M617" s="124">
        <v>0.89622641509433965</v>
      </c>
      <c r="N617" s="125">
        <v>1586</v>
      </c>
      <c r="O617" s="69"/>
      <c r="P617" s="69"/>
      <c r="Q617" s="123">
        <v>746</v>
      </c>
      <c r="R617" s="84">
        <f t="shared" si="474"/>
        <v>1.1860095389507155</v>
      </c>
      <c r="S617" s="123">
        <v>255</v>
      </c>
      <c r="T617" s="84">
        <f t="shared" si="475"/>
        <v>2.3831775700934581</v>
      </c>
      <c r="U617" s="79">
        <f t="shared" si="476"/>
        <v>1001</v>
      </c>
      <c r="V617" s="123">
        <v>0</v>
      </c>
      <c r="W617" s="84">
        <f t="shared" si="477"/>
        <v>0</v>
      </c>
      <c r="X617" s="123">
        <v>9</v>
      </c>
      <c r="Y617" s="273"/>
      <c r="Z617" s="114">
        <f t="shared" si="478"/>
        <v>9</v>
      </c>
      <c r="AA617" s="32"/>
      <c r="AB617" s="264">
        <v>15</v>
      </c>
      <c r="AC617" s="264">
        <v>47</v>
      </c>
      <c r="AD617" s="264">
        <v>96</v>
      </c>
      <c r="AE617" s="264">
        <v>-14</v>
      </c>
      <c r="AF617" s="264">
        <v>-32</v>
      </c>
      <c r="AG617" s="264">
        <v>7</v>
      </c>
    </row>
    <row r="618" spans="2:33" s="257" customFormat="1" ht="15" customHeight="1" x14ac:dyDescent="0.3">
      <c r="B618" s="199">
        <v>44440</v>
      </c>
      <c r="C618" s="285"/>
      <c r="D618" s="285"/>
      <c r="E618" s="285"/>
      <c r="F618" s="285"/>
      <c r="G618" s="285"/>
      <c r="H618" s="127">
        <v>297</v>
      </c>
      <c r="I618" s="278">
        <v>24</v>
      </c>
      <c r="J618" s="123">
        <v>1486</v>
      </c>
      <c r="K618" s="124">
        <v>1.0033760972316004</v>
      </c>
      <c r="L618" s="123">
        <v>106</v>
      </c>
      <c r="M618" s="124">
        <v>0.91379310344827591</v>
      </c>
      <c r="N618" s="125">
        <v>1592</v>
      </c>
      <c r="O618" s="69"/>
      <c r="P618" s="69"/>
      <c r="Q618" s="123">
        <v>485</v>
      </c>
      <c r="R618" s="84">
        <f t="shared" ref="R618" si="479">Q618/Q$68</f>
        <v>0.77106518282988867</v>
      </c>
      <c r="S618" s="123">
        <v>72</v>
      </c>
      <c r="T618" s="84">
        <f t="shared" ref="T618" si="480">S618/S$68</f>
        <v>0.67289719626168221</v>
      </c>
      <c r="U618" s="79">
        <f t="shared" ref="U618" si="481">Q618+S618</f>
        <v>557</v>
      </c>
      <c r="V618" s="123">
        <v>1</v>
      </c>
      <c r="W618" s="84">
        <f t="shared" ref="W618" si="482">V618/$V$68</f>
        <v>1</v>
      </c>
      <c r="X618" s="123">
        <v>34</v>
      </c>
      <c r="Y618" s="273"/>
      <c r="Z618" s="114">
        <f t="shared" ref="Z618" si="483">V618+X618</f>
        <v>35</v>
      </c>
      <c r="AA618" s="32"/>
      <c r="AB618" s="264">
        <v>15</v>
      </c>
      <c r="AC618" s="264">
        <v>47</v>
      </c>
      <c r="AD618" s="264">
        <v>80</v>
      </c>
      <c r="AE618" s="264">
        <v>-11</v>
      </c>
      <c r="AF618" s="264">
        <v>-28</v>
      </c>
      <c r="AG618" s="264">
        <v>6</v>
      </c>
    </row>
    <row r="619" spans="2:33" s="257" customFormat="1" ht="15" customHeight="1" x14ac:dyDescent="0.3">
      <c r="B619" s="199">
        <v>44441</v>
      </c>
      <c r="C619" s="285"/>
      <c r="D619" s="285"/>
      <c r="E619" s="285"/>
      <c r="F619" s="285"/>
      <c r="G619" s="285"/>
      <c r="H619" s="127">
        <v>299</v>
      </c>
      <c r="I619" s="278">
        <v>25</v>
      </c>
      <c r="J619" s="123">
        <v>1489</v>
      </c>
      <c r="K619" s="124">
        <v>1.0067613252197432</v>
      </c>
      <c r="L619" s="123">
        <v>100</v>
      </c>
      <c r="M619" s="124">
        <v>0.93457943925233644</v>
      </c>
      <c r="N619" s="125">
        <v>1589</v>
      </c>
      <c r="O619" s="69"/>
      <c r="P619" s="69"/>
      <c r="Q619" s="123">
        <v>384</v>
      </c>
      <c r="R619" s="84">
        <f t="shared" ref="R619:R625" si="484">Q619/Q$68</f>
        <v>0.61049284578696339</v>
      </c>
      <c r="S619" s="123">
        <v>36</v>
      </c>
      <c r="T619" s="84">
        <f t="shared" ref="T619:T625" si="485">S619/S$68</f>
        <v>0.3364485981308411</v>
      </c>
      <c r="U619" s="79">
        <f t="shared" ref="U619:U625" si="486">Q619+S619</f>
        <v>420</v>
      </c>
      <c r="V619" s="123">
        <v>5</v>
      </c>
      <c r="W619" s="84">
        <f t="shared" ref="W619:W625" si="487">V619/$V$68</f>
        <v>5</v>
      </c>
      <c r="X619" s="123">
        <v>4</v>
      </c>
      <c r="Y619" s="273"/>
      <c r="Z619" s="114">
        <f t="shared" ref="Z619:Z625" si="488">V619+X619</f>
        <v>9</v>
      </c>
      <c r="AA619" s="32"/>
      <c r="AB619" s="264">
        <v>18</v>
      </c>
      <c r="AC619" s="264">
        <v>46</v>
      </c>
      <c r="AD619" s="264">
        <v>100</v>
      </c>
      <c r="AE619" s="264">
        <v>-13</v>
      </c>
      <c r="AF619" s="264">
        <v>-27</v>
      </c>
      <c r="AG619" s="264">
        <v>6</v>
      </c>
    </row>
    <row r="620" spans="2:33" s="257" customFormat="1" ht="15" customHeight="1" x14ac:dyDescent="0.3">
      <c r="B620" s="199">
        <v>44442</v>
      </c>
      <c r="C620" s="293"/>
      <c r="D620" s="293"/>
      <c r="E620" s="293"/>
      <c r="F620" s="293"/>
      <c r="G620" s="293"/>
      <c r="H620" s="127">
        <v>352</v>
      </c>
      <c r="I620" s="278">
        <v>32</v>
      </c>
      <c r="J620" s="123">
        <v>1491</v>
      </c>
      <c r="K620" s="124">
        <v>1.0040404040404041</v>
      </c>
      <c r="L620" s="123">
        <v>100</v>
      </c>
      <c r="M620" s="124">
        <v>0.81967213114754101</v>
      </c>
      <c r="N620" s="125">
        <v>1591</v>
      </c>
      <c r="O620" s="69"/>
      <c r="P620" s="69"/>
      <c r="Q620" s="123">
        <v>177</v>
      </c>
      <c r="R620" s="84">
        <f t="shared" si="484"/>
        <v>0.28139904610492844</v>
      </c>
      <c r="S620" s="123">
        <v>22</v>
      </c>
      <c r="T620" s="84">
        <f t="shared" si="485"/>
        <v>0.20560747663551401</v>
      </c>
      <c r="U620" s="79">
        <f t="shared" si="486"/>
        <v>199</v>
      </c>
      <c r="V620" s="123">
        <v>1</v>
      </c>
      <c r="W620" s="84">
        <f t="shared" si="487"/>
        <v>1</v>
      </c>
      <c r="X620" s="123">
        <v>0</v>
      </c>
      <c r="Y620" s="273"/>
      <c r="Z620" s="114">
        <f t="shared" si="488"/>
        <v>1</v>
      </c>
      <c r="AA620" s="32"/>
      <c r="AB620" s="264">
        <v>7</v>
      </c>
      <c r="AC620" s="264">
        <v>40</v>
      </c>
      <c r="AD620" s="264">
        <v>88</v>
      </c>
      <c r="AE620" s="264">
        <v>-13</v>
      </c>
      <c r="AF620" s="264">
        <v>-26</v>
      </c>
      <c r="AG620" s="264">
        <v>6</v>
      </c>
    </row>
    <row r="621" spans="2:33" s="257" customFormat="1" ht="15" customHeight="1" x14ac:dyDescent="0.3">
      <c r="B621" s="199">
        <v>44443</v>
      </c>
      <c r="C621" s="293"/>
      <c r="D621" s="293"/>
      <c r="E621" s="293"/>
      <c r="F621" s="293"/>
      <c r="G621" s="293"/>
      <c r="H621" s="127">
        <v>330</v>
      </c>
      <c r="I621" s="278">
        <v>22</v>
      </c>
      <c r="J621" s="123">
        <v>924</v>
      </c>
      <c r="K621" s="124">
        <v>1.013157894736842</v>
      </c>
      <c r="L621" s="123">
        <v>60</v>
      </c>
      <c r="M621" s="124">
        <v>1.2</v>
      </c>
      <c r="N621" s="125">
        <v>984</v>
      </c>
      <c r="O621" s="69"/>
      <c r="P621" s="69"/>
      <c r="Q621" s="127">
        <v>0</v>
      </c>
      <c r="R621" s="88">
        <f t="shared" si="484"/>
        <v>0</v>
      </c>
      <c r="S621" s="127">
        <v>0</v>
      </c>
      <c r="T621" s="88">
        <f t="shared" si="485"/>
        <v>0</v>
      </c>
      <c r="U621" s="97">
        <f t="shared" si="486"/>
        <v>0</v>
      </c>
      <c r="V621" s="127">
        <v>0</v>
      </c>
      <c r="W621" s="88">
        <f t="shared" si="487"/>
        <v>0</v>
      </c>
      <c r="X621" s="127">
        <v>0</v>
      </c>
      <c r="Y621" s="273"/>
      <c r="Z621" s="114">
        <f t="shared" si="488"/>
        <v>0</v>
      </c>
      <c r="AA621" s="32"/>
      <c r="AB621" s="264">
        <v>1</v>
      </c>
      <c r="AC621" s="264">
        <v>27</v>
      </c>
      <c r="AD621" s="264">
        <v>87</v>
      </c>
      <c r="AE621" s="264">
        <v>0</v>
      </c>
      <c r="AF621" s="264">
        <v>-1</v>
      </c>
      <c r="AG621" s="264">
        <v>-1</v>
      </c>
    </row>
    <row r="622" spans="2:33" s="257" customFormat="1" ht="15" customHeight="1" x14ac:dyDescent="0.3">
      <c r="B622" s="199">
        <v>44444</v>
      </c>
      <c r="C622" s="293"/>
      <c r="D622" s="293"/>
      <c r="E622" s="293"/>
      <c r="F622" s="293"/>
      <c r="G622" s="293"/>
      <c r="H622" s="127">
        <v>356</v>
      </c>
      <c r="I622" s="278">
        <v>21</v>
      </c>
      <c r="J622" s="123">
        <v>905</v>
      </c>
      <c r="K622" s="124">
        <v>1.015712682379349</v>
      </c>
      <c r="L622" s="123">
        <v>31</v>
      </c>
      <c r="M622" s="124">
        <v>0.93939393939393945</v>
      </c>
      <c r="N622" s="125">
        <v>936</v>
      </c>
      <c r="O622" s="69"/>
      <c r="P622" s="69"/>
      <c r="Q622" s="127">
        <v>0</v>
      </c>
      <c r="R622" s="88">
        <f t="shared" si="484"/>
        <v>0</v>
      </c>
      <c r="S622" s="127">
        <v>0</v>
      </c>
      <c r="T622" s="88">
        <f t="shared" si="485"/>
        <v>0</v>
      </c>
      <c r="U622" s="97">
        <f t="shared" si="486"/>
        <v>0</v>
      </c>
      <c r="V622" s="127">
        <v>0</v>
      </c>
      <c r="W622" s="88">
        <f t="shared" si="487"/>
        <v>0</v>
      </c>
      <c r="X622" s="127">
        <v>0</v>
      </c>
      <c r="Y622" s="273"/>
      <c r="Z622" s="114">
        <f t="shared" si="488"/>
        <v>0</v>
      </c>
      <c r="AA622" s="32"/>
      <c r="AB622" s="264">
        <v>0</v>
      </c>
      <c r="AC622" s="264">
        <v>22</v>
      </c>
      <c r="AD622" s="264">
        <v>67</v>
      </c>
      <c r="AE622" s="264">
        <v>-2</v>
      </c>
      <c r="AF622" s="264">
        <v>10</v>
      </c>
      <c r="AG622" s="264">
        <v>-2</v>
      </c>
    </row>
    <row r="623" spans="2:33" s="257" customFormat="1" ht="15" customHeight="1" x14ac:dyDescent="0.3">
      <c r="B623" s="199">
        <v>44445</v>
      </c>
      <c r="C623" s="293"/>
      <c r="D623" s="293"/>
      <c r="E623" s="293"/>
      <c r="F623" s="293"/>
      <c r="G623" s="293"/>
      <c r="H623" s="127">
        <v>306</v>
      </c>
      <c r="I623" s="278">
        <v>31</v>
      </c>
      <c r="J623" s="123">
        <v>1494</v>
      </c>
      <c r="K623" s="124">
        <v>1.0094594594594595</v>
      </c>
      <c r="L623" s="123">
        <v>75</v>
      </c>
      <c r="M623" s="124">
        <v>0.72815533980582525</v>
      </c>
      <c r="N623" s="125">
        <v>1569</v>
      </c>
      <c r="O623" s="69"/>
      <c r="P623" s="69"/>
      <c r="Q623" s="123">
        <v>225</v>
      </c>
      <c r="R623" s="84">
        <f t="shared" si="484"/>
        <v>0.35771065182829886</v>
      </c>
      <c r="S623" s="123">
        <v>37</v>
      </c>
      <c r="T623" s="84">
        <f t="shared" si="485"/>
        <v>0.34579439252336447</v>
      </c>
      <c r="U623" s="79">
        <f t="shared" si="486"/>
        <v>262</v>
      </c>
      <c r="V623" s="123">
        <v>1</v>
      </c>
      <c r="W623" s="84">
        <f t="shared" si="487"/>
        <v>1</v>
      </c>
      <c r="X623" s="123">
        <v>15</v>
      </c>
      <c r="Y623" s="273"/>
      <c r="Z623" s="114">
        <f t="shared" si="488"/>
        <v>16</v>
      </c>
      <c r="AA623" s="32"/>
      <c r="AB623" s="264">
        <v>12</v>
      </c>
      <c r="AC623" s="264">
        <v>43</v>
      </c>
      <c r="AD623" s="264">
        <v>80</v>
      </c>
      <c r="AE623" s="264">
        <v>-13</v>
      </c>
      <c r="AF623" s="264">
        <v>-25</v>
      </c>
      <c r="AG623" s="264">
        <v>6</v>
      </c>
    </row>
    <row r="624" spans="2:33" s="257" customFormat="1" ht="15" customHeight="1" x14ac:dyDescent="0.3">
      <c r="B624" s="199">
        <v>44446</v>
      </c>
      <c r="C624" s="293"/>
      <c r="D624" s="293"/>
      <c r="E624" s="293"/>
      <c r="F624" s="293"/>
      <c r="G624" s="293"/>
      <c r="H624" s="127">
        <v>242</v>
      </c>
      <c r="I624" s="278">
        <v>24</v>
      </c>
      <c r="J624" s="123">
        <v>1494</v>
      </c>
      <c r="K624" s="124">
        <v>1.0087778528021607</v>
      </c>
      <c r="L624" s="123">
        <v>110</v>
      </c>
      <c r="M624" s="124">
        <v>1.0377358490566038</v>
      </c>
      <c r="N624" s="125">
        <v>1604</v>
      </c>
      <c r="O624" s="69"/>
      <c r="P624" s="69"/>
      <c r="Q624" s="123">
        <v>279</v>
      </c>
      <c r="R624" s="84">
        <f t="shared" si="484"/>
        <v>0.44356120826709061</v>
      </c>
      <c r="S624" s="123">
        <v>43</v>
      </c>
      <c r="T624" s="84">
        <f t="shared" si="485"/>
        <v>0.40186915887850466</v>
      </c>
      <c r="U624" s="79">
        <f t="shared" si="486"/>
        <v>322</v>
      </c>
      <c r="V624" s="123">
        <v>0</v>
      </c>
      <c r="W624" s="84">
        <f t="shared" si="487"/>
        <v>0</v>
      </c>
      <c r="X624" s="123">
        <v>9</v>
      </c>
      <c r="Y624" s="273"/>
      <c r="Z624" s="114">
        <f t="shared" si="488"/>
        <v>9</v>
      </c>
      <c r="AA624" s="32"/>
      <c r="AB624" s="264">
        <v>12</v>
      </c>
      <c r="AC624" s="264">
        <v>41</v>
      </c>
      <c r="AD624" s="264">
        <v>66</v>
      </c>
      <c r="AE624" s="264">
        <v>-14</v>
      </c>
      <c r="AF624" s="264">
        <v>-25</v>
      </c>
      <c r="AG624" s="264">
        <v>7</v>
      </c>
    </row>
    <row r="625" spans="2:33" s="257" customFormat="1" ht="15" customHeight="1" x14ac:dyDescent="0.3">
      <c r="B625" s="199">
        <v>44447</v>
      </c>
      <c r="C625" s="293"/>
      <c r="D625" s="293"/>
      <c r="E625" s="293"/>
      <c r="F625" s="293"/>
      <c r="G625" s="293"/>
      <c r="H625" s="127">
        <v>286</v>
      </c>
      <c r="I625" s="278">
        <v>26</v>
      </c>
      <c r="J625" s="123">
        <v>1470</v>
      </c>
      <c r="K625" s="124">
        <v>0.99257258609047938</v>
      </c>
      <c r="L625" s="123">
        <v>129</v>
      </c>
      <c r="M625" s="124">
        <v>1.1120689655172413</v>
      </c>
      <c r="N625" s="125">
        <v>1599</v>
      </c>
      <c r="O625" s="69"/>
      <c r="P625" s="69"/>
      <c r="Q625" s="123">
        <v>290</v>
      </c>
      <c r="R625" s="84">
        <f t="shared" si="484"/>
        <v>0.46104928457869632</v>
      </c>
      <c r="S625" s="123">
        <v>23</v>
      </c>
      <c r="T625" s="84">
        <f t="shared" si="485"/>
        <v>0.21495327102803738</v>
      </c>
      <c r="U625" s="79">
        <f t="shared" si="486"/>
        <v>313</v>
      </c>
      <c r="V625" s="123">
        <v>0</v>
      </c>
      <c r="W625" s="84">
        <f t="shared" si="487"/>
        <v>0</v>
      </c>
      <c r="X625" s="123">
        <v>7</v>
      </c>
      <c r="Y625" s="273"/>
      <c r="Z625" s="114">
        <f t="shared" si="488"/>
        <v>7</v>
      </c>
      <c r="AA625" s="32"/>
      <c r="AB625" s="264">
        <v>13</v>
      </c>
      <c r="AC625" s="264">
        <v>43</v>
      </c>
      <c r="AD625" s="264">
        <v>73</v>
      </c>
      <c r="AE625" s="264">
        <v>-11</v>
      </c>
      <c r="AF625" s="264">
        <v>-24</v>
      </c>
      <c r="AG625" s="264">
        <v>6</v>
      </c>
    </row>
    <row r="626" spans="2:33" s="257" customFormat="1" ht="15" customHeight="1" x14ac:dyDescent="0.3">
      <c r="B626" s="199">
        <v>44448</v>
      </c>
      <c r="C626" s="294"/>
      <c r="D626" s="294"/>
      <c r="E626" s="294"/>
      <c r="F626" s="294"/>
      <c r="G626" s="294"/>
      <c r="H626" s="127">
        <v>289</v>
      </c>
      <c r="I626" s="278">
        <v>32</v>
      </c>
      <c r="J626" s="123">
        <v>1486</v>
      </c>
      <c r="K626" s="124">
        <v>1.0047329276538202</v>
      </c>
      <c r="L626" s="123">
        <v>101</v>
      </c>
      <c r="M626" s="124">
        <v>0.94392523364485981</v>
      </c>
      <c r="N626" s="125">
        <v>1587</v>
      </c>
      <c r="O626" s="69"/>
      <c r="P626" s="69"/>
      <c r="Q626" s="123">
        <v>257</v>
      </c>
      <c r="R626" s="84">
        <f t="shared" ref="R626:R630" si="489">Q626/Q$68</f>
        <v>0.40858505564387915</v>
      </c>
      <c r="S626" s="123">
        <v>47</v>
      </c>
      <c r="T626" s="84">
        <f t="shared" ref="T626:T630" si="490">S626/S$68</f>
        <v>0.43925233644859812</v>
      </c>
      <c r="U626" s="79">
        <f t="shared" ref="U626:U630" si="491">Q626+S626</f>
        <v>304</v>
      </c>
      <c r="V626" s="123">
        <v>0</v>
      </c>
      <c r="W626" s="84">
        <f t="shared" ref="W626:W630" si="492">V626/$V$68</f>
        <v>0</v>
      </c>
      <c r="X626" s="123">
        <v>4</v>
      </c>
      <c r="Y626" s="273"/>
      <c r="Z626" s="114">
        <f t="shared" ref="Z626:Z630" si="493">V626+X626</f>
        <v>4</v>
      </c>
      <c r="AA626" s="32"/>
      <c r="AB626" s="264">
        <v>14</v>
      </c>
      <c r="AC626" s="264">
        <v>43</v>
      </c>
      <c r="AD626" s="264">
        <v>79</v>
      </c>
      <c r="AE626" s="264">
        <v>-12</v>
      </c>
      <c r="AF626" s="264">
        <v>-24</v>
      </c>
      <c r="AG626" s="264">
        <v>6</v>
      </c>
    </row>
    <row r="627" spans="2:33" s="257" customFormat="1" ht="15" customHeight="1" x14ac:dyDescent="0.3">
      <c r="B627" s="199">
        <v>44449</v>
      </c>
      <c r="C627" s="294"/>
      <c r="D627" s="294"/>
      <c r="E627" s="294"/>
      <c r="F627" s="294"/>
      <c r="G627" s="294"/>
      <c r="H627" s="127">
        <v>351</v>
      </c>
      <c r="I627" s="278">
        <v>23</v>
      </c>
      <c r="J627" s="123">
        <v>1481</v>
      </c>
      <c r="K627" s="124">
        <v>0.99730639730639725</v>
      </c>
      <c r="L627" s="123">
        <v>103</v>
      </c>
      <c r="M627" s="124">
        <v>0.84426229508196726</v>
      </c>
      <c r="N627" s="125">
        <v>1584</v>
      </c>
      <c r="O627" s="69"/>
      <c r="P627" s="69"/>
      <c r="Q627" s="123">
        <v>191</v>
      </c>
      <c r="R627" s="84">
        <f t="shared" si="489"/>
        <v>0.30365659777424481</v>
      </c>
      <c r="S627" s="123">
        <v>20</v>
      </c>
      <c r="T627" s="84">
        <f t="shared" si="490"/>
        <v>0.18691588785046728</v>
      </c>
      <c r="U627" s="79">
        <f t="shared" si="491"/>
        <v>211</v>
      </c>
      <c r="V627" s="123">
        <v>1</v>
      </c>
      <c r="W627" s="84">
        <f t="shared" si="492"/>
        <v>1</v>
      </c>
      <c r="X627" s="123">
        <v>7</v>
      </c>
      <c r="Y627" s="273"/>
      <c r="Z627" s="114">
        <f t="shared" si="493"/>
        <v>8</v>
      </c>
      <c r="AA627" s="32"/>
      <c r="AB627" s="264">
        <v>6</v>
      </c>
      <c r="AC627" s="264">
        <v>38</v>
      </c>
      <c r="AD627" s="264">
        <v>76</v>
      </c>
      <c r="AE627" s="264">
        <v>-10</v>
      </c>
      <c r="AF627" s="264">
        <v>-23</v>
      </c>
      <c r="AG627" s="264">
        <v>5</v>
      </c>
    </row>
    <row r="628" spans="2:33" s="257" customFormat="1" ht="15" customHeight="1" x14ac:dyDescent="0.3">
      <c r="B628" s="199">
        <v>44450</v>
      </c>
      <c r="C628" s="294"/>
      <c r="D628" s="294"/>
      <c r="E628" s="294"/>
      <c r="F628" s="294"/>
      <c r="G628" s="294"/>
      <c r="H628" s="127">
        <v>334</v>
      </c>
      <c r="I628" s="278">
        <v>24</v>
      </c>
      <c r="J628" s="123">
        <v>924</v>
      </c>
      <c r="K628" s="124">
        <v>1.013157894736842</v>
      </c>
      <c r="L628" s="123">
        <v>62</v>
      </c>
      <c r="M628" s="124">
        <v>1.24</v>
      </c>
      <c r="N628" s="125">
        <v>986</v>
      </c>
      <c r="O628" s="69"/>
      <c r="P628" s="69"/>
      <c r="Q628" s="127">
        <v>0</v>
      </c>
      <c r="R628" s="88">
        <f t="shared" si="489"/>
        <v>0</v>
      </c>
      <c r="S628" s="127">
        <v>0</v>
      </c>
      <c r="T628" s="88">
        <f t="shared" si="490"/>
        <v>0</v>
      </c>
      <c r="U628" s="97">
        <f t="shared" si="491"/>
        <v>0</v>
      </c>
      <c r="V628" s="127">
        <v>0</v>
      </c>
      <c r="W628" s="88">
        <f t="shared" si="492"/>
        <v>0</v>
      </c>
      <c r="X628" s="127">
        <v>0</v>
      </c>
      <c r="Y628" s="128"/>
      <c r="Z628" s="98">
        <f t="shared" si="493"/>
        <v>0</v>
      </c>
      <c r="AA628" s="32"/>
      <c r="AB628" s="264">
        <v>1</v>
      </c>
      <c r="AC628" s="264">
        <v>25</v>
      </c>
      <c r="AD628" s="264">
        <v>69</v>
      </c>
      <c r="AE628" s="264">
        <v>1</v>
      </c>
      <c r="AF628" s="264">
        <v>2</v>
      </c>
      <c r="AG628" s="264">
        <v>-1</v>
      </c>
    </row>
    <row r="629" spans="2:33" s="257" customFormat="1" ht="15" customHeight="1" x14ac:dyDescent="0.3">
      <c r="B629" s="199">
        <v>44451</v>
      </c>
      <c r="C629" s="294"/>
      <c r="D629" s="294"/>
      <c r="E629" s="294"/>
      <c r="F629" s="294"/>
      <c r="G629" s="294"/>
      <c r="H629" s="127">
        <v>360</v>
      </c>
      <c r="I629" s="278">
        <v>19</v>
      </c>
      <c r="J629" s="123">
        <v>902</v>
      </c>
      <c r="K629" s="124">
        <v>1.0123456790123457</v>
      </c>
      <c r="L629" s="123">
        <v>44</v>
      </c>
      <c r="M629" s="124">
        <v>1.3333333333333333</v>
      </c>
      <c r="N629" s="125">
        <v>946</v>
      </c>
      <c r="O629" s="69"/>
      <c r="P629" s="69"/>
      <c r="Q629" s="127">
        <v>0</v>
      </c>
      <c r="R629" s="88">
        <f t="shared" si="489"/>
        <v>0</v>
      </c>
      <c r="S629" s="127">
        <v>0</v>
      </c>
      <c r="T629" s="88">
        <f t="shared" si="490"/>
        <v>0</v>
      </c>
      <c r="U629" s="97">
        <f t="shared" si="491"/>
        <v>0</v>
      </c>
      <c r="V629" s="127">
        <v>0</v>
      </c>
      <c r="W629" s="88">
        <f t="shared" si="492"/>
        <v>0</v>
      </c>
      <c r="X629" s="127">
        <v>0</v>
      </c>
      <c r="Y629" s="128"/>
      <c r="Z629" s="98">
        <f t="shared" si="493"/>
        <v>0</v>
      </c>
      <c r="AA629" s="32"/>
      <c r="AB629" s="264">
        <v>-1</v>
      </c>
      <c r="AC629" s="264">
        <v>21</v>
      </c>
      <c r="AD629" s="264">
        <v>49</v>
      </c>
      <c r="AE629" s="264">
        <v>-1</v>
      </c>
      <c r="AF629" s="264">
        <v>11</v>
      </c>
      <c r="AG629" s="264">
        <v>-1</v>
      </c>
    </row>
    <row r="630" spans="2:33" s="257" customFormat="1" ht="15" customHeight="1" x14ac:dyDescent="0.3">
      <c r="B630" s="199">
        <v>44452</v>
      </c>
      <c r="C630" s="294"/>
      <c r="D630" s="294"/>
      <c r="E630" s="294"/>
      <c r="F630" s="294"/>
      <c r="G630" s="294"/>
      <c r="H630" s="127">
        <v>308</v>
      </c>
      <c r="I630" s="278">
        <v>27</v>
      </c>
      <c r="J630" s="123">
        <v>1488</v>
      </c>
      <c r="K630" s="124">
        <v>1.0054054054054054</v>
      </c>
      <c r="L630" s="123">
        <v>111</v>
      </c>
      <c r="M630" s="124">
        <v>1.0776699029126213</v>
      </c>
      <c r="N630" s="125">
        <v>1599</v>
      </c>
      <c r="O630" s="69"/>
      <c r="P630" s="69"/>
      <c r="Q630" s="123">
        <v>356</v>
      </c>
      <c r="R630" s="84">
        <f t="shared" si="489"/>
        <v>0.56597774244833066</v>
      </c>
      <c r="S630" s="123">
        <v>34</v>
      </c>
      <c r="T630" s="84">
        <f t="shared" si="490"/>
        <v>0.31775700934579437</v>
      </c>
      <c r="U630" s="79">
        <f t="shared" si="491"/>
        <v>390</v>
      </c>
      <c r="V630" s="123">
        <v>0</v>
      </c>
      <c r="W630" s="84">
        <f t="shared" si="492"/>
        <v>0</v>
      </c>
      <c r="X630" s="123">
        <v>3</v>
      </c>
      <c r="Y630" s="273"/>
      <c r="Z630" s="114">
        <f t="shared" si="493"/>
        <v>3</v>
      </c>
      <c r="AA630" s="32"/>
      <c r="AB630" s="264">
        <v>7</v>
      </c>
      <c r="AC630" s="264">
        <v>38</v>
      </c>
      <c r="AD630" s="264">
        <v>37</v>
      </c>
      <c r="AE630" s="264">
        <v>-13</v>
      </c>
      <c r="AF630" s="264">
        <v>-23</v>
      </c>
      <c r="AG630" s="264">
        <v>7</v>
      </c>
    </row>
    <row r="631" spans="2:33" s="257" customFormat="1" ht="15" customHeight="1" x14ac:dyDescent="0.3">
      <c r="B631" s="199">
        <v>44453</v>
      </c>
      <c r="C631" s="293"/>
      <c r="D631" s="293"/>
      <c r="E631" s="293"/>
      <c r="F631" s="293"/>
      <c r="G631" s="293"/>
      <c r="H631" s="127">
        <v>246</v>
      </c>
      <c r="I631" s="278">
        <v>27</v>
      </c>
      <c r="J631" s="123">
        <v>1496</v>
      </c>
      <c r="K631" s="124">
        <v>1.0101282916948009</v>
      </c>
      <c r="L631" s="123">
        <v>123</v>
      </c>
      <c r="M631" s="124">
        <v>1.1603773584905661</v>
      </c>
      <c r="N631" s="125">
        <v>1619</v>
      </c>
      <c r="O631" s="69"/>
      <c r="P631" s="69"/>
      <c r="Q631" s="123">
        <v>744</v>
      </c>
      <c r="R631" s="84">
        <f t="shared" ref="R631" si="494">Q631/Q$68</f>
        <v>1.1828298887122417</v>
      </c>
      <c r="S631" s="123">
        <v>64</v>
      </c>
      <c r="T631" s="84">
        <f t="shared" ref="T631" si="495">S631/S$68</f>
        <v>0.59813084112149528</v>
      </c>
      <c r="U631" s="79">
        <f t="shared" ref="U631" si="496">Q631+S631</f>
        <v>808</v>
      </c>
      <c r="V631" s="123">
        <v>0</v>
      </c>
      <c r="W631" s="84">
        <f t="shared" ref="W631" si="497">V631/$V$68</f>
        <v>0</v>
      </c>
      <c r="X631" s="123">
        <v>14</v>
      </c>
      <c r="Y631" s="273"/>
      <c r="Z631" s="114">
        <f t="shared" ref="Z631" si="498">V631+X631</f>
        <v>14</v>
      </c>
      <c r="AA631" s="32"/>
      <c r="AB631" s="264">
        <v>8</v>
      </c>
      <c r="AC631" s="264">
        <v>37</v>
      </c>
      <c r="AD631" s="264">
        <v>28</v>
      </c>
      <c r="AE631" s="264">
        <v>-12</v>
      </c>
      <c r="AF631" s="264">
        <v>-23</v>
      </c>
      <c r="AG631" s="264">
        <v>7</v>
      </c>
    </row>
    <row r="632" spans="2:33" s="257" customFormat="1" ht="15" customHeight="1" x14ac:dyDescent="0.3">
      <c r="B632" s="199">
        <v>44454</v>
      </c>
      <c r="C632" s="293"/>
      <c r="D632" s="293"/>
      <c r="E632" s="293"/>
      <c r="F632" s="293"/>
      <c r="G632" s="293"/>
      <c r="H632" s="127">
        <v>269</v>
      </c>
      <c r="I632" s="278">
        <v>19</v>
      </c>
      <c r="J632" s="123">
        <v>1492</v>
      </c>
      <c r="K632" s="124">
        <v>1.0074274139095205</v>
      </c>
      <c r="L632" s="123">
        <v>108</v>
      </c>
      <c r="M632" s="124">
        <v>0.93103448275862066</v>
      </c>
      <c r="N632" s="125">
        <v>1600</v>
      </c>
      <c r="O632" s="69"/>
      <c r="P632" s="69"/>
      <c r="Q632" s="123">
        <v>384</v>
      </c>
      <c r="R632" s="84">
        <f t="shared" ref="R632" si="499">Q632/Q$68</f>
        <v>0.61049284578696339</v>
      </c>
      <c r="S632" s="123">
        <v>90</v>
      </c>
      <c r="T632" s="84">
        <f t="shared" ref="T632" si="500">S632/S$68</f>
        <v>0.84112149532710279</v>
      </c>
      <c r="U632" s="79">
        <f t="shared" ref="U632" si="501">Q632+S632</f>
        <v>474</v>
      </c>
      <c r="V632" s="123">
        <v>0</v>
      </c>
      <c r="W632" s="84">
        <f t="shared" ref="W632" si="502">V632/$V$68</f>
        <v>0</v>
      </c>
      <c r="X632" s="123">
        <v>2</v>
      </c>
      <c r="Y632" s="273"/>
      <c r="Z632" s="114">
        <f t="shared" ref="Z632" si="503">V632+X632</f>
        <v>2</v>
      </c>
      <c r="AA632" s="32"/>
      <c r="AB632" s="264">
        <v>11</v>
      </c>
      <c r="AC632" s="264">
        <v>39</v>
      </c>
      <c r="AD632" s="264">
        <v>49</v>
      </c>
      <c r="AE632" s="264">
        <v>-9</v>
      </c>
      <c r="AF632" s="264">
        <v>-22</v>
      </c>
      <c r="AG632" s="264">
        <v>6</v>
      </c>
    </row>
    <row r="633" spans="2:33" s="257" customFormat="1" ht="15" customHeight="1" x14ac:dyDescent="0.3">
      <c r="B633" s="199">
        <v>44455</v>
      </c>
      <c r="C633" s="295"/>
      <c r="D633" s="295"/>
      <c r="E633" s="295"/>
      <c r="F633" s="295"/>
      <c r="G633" s="295"/>
      <c r="H633" s="127">
        <v>278</v>
      </c>
      <c r="I633" s="278">
        <v>23</v>
      </c>
      <c r="J633" s="123">
        <v>1492</v>
      </c>
      <c r="K633" s="124">
        <v>1.0087897227856659</v>
      </c>
      <c r="L633" s="123">
        <v>118</v>
      </c>
      <c r="M633" s="124">
        <v>1.1028037383177569</v>
      </c>
      <c r="N633" s="125">
        <v>1610</v>
      </c>
      <c r="O633" s="69"/>
      <c r="P633" s="69"/>
      <c r="Q633" s="123">
        <v>356</v>
      </c>
      <c r="R633" s="84">
        <f t="shared" ref="R633:R639" si="504">Q633/Q$68</f>
        <v>0.56597774244833066</v>
      </c>
      <c r="S633" s="123">
        <v>74</v>
      </c>
      <c r="T633" s="84">
        <f t="shared" ref="T633:T639" si="505">S633/S$68</f>
        <v>0.69158878504672894</v>
      </c>
      <c r="U633" s="79">
        <f t="shared" ref="U633:U639" si="506">Q633+S633</f>
        <v>430</v>
      </c>
      <c r="V633" s="123">
        <v>0</v>
      </c>
      <c r="W633" s="84">
        <f t="shared" ref="W633:W639" si="507">V633/$V$68</f>
        <v>0</v>
      </c>
      <c r="X633" s="123">
        <v>0</v>
      </c>
      <c r="Y633" s="273"/>
      <c r="Z633" s="114">
        <f t="shared" ref="Z633:Z639" si="508">V633+X633</f>
        <v>0</v>
      </c>
      <c r="AA633" s="32"/>
      <c r="AB633" s="264">
        <v>14</v>
      </c>
      <c r="AC633" s="264">
        <v>42</v>
      </c>
      <c r="AD633" s="264">
        <v>64</v>
      </c>
      <c r="AE633" s="264">
        <v>-9</v>
      </c>
      <c r="AF633" s="264">
        <v>-23</v>
      </c>
      <c r="AG633" s="264">
        <v>4</v>
      </c>
    </row>
    <row r="634" spans="2:33" s="257" customFormat="1" ht="15" customHeight="1" x14ac:dyDescent="0.3">
      <c r="B634" s="199">
        <v>44456</v>
      </c>
      <c r="C634" s="295"/>
      <c r="D634" s="295"/>
      <c r="E634" s="295"/>
      <c r="F634" s="295"/>
      <c r="G634" s="295"/>
      <c r="H634" s="127">
        <v>352</v>
      </c>
      <c r="I634" s="278">
        <v>23</v>
      </c>
      <c r="J634" s="123">
        <v>1496</v>
      </c>
      <c r="K634" s="124">
        <v>1.0074074074074073</v>
      </c>
      <c r="L634" s="123">
        <v>114</v>
      </c>
      <c r="M634" s="124">
        <v>0.93442622950819676</v>
      </c>
      <c r="N634" s="125">
        <v>1610</v>
      </c>
      <c r="O634" s="69"/>
      <c r="P634" s="69"/>
      <c r="Q634" s="123">
        <v>299</v>
      </c>
      <c r="R634" s="84">
        <f t="shared" si="504"/>
        <v>0.4753577106518283</v>
      </c>
      <c r="S634" s="123">
        <v>41</v>
      </c>
      <c r="T634" s="84">
        <f t="shared" si="505"/>
        <v>0.38317757009345793</v>
      </c>
      <c r="U634" s="79">
        <f t="shared" si="506"/>
        <v>340</v>
      </c>
      <c r="V634" s="123">
        <v>1</v>
      </c>
      <c r="W634" s="84">
        <f t="shared" si="507"/>
        <v>1</v>
      </c>
      <c r="X634" s="123">
        <v>7</v>
      </c>
      <c r="Y634" s="273"/>
      <c r="Z634" s="114">
        <f t="shared" si="508"/>
        <v>8</v>
      </c>
      <c r="AA634" s="32"/>
      <c r="AB634" s="264">
        <v>5</v>
      </c>
      <c r="AC634" s="264">
        <v>38</v>
      </c>
      <c r="AD634" s="264">
        <v>46</v>
      </c>
      <c r="AE634" s="264">
        <v>-9</v>
      </c>
      <c r="AF634" s="264">
        <v>-22</v>
      </c>
      <c r="AG634" s="264">
        <v>4</v>
      </c>
    </row>
    <row r="635" spans="2:33" s="257" customFormat="1" ht="15" customHeight="1" x14ac:dyDescent="0.3">
      <c r="B635" s="199">
        <v>44457</v>
      </c>
      <c r="C635" s="295"/>
      <c r="D635" s="295"/>
      <c r="E635" s="295"/>
      <c r="F635" s="295"/>
      <c r="G635" s="295"/>
      <c r="H635" s="127">
        <v>331</v>
      </c>
      <c r="I635" s="278">
        <v>25</v>
      </c>
      <c r="J635" s="123">
        <v>926</v>
      </c>
      <c r="K635" s="124">
        <v>1.0153508771929824</v>
      </c>
      <c r="L635" s="123">
        <v>64</v>
      </c>
      <c r="M635" s="124">
        <v>1.28</v>
      </c>
      <c r="N635" s="125">
        <v>990</v>
      </c>
      <c r="O635" s="69"/>
      <c r="P635" s="69"/>
      <c r="Q635" s="127">
        <v>0</v>
      </c>
      <c r="R635" s="88">
        <f t="shared" si="504"/>
        <v>0</v>
      </c>
      <c r="S635" s="127">
        <v>0</v>
      </c>
      <c r="T635" s="88">
        <f t="shared" si="505"/>
        <v>0</v>
      </c>
      <c r="U635" s="97">
        <f t="shared" si="506"/>
        <v>0</v>
      </c>
      <c r="V635" s="127">
        <v>0</v>
      </c>
      <c r="W635" s="88">
        <f t="shared" si="507"/>
        <v>0</v>
      </c>
      <c r="X635" s="127">
        <v>0</v>
      </c>
      <c r="Y635" s="273"/>
      <c r="Z635" s="114">
        <f t="shared" si="508"/>
        <v>0</v>
      </c>
      <c r="AA635" s="32"/>
      <c r="AB635" s="264">
        <v>1</v>
      </c>
      <c r="AC635" s="264">
        <v>26</v>
      </c>
      <c r="AD635" s="264">
        <v>50</v>
      </c>
      <c r="AE635" s="264">
        <v>-1</v>
      </c>
      <c r="AF635" s="264">
        <v>1</v>
      </c>
      <c r="AG635" s="264">
        <v>0</v>
      </c>
    </row>
    <row r="636" spans="2:33" s="257" customFormat="1" ht="15" customHeight="1" x14ac:dyDescent="0.3">
      <c r="B636" s="199">
        <v>44458</v>
      </c>
      <c r="C636" s="295"/>
      <c r="D636" s="295"/>
      <c r="E636" s="295"/>
      <c r="F636" s="295"/>
      <c r="G636" s="295"/>
      <c r="H636" s="127">
        <v>358</v>
      </c>
      <c r="I636" s="278">
        <v>27</v>
      </c>
      <c r="J636" s="123">
        <v>901</v>
      </c>
      <c r="K636" s="124">
        <v>1.0112233445566778</v>
      </c>
      <c r="L636" s="123">
        <v>36</v>
      </c>
      <c r="M636" s="124">
        <v>1.0909090909090908</v>
      </c>
      <c r="N636" s="125">
        <v>937</v>
      </c>
      <c r="O636" s="69"/>
      <c r="P636" s="69"/>
      <c r="Q636" s="127">
        <v>0</v>
      </c>
      <c r="R636" s="88">
        <f t="shared" si="504"/>
        <v>0</v>
      </c>
      <c r="S636" s="127">
        <v>0</v>
      </c>
      <c r="T636" s="88">
        <f t="shared" si="505"/>
        <v>0</v>
      </c>
      <c r="U636" s="97">
        <f t="shared" si="506"/>
        <v>0</v>
      </c>
      <c r="V636" s="127">
        <v>0</v>
      </c>
      <c r="W636" s="88">
        <f t="shared" si="507"/>
        <v>0</v>
      </c>
      <c r="X636" s="127">
        <v>0</v>
      </c>
      <c r="Y636" s="273"/>
      <c r="Z636" s="114">
        <f t="shared" si="508"/>
        <v>0</v>
      </c>
      <c r="AA636" s="32"/>
      <c r="AB636" s="264">
        <v>-1</v>
      </c>
      <c r="AC636" s="264">
        <v>22</v>
      </c>
      <c r="AD636" s="264">
        <v>36</v>
      </c>
      <c r="AE636" s="264">
        <v>-2</v>
      </c>
      <c r="AF636" s="264">
        <v>8</v>
      </c>
      <c r="AG636" s="264">
        <v>0</v>
      </c>
    </row>
    <row r="637" spans="2:33" s="257" customFormat="1" ht="15" customHeight="1" x14ac:dyDescent="0.3">
      <c r="B637" s="199">
        <v>44459</v>
      </c>
      <c r="C637" s="295"/>
      <c r="D637" s="295"/>
      <c r="E637" s="295"/>
      <c r="F637" s="295"/>
      <c r="G637" s="295"/>
      <c r="H637" s="127">
        <v>314</v>
      </c>
      <c r="I637" s="278">
        <v>22</v>
      </c>
      <c r="J637" s="123">
        <v>1488</v>
      </c>
      <c r="K637" s="124">
        <v>1.0054054054054054</v>
      </c>
      <c r="L637" s="123">
        <v>93</v>
      </c>
      <c r="M637" s="124">
        <v>0.90291262135922334</v>
      </c>
      <c r="N637" s="125">
        <v>1581</v>
      </c>
      <c r="O637" s="69"/>
      <c r="P637" s="69"/>
      <c r="Q637" s="123">
        <v>364</v>
      </c>
      <c r="R637" s="84">
        <f t="shared" si="504"/>
        <v>0.57869634340222575</v>
      </c>
      <c r="S637" s="123">
        <v>57</v>
      </c>
      <c r="T637" s="84">
        <f t="shared" si="505"/>
        <v>0.53271028037383172</v>
      </c>
      <c r="U637" s="79">
        <f t="shared" si="506"/>
        <v>421</v>
      </c>
      <c r="V637" s="123">
        <v>10</v>
      </c>
      <c r="W637" s="84">
        <f t="shared" si="507"/>
        <v>10</v>
      </c>
      <c r="X637" s="123">
        <v>11</v>
      </c>
      <c r="Y637" s="273"/>
      <c r="Z637" s="114">
        <f t="shared" si="508"/>
        <v>21</v>
      </c>
      <c r="AA637" s="32"/>
      <c r="AB637" s="264">
        <v>9</v>
      </c>
      <c r="AC637" s="264">
        <v>37</v>
      </c>
      <c r="AD637" s="264">
        <v>47</v>
      </c>
      <c r="AE637" s="264">
        <v>-8</v>
      </c>
      <c r="AF637" s="264">
        <v>-21</v>
      </c>
      <c r="AG637" s="264">
        <v>4</v>
      </c>
    </row>
    <row r="638" spans="2:33" s="257" customFormat="1" ht="15" customHeight="1" x14ac:dyDescent="0.3">
      <c r="B638" s="199">
        <v>44460</v>
      </c>
      <c r="C638" s="295"/>
      <c r="D638" s="295"/>
      <c r="E638" s="295"/>
      <c r="F638" s="295"/>
      <c r="G638" s="295"/>
      <c r="H638" s="127">
        <v>245</v>
      </c>
      <c r="I638" s="278">
        <v>33</v>
      </c>
      <c r="J638" s="123">
        <v>1487</v>
      </c>
      <c r="K638" s="124">
        <v>1.0040513166779204</v>
      </c>
      <c r="L638" s="123">
        <v>121</v>
      </c>
      <c r="M638" s="124">
        <v>1.1415094339622642</v>
      </c>
      <c r="N638" s="125">
        <v>1608</v>
      </c>
      <c r="O638" s="69"/>
      <c r="P638" s="69"/>
      <c r="Q638" s="123">
        <v>453</v>
      </c>
      <c r="R638" s="84">
        <f t="shared" si="504"/>
        <v>0.72019077901430839</v>
      </c>
      <c r="S638" s="123">
        <v>85</v>
      </c>
      <c r="T638" s="84">
        <f t="shared" si="505"/>
        <v>0.79439252336448596</v>
      </c>
      <c r="U638" s="79">
        <f t="shared" si="506"/>
        <v>538</v>
      </c>
      <c r="V638" s="123">
        <v>0</v>
      </c>
      <c r="W638" s="84">
        <f t="shared" si="507"/>
        <v>0</v>
      </c>
      <c r="X638" s="123">
        <v>1</v>
      </c>
      <c r="Y638" s="273"/>
      <c r="Z638" s="114">
        <f t="shared" si="508"/>
        <v>1</v>
      </c>
      <c r="AA638" s="32"/>
      <c r="AB638" s="264">
        <v>9</v>
      </c>
      <c r="AC638" s="264">
        <v>38</v>
      </c>
      <c r="AD638" s="264">
        <v>49</v>
      </c>
      <c r="AE638" s="264">
        <v>-9</v>
      </c>
      <c r="AF638" s="264">
        <v>-20</v>
      </c>
      <c r="AG638" s="264">
        <v>4</v>
      </c>
    </row>
    <row r="639" spans="2:33" s="257" customFormat="1" ht="15" customHeight="1" x14ac:dyDescent="0.3">
      <c r="B639" s="199">
        <v>44461</v>
      </c>
      <c r="C639" s="295"/>
      <c r="D639" s="295"/>
      <c r="E639" s="295"/>
      <c r="F639" s="295"/>
      <c r="G639" s="295"/>
      <c r="H639" s="127">
        <v>279</v>
      </c>
      <c r="I639" s="278">
        <v>21</v>
      </c>
      <c r="J639" s="123">
        <v>1492</v>
      </c>
      <c r="K639" s="124">
        <v>1.0074274139095205</v>
      </c>
      <c r="L639" s="123">
        <v>121</v>
      </c>
      <c r="M639" s="124">
        <v>1.0431034482758621</v>
      </c>
      <c r="N639" s="125">
        <v>1613</v>
      </c>
      <c r="O639" s="69"/>
      <c r="P639" s="69"/>
      <c r="Q639" s="123">
        <v>411</v>
      </c>
      <c r="R639" s="84">
        <f t="shared" si="504"/>
        <v>0.65341812400635935</v>
      </c>
      <c r="S639" s="123">
        <v>110</v>
      </c>
      <c r="T639" s="84">
        <f t="shared" si="505"/>
        <v>1.02803738317757</v>
      </c>
      <c r="U639" s="79">
        <f t="shared" si="506"/>
        <v>521</v>
      </c>
      <c r="V639" s="123">
        <v>1</v>
      </c>
      <c r="W639" s="84">
        <f t="shared" si="507"/>
        <v>1</v>
      </c>
      <c r="X639" s="123">
        <v>11</v>
      </c>
      <c r="Y639" s="273"/>
      <c r="Z639" s="114">
        <f t="shared" si="508"/>
        <v>12</v>
      </c>
      <c r="AA639" s="32"/>
      <c r="AB639" s="264">
        <v>9</v>
      </c>
      <c r="AC639" s="264">
        <v>36</v>
      </c>
      <c r="AD639" s="264">
        <v>52</v>
      </c>
      <c r="AE639" s="264">
        <v>-8</v>
      </c>
      <c r="AF639" s="264">
        <v>-17</v>
      </c>
      <c r="AG639" s="264">
        <v>3</v>
      </c>
    </row>
    <row r="640" spans="2:33" s="257" customFormat="1" ht="15" customHeight="1" x14ac:dyDescent="0.3">
      <c r="B640" s="199">
        <v>44462</v>
      </c>
      <c r="C640" s="296"/>
      <c r="D640" s="296"/>
      <c r="E640" s="296"/>
      <c r="F640" s="296"/>
      <c r="G640" s="296"/>
      <c r="H640" s="127">
        <v>286</v>
      </c>
      <c r="I640" s="278">
        <v>30</v>
      </c>
      <c r="J640" s="123">
        <v>1488</v>
      </c>
      <c r="K640" s="124">
        <v>1.0060851926977687</v>
      </c>
      <c r="L640" s="123">
        <v>112</v>
      </c>
      <c r="M640" s="124">
        <v>1.0467289719626167</v>
      </c>
      <c r="N640" s="125">
        <v>1600</v>
      </c>
      <c r="O640" s="69"/>
      <c r="P640" s="69"/>
      <c r="Q640" s="123">
        <v>485</v>
      </c>
      <c r="R640" s="84">
        <f t="shared" ref="R640:R646" si="509">Q640/Q$68</f>
        <v>0.77106518282988867</v>
      </c>
      <c r="S640" s="123">
        <v>83</v>
      </c>
      <c r="T640" s="84">
        <f t="shared" ref="T640:T646" si="510">S640/S$68</f>
        <v>0.77570093457943923</v>
      </c>
      <c r="U640" s="79">
        <f t="shared" ref="U640:U646" si="511">Q640+S640</f>
        <v>568</v>
      </c>
      <c r="V640" s="123">
        <v>1</v>
      </c>
      <c r="W640" s="84">
        <f t="shared" ref="W640:W646" si="512">V640/$V$68</f>
        <v>1</v>
      </c>
      <c r="X640" s="123">
        <v>3</v>
      </c>
      <c r="Y640" s="273"/>
      <c r="Z640" s="114">
        <f t="shared" ref="Z640:Z646" si="513">V640+X640</f>
        <v>4</v>
      </c>
      <c r="AA640" s="32"/>
      <c r="AB640" s="264">
        <v>9</v>
      </c>
      <c r="AC640" s="264">
        <v>38</v>
      </c>
      <c r="AD640" s="264">
        <v>41</v>
      </c>
      <c r="AE640" s="264">
        <v>-10</v>
      </c>
      <c r="AF640" s="264">
        <v>-18</v>
      </c>
      <c r="AG640" s="264">
        <v>4</v>
      </c>
    </row>
    <row r="641" spans="2:33" s="257" customFormat="1" ht="15" customHeight="1" x14ac:dyDescent="0.3">
      <c r="B641" s="199">
        <v>44463</v>
      </c>
      <c r="C641" s="296"/>
      <c r="D641" s="296"/>
      <c r="E641" s="296"/>
      <c r="F641" s="296"/>
      <c r="G641" s="296"/>
      <c r="H641" s="127">
        <v>347</v>
      </c>
      <c r="I641" s="278">
        <v>27</v>
      </c>
      <c r="J641" s="123">
        <v>1500</v>
      </c>
      <c r="K641" s="124">
        <v>1.0101010101010102</v>
      </c>
      <c r="L641" s="123">
        <v>124</v>
      </c>
      <c r="M641" s="124">
        <v>1.0163934426229508</v>
      </c>
      <c r="N641" s="125">
        <v>1624</v>
      </c>
      <c r="O641" s="69"/>
      <c r="P641" s="69"/>
      <c r="Q641" s="123">
        <v>462</v>
      </c>
      <c r="R641" s="84">
        <f t="shared" si="509"/>
        <v>0.73449920508744038</v>
      </c>
      <c r="S641" s="123">
        <v>73</v>
      </c>
      <c r="T641" s="84">
        <f t="shared" si="510"/>
        <v>0.68224299065420557</v>
      </c>
      <c r="U641" s="79">
        <f t="shared" si="511"/>
        <v>535</v>
      </c>
      <c r="V641" s="123">
        <v>2</v>
      </c>
      <c r="W641" s="84">
        <f t="shared" si="512"/>
        <v>2</v>
      </c>
      <c r="X641" s="123">
        <v>2</v>
      </c>
      <c r="Y641" s="273"/>
      <c r="Z641" s="114">
        <f t="shared" si="513"/>
        <v>4</v>
      </c>
      <c r="AA641" s="32"/>
      <c r="AB641" s="264">
        <v>4</v>
      </c>
      <c r="AC641" s="264">
        <v>35</v>
      </c>
      <c r="AD641" s="264">
        <v>40</v>
      </c>
      <c r="AE641" s="264">
        <v>-8</v>
      </c>
      <c r="AF641" s="264">
        <v>-17</v>
      </c>
      <c r="AG641" s="264">
        <v>3</v>
      </c>
    </row>
    <row r="642" spans="2:33" s="257" customFormat="1" ht="15" customHeight="1" x14ac:dyDescent="0.3">
      <c r="B642" s="199">
        <v>44464</v>
      </c>
      <c r="C642" s="296"/>
      <c r="D642" s="296"/>
      <c r="E642" s="296"/>
      <c r="F642" s="296"/>
      <c r="G642" s="296"/>
      <c r="H642" s="127">
        <v>318</v>
      </c>
      <c r="I642" s="278">
        <v>24</v>
      </c>
      <c r="J642" s="123">
        <v>924</v>
      </c>
      <c r="K642" s="124">
        <v>1.013157894736842</v>
      </c>
      <c r="L642" s="123">
        <v>63</v>
      </c>
      <c r="M642" s="124">
        <v>1.26</v>
      </c>
      <c r="N642" s="125">
        <v>987</v>
      </c>
      <c r="O642" s="69"/>
      <c r="P642" s="69"/>
      <c r="Q642" s="127">
        <v>0</v>
      </c>
      <c r="R642" s="88">
        <f t="shared" si="509"/>
        <v>0</v>
      </c>
      <c r="S642" s="127">
        <v>0</v>
      </c>
      <c r="T642" s="88">
        <f t="shared" si="510"/>
        <v>0</v>
      </c>
      <c r="U642" s="97">
        <f t="shared" si="511"/>
        <v>0</v>
      </c>
      <c r="V642" s="127">
        <v>0</v>
      </c>
      <c r="W642" s="88">
        <f t="shared" si="512"/>
        <v>0</v>
      </c>
      <c r="X642" s="127">
        <v>0</v>
      </c>
      <c r="Y642" s="128"/>
      <c r="Z642" s="98">
        <f t="shared" si="513"/>
        <v>0</v>
      </c>
      <c r="AA642" s="32"/>
      <c r="AB642" s="264">
        <v>-4</v>
      </c>
      <c r="AC642" s="264">
        <v>22</v>
      </c>
      <c r="AD642" s="264">
        <v>19</v>
      </c>
      <c r="AE642" s="264">
        <v>-7</v>
      </c>
      <c r="AF642" s="264">
        <v>3</v>
      </c>
      <c r="AG642" s="264">
        <v>2</v>
      </c>
    </row>
    <row r="643" spans="2:33" s="257" customFormat="1" ht="15" customHeight="1" x14ac:dyDescent="0.3">
      <c r="B643" s="199">
        <v>44465</v>
      </c>
      <c r="C643" s="296"/>
      <c r="D643" s="296"/>
      <c r="E643" s="296"/>
      <c r="F643" s="296"/>
      <c r="G643" s="296"/>
      <c r="H643" s="127">
        <v>366</v>
      </c>
      <c r="I643" s="278">
        <v>18</v>
      </c>
      <c r="J643" s="123">
        <v>901</v>
      </c>
      <c r="K643" s="124">
        <v>1.0112233445566778</v>
      </c>
      <c r="L643" s="123">
        <v>43</v>
      </c>
      <c r="M643" s="124">
        <v>1.303030303030303</v>
      </c>
      <c r="N643" s="125">
        <v>944</v>
      </c>
      <c r="O643" s="69"/>
      <c r="P643" s="69"/>
      <c r="Q643" s="127">
        <v>0</v>
      </c>
      <c r="R643" s="88">
        <f t="shared" si="509"/>
        <v>0</v>
      </c>
      <c r="S643" s="127">
        <v>0</v>
      </c>
      <c r="T643" s="88">
        <f t="shared" si="510"/>
        <v>0</v>
      </c>
      <c r="U643" s="97">
        <f t="shared" si="511"/>
        <v>0</v>
      </c>
      <c r="V643" s="127">
        <v>0</v>
      </c>
      <c r="W643" s="88">
        <f t="shared" si="512"/>
        <v>0</v>
      </c>
      <c r="X643" s="127">
        <v>0</v>
      </c>
      <c r="Y643" s="128"/>
      <c r="Z643" s="98">
        <f t="shared" si="513"/>
        <v>0</v>
      </c>
      <c r="AA643" s="32"/>
      <c r="AB643" s="264">
        <v>1</v>
      </c>
      <c r="AC643" s="264">
        <v>25</v>
      </c>
      <c r="AD643" s="264">
        <v>23</v>
      </c>
      <c r="AE643" s="264">
        <v>-2</v>
      </c>
      <c r="AF643" s="264">
        <v>12</v>
      </c>
      <c r="AG643" s="264">
        <v>0</v>
      </c>
    </row>
    <row r="644" spans="2:33" s="257" customFormat="1" ht="15" customHeight="1" x14ac:dyDescent="0.3">
      <c r="B644" s="199">
        <v>44466</v>
      </c>
      <c r="C644" s="296"/>
      <c r="D644" s="296"/>
      <c r="E644" s="296"/>
      <c r="F644" s="296"/>
      <c r="G644" s="296"/>
      <c r="H644" s="127">
        <v>315</v>
      </c>
      <c r="I644" s="278">
        <v>20</v>
      </c>
      <c r="J644" s="123">
        <v>1481</v>
      </c>
      <c r="K644" s="124">
        <v>1.0006756756756756</v>
      </c>
      <c r="L644" s="123">
        <v>91</v>
      </c>
      <c r="M644" s="124">
        <v>0.88349514563106801</v>
      </c>
      <c r="N644" s="125">
        <v>1572</v>
      </c>
      <c r="O644" s="69"/>
      <c r="P644" s="69"/>
      <c r="Q644" s="123">
        <v>827</v>
      </c>
      <c r="R644" s="84">
        <f t="shared" si="509"/>
        <v>1.314785373608903</v>
      </c>
      <c r="S644" s="123">
        <v>131</v>
      </c>
      <c r="T644" s="84">
        <f t="shared" si="510"/>
        <v>1.2242990654205608</v>
      </c>
      <c r="U644" s="79">
        <f t="shared" si="511"/>
        <v>958</v>
      </c>
      <c r="V644" s="123">
        <v>0</v>
      </c>
      <c r="W644" s="84">
        <f t="shared" si="512"/>
        <v>0</v>
      </c>
      <c r="X644" s="123">
        <v>5</v>
      </c>
      <c r="Y644" s="273"/>
      <c r="Z644" s="114">
        <f t="shared" si="513"/>
        <v>5</v>
      </c>
      <c r="AA644" s="32"/>
      <c r="AB644" s="264">
        <v>4</v>
      </c>
      <c r="AC644" s="264">
        <v>32</v>
      </c>
      <c r="AD644" s="264">
        <v>27</v>
      </c>
      <c r="AE644" s="264">
        <v>-11</v>
      </c>
      <c r="AF644" s="264">
        <v>-17</v>
      </c>
      <c r="AG644" s="264">
        <v>5</v>
      </c>
    </row>
    <row r="645" spans="2:33" s="257" customFormat="1" ht="15" customHeight="1" x14ac:dyDescent="0.3">
      <c r="B645" s="199">
        <v>44467</v>
      </c>
      <c r="C645" s="296"/>
      <c r="D645" s="296"/>
      <c r="E645" s="296"/>
      <c r="F645" s="296"/>
      <c r="G645" s="296"/>
      <c r="H645" s="127">
        <v>244</v>
      </c>
      <c r="I645" s="278">
        <v>20</v>
      </c>
      <c r="J645" s="123">
        <v>1494</v>
      </c>
      <c r="K645" s="124">
        <v>1.0087778528021607</v>
      </c>
      <c r="L645" s="123">
        <v>128</v>
      </c>
      <c r="M645" s="124">
        <v>1.2075471698113207</v>
      </c>
      <c r="N645" s="125">
        <v>1622</v>
      </c>
      <c r="O645" s="69"/>
      <c r="P645" s="69"/>
      <c r="Q645" s="123">
        <v>983</v>
      </c>
      <c r="R645" s="84">
        <f t="shared" si="509"/>
        <v>1.562798092209857</v>
      </c>
      <c r="S645" s="123">
        <v>153</v>
      </c>
      <c r="T645" s="84">
        <f t="shared" si="510"/>
        <v>1.4299065420560748</v>
      </c>
      <c r="U645" s="79">
        <f t="shared" si="511"/>
        <v>1136</v>
      </c>
      <c r="V645" s="123">
        <v>1</v>
      </c>
      <c r="W645" s="84">
        <f t="shared" si="512"/>
        <v>1</v>
      </c>
      <c r="X645" s="123">
        <v>18</v>
      </c>
      <c r="Y645" s="273"/>
      <c r="Z645" s="114">
        <f t="shared" si="513"/>
        <v>19</v>
      </c>
      <c r="AA645" s="32"/>
      <c r="AB645" s="264">
        <v>7</v>
      </c>
      <c r="AC645" s="264">
        <v>36</v>
      </c>
      <c r="AD645" s="264">
        <v>29</v>
      </c>
      <c r="AE645" s="264">
        <v>-9</v>
      </c>
      <c r="AF645" s="264">
        <v>-17</v>
      </c>
      <c r="AG645" s="264">
        <v>4</v>
      </c>
    </row>
    <row r="646" spans="2:33" s="257" customFormat="1" ht="15" customHeight="1" x14ac:dyDescent="0.3">
      <c r="B646" s="199">
        <v>44468</v>
      </c>
      <c r="C646" s="296"/>
      <c r="D646" s="296"/>
      <c r="E646" s="296"/>
      <c r="F646" s="296"/>
      <c r="G646" s="296"/>
      <c r="H646" s="127">
        <v>288</v>
      </c>
      <c r="I646" s="278">
        <v>20</v>
      </c>
      <c r="J646" s="123">
        <v>1483</v>
      </c>
      <c r="K646" s="124">
        <v>1.0013504388926402</v>
      </c>
      <c r="L646" s="123">
        <v>118</v>
      </c>
      <c r="M646" s="124">
        <v>1.0172413793103448</v>
      </c>
      <c r="N646" s="125">
        <v>1601</v>
      </c>
      <c r="O646" s="69"/>
      <c r="P646" s="69"/>
      <c r="Q646" s="123">
        <v>1248</v>
      </c>
      <c r="R646" s="84">
        <f t="shared" si="509"/>
        <v>1.9841017488076311</v>
      </c>
      <c r="S646" s="123">
        <v>199</v>
      </c>
      <c r="T646" s="84">
        <f t="shared" si="510"/>
        <v>1.8598130841121496</v>
      </c>
      <c r="U646" s="79">
        <f t="shared" si="511"/>
        <v>1447</v>
      </c>
      <c r="V646" s="123">
        <v>4</v>
      </c>
      <c r="W646" s="84">
        <f t="shared" si="512"/>
        <v>4</v>
      </c>
      <c r="X646" s="123">
        <v>6</v>
      </c>
      <c r="Y646" s="273"/>
      <c r="Z646" s="114">
        <f t="shared" si="513"/>
        <v>10</v>
      </c>
      <c r="AA646" s="32"/>
      <c r="AB646" s="264">
        <v>8</v>
      </c>
      <c r="AC646" s="264">
        <v>34</v>
      </c>
      <c r="AD646" s="264">
        <v>36</v>
      </c>
      <c r="AE646" s="264">
        <v>-8</v>
      </c>
      <c r="AF646" s="264">
        <v>-16</v>
      </c>
      <c r="AG646" s="264">
        <v>3</v>
      </c>
    </row>
    <row r="647" spans="2:33" s="373" customFormat="1" ht="15" customHeight="1" x14ac:dyDescent="0.3">
      <c r="B647" s="199">
        <v>44469</v>
      </c>
      <c r="C647" s="431"/>
      <c r="D647" s="431"/>
      <c r="E647" s="431"/>
      <c r="F647" s="431"/>
      <c r="G647" s="431"/>
      <c r="H647" s="127">
        <v>290</v>
      </c>
      <c r="I647" s="278">
        <v>30</v>
      </c>
      <c r="J647" s="123">
        <v>1487</v>
      </c>
      <c r="K647" s="124">
        <v>1.0054090601757946</v>
      </c>
      <c r="L647" s="123">
        <v>109</v>
      </c>
      <c r="M647" s="124">
        <v>1.0186915887850467</v>
      </c>
      <c r="N647" s="125">
        <v>1596</v>
      </c>
      <c r="O647" s="69"/>
      <c r="P647" s="69"/>
      <c r="Q647" s="123">
        <v>1123</v>
      </c>
      <c r="R647" s="84">
        <f t="shared" ref="R647:R653" si="514">Q647/Q$68</f>
        <v>1.7853736089030208</v>
      </c>
      <c r="S647" s="123">
        <v>278</v>
      </c>
      <c r="T647" s="84">
        <f t="shared" ref="T647:T653" si="515">S647/S$68</f>
        <v>2.5981308411214954</v>
      </c>
      <c r="U647" s="79">
        <f t="shared" ref="U647:U653" si="516">Q647+S647</f>
        <v>1401</v>
      </c>
      <c r="V647" s="123">
        <v>0</v>
      </c>
      <c r="W647" s="84">
        <f t="shared" ref="W647:W653" si="517">V647/$V$68</f>
        <v>0</v>
      </c>
      <c r="X647" s="123">
        <v>8</v>
      </c>
      <c r="Y647" s="273"/>
      <c r="Z647" s="114">
        <f t="shared" ref="Z647:Z653" si="518">V647+X647</f>
        <v>8</v>
      </c>
      <c r="AA647" s="32"/>
      <c r="AB647" s="264">
        <v>11</v>
      </c>
      <c r="AC647" s="264">
        <v>40</v>
      </c>
      <c r="AD647" s="264">
        <v>41</v>
      </c>
      <c r="AE647" s="264">
        <v>-6</v>
      </c>
      <c r="AF647" s="264">
        <v>-16</v>
      </c>
      <c r="AG647" s="264">
        <v>3</v>
      </c>
    </row>
    <row r="648" spans="2:33" s="373" customFormat="1" ht="15" customHeight="1" x14ac:dyDescent="0.3">
      <c r="B648" s="199">
        <v>44470</v>
      </c>
      <c r="C648" s="431"/>
      <c r="D648" s="431"/>
      <c r="E648" s="431"/>
      <c r="F648" s="431"/>
      <c r="G648" s="431"/>
      <c r="H648" s="127">
        <v>356</v>
      </c>
      <c r="I648" s="278">
        <v>19</v>
      </c>
      <c r="J648" s="123">
        <v>1497</v>
      </c>
      <c r="K648" s="124">
        <v>1.0142276422764227</v>
      </c>
      <c r="L648" s="123">
        <v>115</v>
      </c>
      <c r="M648" s="124">
        <v>1.1855670103092784</v>
      </c>
      <c r="N648" s="125">
        <v>1612</v>
      </c>
      <c r="O648" s="69"/>
      <c r="P648" s="69"/>
      <c r="Q648" s="123">
        <v>276</v>
      </c>
      <c r="R648" s="84">
        <f t="shared" si="514"/>
        <v>0.43879173290937995</v>
      </c>
      <c r="S648" s="123">
        <v>27</v>
      </c>
      <c r="T648" s="84">
        <f t="shared" si="515"/>
        <v>0.25233644859813081</v>
      </c>
      <c r="U648" s="79">
        <f t="shared" si="516"/>
        <v>303</v>
      </c>
      <c r="V648" s="123">
        <v>7</v>
      </c>
      <c r="W648" s="84">
        <f t="shared" si="517"/>
        <v>7</v>
      </c>
      <c r="X648" s="123">
        <v>8</v>
      </c>
      <c r="Y648" s="273"/>
      <c r="Z648" s="114">
        <f t="shared" si="518"/>
        <v>15</v>
      </c>
      <c r="AA648" s="32"/>
      <c r="AB648" s="264">
        <v>5</v>
      </c>
      <c r="AC648" s="264">
        <v>36</v>
      </c>
      <c r="AD648" s="264">
        <v>32</v>
      </c>
      <c r="AE648" s="264">
        <v>-4</v>
      </c>
      <c r="AF648" s="264">
        <v>-16</v>
      </c>
      <c r="AG648" s="264">
        <v>2</v>
      </c>
    </row>
    <row r="649" spans="2:33" s="373" customFormat="1" ht="15" customHeight="1" x14ac:dyDescent="0.3">
      <c r="B649" s="199">
        <v>44471</v>
      </c>
      <c r="C649" s="431"/>
      <c r="D649" s="431"/>
      <c r="E649" s="431"/>
      <c r="F649" s="431"/>
      <c r="G649" s="431"/>
      <c r="H649" s="127">
        <v>321</v>
      </c>
      <c r="I649" s="278">
        <v>23</v>
      </c>
      <c r="J649" s="123">
        <v>922</v>
      </c>
      <c r="K649" s="124">
        <v>1.030167597765363</v>
      </c>
      <c r="L649" s="123">
        <v>68</v>
      </c>
      <c r="M649" s="124">
        <v>1.096774193548387</v>
      </c>
      <c r="N649" s="125">
        <v>990</v>
      </c>
      <c r="O649" s="69"/>
      <c r="P649" s="69"/>
      <c r="Q649" s="433">
        <v>0</v>
      </c>
      <c r="R649" s="112">
        <f t="shared" si="514"/>
        <v>0</v>
      </c>
      <c r="S649" s="433">
        <v>0</v>
      </c>
      <c r="T649" s="112">
        <f t="shared" si="515"/>
        <v>0</v>
      </c>
      <c r="U649" s="113">
        <f t="shared" si="516"/>
        <v>0</v>
      </c>
      <c r="V649" s="433">
        <v>0</v>
      </c>
      <c r="W649" s="112">
        <f t="shared" si="517"/>
        <v>0</v>
      </c>
      <c r="X649" s="433">
        <v>0</v>
      </c>
      <c r="Y649" s="434"/>
      <c r="Z649" s="114">
        <f t="shared" si="518"/>
        <v>0</v>
      </c>
      <c r="AA649" s="32"/>
      <c r="AB649" s="264">
        <v>-1</v>
      </c>
      <c r="AC649" s="264">
        <v>25</v>
      </c>
      <c r="AD649" s="264">
        <v>17</v>
      </c>
      <c r="AE649" s="264">
        <v>-2</v>
      </c>
      <c r="AF649" s="264">
        <v>-1</v>
      </c>
      <c r="AG649" s="264">
        <v>0</v>
      </c>
    </row>
    <row r="650" spans="2:33" s="373" customFormat="1" ht="15" customHeight="1" x14ac:dyDescent="0.3">
      <c r="B650" s="199">
        <v>44472</v>
      </c>
      <c r="C650" s="431"/>
      <c r="D650" s="431"/>
      <c r="E650" s="431"/>
      <c r="F650" s="431"/>
      <c r="G650" s="431"/>
      <c r="H650" s="127">
        <v>345</v>
      </c>
      <c r="I650" s="278">
        <v>24</v>
      </c>
      <c r="J650" s="123">
        <v>901</v>
      </c>
      <c r="K650" s="124">
        <v>1.0067039106145252</v>
      </c>
      <c r="L650" s="123">
        <v>46</v>
      </c>
      <c r="M650" s="124">
        <v>0.74193548387096775</v>
      </c>
      <c r="N650" s="125">
        <v>947</v>
      </c>
      <c r="O650" s="69"/>
      <c r="P650" s="69"/>
      <c r="Q650" s="433">
        <v>0</v>
      </c>
      <c r="R650" s="112">
        <f t="shared" si="514"/>
        <v>0</v>
      </c>
      <c r="S650" s="433">
        <v>0</v>
      </c>
      <c r="T650" s="112">
        <f t="shared" si="515"/>
        <v>0</v>
      </c>
      <c r="U650" s="113">
        <f t="shared" si="516"/>
        <v>0</v>
      </c>
      <c r="V650" s="433">
        <v>0</v>
      </c>
      <c r="W650" s="112">
        <f t="shared" si="517"/>
        <v>0</v>
      </c>
      <c r="X650" s="433">
        <v>0</v>
      </c>
      <c r="Y650" s="434"/>
      <c r="Z650" s="114">
        <f t="shared" si="518"/>
        <v>0</v>
      </c>
      <c r="AA650" s="32"/>
      <c r="AB650" s="264">
        <v>-1</v>
      </c>
      <c r="AC650" s="264">
        <v>18</v>
      </c>
      <c r="AD650" s="264">
        <v>10</v>
      </c>
      <c r="AE650" s="264">
        <v>-6</v>
      </c>
      <c r="AF650" s="264">
        <v>2</v>
      </c>
      <c r="AG650" s="264">
        <v>2</v>
      </c>
    </row>
    <row r="651" spans="2:33" s="373" customFormat="1" ht="15" customHeight="1" x14ac:dyDescent="0.3">
      <c r="B651" s="199">
        <v>44473</v>
      </c>
      <c r="C651" s="431"/>
      <c r="D651" s="431"/>
      <c r="E651" s="431"/>
      <c r="F651" s="431"/>
      <c r="G651" s="431"/>
      <c r="H651" s="127">
        <v>320</v>
      </c>
      <c r="I651" s="278">
        <v>23</v>
      </c>
      <c r="J651" s="123">
        <v>1477</v>
      </c>
      <c r="K651" s="124">
        <v>1.0075034106412006</v>
      </c>
      <c r="L651" s="123">
        <v>100</v>
      </c>
      <c r="M651" s="124">
        <v>1.2820512820512822</v>
      </c>
      <c r="N651" s="125">
        <v>1577</v>
      </c>
      <c r="O651" s="69"/>
      <c r="P651" s="69"/>
      <c r="Q651" s="123">
        <v>225</v>
      </c>
      <c r="R651" s="84">
        <f t="shared" si="514"/>
        <v>0.35771065182829886</v>
      </c>
      <c r="S651" s="123">
        <v>27</v>
      </c>
      <c r="T651" s="84">
        <f t="shared" si="515"/>
        <v>0.25233644859813081</v>
      </c>
      <c r="U651" s="79">
        <f t="shared" si="516"/>
        <v>252</v>
      </c>
      <c r="V651" s="123">
        <v>0</v>
      </c>
      <c r="W651" s="84">
        <f t="shared" si="517"/>
        <v>0</v>
      </c>
      <c r="X651" s="123">
        <v>4</v>
      </c>
      <c r="Y651" s="273"/>
      <c r="Z651" s="114">
        <f t="shared" si="518"/>
        <v>4</v>
      </c>
      <c r="AA651" s="32"/>
      <c r="AB651" s="264">
        <v>17</v>
      </c>
      <c r="AC651" s="264">
        <v>43</v>
      </c>
      <c r="AD651" s="264">
        <v>50</v>
      </c>
      <c r="AE651" s="264">
        <v>-10</v>
      </c>
      <c r="AF651" s="264">
        <v>-30</v>
      </c>
      <c r="AG651" s="264">
        <v>4</v>
      </c>
    </row>
    <row r="652" spans="2:33" s="373" customFormat="1" ht="15" customHeight="1" x14ac:dyDescent="0.3">
      <c r="B652" s="199">
        <v>44474</v>
      </c>
      <c r="C652" s="431"/>
      <c r="D652" s="431"/>
      <c r="E652" s="431"/>
      <c r="F652" s="431"/>
      <c r="G652" s="431"/>
      <c r="H652" s="127">
        <v>232</v>
      </c>
      <c r="I652" s="278">
        <v>18</v>
      </c>
      <c r="J652" s="123">
        <v>912</v>
      </c>
      <c r="K652" s="124">
        <v>0.61830508474576273</v>
      </c>
      <c r="L652" s="123">
        <v>70</v>
      </c>
      <c r="M652" s="124">
        <v>0.68627450980392157</v>
      </c>
      <c r="N652" s="125">
        <v>982</v>
      </c>
      <c r="O652" s="69"/>
      <c r="P652" s="69"/>
      <c r="Q652" s="433">
        <v>0</v>
      </c>
      <c r="R652" s="112">
        <f t="shared" si="514"/>
        <v>0</v>
      </c>
      <c r="S652" s="433">
        <v>0</v>
      </c>
      <c r="T652" s="112">
        <f t="shared" si="515"/>
        <v>0</v>
      </c>
      <c r="U652" s="113">
        <f t="shared" si="516"/>
        <v>0</v>
      </c>
      <c r="V652" s="433">
        <v>0</v>
      </c>
      <c r="W652" s="112">
        <f t="shared" si="517"/>
        <v>0</v>
      </c>
      <c r="X652" s="433">
        <v>0</v>
      </c>
      <c r="Y652" s="434"/>
      <c r="Z652" s="114">
        <f t="shared" si="518"/>
        <v>0</v>
      </c>
      <c r="AA652" s="32"/>
      <c r="AB652" s="264">
        <v>0</v>
      </c>
      <c r="AC652" s="264">
        <v>23</v>
      </c>
      <c r="AD652" s="264">
        <v>52</v>
      </c>
      <c r="AE652" s="264">
        <v>-33</v>
      </c>
      <c r="AF652" s="264">
        <v>-72</v>
      </c>
      <c r="AG652" s="264">
        <v>19</v>
      </c>
    </row>
    <row r="653" spans="2:33" s="373" customFormat="1" ht="15" customHeight="1" x14ac:dyDescent="0.3">
      <c r="B653" s="199">
        <v>44475</v>
      </c>
      <c r="C653" s="431"/>
      <c r="D653" s="431"/>
      <c r="E653" s="431"/>
      <c r="F653" s="431"/>
      <c r="G653" s="431"/>
      <c r="H653" s="127">
        <v>273</v>
      </c>
      <c r="I653" s="278">
        <v>22</v>
      </c>
      <c r="J653" s="123">
        <v>1485</v>
      </c>
      <c r="K653" s="124">
        <v>1.0074626865671641</v>
      </c>
      <c r="L653" s="123">
        <v>136</v>
      </c>
      <c r="M653" s="124">
        <v>1.4315789473684211</v>
      </c>
      <c r="N653" s="125">
        <v>1621</v>
      </c>
      <c r="O653" s="69"/>
      <c r="P653" s="69"/>
      <c r="Q653" s="123">
        <v>361</v>
      </c>
      <c r="R653" s="84">
        <f t="shared" si="514"/>
        <v>0.57392686804451509</v>
      </c>
      <c r="S653" s="123">
        <v>58</v>
      </c>
      <c r="T653" s="84">
        <f t="shared" si="515"/>
        <v>0.54205607476635509</v>
      </c>
      <c r="U653" s="79">
        <f t="shared" si="516"/>
        <v>419</v>
      </c>
      <c r="V653" s="123">
        <v>0</v>
      </c>
      <c r="W653" s="84">
        <f t="shared" si="517"/>
        <v>0</v>
      </c>
      <c r="X653" s="123">
        <v>13</v>
      </c>
      <c r="Y653" s="273"/>
      <c r="Z653" s="114">
        <f t="shared" si="518"/>
        <v>13</v>
      </c>
      <c r="AA653" s="32"/>
      <c r="AB653" s="264">
        <v>7</v>
      </c>
      <c r="AC653" s="264">
        <v>34</v>
      </c>
      <c r="AD653" s="264">
        <v>41</v>
      </c>
      <c r="AE653" s="264">
        <v>-4</v>
      </c>
      <c r="AF653" s="264">
        <v>-16</v>
      </c>
      <c r="AG653" s="264">
        <v>2</v>
      </c>
    </row>
    <row r="654" spans="2:33" s="373" customFormat="1" ht="15" customHeight="1" x14ac:dyDescent="0.3">
      <c r="B654" s="199">
        <v>44476</v>
      </c>
      <c r="C654" s="438"/>
      <c r="D654" s="438"/>
      <c r="E654" s="438"/>
      <c r="F654" s="438"/>
      <c r="G654" s="438"/>
      <c r="H654" s="127">
        <v>289</v>
      </c>
      <c r="I654" s="278">
        <v>27</v>
      </c>
      <c r="J654" s="123">
        <v>1336</v>
      </c>
      <c r="K654" s="124">
        <v>0.90453622207176709</v>
      </c>
      <c r="L654" s="123">
        <v>123</v>
      </c>
      <c r="M654" s="124">
        <v>1.3666666666666667</v>
      </c>
      <c r="N654" s="125">
        <v>1459</v>
      </c>
      <c r="O654" s="69"/>
      <c r="P654" s="69"/>
      <c r="Q654" s="123">
        <v>341</v>
      </c>
      <c r="R654" s="84">
        <f t="shared" ref="R654:R659" si="519">Q654/Q$68</f>
        <v>0.54213036565977746</v>
      </c>
      <c r="S654" s="123">
        <v>49</v>
      </c>
      <c r="T654" s="84">
        <f t="shared" ref="T654:T659" si="520">S654/S$68</f>
        <v>0.45794392523364486</v>
      </c>
      <c r="U654" s="79">
        <f t="shared" ref="U654:U659" si="521">Q654+S654</f>
        <v>390</v>
      </c>
      <c r="V654" s="123">
        <v>0</v>
      </c>
      <c r="W654" s="84">
        <f t="shared" ref="W654:W659" si="522">V654/$V$68</f>
        <v>0</v>
      </c>
      <c r="X654" s="123">
        <v>6</v>
      </c>
      <c r="Y654" s="273"/>
      <c r="Z654" s="114">
        <f t="shared" ref="Z654:Z659" si="523">V654+X654</f>
        <v>6</v>
      </c>
      <c r="AA654" s="32"/>
      <c r="AB654" s="264">
        <v>9</v>
      </c>
      <c r="AC654" s="264">
        <v>35</v>
      </c>
      <c r="AD654" s="264">
        <v>49</v>
      </c>
      <c r="AE654" s="264">
        <v>-6</v>
      </c>
      <c r="AF654" s="264">
        <v>-16</v>
      </c>
      <c r="AG654" s="264">
        <v>3</v>
      </c>
    </row>
    <row r="655" spans="2:33" s="373" customFormat="1" ht="15" customHeight="1" x14ac:dyDescent="0.3">
      <c r="B655" s="199">
        <v>44477</v>
      </c>
      <c r="C655" s="438"/>
      <c r="D655" s="438"/>
      <c r="E655" s="438"/>
      <c r="F655" s="438"/>
      <c r="G655" s="438"/>
      <c r="H655" s="127">
        <v>353</v>
      </c>
      <c r="I655" s="278">
        <v>25</v>
      </c>
      <c r="J655" s="123">
        <v>376</v>
      </c>
      <c r="K655" s="124">
        <v>0.25474254742547425</v>
      </c>
      <c r="L655" s="123">
        <v>21</v>
      </c>
      <c r="M655" s="124">
        <v>0.21649484536082475</v>
      </c>
      <c r="N655" s="125">
        <v>397</v>
      </c>
      <c r="O655" s="69"/>
      <c r="P655" s="69"/>
      <c r="Q655" s="123">
        <v>276</v>
      </c>
      <c r="R655" s="84">
        <f t="shared" si="519"/>
        <v>0.43879173290937995</v>
      </c>
      <c r="S655" s="123">
        <v>38</v>
      </c>
      <c r="T655" s="84">
        <f t="shared" si="520"/>
        <v>0.35514018691588783</v>
      </c>
      <c r="U655" s="79">
        <f t="shared" si="521"/>
        <v>314</v>
      </c>
      <c r="V655" s="123">
        <v>0</v>
      </c>
      <c r="W655" s="84">
        <f t="shared" si="522"/>
        <v>0</v>
      </c>
      <c r="X655" s="123">
        <v>7</v>
      </c>
      <c r="Y655" s="273"/>
      <c r="Z655" s="114">
        <f t="shared" si="523"/>
        <v>7</v>
      </c>
      <c r="AA655" s="32"/>
      <c r="AB655" s="264">
        <v>4</v>
      </c>
      <c r="AC655" s="264">
        <v>34</v>
      </c>
      <c r="AD655" s="264">
        <v>40</v>
      </c>
      <c r="AE655" s="264">
        <v>-6</v>
      </c>
      <c r="AF655" s="264">
        <v>-15</v>
      </c>
      <c r="AG655" s="264">
        <v>2</v>
      </c>
    </row>
    <row r="656" spans="2:33" s="373" customFormat="1" ht="15" customHeight="1" x14ac:dyDescent="0.3">
      <c r="B656" s="199">
        <v>44478</v>
      </c>
      <c r="C656" s="438"/>
      <c r="D656" s="438"/>
      <c r="E656" s="438"/>
      <c r="F656" s="438"/>
      <c r="G656" s="438"/>
      <c r="H656" s="127">
        <v>322</v>
      </c>
      <c r="I656" s="278">
        <v>32</v>
      </c>
      <c r="J656" s="123">
        <v>835</v>
      </c>
      <c r="K656" s="124">
        <v>0.93296089385474856</v>
      </c>
      <c r="L656" s="123">
        <v>57</v>
      </c>
      <c r="M656" s="124">
        <v>0.91935483870967738</v>
      </c>
      <c r="N656" s="125">
        <v>892</v>
      </c>
      <c r="O656" s="69"/>
      <c r="P656" s="69"/>
      <c r="Q656" s="127">
        <v>0</v>
      </c>
      <c r="R656" s="88">
        <f t="shared" si="519"/>
        <v>0</v>
      </c>
      <c r="S656" s="127">
        <v>0</v>
      </c>
      <c r="T656" s="88">
        <f t="shared" si="520"/>
        <v>0</v>
      </c>
      <c r="U656" s="97">
        <f t="shared" si="521"/>
        <v>0</v>
      </c>
      <c r="V656" s="127">
        <v>0</v>
      </c>
      <c r="W656" s="88">
        <f t="shared" si="522"/>
        <v>0</v>
      </c>
      <c r="X656" s="127">
        <v>0</v>
      </c>
      <c r="Y656" s="128"/>
      <c r="Z656" s="98">
        <f t="shared" si="523"/>
        <v>0</v>
      </c>
      <c r="AA656" s="32"/>
      <c r="AB656" s="264">
        <v>1</v>
      </c>
      <c r="AC656" s="264">
        <v>24</v>
      </c>
      <c r="AD656" s="264">
        <v>38</v>
      </c>
      <c r="AE656" s="264">
        <v>1</v>
      </c>
      <c r="AF656" s="264">
        <v>1</v>
      </c>
      <c r="AG656" s="264">
        <v>0</v>
      </c>
    </row>
    <row r="657" spans="2:33" s="373" customFormat="1" ht="15" customHeight="1" x14ac:dyDescent="0.3">
      <c r="B657" s="199">
        <v>44479</v>
      </c>
      <c r="C657" s="438"/>
      <c r="D657" s="438"/>
      <c r="E657" s="438"/>
      <c r="F657" s="438"/>
      <c r="G657" s="438"/>
      <c r="H657" s="127">
        <v>358</v>
      </c>
      <c r="I657" s="278">
        <v>32</v>
      </c>
      <c r="J657" s="123">
        <v>900</v>
      </c>
      <c r="K657" s="124">
        <v>1.005586592178771</v>
      </c>
      <c r="L657" s="123">
        <v>46</v>
      </c>
      <c r="M657" s="124">
        <v>0.74193548387096775</v>
      </c>
      <c r="N657" s="125">
        <v>946</v>
      </c>
      <c r="O657" s="69"/>
      <c r="P657" s="69"/>
      <c r="Q657" s="127">
        <v>0</v>
      </c>
      <c r="R657" s="88">
        <f t="shared" si="519"/>
        <v>0</v>
      </c>
      <c r="S657" s="127">
        <v>0</v>
      </c>
      <c r="T657" s="88">
        <f t="shared" si="520"/>
        <v>0</v>
      </c>
      <c r="U657" s="97">
        <f t="shared" si="521"/>
        <v>0</v>
      </c>
      <c r="V657" s="127">
        <v>0</v>
      </c>
      <c r="W657" s="88">
        <f t="shared" si="522"/>
        <v>0</v>
      </c>
      <c r="X657" s="127">
        <v>0</v>
      </c>
      <c r="Y657" s="128"/>
      <c r="Z657" s="98">
        <f t="shared" si="523"/>
        <v>0</v>
      </c>
      <c r="AA657" s="32"/>
      <c r="AB657" s="264">
        <v>-1</v>
      </c>
      <c r="AC657" s="264">
        <v>19</v>
      </c>
      <c r="AD657" s="264">
        <v>37</v>
      </c>
      <c r="AE657" s="264">
        <v>1</v>
      </c>
      <c r="AF657" s="264">
        <v>4</v>
      </c>
      <c r="AG657" s="264">
        <v>1</v>
      </c>
    </row>
    <row r="658" spans="2:33" s="373" customFormat="1" ht="15" customHeight="1" x14ac:dyDescent="0.3">
      <c r="B658" s="199">
        <v>44480</v>
      </c>
      <c r="C658" s="438"/>
      <c r="D658" s="438"/>
      <c r="E658" s="438"/>
      <c r="F658" s="438"/>
      <c r="G658" s="438"/>
      <c r="H658" s="127">
        <v>321</v>
      </c>
      <c r="I658" s="278">
        <v>29</v>
      </c>
      <c r="J658" s="123">
        <v>1483</v>
      </c>
      <c r="K658" s="124">
        <v>1.6569832402234637</v>
      </c>
      <c r="L658" s="123">
        <v>113</v>
      </c>
      <c r="M658" s="124">
        <v>1.8225806451612903</v>
      </c>
      <c r="N658" s="125">
        <v>1596</v>
      </c>
      <c r="O658" s="69"/>
      <c r="P658" s="69"/>
      <c r="Q658" s="123">
        <v>355</v>
      </c>
      <c r="R658" s="84">
        <f t="shared" si="519"/>
        <v>0.56438791732909377</v>
      </c>
      <c r="S658" s="123">
        <v>53</v>
      </c>
      <c r="T658" s="84">
        <f t="shared" si="520"/>
        <v>0.49532710280373832</v>
      </c>
      <c r="U658" s="79">
        <f t="shared" si="521"/>
        <v>408</v>
      </c>
      <c r="V658" s="123">
        <v>1</v>
      </c>
      <c r="W658" s="84">
        <f t="shared" si="522"/>
        <v>1</v>
      </c>
      <c r="X658" s="123">
        <v>21</v>
      </c>
      <c r="Y658" s="273"/>
      <c r="Z658" s="114">
        <f t="shared" si="523"/>
        <v>22</v>
      </c>
      <c r="AA658" s="32"/>
      <c r="AB658" s="264">
        <v>7</v>
      </c>
      <c r="AC658" s="264">
        <v>36</v>
      </c>
      <c r="AD658" s="264">
        <v>49</v>
      </c>
      <c r="AE658" s="264">
        <v>-5</v>
      </c>
      <c r="AF658" s="264">
        <v>-14</v>
      </c>
      <c r="AG658" s="264">
        <v>3</v>
      </c>
    </row>
    <row r="659" spans="2:33" s="373" customFormat="1" ht="15" customHeight="1" x14ac:dyDescent="0.3">
      <c r="B659" s="199">
        <v>44481</v>
      </c>
      <c r="C659" s="438"/>
      <c r="D659" s="438"/>
      <c r="E659" s="438"/>
      <c r="F659" s="438"/>
      <c r="G659" s="438"/>
      <c r="H659" s="127">
        <v>231</v>
      </c>
      <c r="I659" s="278">
        <v>33</v>
      </c>
      <c r="J659" s="123">
        <v>1486</v>
      </c>
      <c r="K659" s="124">
        <v>1.6603351955307262</v>
      </c>
      <c r="L659" s="123">
        <v>144</v>
      </c>
      <c r="M659" s="124">
        <v>2.3225806451612905</v>
      </c>
      <c r="N659" s="125">
        <v>1630</v>
      </c>
      <c r="O659" s="69"/>
      <c r="P659" s="69"/>
      <c r="Q659" s="123">
        <v>443</v>
      </c>
      <c r="R659" s="84">
        <f t="shared" si="519"/>
        <v>0.70429252782193963</v>
      </c>
      <c r="S659" s="123">
        <v>60</v>
      </c>
      <c r="T659" s="84">
        <f t="shared" si="520"/>
        <v>0.56074766355140182</v>
      </c>
      <c r="U659" s="79">
        <f t="shared" si="521"/>
        <v>503</v>
      </c>
      <c r="V659" s="123">
        <v>0</v>
      </c>
      <c r="W659" s="84">
        <f t="shared" si="522"/>
        <v>0</v>
      </c>
      <c r="X659" s="123">
        <v>5</v>
      </c>
      <c r="Y659" s="273"/>
      <c r="Z659" s="114">
        <f t="shared" si="523"/>
        <v>5</v>
      </c>
      <c r="AA659" s="32"/>
      <c r="AB659" s="264">
        <v>9</v>
      </c>
      <c r="AC659" s="264">
        <v>37</v>
      </c>
      <c r="AD659" s="264">
        <v>44</v>
      </c>
      <c r="AE659" s="264">
        <v>-5</v>
      </c>
      <c r="AF659" s="264">
        <v>-13</v>
      </c>
      <c r="AG659" s="264">
        <v>3</v>
      </c>
    </row>
    <row r="660" spans="2:33" s="373" customFormat="1" ht="15" customHeight="1" x14ac:dyDescent="0.3">
      <c r="B660" s="199">
        <v>44482</v>
      </c>
      <c r="C660" s="438"/>
      <c r="D660" s="438"/>
      <c r="E660" s="438"/>
      <c r="F660" s="438"/>
      <c r="G660" s="438"/>
      <c r="H660" s="127">
        <v>270</v>
      </c>
      <c r="I660" s="278">
        <v>26</v>
      </c>
      <c r="J660" s="123">
        <v>1462</v>
      </c>
      <c r="K660" s="124">
        <v>1.6335195530726256</v>
      </c>
      <c r="L660" s="123">
        <v>139</v>
      </c>
      <c r="M660" s="124">
        <v>2.2419354838709675</v>
      </c>
      <c r="N660" s="125">
        <v>1601</v>
      </c>
      <c r="O660" s="69"/>
      <c r="P660" s="69"/>
      <c r="Q660" s="123">
        <v>391</v>
      </c>
      <c r="R660" s="84">
        <f t="shared" ref="R660" si="524">Q660/Q$68</f>
        <v>0.6216216216216216</v>
      </c>
      <c r="S660" s="123">
        <v>64</v>
      </c>
      <c r="T660" s="84">
        <f t="shared" ref="T660" si="525">S660/S$68</f>
        <v>0.59813084112149528</v>
      </c>
      <c r="U660" s="79">
        <f t="shared" ref="U660" si="526">Q660+S660</f>
        <v>455</v>
      </c>
      <c r="V660" s="123">
        <v>0</v>
      </c>
      <c r="W660" s="84">
        <f t="shared" ref="W660" si="527">V660/$V$68</f>
        <v>0</v>
      </c>
      <c r="X660" s="123">
        <v>11</v>
      </c>
      <c r="Y660" s="273"/>
      <c r="Z660" s="114">
        <f t="shared" ref="Z660" si="528">V660+X660</f>
        <v>11</v>
      </c>
      <c r="AA660" s="69"/>
      <c r="AB660" s="264">
        <v>6</v>
      </c>
      <c r="AC660" s="264">
        <v>32</v>
      </c>
      <c r="AD660" s="264">
        <v>41</v>
      </c>
      <c r="AE660" s="264">
        <v>-5</v>
      </c>
      <c r="AF660" s="264">
        <v>-12</v>
      </c>
      <c r="AG660" s="264">
        <v>2</v>
      </c>
    </row>
    <row r="661" spans="2:33" s="373" customFormat="1" ht="15" customHeight="1" x14ac:dyDescent="0.3">
      <c r="B661" s="199">
        <v>44483</v>
      </c>
      <c r="C661" s="432"/>
      <c r="D661" s="432"/>
      <c r="E661" s="432"/>
      <c r="F661" s="432"/>
      <c r="G661" s="432"/>
      <c r="H661" s="127">
        <v>290</v>
      </c>
      <c r="I661" s="278">
        <v>22</v>
      </c>
      <c r="J661" s="123">
        <v>1477</v>
      </c>
      <c r="K661" s="124">
        <v>1.6502793296089386</v>
      </c>
      <c r="L661" s="123">
        <v>131</v>
      </c>
      <c r="M661" s="124">
        <v>2.1129032258064515</v>
      </c>
      <c r="N661" s="125">
        <v>1608</v>
      </c>
      <c r="O661" s="69"/>
      <c r="P661" s="69"/>
      <c r="Q661" s="123">
        <v>0</v>
      </c>
      <c r="R661" s="84">
        <f t="shared" ref="R661:R667" si="529">Q661/Q$68</f>
        <v>0</v>
      </c>
      <c r="S661" s="123">
        <v>0</v>
      </c>
      <c r="T661" s="84">
        <f t="shared" ref="T661:T667" si="530">S661/S$68</f>
        <v>0</v>
      </c>
      <c r="U661" s="79">
        <f t="shared" ref="U661:U667" si="531">Q661+S661</f>
        <v>0</v>
      </c>
      <c r="V661" s="123">
        <v>0</v>
      </c>
      <c r="W661" s="84">
        <f t="shared" ref="W661:W667" si="532">V661/$V$68</f>
        <v>0</v>
      </c>
      <c r="X661" s="123">
        <v>0</v>
      </c>
      <c r="Y661" s="273"/>
      <c r="Z661" s="114">
        <f t="shared" ref="Z661:Z667" si="533">V661+X661</f>
        <v>0</v>
      </c>
      <c r="AA661" s="32"/>
      <c r="AB661" s="264">
        <v>8</v>
      </c>
      <c r="AC661" s="264">
        <v>33</v>
      </c>
      <c r="AD661" s="264">
        <v>39</v>
      </c>
      <c r="AE661" s="264">
        <v>-6</v>
      </c>
      <c r="AF661" s="264">
        <v>-13</v>
      </c>
      <c r="AG661" s="264">
        <v>3</v>
      </c>
    </row>
    <row r="662" spans="2:33" s="373" customFormat="1" ht="15" customHeight="1" x14ac:dyDescent="0.3">
      <c r="B662" s="199">
        <v>44484</v>
      </c>
      <c r="C662" s="448"/>
      <c r="D662" s="448"/>
      <c r="E662" s="448"/>
      <c r="F662" s="448"/>
      <c r="G662" s="448"/>
      <c r="H662" s="127">
        <v>354</v>
      </c>
      <c r="I662" s="278">
        <v>18</v>
      </c>
      <c r="J662" s="123">
        <v>1486</v>
      </c>
      <c r="K662" s="124">
        <v>1.6603351955307262</v>
      </c>
      <c r="L662" s="123">
        <v>126</v>
      </c>
      <c r="M662" s="124">
        <v>2.032258064516129</v>
      </c>
      <c r="N662" s="125">
        <v>1612</v>
      </c>
      <c r="O662" s="69"/>
      <c r="P662" s="69"/>
      <c r="Q662" s="123">
        <v>806</v>
      </c>
      <c r="R662" s="84">
        <f t="shared" si="529"/>
        <v>1.2813990461049285</v>
      </c>
      <c r="S662" s="123">
        <v>191</v>
      </c>
      <c r="T662" s="84">
        <f t="shared" si="530"/>
        <v>1.7850467289719627</v>
      </c>
      <c r="U662" s="79">
        <f t="shared" si="531"/>
        <v>997</v>
      </c>
      <c r="V662" s="123">
        <v>16</v>
      </c>
      <c r="W662" s="84">
        <f t="shared" si="532"/>
        <v>16</v>
      </c>
      <c r="X662" s="123">
        <v>39</v>
      </c>
      <c r="Y662" s="273"/>
      <c r="Z662" s="114">
        <f t="shared" si="533"/>
        <v>55</v>
      </c>
      <c r="AA662" s="32"/>
      <c r="AB662" s="264">
        <v>3</v>
      </c>
      <c r="AC662" s="264">
        <v>32</v>
      </c>
      <c r="AD662" s="264">
        <v>32</v>
      </c>
      <c r="AE662" s="264">
        <v>-4</v>
      </c>
      <c r="AF662" s="264">
        <v>-12</v>
      </c>
      <c r="AG662" s="264">
        <v>2</v>
      </c>
    </row>
    <row r="663" spans="2:33" s="373" customFormat="1" ht="15" customHeight="1" x14ac:dyDescent="0.3">
      <c r="B663" s="199">
        <v>44485</v>
      </c>
      <c r="C663" s="448"/>
      <c r="D663" s="448"/>
      <c r="E663" s="448"/>
      <c r="F663" s="448"/>
      <c r="G663" s="448"/>
      <c r="H663" s="127">
        <v>327</v>
      </c>
      <c r="I663" s="278">
        <v>28</v>
      </c>
      <c r="J663" s="123">
        <v>924</v>
      </c>
      <c r="K663" s="124">
        <v>1.0324022346368715</v>
      </c>
      <c r="L663" s="123">
        <v>77</v>
      </c>
      <c r="M663" s="124">
        <v>1.2419354838709677</v>
      </c>
      <c r="N663" s="125">
        <v>1001</v>
      </c>
      <c r="O663" s="69"/>
      <c r="P663" s="69"/>
      <c r="Q663" s="127">
        <v>0</v>
      </c>
      <c r="R663" s="88">
        <f t="shared" si="529"/>
        <v>0</v>
      </c>
      <c r="S663" s="127">
        <v>0</v>
      </c>
      <c r="T663" s="88">
        <f t="shared" si="530"/>
        <v>0</v>
      </c>
      <c r="U663" s="97">
        <f t="shared" si="531"/>
        <v>0</v>
      </c>
      <c r="V663" s="127">
        <v>0</v>
      </c>
      <c r="W663" s="88">
        <f t="shared" si="532"/>
        <v>0</v>
      </c>
      <c r="X663" s="127">
        <v>0</v>
      </c>
      <c r="Y663" s="273"/>
      <c r="Z663" s="114">
        <f t="shared" si="533"/>
        <v>0</v>
      </c>
      <c r="AA663" s="32"/>
      <c r="AB663" s="264">
        <v>-2</v>
      </c>
      <c r="AC663" s="264">
        <v>21</v>
      </c>
      <c r="AD663" s="264">
        <v>17</v>
      </c>
      <c r="AE663" s="264">
        <v>-4</v>
      </c>
      <c r="AF663" s="264">
        <v>1</v>
      </c>
      <c r="AG663" s="264">
        <v>1</v>
      </c>
    </row>
    <row r="664" spans="2:33" s="373" customFormat="1" ht="15" customHeight="1" x14ac:dyDescent="0.3">
      <c r="B664" s="199">
        <v>44486</v>
      </c>
      <c r="C664" s="448"/>
      <c r="D664" s="448"/>
      <c r="E664" s="448"/>
      <c r="F664" s="448"/>
      <c r="G664" s="448"/>
      <c r="H664" s="127">
        <v>348</v>
      </c>
      <c r="I664" s="278">
        <v>24</v>
      </c>
      <c r="J664" s="123">
        <v>899</v>
      </c>
      <c r="K664" s="124">
        <v>1.0044692737430168</v>
      </c>
      <c r="L664" s="123">
        <v>48</v>
      </c>
      <c r="M664" s="124">
        <v>0.77419354838709675</v>
      </c>
      <c r="N664" s="125">
        <v>947</v>
      </c>
      <c r="O664" s="69"/>
      <c r="P664" s="69"/>
      <c r="Q664" s="127">
        <v>0</v>
      </c>
      <c r="R664" s="88">
        <f t="shared" si="529"/>
        <v>0</v>
      </c>
      <c r="S664" s="127">
        <v>0</v>
      </c>
      <c r="T664" s="88">
        <f t="shared" si="530"/>
        <v>0</v>
      </c>
      <c r="U664" s="97">
        <f t="shared" si="531"/>
        <v>0</v>
      </c>
      <c r="V664" s="127">
        <v>0</v>
      </c>
      <c r="W664" s="88">
        <f t="shared" si="532"/>
        <v>0</v>
      </c>
      <c r="X664" s="127">
        <v>0</v>
      </c>
      <c r="Y664" s="273"/>
      <c r="Z664" s="114">
        <f t="shared" si="533"/>
        <v>0</v>
      </c>
      <c r="AA664" s="32"/>
      <c r="AB664" s="264">
        <v>-11</v>
      </c>
      <c r="AC664" s="264">
        <v>14</v>
      </c>
      <c r="AD664" s="264">
        <v>-13</v>
      </c>
      <c r="AE664" s="264">
        <v>-8</v>
      </c>
      <c r="AF664" s="264">
        <v>2</v>
      </c>
      <c r="AG664" s="264">
        <v>4</v>
      </c>
    </row>
    <row r="665" spans="2:33" s="373" customFormat="1" ht="15" customHeight="1" x14ac:dyDescent="0.3">
      <c r="B665" s="199">
        <v>44487</v>
      </c>
      <c r="C665" s="448"/>
      <c r="D665" s="448"/>
      <c r="E665" s="448"/>
      <c r="F665" s="448"/>
      <c r="G665" s="448"/>
      <c r="H665" s="127">
        <v>313</v>
      </c>
      <c r="I665" s="278">
        <v>27</v>
      </c>
      <c r="J665" s="123">
        <v>1488</v>
      </c>
      <c r="K665" s="124">
        <v>1.6625698324022347</v>
      </c>
      <c r="L665" s="123">
        <v>99</v>
      </c>
      <c r="M665" s="124">
        <v>1.596774193548387</v>
      </c>
      <c r="N665" s="125">
        <v>1587</v>
      </c>
      <c r="O665" s="69"/>
      <c r="P665" s="69"/>
      <c r="Q665" s="123">
        <v>445</v>
      </c>
      <c r="R665" s="84">
        <f t="shared" si="529"/>
        <v>0.7074721780604134</v>
      </c>
      <c r="S665" s="123">
        <v>54</v>
      </c>
      <c r="T665" s="84">
        <f t="shared" si="530"/>
        <v>0.50467289719626163</v>
      </c>
      <c r="U665" s="79">
        <f t="shared" si="531"/>
        <v>499</v>
      </c>
      <c r="V665" s="123">
        <v>0</v>
      </c>
      <c r="W665" s="84">
        <f t="shared" si="532"/>
        <v>0</v>
      </c>
      <c r="X665" s="123">
        <v>4</v>
      </c>
      <c r="Y665" s="273"/>
      <c r="Z665" s="114">
        <f t="shared" si="533"/>
        <v>4</v>
      </c>
      <c r="AA665" s="32"/>
      <c r="AB665" s="264">
        <v>2</v>
      </c>
      <c r="AC665" s="264">
        <v>30</v>
      </c>
      <c r="AD665" s="264">
        <v>26</v>
      </c>
      <c r="AE665" s="264">
        <v>-8</v>
      </c>
      <c r="AF665" s="264">
        <v>-13</v>
      </c>
      <c r="AG665" s="264">
        <v>4</v>
      </c>
    </row>
    <row r="666" spans="2:33" s="373" customFormat="1" ht="15" customHeight="1" x14ac:dyDescent="0.3">
      <c r="B666" s="199">
        <v>44488</v>
      </c>
      <c r="C666" s="448"/>
      <c r="D666" s="448"/>
      <c r="E666" s="448"/>
      <c r="F666" s="448"/>
      <c r="G666" s="448"/>
      <c r="H666" s="127">
        <v>235</v>
      </c>
      <c r="I666" s="278">
        <v>24</v>
      </c>
      <c r="J666" s="123">
        <v>1497</v>
      </c>
      <c r="K666" s="124">
        <v>1.6726256983240224</v>
      </c>
      <c r="L666" s="123">
        <v>130</v>
      </c>
      <c r="M666" s="124">
        <v>2.096774193548387</v>
      </c>
      <c r="N666" s="125">
        <v>1627</v>
      </c>
      <c r="O666" s="69"/>
      <c r="P666" s="69"/>
      <c r="Q666" s="123">
        <v>418</v>
      </c>
      <c r="R666" s="84">
        <f t="shared" si="529"/>
        <v>0.66454689984101745</v>
      </c>
      <c r="S666" s="123">
        <v>86</v>
      </c>
      <c r="T666" s="84">
        <f t="shared" si="530"/>
        <v>0.80373831775700932</v>
      </c>
      <c r="U666" s="79">
        <f t="shared" si="531"/>
        <v>504</v>
      </c>
      <c r="V666" s="123">
        <v>0</v>
      </c>
      <c r="W666" s="84">
        <f t="shared" si="532"/>
        <v>0</v>
      </c>
      <c r="X666" s="123">
        <v>27</v>
      </c>
      <c r="Y666" s="273"/>
      <c r="Z666" s="114">
        <f t="shared" si="533"/>
        <v>27</v>
      </c>
      <c r="AA666" s="32"/>
      <c r="AB666" s="264">
        <v>5</v>
      </c>
      <c r="AC666" s="264">
        <v>31</v>
      </c>
      <c r="AD666" s="264">
        <v>29</v>
      </c>
      <c r="AE666" s="264">
        <v>-5</v>
      </c>
      <c r="AF666" s="264">
        <v>-12</v>
      </c>
      <c r="AG666" s="264">
        <v>3</v>
      </c>
    </row>
    <row r="667" spans="2:33" s="373" customFormat="1" ht="15" customHeight="1" x14ac:dyDescent="0.3">
      <c r="B667" s="199">
        <v>44489</v>
      </c>
      <c r="C667" s="448"/>
      <c r="D667" s="448"/>
      <c r="E667" s="448"/>
      <c r="F667" s="448"/>
      <c r="G667" s="448"/>
      <c r="H667" s="127">
        <v>280</v>
      </c>
      <c r="I667" s="278">
        <v>19</v>
      </c>
      <c r="J667" s="123">
        <v>1492</v>
      </c>
      <c r="K667" s="124">
        <v>1.6670391061452514</v>
      </c>
      <c r="L667" s="123">
        <v>134</v>
      </c>
      <c r="M667" s="124">
        <v>2.161290322580645</v>
      </c>
      <c r="N667" s="125">
        <v>1626</v>
      </c>
      <c r="O667" s="69"/>
      <c r="P667" s="69"/>
      <c r="Q667" s="123">
        <v>544</v>
      </c>
      <c r="R667" s="84">
        <f t="shared" si="529"/>
        <v>0.86486486486486491</v>
      </c>
      <c r="S667" s="123">
        <v>80</v>
      </c>
      <c r="T667" s="84">
        <f t="shared" si="530"/>
        <v>0.74766355140186913</v>
      </c>
      <c r="U667" s="79">
        <f t="shared" si="531"/>
        <v>624</v>
      </c>
      <c r="V667" s="123">
        <v>1</v>
      </c>
      <c r="W667" s="84">
        <f t="shared" si="532"/>
        <v>1</v>
      </c>
      <c r="X667" s="123">
        <v>7</v>
      </c>
      <c r="Y667" s="273"/>
      <c r="Z667" s="114">
        <f t="shared" si="533"/>
        <v>8</v>
      </c>
      <c r="AA667" s="32"/>
      <c r="AB667" s="264">
        <v>5</v>
      </c>
      <c r="AC667" s="264">
        <v>31</v>
      </c>
      <c r="AD667" s="264">
        <v>26</v>
      </c>
      <c r="AE667" s="264">
        <v>-4</v>
      </c>
      <c r="AF667" s="264">
        <v>-12</v>
      </c>
      <c r="AG667" s="264">
        <v>3</v>
      </c>
    </row>
    <row r="668" spans="2:33" s="373" customFormat="1" ht="15" customHeight="1" x14ac:dyDescent="0.3">
      <c r="B668" s="199">
        <v>44490</v>
      </c>
      <c r="C668" s="449"/>
      <c r="D668" s="449"/>
      <c r="E668" s="449"/>
      <c r="F668" s="449"/>
      <c r="G668" s="449"/>
      <c r="H668" s="127">
        <v>292</v>
      </c>
      <c r="I668" s="278">
        <v>28</v>
      </c>
      <c r="J668" s="123">
        <v>1489</v>
      </c>
      <c r="K668" s="124">
        <v>1.6636871508379889</v>
      </c>
      <c r="L668" s="123">
        <v>119</v>
      </c>
      <c r="M668" s="124">
        <v>1.9193548387096775</v>
      </c>
      <c r="N668" s="125">
        <v>1608</v>
      </c>
      <c r="O668" s="69"/>
      <c r="P668" s="69"/>
      <c r="Q668" s="123">
        <v>502</v>
      </c>
      <c r="R668" s="84">
        <f t="shared" ref="R668:R674" si="534">Q668/Q$68</f>
        <v>0.79809220985691576</v>
      </c>
      <c r="S668" s="123">
        <v>109</v>
      </c>
      <c r="T668" s="84">
        <f t="shared" ref="T668:T674" si="535">S668/S$68</f>
        <v>1.0186915887850467</v>
      </c>
      <c r="U668" s="79">
        <f t="shared" ref="U668:U674" si="536">Q668+S668</f>
        <v>611</v>
      </c>
      <c r="V668" s="123">
        <v>2</v>
      </c>
      <c r="W668" s="84">
        <f t="shared" ref="W668:W674" si="537">V668/$V$68</f>
        <v>2</v>
      </c>
      <c r="X668" s="123">
        <v>21</v>
      </c>
      <c r="Y668" s="273"/>
      <c r="Z668" s="114">
        <f t="shared" ref="Z668:Z674" si="538">V668+X668</f>
        <v>23</v>
      </c>
      <c r="AA668" s="32"/>
      <c r="AB668" s="264">
        <v>8</v>
      </c>
      <c r="AC668" s="264">
        <v>34</v>
      </c>
      <c r="AD668" s="264">
        <v>32</v>
      </c>
      <c r="AE668" s="264">
        <v>-6</v>
      </c>
      <c r="AF668" s="264">
        <v>-12</v>
      </c>
      <c r="AG668" s="264">
        <v>3</v>
      </c>
    </row>
    <row r="669" spans="2:33" s="373" customFormat="1" ht="15" customHeight="1" x14ac:dyDescent="0.3">
      <c r="B669" s="199">
        <v>44491</v>
      </c>
      <c r="C669" s="449"/>
      <c r="D669" s="449"/>
      <c r="E669" s="449"/>
      <c r="F669" s="449"/>
      <c r="G669" s="449"/>
      <c r="H669" s="127">
        <v>366</v>
      </c>
      <c r="I669" s="278">
        <v>17</v>
      </c>
      <c r="J669" s="123">
        <v>1500</v>
      </c>
      <c r="K669" s="124">
        <v>1.6759776536312849</v>
      </c>
      <c r="L669" s="123">
        <v>118</v>
      </c>
      <c r="M669" s="124">
        <v>1.903225806451613</v>
      </c>
      <c r="N669" s="125">
        <v>1618</v>
      </c>
      <c r="O669" s="69"/>
      <c r="P669" s="69"/>
      <c r="Q669" s="123">
        <v>470</v>
      </c>
      <c r="R669" s="84">
        <f t="shared" si="534"/>
        <v>0.74721780604133547</v>
      </c>
      <c r="S669" s="123">
        <v>140</v>
      </c>
      <c r="T669" s="84">
        <f t="shared" si="535"/>
        <v>1.308411214953271</v>
      </c>
      <c r="U669" s="79">
        <f t="shared" si="536"/>
        <v>610</v>
      </c>
      <c r="V669" s="123">
        <v>7</v>
      </c>
      <c r="W669" s="84">
        <f t="shared" si="537"/>
        <v>7</v>
      </c>
      <c r="X669" s="123">
        <v>23</v>
      </c>
      <c r="Y669" s="273"/>
      <c r="Z669" s="114">
        <f t="shared" si="538"/>
        <v>30</v>
      </c>
      <c r="AA669" s="32"/>
      <c r="AB669" s="264">
        <v>3</v>
      </c>
      <c r="AC669" s="264">
        <v>33</v>
      </c>
      <c r="AD669" s="264">
        <v>26</v>
      </c>
      <c r="AE669" s="264">
        <v>-4</v>
      </c>
      <c r="AF669" s="264">
        <v>-11</v>
      </c>
      <c r="AG669" s="264">
        <v>2</v>
      </c>
    </row>
    <row r="670" spans="2:33" s="373" customFormat="1" ht="15" customHeight="1" x14ac:dyDescent="0.3">
      <c r="B670" s="199">
        <v>44492</v>
      </c>
      <c r="C670" s="449"/>
      <c r="D670" s="449"/>
      <c r="E670" s="449"/>
      <c r="F670" s="449"/>
      <c r="G670" s="449"/>
      <c r="H670" s="127">
        <v>332</v>
      </c>
      <c r="I670" s="278">
        <v>24</v>
      </c>
      <c r="J670" s="123">
        <v>920</v>
      </c>
      <c r="K670" s="124">
        <v>1.0279329608938548</v>
      </c>
      <c r="L670" s="123">
        <v>66</v>
      </c>
      <c r="M670" s="124">
        <v>1.064516129032258</v>
      </c>
      <c r="N670" s="125">
        <v>986</v>
      </c>
      <c r="O670" s="69"/>
      <c r="P670" s="69"/>
      <c r="Q670" s="127">
        <v>0</v>
      </c>
      <c r="R670" s="88">
        <f t="shared" si="534"/>
        <v>0</v>
      </c>
      <c r="S670" s="127">
        <v>0</v>
      </c>
      <c r="T670" s="88">
        <f t="shared" si="535"/>
        <v>0</v>
      </c>
      <c r="U670" s="97">
        <f t="shared" si="536"/>
        <v>0</v>
      </c>
      <c r="V670" s="127">
        <v>0</v>
      </c>
      <c r="W670" s="88">
        <f t="shared" si="537"/>
        <v>0</v>
      </c>
      <c r="X670" s="127">
        <v>0</v>
      </c>
      <c r="Y670" s="273"/>
      <c r="Z670" s="114">
        <f t="shared" si="538"/>
        <v>0</v>
      </c>
      <c r="AA670" s="32"/>
      <c r="AB670" s="264">
        <v>0</v>
      </c>
      <c r="AC670" s="264">
        <v>22</v>
      </c>
      <c r="AD670" s="264">
        <v>26</v>
      </c>
      <c r="AE670" s="264">
        <v>-2</v>
      </c>
      <c r="AF670" s="264">
        <v>1</v>
      </c>
      <c r="AG670" s="264">
        <v>1</v>
      </c>
    </row>
    <row r="671" spans="2:33" s="373" customFormat="1" ht="15" customHeight="1" x14ac:dyDescent="0.3">
      <c r="B671" s="199">
        <v>44493</v>
      </c>
      <c r="C671" s="449"/>
      <c r="D671" s="449"/>
      <c r="E671" s="449"/>
      <c r="F671" s="449"/>
      <c r="G671" s="449"/>
      <c r="H671" s="127">
        <v>348</v>
      </c>
      <c r="I671" s="278">
        <v>17</v>
      </c>
      <c r="J671" s="123">
        <v>892</v>
      </c>
      <c r="K671" s="124">
        <v>0.99664804469273738</v>
      </c>
      <c r="L671" s="123">
        <v>44</v>
      </c>
      <c r="M671" s="124">
        <v>0.70967741935483875</v>
      </c>
      <c r="N671" s="125">
        <v>936</v>
      </c>
      <c r="O671" s="69"/>
      <c r="P671" s="69"/>
      <c r="Q671" s="127">
        <v>0</v>
      </c>
      <c r="R671" s="88">
        <f t="shared" si="534"/>
        <v>0</v>
      </c>
      <c r="S671" s="127">
        <v>0</v>
      </c>
      <c r="T671" s="88">
        <f t="shared" si="535"/>
        <v>0</v>
      </c>
      <c r="U671" s="97">
        <f t="shared" si="536"/>
        <v>0</v>
      </c>
      <c r="V671" s="127">
        <v>0</v>
      </c>
      <c r="W671" s="88">
        <f t="shared" si="537"/>
        <v>0</v>
      </c>
      <c r="X671" s="127">
        <v>0</v>
      </c>
      <c r="Y671" s="273"/>
      <c r="Z671" s="114">
        <f t="shared" si="538"/>
        <v>0</v>
      </c>
      <c r="AA671" s="32"/>
      <c r="AB671" s="264">
        <v>-5</v>
      </c>
      <c r="AC671" s="264">
        <v>16</v>
      </c>
      <c r="AD671" s="264">
        <v>17</v>
      </c>
      <c r="AE671" s="264">
        <v>-6</v>
      </c>
      <c r="AF671" s="264">
        <v>3</v>
      </c>
      <c r="AG671" s="264">
        <v>2</v>
      </c>
    </row>
    <row r="672" spans="2:33" s="373" customFormat="1" ht="15" customHeight="1" x14ac:dyDescent="0.3">
      <c r="B672" s="199">
        <v>44494</v>
      </c>
      <c r="C672" s="449"/>
      <c r="D672" s="449"/>
      <c r="E672" s="449"/>
      <c r="F672" s="449"/>
      <c r="G672" s="449"/>
      <c r="H672" s="127">
        <v>327</v>
      </c>
      <c r="I672" s="278">
        <v>20</v>
      </c>
      <c r="J672" s="123">
        <v>1496</v>
      </c>
      <c r="K672" s="124">
        <v>1.6715083798882682</v>
      </c>
      <c r="L672" s="123">
        <v>93</v>
      </c>
      <c r="M672" s="124">
        <v>1.5</v>
      </c>
      <c r="N672" s="125">
        <v>1589</v>
      </c>
      <c r="O672" s="69"/>
      <c r="P672" s="69"/>
      <c r="Q672" s="123">
        <v>774</v>
      </c>
      <c r="R672" s="84">
        <f t="shared" si="534"/>
        <v>1.2305246422893481</v>
      </c>
      <c r="S672" s="123">
        <v>111</v>
      </c>
      <c r="T672" s="84">
        <f t="shared" si="535"/>
        <v>1.0373831775700935</v>
      </c>
      <c r="U672" s="79">
        <f t="shared" si="536"/>
        <v>885</v>
      </c>
      <c r="V672" s="123">
        <v>0</v>
      </c>
      <c r="W672" s="84">
        <f t="shared" si="537"/>
        <v>0</v>
      </c>
      <c r="X672" s="123">
        <v>5</v>
      </c>
      <c r="Y672" s="273"/>
      <c r="Z672" s="114">
        <f t="shared" si="538"/>
        <v>5</v>
      </c>
      <c r="AA672" s="32"/>
      <c r="AB672" s="264">
        <v>3</v>
      </c>
      <c r="AC672" s="264">
        <v>35</v>
      </c>
      <c r="AD672" s="264">
        <v>23</v>
      </c>
      <c r="AE672" s="264">
        <v>-9</v>
      </c>
      <c r="AF672" s="264">
        <v>-12</v>
      </c>
      <c r="AG672" s="264">
        <v>4</v>
      </c>
    </row>
    <row r="673" spans="2:33" s="373" customFormat="1" ht="15" customHeight="1" x14ac:dyDescent="0.3">
      <c r="B673" s="199">
        <v>44495</v>
      </c>
      <c r="C673" s="448"/>
      <c r="D673" s="448"/>
      <c r="E673" s="448"/>
      <c r="F673" s="448"/>
      <c r="G673" s="448"/>
      <c r="H673" s="127">
        <v>242</v>
      </c>
      <c r="I673" s="278">
        <v>22</v>
      </c>
      <c r="J673" s="123">
        <v>1499</v>
      </c>
      <c r="K673" s="124">
        <v>1.6748603351955307</v>
      </c>
      <c r="L673" s="123">
        <v>127</v>
      </c>
      <c r="M673" s="124">
        <v>2.0483870967741935</v>
      </c>
      <c r="N673" s="125">
        <v>1626</v>
      </c>
      <c r="O673" s="69"/>
      <c r="P673" s="69"/>
      <c r="Q673" s="123">
        <v>697</v>
      </c>
      <c r="R673" s="84">
        <f t="shared" si="534"/>
        <v>1.1081081081081081</v>
      </c>
      <c r="S673" s="123">
        <v>221</v>
      </c>
      <c r="T673" s="84">
        <f t="shared" si="535"/>
        <v>2.0654205607476634</v>
      </c>
      <c r="U673" s="79">
        <f t="shared" si="536"/>
        <v>918</v>
      </c>
      <c r="V673" s="123">
        <v>0</v>
      </c>
      <c r="W673" s="84">
        <f t="shared" si="537"/>
        <v>0</v>
      </c>
      <c r="X673" s="123">
        <v>9</v>
      </c>
      <c r="Y673" s="273"/>
      <c r="Z673" s="114">
        <f t="shared" si="538"/>
        <v>9</v>
      </c>
      <c r="AA673" s="32"/>
      <c r="AB673" s="264">
        <v>6</v>
      </c>
      <c r="AC673" s="264">
        <v>36</v>
      </c>
      <c r="AD673" s="264">
        <v>25</v>
      </c>
      <c r="AE673" s="264">
        <v>-7</v>
      </c>
      <c r="AF673" s="264">
        <v>-11</v>
      </c>
      <c r="AG673" s="264">
        <v>4</v>
      </c>
    </row>
    <row r="674" spans="2:33" s="373" customFormat="1" ht="15" customHeight="1" x14ac:dyDescent="0.3">
      <c r="B674" s="199">
        <v>44496</v>
      </c>
      <c r="C674" s="447"/>
      <c r="D674" s="447"/>
      <c r="E674" s="447"/>
      <c r="F674" s="447"/>
      <c r="G674" s="447"/>
      <c r="H674" s="127">
        <v>279</v>
      </c>
      <c r="I674" s="278">
        <v>23</v>
      </c>
      <c r="J674" s="123">
        <v>1497</v>
      </c>
      <c r="K674" s="124">
        <v>1.6726256983240224</v>
      </c>
      <c r="L674" s="123">
        <v>116</v>
      </c>
      <c r="M674" s="124">
        <v>1.8709677419354838</v>
      </c>
      <c r="N674" s="125">
        <v>1613</v>
      </c>
      <c r="O674" s="69"/>
      <c r="P674" s="69"/>
      <c r="Q674" s="123">
        <v>839</v>
      </c>
      <c r="R674" s="84">
        <f t="shared" si="534"/>
        <v>1.3338632750397457</v>
      </c>
      <c r="S674" s="123">
        <v>221</v>
      </c>
      <c r="T674" s="84">
        <f t="shared" si="535"/>
        <v>2.0654205607476634</v>
      </c>
      <c r="U674" s="79">
        <f t="shared" si="536"/>
        <v>1060</v>
      </c>
      <c r="V674" s="123">
        <v>4</v>
      </c>
      <c r="W674" s="84">
        <f t="shared" si="537"/>
        <v>4</v>
      </c>
      <c r="X674" s="123">
        <v>17</v>
      </c>
      <c r="Y674" s="273"/>
      <c r="Z674" s="114">
        <f t="shared" si="538"/>
        <v>21</v>
      </c>
      <c r="AA674" s="32"/>
      <c r="AB674" s="264">
        <v>7</v>
      </c>
      <c r="AC674" s="264">
        <v>35</v>
      </c>
      <c r="AD674" s="264">
        <v>33</v>
      </c>
      <c r="AE674" s="264">
        <v>-5</v>
      </c>
      <c r="AF674" s="264">
        <v>-10</v>
      </c>
      <c r="AG674" s="264">
        <v>3</v>
      </c>
    </row>
    <row r="675" spans="2:33" s="373" customFormat="1" ht="15" customHeight="1" x14ac:dyDescent="0.3">
      <c r="B675" s="199">
        <v>44497</v>
      </c>
      <c r="C675" s="450"/>
      <c r="D675" s="450"/>
      <c r="E675" s="450"/>
      <c r="F675" s="450"/>
      <c r="G675" s="450"/>
      <c r="H675" s="127">
        <v>305</v>
      </c>
      <c r="I675" s="130"/>
      <c r="J675" s="123">
        <v>1502</v>
      </c>
      <c r="K675" s="124">
        <v>1.6782122905027932</v>
      </c>
      <c r="L675" s="123">
        <v>109</v>
      </c>
      <c r="M675" s="124">
        <v>1.7580645161290323</v>
      </c>
      <c r="N675" s="125">
        <v>1611</v>
      </c>
      <c r="O675" s="69"/>
      <c r="P675" s="69"/>
      <c r="Q675" s="123">
        <v>1147</v>
      </c>
      <c r="R675" s="84">
        <f t="shared" ref="R675:R681" si="539">Q675/Q$68</f>
        <v>1.8235294117647058</v>
      </c>
      <c r="S675" s="123">
        <v>434</v>
      </c>
      <c r="T675" s="84">
        <f t="shared" ref="T675:T681" si="540">S675/S$68</f>
        <v>4.05607476635514</v>
      </c>
      <c r="U675" s="79">
        <f t="shared" ref="U675:U681" si="541">Q675+S675</f>
        <v>1581</v>
      </c>
      <c r="V675" s="123">
        <v>0</v>
      </c>
      <c r="W675" s="84">
        <f t="shared" ref="W675:W681" si="542">V675/$V$68</f>
        <v>0</v>
      </c>
      <c r="X675" s="123">
        <v>17</v>
      </c>
      <c r="Y675" s="273"/>
      <c r="Z675" s="114">
        <f t="shared" ref="Z675:Z681" si="543">V675+X675</f>
        <v>17</v>
      </c>
      <c r="AA675" s="32"/>
      <c r="AB675" s="264">
        <v>9</v>
      </c>
      <c r="AC675" s="264">
        <v>41</v>
      </c>
      <c r="AD675" s="264">
        <v>25</v>
      </c>
      <c r="AE675" s="264">
        <v>-6</v>
      </c>
      <c r="AF675" s="264">
        <v>-11</v>
      </c>
      <c r="AG675" s="264">
        <v>3</v>
      </c>
    </row>
    <row r="676" spans="2:33" s="373" customFormat="1" ht="15" customHeight="1" x14ac:dyDescent="0.3">
      <c r="B676" s="199">
        <v>44498</v>
      </c>
      <c r="C676" s="450"/>
      <c r="D676" s="450"/>
      <c r="E676" s="450"/>
      <c r="F676" s="450"/>
      <c r="G676" s="450"/>
      <c r="H676" s="127">
        <v>366</v>
      </c>
      <c r="I676" s="130"/>
      <c r="J676" s="123">
        <v>1504</v>
      </c>
      <c r="K676" s="124">
        <v>1.6804469273743017</v>
      </c>
      <c r="L676" s="123">
        <v>107</v>
      </c>
      <c r="M676" s="124">
        <v>1.7258064516129032</v>
      </c>
      <c r="N676" s="125">
        <v>1611</v>
      </c>
      <c r="O676" s="69"/>
      <c r="P676" s="69"/>
      <c r="Q676" s="123">
        <v>1258</v>
      </c>
      <c r="R676" s="84">
        <f t="shared" si="539"/>
        <v>2</v>
      </c>
      <c r="S676" s="123">
        <v>328</v>
      </c>
      <c r="T676" s="84">
        <f t="shared" si="540"/>
        <v>3.0654205607476634</v>
      </c>
      <c r="U676" s="79">
        <f t="shared" si="541"/>
        <v>1586</v>
      </c>
      <c r="V676" s="123">
        <v>0</v>
      </c>
      <c r="W676" s="84">
        <f t="shared" si="542"/>
        <v>0</v>
      </c>
      <c r="X676" s="123">
        <v>47</v>
      </c>
      <c r="Y676" s="273"/>
      <c r="Z676" s="114">
        <f t="shared" si="543"/>
        <v>47</v>
      </c>
      <c r="AA676" s="32"/>
      <c r="AB676" s="264">
        <v>-1</v>
      </c>
      <c r="AC676" s="264">
        <v>36</v>
      </c>
      <c r="AD676" s="264">
        <v>-5</v>
      </c>
      <c r="AE676" s="264">
        <v>-6</v>
      </c>
      <c r="AF676" s="264">
        <v>-12</v>
      </c>
      <c r="AG676" s="264">
        <v>4</v>
      </c>
    </row>
    <row r="677" spans="2:33" s="373" customFormat="1" ht="15" customHeight="1" x14ac:dyDescent="0.3">
      <c r="B677" s="199">
        <v>44499</v>
      </c>
      <c r="C677" s="450"/>
      <c r="D677" s="450"/>
      <c r="E677" s="450"/>
      <c r="F677" s="450"/>
      <c r="G677" s="450"/>
      <c r="H677" s="127">
        <v>335</v>
      </c>
      <c r="I677" s="130"/>
      <c r="J677" s="123">
        <v>918</v>
      </c>
      <c r="K677" s="124">
        <v>1.0256983240223463</v>
      </c>
      <c r="L677" s="123">
        <v>57</v>
      </c>
      <c r="M677" s="124">
        <v>0.91935483870967738</v>
      </c>
      <c r="N677" s="125">
        <v>975</v>
      </c>
      <c r="O677" s="69"/>
      <c r="P677" s="69"/>
      <c r="Q677" s="123">
        <v>0</v>
      </c>
      <c r="R677" s="84">
        <f t="shared" si="539"/>
        <v>0</v>
      </c>
      <c r="S677" s="123">
        <v>0</v>
      </c>
      <c r="T677" s="84">
        <f t="shared" si="540"/>
        <v>0</v>
      </c>
      <c r="U677" s="79">
        <f t="shared" si="541"/>
        <v>0</v>
      </c>
      <c r="V677" s="123">
        <v>0</v>
      </c>
      <c r="W677" s="84">
        <f t="shared" si="542"/>
        <v>0</v>
      </c>
      <c r="X677" s="123">
        <v>0</v>
      </c>
      <c r="Y677" s="273"/>
      <c r="Z677" s="114">
        <f t="shared" si="543"/>
        <v>0</v>
      </c>
      <c r="AA677" s="32"/>
      <c r="AB677" s="264">
        <v>-3</v>
      </c>
      <c r="AC677" s="264">
        <v>29</v>
      </c>
      <c r="AD677" s="264">
        <v>-13</v>
      </c>
      <c r="AE677" s="264">
        <v>-6</v>
      </c>
      <c r="AF677" s="264">
        <v>-2</v>
      </c>
      <c r="AG677" s="264">
        <v>2</v>
      </c>
    </row>
    <row r="678" spans="2:33" s="373" customFormat="1" ht="15" customHeight="1" x14ac:dyDescent="0.3">
      <c r="B678" s="199">
        <v>44500</v>
      </c>
      <c r="C678" s="450"/>
      <c r="D678" s="450"/>
      <c r="E678" s="450"/>
      <c r="F678" s="450"/>
      <c r="G678" s="450"/>
      <c r="H678" s="127">
        <v>344</v>
      </c>
      <c r="I678" s="130"/>
      <c r="J678" s="123">
        <v>895</v>
      </c>
      <c r="K678" s="124">
        <v>1</v>
      </c>
      <c r="L678" s="123">
        <v>37</v>
      </c>
      <c r="M678" s="124">
        <v>0.59677419354838712</v>
      </c>
      <c r="N678" s="125">
        <v>932</v>
      </c>
      <c r="O678" s="69"/>
      <c r="P678" s="69"/>
      <c r="Q678" s="123">
        <v>0</v>
      </c>
      <c r="R678" s="84">
        <f t="shared" si="539"/>
        <v>0</v>
      </c>
      <c r="S678" s="123">
        <v>0</v>
      </c>
      <c r="T678" s="84">
        <f t="shared" si="540"/>
        <v>0</v>
      </c>
      <c r="U678" s="79">
        <f t="shared" si="541"/>
        <v>0</v>
      </c>
      <c r="V678" s="123">
        <v>0</v>
      </c>
      <c r="W678" s="84">
        <f t="shared" si="542"/>
        <v>0</v>
      </c>
      <c r="X678" s="123">
        <v>0</v>
      </c>
      <c r="Y678" s="273"/>
      <c r="Z678" s="114">
        <f t="shared" si="543"/>
        <v>0</v>
      </c>
      <c r="AA678" s="32"/>
      <c r="AB678" s="264">
        <v>-4</v>
      </c>
      <c r="AC678" s="264">
        <v>24</v>
      </c>
      <c r="AD678" s="264">
        <v>-26</v>
      </c>
      <c r="AE678" s="264">
        <v>-13</v>
      </c>
      <c r="AF678" s="264">
        <v>0</v>
      </c>
      <c r="AG678" s="264">
        <v>3</v>
      </c>
    </row>
    <row r="679" spans="2:33" s="373" customFormat="1" ht="15" customHeight="1" x14ac:dyDescent="0.3">
      <c r="B679" s="199">
        <v>44501</v>
      </c>
      <c r="C679" s="450"/>
      <c r="D679" s="450"/>
      <c r="E679" s="450"/>
      <c r="F679" s="450"/>
      <c r="G679" s="450"/>
      <c r="H679" s="127">
        <v>339</v>
      </c>
      <c r="I679" s="130"/>
      <c r="J679" s="123">
        <v>909</v>
      </c>
      <c r="K679" s="124">
        <v>0.99671052631578949</v>
      </c>
      <c r="L679" s="123">
        <v>34</v>
      </c>
      <c r="M679" s="124">
        <v>0.68</v>
      </c>
      <c r="N679" s="125">
        <v>943</v>
      </c>
      <c r="O679" s="69"/>
      <c r="P679" s="69"/>
      <c r="Q679" s="123">
        <v>0</v>
      </c>
      <c r="R679" s="84">
        <f t="shared" si="539"/>
        <v>0</v>
      </c>
      <c r="S679" s="123">
        <v>0</v>
      </c>
      <c r="T679" s="84">
        <f t="shared" si="540"/>
        <v>0</v>
      </c>
      <c r="U679" s="79">
        <f t="shared" si="541"/>
        <v>0</v>
      </c>
      <c r="V679" s="123">
        <v>0</v>
      </c>
      <c r="W679" s="84">
        <f t="shared" si="542"/>
        <v>0</v>
      </c>
      <c r="X679" s="123">
        <v>0</v>
      </c>
      <c r="Y679" s="273"/>
      <c r="Z679" s="114">
        <f t="shared" si="543"/>
        <v>0</v>
      </c>
      <c r="AA679" s="32"/>
      <c r="AB679" s="264">
        <v>0</v>
      </c>
      <c r="AC679" s="264">
        <v>30</v>
      </c>
      <c r="AD679" s="264">
        <v>40</v>
      </c>
      <c r="AE679" s="264">
        <v>-29</v>
      </c>
      <c r="AF679" s="264">
        <v>-75</v>
      </c>
      <c r="AG679" s="264">
        <v>18</v>
      </c>
    </row>
    <row r="680" spans="2:33" s="373" customFormat="1" ht="15" customHeight="1" x14ac:dyDescent="0.3">
      <c r="B680" s="199">
        <v>44502</v>
      </c>
      <c r="C680" s="450"/>
      <c r="D680" s="450"/>
      <c r="E680" s="450"/>
      <c r="F680" s="450"/>
      <c r="G680" s="450"/>
      <c r="H680" s="127">
        <v>261</v>
      </c>
      <c r="I680" s="130"/>
      <c r="J680" s="123">
        <v>1487</v>
      </c>
      <c r="K680" s="124">
        <v>1.6304824561403508</v>
      </c>
      <c r="L680" s="123">
        <v>113</v>
      </c>
      <c r="M680" s="124">
        <v>2.2599999999999998</v>
      </c>
      <c r="N680" s="125">
        <v>1600</v>
      </c>
      <c r="O680" s="69"/>
      <c r="P680" s="69"/>
      <c r="Q680" s="123">
        <v>274</v>
      </c>
      <c r="R680" s="84">
        <f t="shared" si="539"/>
        <v>0.43561208267090618</v>
      </c>
      <c r="S680" s="123">
        <v>56</v>
      </c>
      <c r="T680" s="84">
        <f t="shared" si="540"/>
        <v>0.52336448598130836</v>
      </c>
      <c r="U680" s="79">
        <f t="shared" si="541"/>
        <v>330</v>
      </c>
      <c r="V680" s="123">
        <v>2</v>
      </c>
      <c r="W680" s="84">
        <f t="shared" si="542"/>
        <v>2</v>
      </c>
      <c r="X680" s="123">
        <v>18</v>
      </c>
      <c r="Y680" s="273"/>
      <c r="Z680" s="114">
        <f t="shared" si="543"/>
        <v>20</v>
      </c>
      <c r="AA680" s="32"/>
      <c r="AB680" s="264">
        <v>2</v>
      </c>
      <c r="AC680" s="264">
        <v>36</v>
      </c>
      <c r="AD680" s="264">
        <v>-2</v>
      </c>
      <c r="AE680" s="264">
        <v>-5</v>
      </c>
      <c r="AF680" s="264">
        <v>-12</v>
      </c>
      <c r="AG680" s="264">
        <v>4</v>
      </c>
    </row>
    <row r="681" spans="2:33" s="373" customFormat="1" ht="15" customHeight="1" x14ac:dyDescent="0.3">
      <c r="B681" s="199">
        <v>44503</v>
      </c>
      <c r="C681" s="450"/>
      <c r="D681" s="450"/>
      <c r="E681" s="450"/>
      <c r="F681" s="450"/>
      <c r="G681" s="450"/>
      <c r="H681" s="127">
        <v>287</v>
      </c>
      <c r="I681" s="130"/>
      <c r="J681" s="123">
        <v>1501</v>
      </c>
      <c r="K681" s="124">
        <v>1.6458333333333333</v>
      </c>
      <c r="L681" s="123">
        <v>129</v>
      </c>
      <c r="M681" s="124">
        <v>2.58</v>
      </c>
      <c r="N681" s="125">
        <v>1630</v>
      </c>
      <c r="O681" s="69"/>
      <c r="P681" s="69"/>
      <c r="Q681" s="123">
        <v>323</v>
      </c>
      <c r="R681" s="84">
        <f t="shared" si="539"/>
        <v>0.51351351351351349</v>
      </c>
      <c r="S681" s="123">
        <v>58</v>
      </c>
      <c r="T681" s="84">
        <f t="shared" si="540"/>
        <v>0.54205607476635509</v>
      </c>
      <c r="U681" s="79">
        <f t="shared" si="541"/>
        <v>381</v>
      </c>
      <c r="V681" s="123">
        <v>1</v>
      </c>
      <c r="W681" s="84">
        <f t="shared" si="542"/>
        <v>1</v>
      </c>
      <c r="X681" s="123">
        <v>10</v>
      </c>
      <c r="Y681" s="273"/>
      <c r="Z681" s="114">
        <f t="shared" si="543"/>
        <v>11</v>
      </c>
      <c r="AA681" s="32"/>
      <c r="AB681" s="264">
        <v>7</v>
      </c>
      <c r="AC681" s="264">
        <v>37</v>
      </c>
      <c r="AD681" s="264">
        <v>14</v>
      </c>
      <c r="AE681" s="264">
        <v>-3</v>
      </c>
      <c r="AF681" s="264">
        <v>-11</v>
      </c>
      <c r="AG681" s="264">
        <v>4</v>
      </c>
    </row>
    <row r="682" spans="2:33" s="373" customFormat="1" ht="15" customHeight="1" x14ac:dyDescent="0.3">
      <c r="B682" s="199">
        <v>44504</v>
      </c>
      <c r="C682" s="451"/>
      <c r="D682" s="451"/>
      <c r="E682" s="451"/>
      <c r="F682" s="451"/>
      <c r="G682" s="451"/>
      <c r="H682" s="127">
        <v>313</v>
      </c>
      <c r="I682" s="130"/>
      <c r="J682" s="123">
        <v>1498</v>
      </c>
      <c r="K682" s="124">
        <v>1.6425438596491229</v>
      </c>
      <c r="L682" s="123">
        <v>114</v>
      </c>
      <c r="M682" s="124">
        <v>2.2799999999999998</v>
      </c>
      <c r="N682" s="125">
        <v>1612</v>
      </c>
      <c r="O682" s="69"/>
      <c r="P682" s="69"/>
      <c r="Q682" s="123">
        <v>301</v>
      </c>
      <c r="R682" s="84">
        <f t="shared" ref="R682:R687" si="544">Q682/Q$68</f>
        <v>0.47853736089030208</v>
      </c>
      <c r="S682" s="123">
        <v>78</v>
      </c>
      <c r="T682" s="84">
        <f t="shared" ref="T682:T687" si="545">S682/S$68</f>
        <v>0.7289719626168224</v>
      </c>
      <c r="U682" s="79">
        <f t="shared" ref="U682:U687" si="546">Q682+S682</f>
        <v>379</v>
      </c>
      <c r="V682" s="123">
        <v>0</v>
      </c>
      <c r="W682" s="84">
        <f t="shared" ref="W682:W687" si="547">V682/$V$68</f>
        <v>0</v>
      </c>
      <c r="X682" s="123">
        <v>8</v>
      </c>
      <c r="Y682" s="273"/>
      <c r="Z682" s="114">
        <f t="shared" ref="Z682:Z687" si="548">V682+X682</f>
        <v>8</v>
      </c>
      <c r="AA682" s="32"/>
      <c r="AB682" s="264">
        <v>9</v>
      </c>
      <c r="AC682" s="264">
        <v>38</v>
      </c>
      <c r="AD682" s="264">
        <v>20</v>
      </c>
      <c r="AE682" s="264">
        <v>-8</v>
      </c>
      <c r="AF682" s="264">
        <v>-12</v>
      </c>
      <c r="AG682" s="264">
        <v>3</v>
      </c>
    </row>
    <row r="683" spans="2:33" s="373" customFormat="1" ht="15" customHeight="1" x14ac:dyDescent="0.3">
      <c r="B683" s="199">
        <v>44505</v>
      </c>
      <c r="C683" s="451"/>
      <c r="D683" s="451"/>
      <c r="E683" s="451"/>
      <c r="F683" s="451"/>
      <c r="G683" s="451"/>
      <c r="H683" s="127">
        <v>355</v>
      </c>
      <c r="I683" s="130"/>
      <c r="J683" s="123">
        <v>1501</v>
      </c>
      <c r="K683" s="124">
        <v>1.6458333333333333</v>
      </c>
      <c r="L683" s="123">
        <v>118</v>
      </c>
      <c r="M683" s="124">
        <v>2.36</v>
      </c>
      <c r="N683" s="125">
        <v>1619</v>
      </c>
      <c r="O683" s="69"/>
      <c r="P683" s="69"/>
      <c r="Q683" s="123">
        <v>255</v>
      </c>
      <c r="R683" s="84">
        <f t="shared" si="544"/>
        <v>0.40540540540540543</v>
      </c>
      <c r="S683" s="123">
        <v>50</v>
      </c>
      <c r="T683" s="84">
        <f t="shared" si="545"/>
        <v>0.46728971962616822</v>
      </c>
      <c r="U683" s="79">
        <f t="shared" si="546"/>
        <v>305</v>
      </c>
      <c r="V683" s="123">
        <v>4</v>
      </c>
      <c r="W683" s="84">
        <f t="shared" si="547"/>
        <v>4</v>
      </c>
      <c r="X683" s="123">
        <v>12</v>
      </c>
      <c r="Y683" s="273"/>
      <c r="Z683" s="114">
        <f t="shared" si="548"/>
        <v>16</v>
      </c>
      <c r="AA683" s="32"/>
      <c r="AB683" s="264">
        <v>2</v>
      </c>
      <c r="AC683" s="264">
        <v>35</v>
      </c>
      <c r="AD683" s="264">
        <v>12</v>
      </c>
      <c r="AE683" s="264">
        <v>-5</v>
      </c>
      <c r="AF683" s="264">
        <v>-11</v>
      </c>
      <c r="AG683" s="264">
        <v>3</v>
      </c>
    </row>
    <row r="684" spans="2:33" s="373" customFormat="1" ht="15" customHeight="1" x14ac:dyDescent="0.3">
      <c r="B684" s="199">
        <v>44506</v>
      </c>
      <c r="C684" s="451"/>
      <c r="D684" s="451"/>
      <c r="E684" s="451"/>
      <c r="F684" s="451"/>
      <c r="G684" s="451"/>
      <c r="H684" s="127">
        <v>338</v>
      </c>
      <c r="I684" s="130"/>
      <c r="J684" s="123">
        <v>922</v>
      </c>
      <c r="K684" s="124">
        <v>1.0109649122807018</v>
      </c>
      <c r="L684" s="123">
        <v>71</v>
      </c>
      <c r="M684" s="124">
        <v>1.42</v>
      </c>
      <c r="N684" s="125">
        <v>993</v>
      </c>
      <c r="O684" s="69"/>
      <c r="P684" s="69"/>
      <c r="Q684" s="433">
        <v>0</v>
      </c>
      <c r="R684" s="112">
        <f t="shared" si="544"/>
        <v>0</v>
      </c>
      <c r="S684" s="433">
        <v>0</v>
      </c>
      <c r="T684" s="112">
        <f t="shared" si="545"/>
        <v>0</v>
      </c>
      <c r="U684" s="113">
        <f t="shared" si="546"/>
        <v>0</v>
      </c>
      <c r="V684" s="433">
        <v>0</v>
      </c>
      <c r="W684" s="112">
        <f t="shared" si="547"/>
        <v>0</v>
      </c>
      <c r="X684" s="433">
        <v>0</v>
      </c>
      <c r="Y684" s="434"/>
      <c r="Z684" s="114">
        <f t="shared" si="548"/>
        <v>0</v>
      </c>
      <c r="AA684" s="32"/>
      <c r="AB684" s="264">
        <v>1</v>
      </c>
      <c r="AC684" s="264">
        <v>26</v>
      </c>
      <c r="AD684" s="264">
        <v>10</v>
      </c>
      <c r="AE684" s="264">
        <v>-3</v>
      </c>
      <c r="AF684" s="264">
        <v>0</v>
      </c>
      <c r="AG684" s="264">
        <v>2</v>
      </c>
    </row>
    <row r="685" spans="2:33" s="373" customFormat="1" ht="15" customHeight="1" x14ac:dyDescent="0.3">
      <c r="B685" s="199">
        <v>44507</v>
      </c>
      <c r="C685" s="451"/>
      <c r="D685" s="451"/>
      <c r="E685" s="451"/>
      <c r="F685" s="451"/>
      <c r="G685" s="451"/>
      <c r="H685" s="127">
        <v>360</v>
      </c>
      <c r="I685" s="130"/>
      <c r="J685" s="123">
        <v>897</v>
      </c>
      <c r="K685" s="124">
        <v>0.98355263157894735</v>
      </c>
      <c r="L685" s="123">
        <v>36</v>
      </c>
      <c r="M685" s="124">
        <v>0.72</v>
      </c>
      <c r="N685" s="125">
        <v>933</v>
      </c>
      <c r="O685" s="69"/>
      <c r="P685" s="69"/>
      <c r="Q685" s="433">
        <v>0</v>
      </c>
      <c r="R685" s="112">
        <f t="shared" si="544"/>
        <v>0</v>
      </c>
      <c r="S685" s="433">
        <v>0</v>
      </c>
      <c r="T685" s="112">
        <f t="shared" si="545"/>
        <v>0</v>
      </c>
      <c r="U685" s="113">
        <f t="shared" si="546"/>
        <v>0</v>
      </c>
      <c r="V685" s="433">
        <v>0</v>
      </c>
      <c r="W685" s="112">
        <f t="shared" si="547"/>
        <v>0</v>
      </c>
      <c r="X685" s="433">
        <v>0</v>
      </c>
      <c r="Y685" s="434"/>
      <c r="Z685" s="114">
        <f t="shared" si="548"/>
        <v>0</v>
      </c>
      <c r="AA685" s="32"/>
      <c r="AB685" s="264">
        <v>-2</v>
      </c>
      <c r="AC685" s="264">
        <v>20</v>
      </c>
      <c r="AD685" s="264">
        <v>4</v>
      </c>
      <c r="AE685" s="264">
        <v>-2</v>
      </c>
      <c r="AF685" s="264">
        <v>1</v>
      </c>
      <c r="AG685" s="264">
        <v>2</v>
      </c>
    </row>
    <row r="686" spans="2:33" s="373" customFormat="1" ht="15" customHeight="1" x14ac:dyDescent="0.3">
      <c r="B686" s="199">
        <v>44508</v>
      </c>
      <c r="C686" s="451"/>
      <c r="D686" s="451"/>
      <c r="E686" s="451"/>
      <c r="F686" s="451"/>
      <c r="G686" s="451"/>
      <c r="H686" s="127">
        <v>337</v>
      </c>
      <c r="I686" s="130"/>
      <c r="J686" s="123">
        <v>1492</v>
      </c>
      <c r="K686" s="124">
        <v>1.6359649122807018</v>
      </c>
      <c r="L686" s="123">
        <v>89</v>
      </c>
      <c r="M686" s="124">
        <v>1.78</v>
      </c>
      <c r="N686" s="125">
        <v>1581</v>
      </c>
      <c r="O686" s="69"/>
      <c r="P686" s="69"/>
      <c r="Q686" s="123">
        <v>384</v>
      </c>
      <c r="R686" s="84">
        <f t="shared" si="544"/>
        <v>0.61049284578696339</v>
      </c>
      <c r="S686" s="123">
        <v>62</v>
      </c>
      <c r="T686" s="84">
        <f t="shared" si="545"/>
        <v>0.57943925233644855</v>
      </c>
      <c r="U686" s="79">
        <f t="shared" si="546"/>
        <v>446</v>
      </c>
      <c r="V686" s="123">
        <v>1</v>
      </c>
      <c r="W686" s="84">
        <f t="shared" si="547"/>
        <v>1</v>
      </c>
      <c r="X686" s="123">
        <v>13</v>
      </c>
      <c r="Y686" s="273"/>
      <c r="Z686" s="114">
        <f t="shared" si="548"/>
        <v>14</v>
      </c>
      <c r="AA686" s="32"/>
      <c r="AB686" s="264">
        <v>4</v>
      </c>
      <c r="AC686" s="264">
        <v>37</v>
      </c>
      <c r="AD686" s="264">
        <v>14</v>
      </c>
      <c r="AE686" s="264">
        <v>-8</v>
      </c>
      <c r="AF686" s="264">
        <v>-11</v>
      </c>
      <c r="AG686" s="264">
        <v>4</v>
      </c>
    </row>
    <row r="687" spans="2:33" s="373" customFormat="1" ht="15" customHeight="1" x14ac:dyDescent="0.3">
      <c r="B687" s="199">
        <v>44509</v>
      </c>
      <c r="C687" s="451"/>
      <c r="D687" s="451"/>
      <c r="E687" s="451"/>
      <c r="F687" s="451"/>
      <c r="G687" s="451"/>
      <c r="H687" s="127">
        <v>263</v>
      </c>
      <c r="I687" s="130"/>
      <c r="J687" s="123">
        <v>1499</v>
      </c>
      <c r="K687" s="124">
        <v>1.6436403508771931</v>
      </c>
      <c r="L687" s="123">
        <v>109</v>
      </c>
      <c r="M687" s="124">
        <v>2.1800000000000002</v>
      </c>
      <c r="N687" s="125">
        <v>1608</v>
      </c>
      <c r="O687" s="69"/>
      <c r="P687" s="69"/>
      <c r="Q687" s="123">
        <v>409</v>
      </c>
      <c r="R687" s="84">
        <f t="shared" si="544"/>
        <v>0.65023847376788557</v>
      </c>
      <c r="S687" s="123">
        <v>68</v>
      </c>
      <c r="T687" s="84">
        <f t="shared" si="545"/>
        <v>0.63551401869158874</v>
      </c>
      <c r="U687" s="79">
        <f t="shared" si="546"/>
        <v>477</v>
      </c>
      <c r="V687" s="123">
        <v>1</v>
      </c>
      <c r="W687" s="84">
        <f t="shared" si="547"/>
        <v>1</v>
      </c>
      <c r="X687" s="123">
        <v>13</v>
      </c>
      <c r="Y687" s="273"/>
      <c r="Z687" s="114">
        <f t="shared" si="548"/>
        <v>14</v>
      </c>
      <c r="AA687" s="32"/>
      <c r="AB687" s="264">
        <v>5</v>
      </c>
      <c r="AC687" s="264">
        <v>37</v>
      </c>
      <c r="AD687" s="264">
        <v>13</v>
      </c>
      <c r="AE687" s="264">
        <v>-7</v>
      </c>
      <c r="AF687" s="264">
        <v>-10</v>
      </c>
      <c r="AG687" s="264">
        <v>4</v>
      </c>
    </row>
    <row r="688" spans="2:33" s="373" customFormat="1" ht="15" customHeight="1" x14ac:dyDescent="0.3">
      <c r="B688" s="199">
        <v>44510</v>
      </c>
      <c r="C688" s="451"/>
      <c r="D688" s="451"/>
      <c r="E688" s="451"/>
      <c r="F688" s="451"/>
      <c r="G688" s="451"/>
      <c r="H688" s="127">
        <v>293</v>
      </c>
      <c r="I688" s="130"/>
      <c r="J688" s="123">
        <v>1500</v>
      </c>
      <c r="K688" s="124">
        <v>1.6447368421052631</v>
      </c>
      <c r="L688" s="123">
        <v>108</v>
      </c>
      <c r="M688" s="124">
        <v>2.16</v>
      </c>
      <c r="N688" s="125">
        <v>1608</v>
      </c>
      <c r="O688" s="69"/>
      <c r="P688" s="69"/>
      <c r="Q688" s="123">
        <v>348</v>
      </c>
      <c r="R688" s="84">
        <f>Q688/Q$68</f>
        <v>0.55325914149443556</v>
      </c>
      <c r="S688" s="123">
        <v>56</v>
      </c>
      <c r="T688" s="84">
        <f>S688/S$68</f>
        <v>0.52336448598130836</v>
      </c>
      <c r="U688" s="79">
        <f>Q688+S688</f>
        <v>404</v>
      </c>
      <c r="V688" s="123">
        <v>29</v>
      </c>
      <c r="W688" s="84">
        <f>V688/$V$68</f>
        <v>29</v>
      </c>
      <c r="X688" s="123">
        <v>12</v>
      </c>
      <c r="Y688" s="273"/>
      <c r="Z688" s="114">
        <f>V688+X688</f>
        <v>41</v>
      </c>
      <c r="AA688" s="32"/>
      <c r="AB688" s="264">
        <v>7</v>
      </c>
      <c r="AC688" s="264">
        <v>37</v>
      </c>
      <c r="AD688" s="264">
        <v>24</v>
      </c>
      <c r="AE688" s="264">
        <v>-4</v>
      </c>
      <c r="AF688" s="264">
        <v>-10</v>
      </c>
      <c r="AG688" s="264">
        <v>3</v>
      </c>
    </row>
    <row r="689" spans="2:33" s="373" customFormat="1" ht="15" customHeight="1" x14ac:dyDescent="0.3">
      <c r="B689" s="199">
        <v>44511</v>
      </c>
      <c r="C689" s="452"/>
      <c r="D689" s="452"/>
      <c r="E689" s="452"/>
      <c r="F689" s="452"/>
      <c r="G689" s="452"/>
      <c r="H689" s="127">
        <v>326</v>
      </c>
      <c r="I689" s="130"/>
      <c r="J689" s="123">
        <v>1501</v>
      </c>
      <c r="K689" s="124">
        <v>1.6458333333333333</v>
      </c>
      <c r="L689" s="123">
        <v>118</v>
      </c>
      <c r="M689" s="124">
        <v>2.36</v>
      </c>
      <c r="N689" s="125">
        <v>1619</v>
      </c>
      <c r="O689" s="69"/>
      <c r="P689" s="69"/>
      <c r="Q689" s="123">
        <v>383</v>
      </c>
      <c r="R689" s="84">
        <f t="shared" ref="R689:R695" si="549">Q689/Q$68</f>
        <v>0.6089030206677265</v>
      </c>
      <c r="S689" s="123">
        <v>64</v>
      </c>
      <c r="T689" s="84">
        <f t="shared" ref="T689:T695" si="550">S689/S$68</f>
        <v>0.59813084112149528</v>
      </c>
      <c r="U689" s="79">
        <f t="shared" ref="U689:U695" si="551">Q689+S689</f>
        <v>447</v>
      </c>
      <c r="V689" s="123">
        <v>2</v>
      </c>
      <c r="W689" s="84">
        <f t="shared" ref="W689:W695" si="552">V689/$V$68</f>
        <v>2</v>
      </c>
      <c r="X689" s="123">
        <v>6</v>
      </c>
      <c r="Y689" s="273"/>
      <c r="Z689" s="114">
        <f t="shared" ref="Z689:Z695" si="553">V689+X689</f>
        <v>8</v>
      </c>
      <c r="AA689" s="32"/>
      <c r="AB689" s="264">
        <v>8</v>
      </c>
      <c r="AC689" s="264">
        <v>36</v>
      </c>
      <c r="AD689" s="264">
        <v>25</v>
      </c>
      <c r="AE689" s="264">
        <v>-5</v>
      </c>
      <c r="AF689" s="264">
        <v>-11</v>
      </c>
      <c r="AG689" s="264">
        <v>3</v>
      </c>
    </row>
    <row r="690" spans="2:33" s="373" customFormat="1" ht="15" customHeight="1" x14ac:dyDescent="0.3">
      <c r="B690" s="199">
        <v>44512</v>
      </c>
      <c r="C690" s="452"/>
      <c r="D690" s="452"/>
      <c r="E690" s="452"/>
      <c r="F690" s="452"/>
      <c r="G690" s="452"/>
      <c r="H690" s="127">
        <v>366</v>
      </c>
      <c r="I690" s="130"/>
      <c r="J690" s="123">
        <v>1503</v>
      </c>
      <c r="K690" s="124">
        <v>1.6480263157894737</v>
      </c>
      <c r="L690" s="123">
        <v>128</v>
      </c>
      <c r="M690" s="124">
        <v>2.56</v>
      </c>
      <c r="N690" s="125">
        <v>1631</v>
      </c>
      <c r="O690" s="69"/>
      <c r="P690" s="69"/>
      <c r="Q690" s="123">
        <v>330</v>
      </c>
      <c r="R690" s="84">
        <f t="shared" si="549"/>
        <v>0.5246422893481717</v>
      </c>
      <c r="S690" s="123">
        <v>92</v>
      </c>
      <c r="T690" s="84">
        <f t="shared" si="550"/>
        <v>0.85981308411214952</v>
      </c>
      <c r="U690" s="79">
        <f t="shared" si="551"/>
        <v>422</v>
      </c>
      <c r="V690" s="123">
        <v>0</v>
      </c>
      <c r="W690" s="84">
        <f t="shared" si="552"/>
        <v>0</v>
      </c>
      <c r="X690" s="123">
        <v>5</v>
      </c>
      <c r="Y690" s="273"/>
      <c r="Z690" s="114">
        <f t="shared" si="553"/>
        <v>5</v>
      </c>
      <c r="AA690" s="32"/>
      <c r="AB690" s="264">
        <v>1</v>
      </c>
      <c r="AC690" s="264">
        <v>32</v>
      </c>
      <c r="AD690" s="264">
        <v>15</v>
      </c>
      <c r="AE690" s="264">
        <v>-7</v>
      </c>
      <c r="AF690" s="264">
        <v>-14</v>
      </c>
      <c r="AG690" s="264">
        <v>5</v>
      </c>
    </row>
    <row r="691" spans="2:33" s="373" customFormat="1" ht="15" customHeight="1" x14ac:dyDescent="0.3">
      <c r="B691" s="199">
        <v>44513</v>
      </c>
      <c r="C691" s="452"/>
      <c r="D691" s="452"/>
      <c r="E691" s="452"/>
      <c r="F691" s="452"/>
      <c r="G691" s="452"/>
      <c r="H691" s="127">
        <v>325</v>
      </c>
      <c r="I691" s="130"/>
      <c r="J691" s="123">
        <v>920</v>
      </c>
      <c r="K691" s="124">
        <v>1.0087719298245614</v>
      </c>
      <c r="L691" s="123">
        <v>58</v>
      </c>
      <c r="M691" s="124">
        <v>1.1599999999999999</v>
      </c>
      <c r="N691" s="125">
        <v>978</v>
      </c>
      <c r="O691" s="69"/>
      <c r="P691" s="69"/>
      <c r="Q691" s="433">
        <v>0</v>
      </c>
      <c r="R691" s="112">
        <f t="shared" si="549"/>
        <v>0</v>
      </c>
      <c r="S691" s="433">
        <v>0</v>
      </c>
      <c r="T691" s="112">
        <f t="shared" si="550"/>
        <v>0</v>
      </c>
      <c r="U691" s="113">
        <f t="shared" si="551"/>
        <v>0</v>
      </c>
      <c r="V691" s="433">
        <v>0</v>
      </c>
      <c r="W691" s="112">
        <f t="shared" si="552"/>
        <v>0</v>
      </c>
      <c r="X691" s="433">
        <v>0</v>
      </c>
      <c r="Y691" s="434"/>
      <c r="Z691" s="114">
        <f t="shared" si="553"/>
        <v>0</v>
      </c>
      <c r="AA691" s="32"/>
      <c r="AB691" s="264">
        <v>0</v>
      </c>
      <c r="AC691" s="264">
        <v>24</v>
      </c>
      <c r="AD691" s="264">
        <v>19</v>
      </c>
      <c r="AE691" s="264">
        <v>-3</v>
      </c>
      <c r="AF691" s="264">
        <v>0</v>
      </c>
      <c r="AG691" s="264">
        <v>1</v>
      </c>
    </row>
    <row r="692" spans="2:33" s="373" customFormat="1" ht="15" customHeight="1" x14ac:dyDescent="0.3">
      <c r="B692" s="199">
        <v>44514</v>
      </c>
      <c r="C692" s="452"/>
      <c r="D692" s="452"/>
      <c r="E692" s="452"/>
      <c r="F692" s="452"/>
      <c r="G692" s="452"/>
      <c r="H692" s="127">
        <v>361</v>
      </c>
      <c r="I692" s="130"/>
      <c r="J692" s="123">
        <v>901</v>
      </c>
      <c r="K692" s="124">
        <v>0.98793859649122806</v>
      </c>
      <c r="L692" s="123">
        <v>33</v>
      </c>
      <c r="M692" s="124">
        <v>0.66</v>
      </c>
      <c r="N692" s="125">
        <v>934</v>
      </c>
      <c r="O692" s="69"/>
      <c r="P692" s="69"/>
      <c r="Q692" s="433">
        <v>0</v>
      </c>
      <c r="R692" s="112">
        <f t="shared" si="549"/>
        <v>0</v>
      </c>
      <c r="S692" s="433">
        <v>0</v>
      </c>
      <c r="T692" s="112">
        <f t="shared" si="550"/>
        <v>0</v>
      </c>
      <c r="U692" s="113">
        <f t="shared" si="551"/>
        <v>0</v>
      </c>
      <c r="V692" s="433">
        <v>0</v>
      </c>
      <c r="W692" s="112">
        <f t="shared" si="552"/>
        <v>0</v>
      </c>
      <c r="X692" s="433">
        <v>0</v>
      </c>
      <c r="Y692" s="434"/>
      <c r="Z692" s="114">
        <f t="shared" si="553"/>
        <v>0</v>
      </c>
      <c r="AA692" s="32"/>
      <c r="AB692" s="264">
        <v>-3</v>
      </c>
      <c r="AC692" s="264">
        <v>17</v>
      </c>
      <c r="AD692" s="264">
        <v>11</v>
      </c>
      <c r="AE692" s="264">
        <v>-3</v>
      </c>
      <c r="AF692" s="264">
        <v>-1</v>
      </c>
      <c r="AG692" s="264">
        <v>2</v>
      </c>
    </row>
    <row r="693" spans="2:33" s="373" customFormat="1" ht="15" customHeight="1" x14ac:dyDescent="0.3">
      <c r="B693" s="199">
        <v>44515</v>
      </c>
      <c r="C693" s="452"/>
      <c r="D693" s="452"/>
      <c r="E693" s="452"/>
      <c r="F693" s="452"/>
      <c r="G693" s="452"/>
      <c r="H693" s="127">
        <v>340</v>
      </c>
      <c r="I693" s="130"/>
      <c r="J693" s="123">
        <v>1500</v>
      </c>
      <c r="K693" s="124">
        <v>1.6447368421052631</v>
      </c>
      <c r="L693" s="123">
        <v>88</v>
      </c>
      <c r="M693" s="124">
        <v>1.76</v>
      </c>
      <c r="N693" s="125">
        <v>1588</v>
      </c>
      <c r="O693" s="69"/>
      <c r="P693" s="69"/>
      <c r="Q693" s="123">
        <v>546</v>
      </c>
      <c r="R693" s="84">
        <f t="shared" si="549"/>
        <v>0.86804451510333869</v>
      </c>
      <c r="S693" s="123">
        <v>113</v>
      </c>
      <c r="T693" s="84">
        <f t="shared" si="550"/>
        <v>1.0560747663551402</v>
      </c>
      <c r="U693" s="79">
        <f t="shared" si="551"/>
        <v>659</v>
      </c>
      <c r="V693" s="123">
        <v>0</v>
      </c>
      <c r="W693" s="84">
        <f t="shared" si="552"/>
        <v>0</v>
      </c>
      <c r="X693" s="123">
        <v>17</v>
      </c>
      <c r="Y693" s="273"/>
      <c r="Z693" s="114">
        <f t="shared" si="553"/>
        <v>17</v>
      </c>
      <c r="AA693" s="32"/>
      <c r="AB693" s="264">
        <v>1</v>
      </c>
      <c r="AC693" s="264">
        <v>32</v>
      </c>
      <c r="AD693" s="264">
        <v>12</v>
      </c>
      <c r="AE693" s="264">
        <v>-10</v>
      </c>
      <c r="AF693" s="264">
        <v>-11</v>
      </c>
      <c r="AG693" s="264">
        <v>5</v>
      </c>
    </row>
    <row r="694" spans="2:33" s="373" customFormat="1" ht="15" customHeight="1" x14ac:dyDescent="0.3">
      <c r="B694" s="199">
        <v>44516</v>
      </c>
      <c r="C694" s="452"/>
      <c r="D694" s="452"/>
      <c r="E694" s="452"/>
      <c r="F694" s="452"/>
      <c r="G694" s="452"/>
      <c r="H694" s="127">
        <v>260</v>
      </c>
      <c r="I694" s="130"/>
      <c r="J694" s="123">
        <v>1501</v>
      </c>
      <c r="K694" s="124">
        <v>1.6458333333333333</v>
      </c>
      <c r="L694" s="123">
        <v>111</v>
      </c>
      <c r="M694" s="124">
        <v>2.2200000000000002</v>
      </c>
      <c r="N694" s="125">
        <v>1612</v>
      </c>
      <c r="O694" s="69"/>
      <c r="P694" s="69"/>
      <c r="Q694" s="123">
        <v>515</v>
      </c>
      <c r="R694" s="84">
        <f t="shared" si="549"/>
        <v>0.81875993640699518</v>
      </c>
      <c r="S694" s="123">
        <v>159</v>
      </c>
      <c r="T694" s="84">
        <f t="shared" si="550"/>
        <v>1.485981308411215</v>
      </c>
      <c r="U694" s="79">
        <f t="shared" si="551"/>
        <v>674</v>
      </c>
      <c r="V694" s="123">
        <v>0</v>
      </c>
      <c r="W694" s="84">
        <f t="shared" si="552"/>
        <v>0</v>
      </c>
      <c r="X694" s="123">
        <v>4</v>
      </c>
      <c r="Y694" s="273"/>
      <c r="Z694" s="114">
        <f t="shared" si="553"/>
        <v>4</v>
      </c>
      <c r="AA694" s="32"/>
      <c r="AB694" s="264">
        <v>4</v>
      </c>
      <c r="AC694" s="264">
        <v>36</v>
      </c>
      <c r="AD694" s="264">
        <v>10</v>
      </c>
      <c r="AE694" s="264">
        <v>-8</v>
      </c>
      <c r="AF694" s="264">
        <v>-10</v>
      </c>
      <c r="AG694" s="264">
        <v>4</v>
      </c>
    </row>
    <row r="695" spans="2:33" s="373" customFormat="1" ht="15" customHeight="1" x14ac:dyDescent="0.3">
      <c r="B695" s="199">
        <v>44517</v>
      </c>
      <c r="C695" s="452"/>
      <c r="D695" s="452"/>
      <c r="E695" s="452"/>
      <c r="F695" s="452"/>
      <c r="G695" s="452"/>
      <c r="H695" s="127">
        <v>278</v>
      </c>
      <c r="I695" s="130"/>
      <c r="J695" s="123">
        <v>1501</v>
      </c>
      <c r="K695" s="124">
        <v>1.6458333333333333</v>
      </c>
      <c r="L695" s="123">
        <v>128</v>
      </c>
      <c r="M695" s="124">
        <v>2.56</v>
      </c>
      <c r="N695" s="125">
        <v>1629</v>
      </c>
      <c r="O695" s="69"/>
      <c r="P695" s="69"/>
      <c r="Q695" s="123">
        <v>534</v>
      </c>
      <c r="R695" s="84">
        <f t="shared" si="549"/>
        <v>0.84896661367249604</v>
      </c>
      <c r="S695" s="123">
        <v>109</v>
      </c>
      <c r="T695" s="84">
        <f t="shared" si="550"/>
        <v>1.0186915887850467</v>
      </c>
      <c r="U695" s="79">
        <f t="shared" si="551"/>
        <v>643</v>
      </c>
      <c r="V695" s="123">
        <v>0</v>
      </c>
      <c r="W695" s="84">
        <f t="shared" si="552"/>
        <v>0</v>
      </c>
      <c r="X695" s="123">
        <v>13</v>
      </c>
      <c r="Y695" s="273"/>
      <c r="Z695" s="114">
        <f t="shared" si="553"/>
        <v>13</v>
      </c>
      <c r="AA695" s="32"/>
      <c r="AB695" s="264">
        <v>4</v>
      </c>
      <c r="AC695" s="264">
        <v>33</v>
      </c>
      <c r="AD695" s="264">
        <v>16</v>
      </c>
      <c r="AE695" s="264">
        <v>-7</v>
      </c>
      <c r="AF695" s="264">
        <v>-10</v>
      </c>
      <c r="AG695" s="264">
        <v>4</v>
      </c>
    </row>
    <row r="696" spans="2:33" s="373" customFormat="1" ht="15" customHeight="1" x14ac:dyDescent="0.3">
      <c r="B696" s="199">
        <v>44518</v>
      </c>
      <c r="C696" s="447"/>
      <c r="D696" s="447"/>
      <c r="E696" s="447"/>
      <c r="F696" s="447"/>
      <c r="G696" s="447"/>
      <c r="H696" s="127">
        <v>310</v>
      </c>
      <c r="I696" s="69"/>
      <c r="J696" s="123">
        <v>1499</v>
      </c>
      <c r="K696" s="124">
        <v>1.6436403508771931</v>
      </c>
      <c r="L696" s="123">
        <v>118</v>
      </c>
      <c r="M696" s="124">
        <v>2.36</v>
      </c>
      <c r="N696" s="125">
        <v>1617</v>
      </c>
      <c r="O696" s="69"/>
      <c r="P696" s="69"/>
      <c r="Q696" s="123">
        <v>477</v>
      </c>
      <c r="R696" s="84">
        <f t="shared" ref="R696:R701" si="554">Q696/Q$68</f>
        <v>0.75834658187599369</v>
      </c>
      <c r="S696" s="123">
        <v>109</v>
      </c>
      <c r="T696" s="84">
        <f t="shared" ref="T696:T701" si="555">S696/S$68</f>
        <v>1.0186915887850467</v>
      </c>
      <c r="U696" s="79">
        <f t="shared" ref="U696:U701" si="556">Q696+S696</f>
        <v>586</v>
      </c>
      <c r="V696" s="123">
        <v>1</v>
      </c>
      <c r="W696" s="84">
        <f t="shared" ref="W696:W701" si="557">V696/$V$68</f>
        <v>1</v>
      </c>
      <c r="X696" s="123">
        <v>13</v>
      </c>
      <c r="Y696" s="273"/>
      <c r="Z696" s="114">
        <f t="shared" ref="Z696:Z701" si="558">V696+X696</f>
        <v>14</v>
      </c>
      <c r="AA696" s="32"/>
      <c r="AB696" s="264">
        <v>6</v>
      </c>
      <c r="AC696" s="264">
        <v>34</v>
      </c>
      <c r="AD696" s="264">
        <v>18</v>
      </c>
      <c r="AE696" s="264">
        <v>-8</v>
      </c>
      <c r="AF696" s="264">
        <v>-11</v>
      </c>
      <c r="AG696" s="264">
        <v>4</v>
      </c>
    </row>
    <row r="697" spans="2:33" s="373" customFormat="1" ht="15" customHeight="1" x14ac:dyDescent="0.3">
      <c r="B697" s="199">
        <v>44519</v>
      </c>
      <c r="C697" s="453"/>
      <c r="D697" s="453"/>
      <c r="E697" s="453"/>
      <c r="F697" s="453"/>
      <c r="G697" s="453"/>
      <c r="H697" s="127">
        <v>358</v>
      </c>
      <c r="I697" s="69"/>
      <c r="J697" s="123">
        <v>1499</v>
      </c>
      <c r="K697" s="124">
        <v>1.6436403508771931</v>
      </c>
      <c r="L697" s="123">
        <v>129</v>
      </c>
      <c r="M697" s="124">
        <v>2.58</v>
      </c>
      <c r="N697" s="125">
        <v>1628</v>
      </c>
      <c r="O697" s="69"/>
      <c r="P697" s="69"/>
      <c r="Q697" s="123">
        <v>402</v>
      </c>
      <c r="R697" s="84">
        <f t="shared" si="554"/>
        <v>0.63910969793322736</v>
      </c>
      <c r="S697" s="123">
        <v>112</v>
      </c>
      <c r="T697" s="84">
        <f t="shared" si="555"/>
        <v>1.0467289719626167</v>
      </c>
      <c r="U697" s="79">
        <f t="shared" si="556"/>
        <v>514</v>
      </c>
      <c r="V697" s="123">
        <v>0</v>
      </c>
      <c r="W697" s="84">
        <f t="shared" si="557"/>
        <v>0</v>
      </c>
      <c r="X697" s="123">
        <v>16</v>
      </c>
      <c r="Y697" s="273"/>
      <c r="Z697" s="114">
        <f t="shared" si="558"/>
        <v>16</v>
      </c>
      <c r="AA697" s="32"/>
      <c r="AB697" s="264">
        <v>2</v>
      </c>
      <c r="AC697" s="264">
        <v>35</v>
      </c>
      <c r="AD697" s="264">
        <v>10</v>
      </c>
      <c r="AE697" s="264">
        <v>-6</v>
      </c>
      <c r="AF697" s="264">
        <v>-11</v>
      </c>
      <c r="AG697" s="264">
        <v>4</v>
      </c>
    </row>
    <row r="698" spans="2:33" s="373" customFormat="1" ht="15" customHeight="1" x14ac:dyDescent="0.3">
      <c r="B698" s="199">
        <v>44520</v>
      </c>
      <c r="C698" s="453"/>
      <c r="D698" s="453"/>
      <c r="E698" s="453"/>
      <c r="F698" s="453"/>
      <c r="G698" s="453"/>
      <c r="H698" s="127">
        <v>330</v>
      </c>
      <c r="I698" s="69"/>
      <c r="J698" s="123">
        <v>929</v>
      </c>
      <c r="K698" s="124">
        <v>1.0186403508771931</v>
      </c>
      <c r="L698" s="123">
        <v>70</v>
      </c>
      <c r="M698" s="124">
        <v>1.4</v>
      </c>
      <c r="N698" s="125">
        <v>999</v>
      </c>
      <c r="O698" s="69"/>
      <c r="P698" s="69"/>
      <c r="Q698" s="433">
        <v>0</v>
      </c>
      <c r="R698" s="112">
        <f t="shared" si="554"/>
        <v>0</v>
      </c>
      <c r="S698" s="433">
        <v>0</v>
      </c>
      <c r="T698" s="112">
        <f t="shared" si="555"/>
        <v>0</v>
      </c>
      <c r="U698" s="113">
        <f t="shared" si="556"/>
        <v>0</v>
      </c>
      <c r="V698" s="433">
        <v>0</v>
      </c>
      <c r="W698" s="112">
        <f t="shared" si="557"/>
        <v>0</v>
      </c>
      <c r="X698" s="433">
        <v>0</v>
      </c>
      <c r="Y698" s="434"/>
      <c r="Z698" s="114">
        <f t="shared" si="558"/>
        <v>0</v>
      </c>
      <c r="AA698" s="32"/>
      <c r="AB698" s="264">
        <v>-3</v>
      </c>
      <c r="AC698" s="264">
        <v>24</v>
      </c>
      <c r="AD698" s="264">
        <v>0</v>
      </c>
      <c r="AE698" s="264">
        <v>-6</v>
      </c>
      <c r="AF698" s="264">
        <v>0</v>
      </c>
      <c r="AG698" s="264">
        <v>2</v>
      </c>
    </row>
    <row r="699" spans="2:33" s="373" customFormat="1" ht="15" customHeight="1" x14ac:dyDescent="0.3">
      <c r="B699" s="199">
        <v>44521</v>
      </c>
      <c r="C699" s="453"/>
      <c r="D699" s="453"/>
      <c r="E699" s="453"/>
      <c r="F699" s="453"/>
      <c r="G699" s="453"/>
      <c r="H699" s="127">
        <v>358</v>
      </c>
      <c r="I699" s="69"/>
      <c r="J699" s="123">
        <v>909</v>
      </c>
      <c r="K699" s="124">
        <v>0.99671052631578949</v>
      </c>
      <c r="L699" s="123">
        <v>46</v>
      </c>
      <c r="M699" s="124">
        <v>0.92</v>
      </c>
      <c r="N699" s="125">
        <v>955</v>
      </c>
      <c r="O699" s="69"/>
      <c r="P699" s="69"/>
      <c r="Q699" s="433">
        <v>0</v>
      </c>
      <c r="R699" s="112">
        <f t="shared" si="554"/>
        <v>0</v>
      </c>
      <c r="S699" s="433">
        <v>0</v>
      </c>
      <c r="T699" s="112">
        <f t="shared" si="555"/>
        <v>0</v>
      </c>
      <c r="U699" s="113">
        <f t="shared" si="556"/>
        <v>0</v>
      </c>
      <c r="V699" s="433">
        <v>0</v>
      </c>
      <c r="W699" s="112">
        <f t="shared" si="557"/>
        <v>0</v>
      </c>
      <c r="X699" s="433">
        <v>0</v>
      </c>
      <c r="Y699" s="434"/>
      <c r="Z699" s="114">
        <f t="shared" si="558"/>
        <v>0</v>
      </c>
      <c r="AA699" s="32"/>
      <c r="AB699" s="264">
        <v>-7</v>
      </c>
      <c r="AC699" s="264">
        <v>18</v>
      </c>
      <c r="AD699" s="264">
        <v>-8</v>
      </c>
      <c r="AE699" s="264">
        <v>-7</v>
      </c>
      <c r="AF699" s="264">
        <v>-1</v>
      </c>
      <c r="AG699" s="264">
        <v>3</v>
      </c>
    </row>
    <row r="700" spans="2:33" s="373" customFormat="1" ht="15" customHeight="1" x14ac:dyDescent="0.3">
      <c r="B700" s="199">
        <v>44522</v>
      </c>
      <c r="C700" s="453"/>
      <c r="D700" s="453"/>
      <c r="E700" s="453"/>
      <c r="F700" s="453"/>
      <c r="G700" s="453"/>
      <c r="H700" s="127">
        <v>324</v>
      </c>
      <c r="I700" s="69"/>
      <c r="J700" s="123">
        <v>1496</v>
      </c>
      <c r="K700" s="124">
        <v>1.6403508771929824</v>
      </c>
      <c r="L700" s="123">
        <v>101</v>
      </c>
      <c r="M700" s="124">
        <v>2.02</v>
      </c>
      <c r="N700" s="125">
        <v>1597</v>
      </c>
      <c r="O700" s="69"/>
      <c r="P700" s="69"/>
      <c r="Q700" s="123">
        <v>568</v>
      </c>
      <c r="R700" s="84">
        <f t="shared" si="554"/>
        <v>0.9030206677265501</v>
      </c>
      <c r="S700" s="123">
        <v>125</v>
      </c>
      <c r="T700" s="84">
        <f t="shared" si="555"/>
        <v>1.1682242990654206</v>
      </c>
      <c r="U700" s="79">
        <f t="shared" si="556"/>
        <v>693</v>
      </c>
      <c r="V700" s="123">
        <v>0</v>
      </c>
      <c r="W700" s="84">
        <f t="shared" si="557"/>
        <v>0</v>
      </c>
      <c r="X700" s="123">
        <v>11</v>
      </c>
      <c r="Y700" s="273"/>
      <c r="Z700" s="114">
        <f t="shared" si="558"/>
        <v>11</v>
      </c>
      <c r="AA700" s="32"/>
      <c r="AB700" s="264">
        <v>0</v>
      </c>
      <c r="AC700" s="264">
        <v>32</v>
      </c>
      <c r="AD700" s="264">
        <v>0</v>
      </c>
      <c r="AE700" s="264">
        <v>-13</v>
      </c>
      <c r="AF700" s="264">
        <v>-11</v>
      </c>
      <c r="AG700" s="264">
        <v>6</v>
      </c>
    </row>
    <row r="701" spans="2:33" s="373" customFormat="1" ht="15" customHeight="1" x14ac:dyDescent="0.3">
      <c r="B701" s="199">
        <v>44523</v>
      </c>
      <c r="C701" s="453"/>
      <c r="D701" s="453"/>
      <c r="E701" s="453"/>
      <c r="F701" s="453"/>
      <c r="G701" s="453"/>
      <c r="H701" s="127">
        <v>253</v>
      </c>
      <c r="I701" s="69"/>
      <c r="J701" s="123">
        <v>1501</v>
      </c>
      <c r="K701" s="124">
        <v>1.6458333333333333</v>
      </c>
      <c r="L701" s="123">
        <v>134</v>
      </c>
      <c r="M701" s="124">
        <v>2.68</v>
      </c>
      <c r="N701" s="125">
        <v>1635</v>
      </c>
      <c r="O701" s="69"/>
      <c r="P701" s="69"/>
      <c r="Q701" s="123">
        <v>688</v>
      </c>
      <c r="R701" s="84">
        <f t="shared" si="554"/>
        <v>1.0937996820349762</v>
      </c>
      <c r="S701" s="123">
        <v>108</v>
      </c>
      <c r="T701" s="84">
        <f t="shared" si="555"/>
        <v>1.0093457943925233</v>
      </c>
      <c r="U701" s="79">
        <f t="shared" si="556"/>
        <v>796</v>
      </c>
      <c r="V701" s="123">
        <v>17</v>
      </c>
      <c r="W701" s="84">
        <f t="shared" si="557"/>
        <v>17</v>
      </c>
      <c r="X701" s="123">
        <v>9</v>
      </c>
      <c r="Y701" s="273"/>
      <c r="Z701" s="114">
        <f t="shared" si="558"/>
        <v>26</v>
      </c>
      <c r="AA701" s="32"/>
      <c r="AB701" s="264">
        <v>2</v>
      </c>
      <c r="AC701" s="264">
        <v>34</v>
      </c>
      <c r="AD701" s="264">
        <v>2</v>
      </c>
      <c r="AE701" s="264">
        <v>-10</v>
      </c>
      <c r="AF701" s="264">
        <v>-10</v>
      </c>
      <c r="AG701" s="264">
        <v>5</v>
      </c>
    </row>
    <row r="702" spans="2:33" s="373" customFormat="1" ht="15" customHeight="1" x14ac:dyDescent="0.3">
      <c r="B702" s="199">
        <v>44524</v>
      </c>
      <c r="C702" s="453"/>
      <c r="D702" s="453"/>
      <c r="E702" s="453"/>
      <c r="F702" s="453"/>
      <c r="G702" s="453"/>
      <c r="H702" s="127">
        <v>271</v>
      </c>
      <c r="I702" s="69"/>
      <c r="J702" s="123">
        <v>1495</v>
      </c>
      <c r="K702" s="124">
        <v>1.6392543859649122</v>
      </c>
      <c r="L702" s="123">
        <v>118</v>
      </c>
      <c r="M702" s="124">
        <v>2.36</v>
      </c>
      <c r="N702" s="125">
        <v>1613</v>
      </c>
      <c r="O702" s="69"/>
      <c r="P702" s="69"/>
      <c r="Q702" s="123">
        <v>771</v>
      </c>
      <c r="R702" s="84">
        <f t="shared" ref="R702" si="559">Q702/Q$68</f>
        <v>1.2257551669316376</v>
      </c>
      <c r="S702" s="123">
        <v>123</v>
      </c>
      <c r="T702" s="84">
        <f t="shared" ref="T702" si="560">S702/S$68</f>
        <v>1.1495327102803738</v>
      </c>
      <c r="U702" s="79">
        <f t="shared" ref="U702" si="561">Q702+S702</f>
        <v>894</v>
      </c>
      <c r="V702" s="123">
        <v>0</v>
      </c>
      <c r="W702" s="84">
        <f t="shared" ref="W702" si="562">V702/$V$68</f>
        <v>0</v>
      </c>
      <c r="X702" s="123">
        <v>0</v>
      </c>
      <c r="Y702" s="273"/>
      <c r="Z702" s="114">
        <f t="shared" ref="Z702" si="563">V702+X702</f>
        <v>0</v>
      </c>
      <c r="AA702" s="32"/>
      <c r="AB702" s="264">
        <v>4</v>
      </c>
      <c r="AC702" s="264">
        <v>33</v>
      </c>
      <c r="AD702" s="264">
        <v>5</v>
      </c>
      <c r="AE702" s="264">
        <v>-9</v>
      </c>
      <c r="AF702" s="264">
        <v>-10</v>
      </c>
      <c r="AG702" s="264">
        <v>4</v>
      </c>
    </row>
    <row r="703" spans="2:33" s="373" customFormat="1" ht="15" customHeight="1" x14ac:dyDescent="0.3">
      <c r="B703" s="199">
        <v>44525</v>
      </c>
      <c r="C703" s="454"/>
      <c r="D703" s="454"/>
      <c r="E703" s="454"/>
      <c r="F703" s="454"/>
      <c r="G703" s="454"/>
      <c r="H703" s="127">
        <v>312</v>
      </c>
      <c r="I703" s="69"/>
      <c r="J703" s="123">
        <v>1499</v>
      </c>
      <c r="K703" s="124">
        <v>1.6436403508771931</v>
      </c>
      <c r="L703" s="123">
        <v>113</v>
      </c>
      <c r="M703" s="124">
        <v>2.2599999999999998</v>
      </c>
      <c r="N703" s="125">
        <v>1612</v>
      </c>
      <c r="O703" s="69"/>
      <c r="P703" s="69"/>
      <c r="Q703" s="123">
        <v>661</v>
      </c>
      <c r="R703" s="84">
        <f t="shared" ref="R703:R708" si="564">Q703/Q$68</f>
        <v>1.0508744038155804</v>
      </c>
      <c r="S703" s="123">
        <v>159</v>
      </c>
      <c r="T703" s="84">
        <f t="shared" ref="T703:T708" si="565">S703/S$68</f>
        <v>1.485981308411215</v>
      </c>
      <c r="U703" s="79">
        <f t="shared" ref="U703:U708" si="566">Q703+S703</f>
        <v>820</v>
      </c>
      <c r="V703" s="123">
        <v>0</v>
      </c>
      <c r="W703" s="84">
        <f t="shared" ref="W703:W708" si="567">V703/$V$68</f>
        <v>0</v>
      </c>
      <c r="X703" s="123">
        <v>13</v>
      </c>
      <c r="Y703" s="273"/>
      <c r="Z703" s="114">
        <f t="shared" ref="Z703:Z708" si="568">V703+X703</f>
        <v>13</v>
      </c>
      <c r="AA703" s="32"/>
      <c r="AB703" s="264">
        <v>5</v>
      </c>
      <c r="AC703" s="264">
        <v>35</v>
      </c>
      <c r="AD703" s="264">
        <v>-1</v>
      </c>
      <c r="AE703" s="264">
        <v>-11</v>
      </c>
      <c r="AF703" s="264">
        <v>-11</v>
      </c>
      <c r="AG703" s="264">
        <v>5</v>
      </c>
    </row>
    <row r="704" spans="2:33" s="373" customFormat="1" ht="15" customHeight="1" x14ac:dyDescent="0.3">
      <c r="B704" s="199">
        <v>44526</v>
      </c>
      <c r="C704" s="454"/>
      <c r="D704" s="454"/>
      <c r="E704" s="454"/>
      <c r="F704" s="454"/>
      <c r="G704" s="454"/>
      <c r="H704" s="127">
        <v>360</v>
      </c>
      <c r="I704" s="69"/>
      <c r="J704" s="123">
        <v>1503</v>
      </c>
      <c r="K704" s="124">
        <v>1.6480263157894737</v>
      </c>
      <c r="L704" s="123">
        <v>117</v>
      </c>
      <c r="M704" s="124">
        <v>2.34</v>
      </c>
      <c r="N704" s="125">
        <v>1620</v>
      </c>
      <c r="O704" s="69"/>
      <c r="P704" s="69"/>
      <c r="Q704" s="123">
        <v>647</v>
      </c>
      <c r="R704" s="84">
        <f t="shared" si="564"/>
        <v>1.028616852146264</v>
      </c>
      <c r="S704" s="123">
        <v>175</v>
      </c>
      <c r="T704" s="84">
        <f t="shared" si="565"/>
        <v>1.6355140186915889</v>
      </c>
      <c r="U704" s="79">
        <f t="shared" si="566"/>
        <v>822</v>
      </c>
      <c r="V704" s="123">
        <v>0</v>
      </c>
      <c r="W704" s="84">
        <f t="shared" si="567"/>
        <v>0</v>
      </c>
      <c r="X704" s="123">
        <v>22</v>
      </c>
      <c r="Y704" s="273"/>
      <c r="Z704" s="114">
        <f t="shared" si="568"/>
        <v>22</v>
      </c>
      <c r="AA704" s="32"/>
      <c r="AB704" s="264">
        <v>4</v>
      </c>
      <c r="AC704" s="264">
        <v>39</v>
      </c>
      <c r="AD704" s="264">
        <v>2</v>
      </c>
      <c r="AE704" s="264">
        <v>-7</v>
      </c>
      <c r="AF704" s="264">
        <v>-11</v>
      </c>
      <c r="AG704" s="264">
        <v>4</v>
      </c>
    </row>
    <row r="705" spans="2:33" s="373" customFormat="1" ht="15" customHeight="1" x14ac:dyDescent="0.3">
      <c r="B705" s="199">
        <v>44527</v>
      </c>
      <c r="C705" s="454"/>
      <c r="D705" s="454"/>
      <c r="E705" s="454"/>
      <c r="F705" s="454"/>
      <c r="G705" s="454"/>
      <c r="H705" s="127">
        <v>320</v>
      </c>
      <c r="I705" s="69"/>
      <c r="J705" s="123">
        <v>923</v>
      </c>
      <c r="K705" s="124">
        <v>1.0120614035087718</v>
      </c>
      <c r="L705" s="123">
        <v>71</v>
      </c>
      <c r="M705" s="124">
        <v>1.42</v>
      </c>
      <c r="N705" s="125">
        <v>994</v>
      </c>
      <c r="O705" s="69"/>
      <c r="P705" s="69"/>
      <c r="Q705" s="127">
        <v>0</v>
      </c>
      <c r="R705" s="88">
        <f t="shared" si="564"/>
        <v>0</v>
      </c>
      <c r="S705" s="127">
        <v>0</v>
      </c>
      <c r="T705" s="88">
        <f t="shared" si="565"/>
        <v>0</v>
      </c>
      <c r="U705" s="97">
        <f t="shared" si="566"/>
        <v>0</v>
      </c>
      <c r="V705" s="127">
        <v>0</v>
      </c>
      <c r="W705" s="88">
        <f t="shared" si="567"/>
        <v>0</v>
      </c>
      <c r="X705" s="127">
        <v>0</v>
      </c>
      <c r="Y705" s="273"/>
      <c r="Z705" s="114">
        <f t="shared" si="568"/>
        <v>0</v>
      </c>
      <c r="AA705" s="32"/>
      <c r="AB705" s="264">
        <v>-2</v>
      </c>
      <c r="AC705" s="264">
        <v>27</v>
      </c>
      <c r="AD705" s="264">
        <v>-9</v>
      </c>
      <c r="AE705" s="264">
        <v>-7</v>
      </c>
      <c r="AF705" s="264">
        <v>0</v>
      </c>
      <c r="AG705" s="264">
        <v>3</v>
      </c>
    </row>
    <row r="706" spans="2:33" s="373" customFormat="1" ht="15" customHeight="1" x14ac:dyDescent="0.3">
      <c r="B706" s="199">
        <v>44528</v>
      </c>
      <c r="C706" s="454"/>
      <c r="D706" s="454"/>
      <c r="E706" s="454"/>
      <c r="F706" s="454"/>
      <c r="G706" s="454"/>
      <c r="H706" s="127">
        <v>359</v>
      </c>
      <c r="I706" s="69"/>
      <c r="J706" s="123">
        <v>901</v>
      </c>
      <c r="K706" s="124">
        <v>0.98793859649122806</v>
      </c>
      <c r="L706" s="123">
        <v>44</v>
      </c>
      <c r="M706" s="124">
        <v>0.88</v>
      </c>
      <c r="N706" s="125">
        <v>945</v>
      </c>
      <c r="O706" s="69"/>
      <c r="P706" s="69"/>
      <c r="Q706" s="127">
        <v>0</v>
      </c>
      <c r="R706" s="88">
        <f t="shared" si="564"/>
        <v>0</v>
      </c>
      <c r="S706" s="127">
        <v>0</v>
      </c>
      <c r="T706" s="88">
        <f t="shared" si="565"/>
        <v>0</v>
      </c>
      <c r="U706" s="97">
        <f t="shared" si="566"/>
        <v>0</v>
      </c>
      <c r="V706" s="127">
        <v>0</v>
      </c>
      <c r="W706" s="88">
        <f t="shared" si="567"/>
        <v>0</v>
      </c>
      <c r="X706" s="127">
        <v>0</v>
      </c>
      <c r="Y706" s="273"/>
      <c r="Z706" s="114">
        <f t="shared" si="568"/>
        <v>0</v>
      </c>
      <c r="AA706" s="32"/>
      <c r="AB706" s="264">
        <v>-8</v>
      </c>
      <c r="AC706" s="264">
        <v>18</v>
      </c>
      <c r="AD706" s="264">
        <v>-25</v>
      </c>
      <c r="AE706" s="264">
        <v>-12</v>
      </c>
      <c r="AF706" s="264">
        <v>-2</v>
      </c>
      <c r="AG706" s="264">
        <v>4</v>
      </c>
    </row>
    <row r="707" spans="2:33" s="373" customFormat="1" ht="15" customHeight="1" x14ac:dyDescent="0.3">
      <c r="B707" s="199">
        <v>44529</v>
      </c>
      <c r="C707" s="454"/>
      <c r="D707" s="454"/>
      <c r="E707" s="454"/>
      <c r="F707" s="454"/>
      <c r="G707" s="454"/>
      <c r="H707" s="127">
        <v>328</v>
      </c>
      <c r="I707" s="69"/>
      <c r="J707" s="123">
        <v>1495</v>
      </c>
      <c r="K707" s="124">
        <v>1.6392543859649122</v>
      </c>
      <c r="L707" s="123">
        <v>97</v>
      </c>
      <c r="M707" s="124">
        <v>1.94</v>
      </c>
      <c r="N707" s="125">
        <v>1592</v>
      </c>
      <c r="O707" s="69"/>
      <c r="P707" s="69"/>
      <c r="Q707" s="123">
        <v>933</v>
      </c>
      <c r="R707" s="84">
        <f t="shared" si="564"/>
        <v>1.4833068362480126</v>
      </c>
      <c r="S707" s="123">
        <v>392</v>
      </c>
      <c r="T707" s="84">
        <f t="shared" si="565"/>
        <v>3.6635514018691588</v>
      </c>
      <c r="U707" s="79">
        <f t="shared" si="566"/>
        <v>1325</v>
      </c>
      <c r="V707" s="123">
        <v>0</v>
      </c>
      <c r="W707" s="84">
        <f t="shared" si="567"/>
        <v>0</v>
      </c>
      <c r="X707" s="123">
        <v>7</v>
      </c>
      <c r="Y707" s="273"/>
      <c r="Z707" s="114">
        <f t="shared" si="568"/>
        <v>7</v>
      </c>
      <c r="AA707" s="32"/>
      <c r="AB707" s="264">
        <v>3</v>
      </c>
      <c r="AC707" s="264">
        <v>39</v>
      </c>
      <c r="AD707" s="264">
        <v>-2</v>
      </c>
      <c r="AE707" s="264">
        <v>-12</v>
      </c>
      <c r="AF707" s="264">
        <v>-12</v>
      </c>
      <c r="AG707" s="264">
        <v>6</v>
      </c>
    </row>
    <row r="708" spans="2:33" s="373" customFormat="1" ht="15" customHeight="1" x14ac:dyDescent="0.3">
      <c r="B708" s="199">
        <v>44530</v>
      </c>
      <c r="C708" s="453"/>
      <c r="D708" s="453"/>
      <c r="E708" s="453"/>
      <c r="F708" s="453"/>
      <c r="G708" s="453"/>
      <c r="H708" s="127">
        <v>244</v>
      </c>
      <c r="I708" s="69"/>
      <c r="J708" s="123">
        <v>1501</v>
      </c>
      <c r="K708" s="124">
        <v>1.6458333333333333</v>
      </c>
      <c r="L708" s="123">
        <v>135</v>
      </c>
      <c r="M708" s="124">
        <v>2.7</v>
      </c>
      <c r="N708" s="125">
        <v>1636</v>
      </c>
      <c r="O708" s="69"/>
      <c r="P708" s="69"/>
      <c r="Q708" s="123">
        <v>1177</v>
      </c>
      <c r="R708" s="84">
        <f t="shared" si="564"/>
        <v>1.8712241653418125</v>
      </c>
      <c r="S708" s="123">
        <v>369</v>
      </c>
      <c r="T708" s="84">
        <f t="shared" si="565"/>
        <v>3.4485981308411215</v>
      </c>
      <c r="U708" s="79">
        <f t="shared" si="566"/>
        <v>1546</v>
      </c>
      <c r="V708" s="123">
        <v>0</v>
      </c>
      <c r="W708" s="84">
        <f t="shared" si="567"/>
        <v>0</v>
      </c>
      <c r="X708" s="123">
        <v>7</v>
      </c>
      <c r="Y708" s="273"/>
      <c r="Z708" s="114">
        <f t="shared" si="568"/>
        <v>7</v>
      </c>
      <c r="AA708" s="32"/>
      <c r="AB708" s="264">
        <v>15</v>
      </c>
      <c r="AC708" s="264">
        <v>49</v>
      </c>
      <c r="AD708" s="264">
        <v>13</v>
      </c>
      <c r="AE708" s="264">
        <v>-7</v>
      </c>
      <c r="AF708" s="264">
        <v>-11</v>
      </c>
      <c r="AG708" s="264">
        <v>2</v>
      </c>
    </row>
    <row r="709" spans="2:33" s="373" customFormat="1" ht="15" customHeight="1" x14ac:dyDescent="0.3">
      <c r="B709" s="199">
        <v>44531</v>
      </c>
      <c r="C709" s="454"/>
      <c r="D709" s="454"/>
      <c r="E709" s="454"/>
      <c r="F709" s="454"/>
      <c r="G709" s="454"/>
      <c r="H709" s="127">
        <v>261</v>
      </c>
      <c r="I709" s="69"/>
      <c r="J709" s="123">
        <v>913</v>
      </c>
      <c r="K709" s="124">
        <v>1.0010964912280702</v>
      </c>
      <c r="L709" s="123">
        <v>61</v>
      </c>
      <c r="M709" s="124">
        <v>1.22</v>
      </c>
      <c r="N709" s="125">
        <v>974</v>
      </c>
      <c r="O709" s="69"/>
      <c r="P709" s="69"/>
      <c r="Q709" s="123">
        <v>0</v>
      </c>
      <c r="R709" s="84">
        <f t="shared" ref="R709:R714" si="569">Q709/Q$68</f>
        <v>0</v>
      </c>
      <c r="S709" s="123">
        <v>0</v>
      </c>
      <c r="T709" s="84">
        <f t="shared" ref="T709:T714" si="570">S709/S$68</f>
        <v>0</v>
      </c>
      <c r="U709" s="79">
        <f t="shared" ref="U709:U714" si="571">Q709+S709</f>
        <v>0</v>
      </c>
      <c r="V709" s="123">
        <v>0</v>
      </c>
      <c r="W709" s="84">
        <f t="shared" ref="W709:W714" si="572">V709/$V$68</f>
        <v>0</v>
      </c>
      <c r="X709" s="123">
        <v>0</v>
      </c>
      <c r="Y709" s="273"/>
      <c r="Z709" s="114">
        <f t="shared" ref="Z709:Z722" si="573">V709+X709</f>
        <v>0</v>
      </c>
      <c r="AA709" s="32"/>
      <c r="AB709" s="264">
        <v>-1</v>
      </c>
      <c r="AC709" s="264">
        <v>33</v>
      </c>
      <c r="AD709" s="264">
        <v>4</v>
      </c>
      <c r="AE709" s="264">
        <v>-36</v>
      </c>
      <c r="AF709" s="264">
        <v>-70</v>
      </c>
      <c r="AG709" s="264">
        <v>22</v>
      </c>
    </row>
    <row r="710" spans="2:33" s="373" customFormat="1" ht="15" customHeight="1" x14ac:dyDescent="0.3">
      <c r="B710" s="199">
        <v>44532</v>
      </c>
      <c r="C710" s="456"/>
      <c r="D710" s="456"/>
      <c r="E710" s="456"/>
      <c r="F710" s="456"/>
      <c r="G710" s="456"/>
      <c r="H710" s="127">
        <v>289</v>
      </c>
      <c r="I710" s="69"/>
      <c r="J710" s="123">
        <v>1494</v>
      </c>
      <c r="K710" s="124">
        <v>1.638157894736842</v>
      </c>
      <c r="L710" s="123">
        <v>113</v>
      </c>
      <c r="M710" s="124">
        <v>2.2599999999999998</v>
      </c>
      <c r="N710" s="125">
        <v>1607</v>
      </c>
      <c r="O710" s="69"/>
      <c r="P710" s="69"/>
      <c r="Q710" s="123">
        <v>368</v>
      </c>
      <c r="R710" s="84">
        <f t="shared" si="569"/>
        <v>0.5850556438791733</v>
      </c>
      <c r="S710" s="123">
        <v>113</v>
      </c>
      <c r="T710" s="84">
        <f t="shared" si="570"/>
        <v>1.0560747663551402</v>
      </c>
      <c r="U710" s="79">
        <f t="shared" si="571"/>
        <v>481</v>
      </c>
      <c r="V710" s="123">
        <v>0</v>
      </c>
      <c r="W710" s="84">
        <f t="shared" si="572"/>
        <v>0</v>
      </c>
      <c r="X710" s="123">
        <v>10</v>
      </c>
      <c r="Y710" s="273"/>
      <c r="Z710" s="114">
        <f t="shared" si="573"/>
        <v>10</v>
      </c>
      <c r="AA710" s="32"/>
      <c r="AB710" s="264">
        <v>7</v>
      </c>
      <c r="AC710" s="264">
        <v>48</v>
      </c>
      <c r="AD710" s="264">
        <v>6</v>
      </c>
      <c r="AE710" s="264">
        <v>-10</v>
      </c>
      <c r="AF710" s="264">
        <v>-12</v>
      </c>
      <c r="AG710" s="264">
        <v>5</v>
      </c>
    </row>
    <row r="711" spans="2:33" s="373" customFormat="1" ht="15" customHeight="1" x14ac:dyDescent="0.3">
      <c r="B711" s="199">
        <v>44533</v>
      </c>
      <c r="C711" s="456"/>
      <c r="D711" s="456"/>
      <c r="E711" s="456"/>
      <c r="F711" s="456"/>
      <c r="G711" s="456"/>
      <c r="H711" s="127">
        <v>350</v>
      </c>
      <c r="I711" s="69"/>
      <c r="J711" s="123">
        <v>1499</v>
      </c>
      <c r="K711" s="124">
        <v>1.6436403508771931</v>
      </c>
      <c r="L711" s="123">
        <v>124</v>
      </c>
      <c r="M711" s="124">
        <v>2.48</v>
      </c>
      <c r="N711" s="125">
        <v>1623</v>
      </c>
      <c r="O711" s="69"/>
      <c r="P711" s="69"/>
      <c r="Q711" s="123">
        <v>223</v>
      </c>
      <c r="R711" s="84">
        <f t="shared" si="569"/>
        <v>0.35453100158982515</v>
      </c>
      <c r="S711" s="123">
        <v>59</v>
      </c>
      <c r="T711" s="84">
        <f t="shared" si="570"/>
        <v>0.55140186915887845</v>
      </c>
      <c r="U711" s="79">
        <f t="shared" si="571"/>
        <v>282</v>
      </c>
      <c r="V711" s="123">
        <v>1</v>
      </c>
      <c r="W711" s="84">
        <f t="shared" si="572"/>
        <v>1</v>
      </c>
      <c r="X711" s="123">
        <v>14</v>
      </c>
      <c r="Y711" s="273"/>
      <c r="Z711" s="114">
        <f t="shared" si="573"/>
        <v>15</v>
      </c>
      <c r="AA711" s="32"/>
      <c r="AB711" s="264">
        <v>1</v>
      </c>
      <c r="AC711" s="264">
        <v>42</v>
      </c>
      <c r="AD711" s="264">
        <v>3</v>
      </c>
      <c r="AE711" s="264">
        <v>-10</v>
      </c>
      <c r="AF711" s="264">
        <v>-12</v>
      </c>
      <c r="AG711" s="264">
        <v>5</v>
      </c>
    </row>
    <row r="712" spans="2:33" s="373" customFormat="1" ht="15" customHeight="1" x14ac:dyDescent="0.3">
      <c r="B712" s="199">
        <v>44534</v>
      </c>
      <c r="C712" s="456"/>
      <c r="D712" s="456"/>
      <c r="E712" s="456"/>
      <c r="F712" s="456"/>
      <c r="G712" s="456"/>
      <c r="H712" s="127">
        <v>311</v>
      </c>
      <c r="I712" s="69"/>
      <c r="J712" s="123">
        <v>922</v>
      </c>
      <c r="K712" s="124">
        <v>1.0109649122807018</v>
      </c>
      <c r="L712" s="123">
        <v>58</v>
      </c>
      <c r="M712" s="124">
        <v>1.1599999999999999</v>
      </c>
      <c r="N712" s="125">
        <v>980</v>
      </c>
      <c r="O712" s="69"/>
      <c r="P712" s="69"/>
      <c r="Q712" s="127">
        <v>0</v>
      </c>
      <c r="R712" s="88">
        <f t="shared" si="569"/>
        <v>0</v>
      </c>
      <c r="S712" s="127">
        <v>0</v>
      </c>
      <c r="T712" s="88">
        <f t="shared" si="570"/>
        <v>0</v>
      </c>
      <c r="U712" s="97">
        <f t="shared" si="571"/>
        <v>0</v>
      </c>
      <c r="V712" s="127">
        <v>0</v>
      </c>
      <c r="W712" s="88">
        <f t="shared" si="572"/>
        <v>0</v>
      </c>
      <c r="X712" s="127">
        <v>0</v>
      </c>
      <c r="Y712" s="128"/>
      <c r="Z712" s="98">
        <f t="shared" si="573"/>
        <v>0</v>
      </c>
      <c r="AA712" s="32"/>
      <c r="AB712" s="264">
        <v>-2</v>
      </c>
      <c r="AC712" s="264">
        <v>30</v>
      </c>
      <c r="AD712" s="264">
        <v>2</v>
      </c>
      <c r="AE712" s="264">
        <v>-5</v>
      </c>
      <c r="AF712" s="264">
        <v>0</v>
      </c>
      <c r="AG712" s="264">
        <v>4</v>
      </c>
    </row>
    <row r="713" spans="2:33" s="373" customFormat="1" ht="15" customHeight="1" x14ac:dyDescent="0.3">
      <c r="B713" s="199">
        <v>44535</v>
      </c>
      <c r="C713" s="456"/>
      <c r="D713" s="456"/>
      <c r="E713" s="456"/>
      <c r="F713" s="456"/>
      <c r="G713" s="456"/>
      <c r="H713" s="127">
        <v>337</v>
      </c>
      <c r="I713" s="69"/>
      <c r="J713" s="123">
        <v>900</v>
      </c>
      <c r="K713" s="124">
        <v>0.98684210526315785</v>
      </c>
      <c r="L713" s="123">
        <v>45</v>
      </c>
      <c r="M713" s="124">
        <v>0.9</v>
      </c>
      <c r="N713" s="125">
        <v>945</v>
      </c>
      <c r="O713" s="69"/>
      <c r="P713" s="69"/>
      <c r="Q713" s="127">
        <v>0</v>
      </c>
      <c r="R713" s="88">
        <f t="shared" si="569"/>
        <v>0</v>
      </c>
      <c r="S713" s="127">
        <v>0</v>
      </c>
      <c r="T713" s="88">
        <f t="shared" si="570"/>
        <v>0</v>
      </c>
      <c r="U713" s="97">
        <f t="shared" si="571"/>
        <v>0</v>
      </c>
      <c r="V713" s="127">
        <v>0</v>
      </c>
      <c r="W713" s="88">
        <f t="shared" si="572"/>
        <v>0</v>
      </c>
      <c r="X713" s="127">
        <v>0</v>
      </c>
      <c r="Y713" s="128"/>
      <c r="Z713" s="98">
        <f t="shared" si="573"/>
        <v>0</v>
      </c>
      <c r="AA713" s="32"/>
      <c r="AB713" s="264">
        <v>-5</v>
      </c>
      <c r="AC713" s="264">
        <v>23</v>
      </c>
      <c r="AD713" s="264">
        <v>-5</v>
      </c>
      <c r="AE713" s="264">
        <v>-7</v>
      </c>
      <c r="AF713" s="264">
        <v>-1</v>
      </c>
      <c r="AG713" s="264">
        <v>4</v>
      </c>
    </row>
    <row r="714" spans="2:33" s="373" customFormat="1" ht="15" customHeight="1" x14ac:dyDescent="0.3">
      <c r="B714" s="199">
        <v>44536</v>
      </c>
      <c r="C714" s="456"/>
      <c r="D714" s="456"/>
      <c r="E714" s="456"/>
      <c r="F714" s="456"/>
      <c r="G714" s="456"/>
      <c r="H714" s="127">
        <v>322</v>
      </c>
      <c r="I714" s="69"/>
      <c r="J714" s="123">
        <v>1504</v>
      </c>
      <c r="K714" s="124">
        <v>1.6491228070175439</v>
      </c>
      <c r="L714" s="123">
        <v>99</v>
      </c>
      <c r="M714" s="124">
        <v>1.98</v>
      </c>
      <c r="N714" s="125">
        <v>1603</v>
      </c>
      <c r="O714" s="69"/>
      <c r="P714" s="69"/>
      <c r="Q714" s="123">
        <v>374</v>
      </c>
      <c r="R714" s="84">
        <f t="shared" si="569"/>
        <v>0.59459459459459463</v>
      </c>
      <c r="S714" s="123">
        <v>128</v>
      </c>
      <c r="T714" s="84">
        <f t="shared" si="570"/>
        <v>1.1962616822429906</v>
      </c>
      <c r="U714" s="79">
        <f t="shared" si="571"/>
        <v>502</v>
      </c>
      <c r="V714" s="123">
        <v>3</v>
      </c>
      <c r="W714" s="84">
        <f t="shared" si="572"/>
        <v>3</v>
      </c>
      <c r="X714" s="123">
        <v>6</v>
      </c>
      <c r="Y714" s="273"/>
      <c r="Z714" s="114">
        <f t="shared" si="573"/>
        <v>9</v>
      </c>
      <c r="AA714" s="32"/>
      <c r="AB714" s="264">
        <v>7</v>
      </c>
      <c r="AC714" s="264">
        <v>44</v>
      </c>
      <c r="AD714" s="264">
        <v>14</v>
      </c>
      <c r="AE714" s="264">
        <v>-11</v>
      </c>
      <c r="AF714" s="264">
        <v>-12</v>
      </c>
      <c r="AG714" s="264">
        <v>6</v>
      </c>
    </row>
    <row r="715" spans="2:33" s="373" customFormat="1" ht="15" customHeight="1" x14ac:dyDescent="0.3">
      <c r="B715" s="199">
        <v>44537</v>
      </c>
      <c r="C715" s="453"/>
      <c r="D715" s="453"/>
      <c r="E715" s="453"/>
      <c r="F715" s="453"/>
      <c r="G715" s="453"/>
      <c r="H715" s="127">
        <v>251</v>
      </c>
      <c r="I715" s="69"/>
      <c r="J715" s="123">
        <v>1492</v>
      </c>
      <c r="K715" s="124">
        <v>1.6359649122807018</v>
      </c>
      <c r="L715" s="123">
        <v>121</v>
      </c>
      <c r="M715" s="124">
        <v>2.42</v>
      </c>
      <c r="N715" s="125">
        <v>1613</v>
      </c>
      <c r="O715" s="69"/>
      <c r="P715" s="69"/>
      <c r="Q715" s="123">
        <v>429</v>
      </c>
      <c r="R715" s="84">
        <f t="shared" ref="R715:R722" si="574">Q715/Q$68</f>
        <v>0.68203497615262321</v>
      </c>
      <c r="S715" s="123">
        <v>99</v>
      </c>
      <c r="T715" s="84">
        <f t="shared" ref="T715:T722" si="575">S715/S$68</f>
        <v>0.92523364485981308</v>
      </c>
      <c r="U715" s="79">
        <f t="shared" ref="U715:U722" si="576">Q715+S715</f>
        <v>528</v>
      </c>
      <c r="V715" s="123">
        <v>1</v>
      </c>
      <c r="W715" s="84">
        <f t="shared" ref="W715:W722" si="577">V715/$V$68</f>
        <v>1</v>
      </c>
      <c r="X715" s="123">
        <v>15</v>
      </c>
      <c r="Y715" s="273"/>
      <c r="Z715" s="114">
        <f t="shared" si="573"/>
        <v>16</v>
      </c>
      <c r="AA715" s="32"/>
      <c r="AB715" s="264">
        <v>12</v>
      </c>
      <c r="AC715" s="264">
        <v>46</v>
      </c>
      <c r="AD715" s="264">
        <v>1</v>
      </c>
      <c r="AE715" s="264">
        <v>-11</v>
      </c>
      <c r="AF715" s="264">
        <v>-11</v>
      </c>
      <c r="AG715" s="264">
        <v>4</v>
      </c>
    </row>
    <row r="716" spans="2:33" s="373" customFormat="1" ht="15" customHeight="1" x14ac:dyDescent="0.3">
      <c r="B716" s="199">
        <v>44538</v>
      </c>
      <c r="C716" s="456"/>
      <c r="D716" s="456"/>
      <c r="E716" s="456"/>
      <c r="F716" s="456"/>
      <c r="G716" s="456"/>
      <c r="H716" s="127">
        <v>286</v>
      </c>
      <c r="I716" s="69"/>
      <c r="J716" s="123">
        <v>911</v>
      </c>
      <c r="K716" s="124">
        <v>0.99890350877192979</v>
      </c>
      <c r="L716" s="123">
        <v>48</v>
      </c>
      <c r="M716" s="124">
        <v>0.96</v>
      </c>
      <c r="N716" s="125">
        <v>959</v>
      </c>
      <c r="O716" s="69"/>
      <c r="P716" s="69"/>
      <c r="Q716" s="127">
        <v>0</v>
      </c>
      <c r="R716" s="88">
        <f t="shared" si="574"/>
        <v>0</v>
      </c>
      <c r="S716" s="127">
        <v>0</v>
      </c>
      <c r="T716" s="88">
        <f t="shared" si="575"/>
        <v>0</v>
      </c>
      <c r="U716" s="97">
        <f t="shared" si="576"/>
        <v>0</v>
      </c>
      <c r="V716" s="127">
        <v>0</v>
      </c>
      <c r="W716" s="88">
        <f t="shared" si="577"/>
        <v>0</v>
      </c>
      <c r="X716" s="127">
        <v>0</v>
      </c>
      <c r="Y716" s="128"/>
      <c r="Z716" s="98">
        <f t="shared" si="573"/>
        <v>0</v>
      </c>
      <c r="AA716" s="32"/>
      <c r="AB716" s="264">
        <v>3</v>
      </c>
      <c r="AC716" s="264">
        <v>34</v>
      </c>
      <c r="AD716" s="264">
        <v>12</v>
      </c>
      <c r="AE716" s="264">
        <v>-36</v>
      </c>
      <c r="AF716" s="264">
        <v>-71</v>
      </c>
      <c r="AG716" s="264">
        <v>22</v>
      </c>
    </row>
    <row r="717" spans="2:33" s="373" customFormat="1" ht="15" customHeight="1" x14ac:dyDescent="0.3">
      <c r="B717" s="199">
        <v>44539</v>
      </c>
      <c r="C717" s="455"/>
      <c r="D717" s="455"/>
      <c r="E717" s="455"/>
      <c r="F717" s="455"/>
      <c r="G717" s="455"/>
      <c r="H717" s="127">
        <v>284</v>
      </c>
      <c r="I717" s="69"/>
      <c r="J717" s="123">
        <v>1493</v>
      </c>
      <c r="K717" s="124">
        <v>1.6370614035087718</v>
      </c>
      <c r="L717" s="123">
        <v>110</v>
      </c>
      <c r="M717" s="124">
        <v>2.2000000000000002</v>
      </c>
      <c r="N717" s="125">
        <v>1603</v>
      </c>
      <c r="O717" s="69"/>
      <c r="P717" s="69"/>
      <c r="Q717" s="123">
        <v>497</v>
      </c>
      <c r="R717" s="84">
        <f t="shared" si="574"/>
        <v>0.79014308426073132</v>
      </c>
      <c r="S717" s="123">
        <v>104</v>
      </c>
      <c r="T717" s="84">
        <f t="shared" si="575"/>
        <v>0.9719626168224299</v>
      </c>
      <c r="U717" s="79">
        <f t="shared" si="576"/>
        <v>601</v>
      </c>
      <c r="V717" s="123">
        <v>0</v>
      </c>
      <c r="W717" s="84">
        <f t="shared" si="577"/>
        <v>0</v>
      </c>
      <c r="X717" s="123">
        <v>56</v>
      </c>
      <c r="Y717" s="273"/>
      <c r="Z717" s="98">
        <f t="shared" si="573"/>
        <v>56</v>
      </c>
      <c r="AA717" s="32"/>
      <c r="AB717" s="264">
        <v>8</v>
      </c>
      <c r="AC717" s="264">
        <v>47</v>
      </c>
      <c r="AD717" s="264">
        <v>-1</v>
      </c>
      <c r="AE717" s="264">
        <v>-13</v>
      </c>
      <c r="AF717" s="264">
        <v>-10</v>
      </c>
      <c r="AG717" s="264">
        <v>5</v>
      </c>
    </row>
    <row r="718" spans="2:33" s="373" customFormat="1" ht="15" customHeight="1" x14ac:dyDescent="0.3">
      <c r="B718" s="199">
        <v>44540</v>
      </c>
      <c r="C718" s="457"/>
      <c r="D718" s="457"/>
      <c r="E718" s="457"/>
      <c r="F718" s="457"/>
      <c r="G718" s="457"/>
      <c r="H718" s="127">
        <v>346</v>
      </c>
      <c r="I718" s="69"/>
      <c r="J718" s="123">
        <v>1503</v>
      </c>
      <c r="K718" s="124">
        <v>1.6480263157894737</v>
      </c>
      <c r="L718" s="123">
        <v>117</v>
      </c>
      <c r="M718" s="124">
        <v>2.34</v>
      </c>
      <c r="N718" s="125">
        <v>1620</v>
      </c>
      <c r="O718" s="69"/>
      <c r="P718" s="69"/>
      <c r="Q718" s="123">
        <v>421</v>
      </c>
      <c r="R718" s="84">
        <f t="shared" si="574"/>
        <v>0.66931637519872811</v>
      </c>
      <c r="S718" s="123">
        <v>62</v>
      </c>
      <c r="T718" s="84">
        <f t="shared" si="575"/>
        <v>0.57943925233644855</v>
      </c>
      <c r="U718" s="79">
        <f t="shared" si="576"/>
        <v>483</v>
      </c>
      <c r="V718" s="123">
        <v>0</v>
      </c>
      <c r="W718" s="84">
        <f t="shared" si="577"/>
        <v>0</v>
      </c>
      <c r="X718" s="123">
        <v>21</v>
      </c>
      <c r="Y718" s="273"/>
      <c r="Z718" s="98">
        <f t="shared" si="573"/>
        <v>21</v>
      </c>
      <c r="AA718" s="32"/>
      <c r="AB718" s="264">
        <v>1</v>
      </c>
      <c r="AC718" s="264">
        <v>42</v>
      </c>
      <c r="AD718" s="264">
        <v>-5</v>
      </c>
      <c r="AE718" s="264">
        <v>-13</v>
      </c>
      <c r="AF718" s="264">
        <v>-10</v>
      </c>
      <c r="AG718" s="264">
        <v>6</v>
      </c>
    </row>
    <row r="719" spans="2:33" s="373" customFormat="1" ht="15" customHeight="1" x14ac:dyDescent="0.3">
      <c r="B719" s="199">
        <v>44541</v>
      </c>
      <c r="C719" s="457"/>
      <c r="D719" s="457"/>
      <c r="E719" s="457"/>
      <c r="F719" s="457"/>
      <c r="G719" s="457"/>
      <c r="H719" s="127">
        <v>312</v>
      </c>
      <c r="I719" s="69"/>
      <c r="J719" s="123">
        <v>919</v>
      </c>
      <c r="K719" s="124">
        <v>1.0076754385964912</v>
      </c>
      <c r="L719" s="123">
        <v>66</v>
      </c>
      <c r="M719" s="124">
        <v>1.32</v>
      </c>
      <c r="N719" s="125">
        <v>985</v>
      </c>
      <c r="O719" s="69"/>
      <c r="P719" s="69"/>
      <c r="Q719" s="127">
        <v>0</v>
      </c>
      <c r="R719" s="88">
        <f t="shared" si="574"/>
        <v>0</v>
      </c>
      <c r="S719" s="127">
        <v>0</v>
      </c>
      <c r="T719" s="88">
        <f t="shared" si="575"/>
        <v>0</v>
      </c>
      <c r="U719" s="97">
        <f t="shared" si="576"/>
        <v>0</v>
      </c>
      <c r="V719" s="127">
        <v>0</v>
      </c>
      <c r="W719" s="88">
        <f t="shared" si="577"/>
        <v>0</v>
      </c>
      <c r="X719" s="127">
        <v>0</v>
      </c>
      <c r="Y719" s="128"/>
      <c r="Z719" s="98">
        <f t="shared" si="573"/>
        <v>0</v>
      </c>
      <c r="AA719" s="32"/>
      <c r="AB719" s="264">
        <v>2</v>
      </c>
      <c r="AC719" s="264">
        <v>30</v>
      </c>
      <c r="AD719" s="264">
        <v>15</v>
      </c>
      <c r="AE719" s="264">
        <v>-1</v>
      </c>
      <c r="AF719" s="264">
        <v>5</v>
      </c>
      <c r="AG719" s="264">
        <v>2</v>
      </c>
    </row>
    <row r="720" spans="2:33" s="373" customFormat="1" ht="15" customHeight="1" x14ac:dyDescent="0.3">
      <c r="B720" s="199">
        <v>44542</v>
      </c>
      <c r="C720" s="457"/>
      <c r="D720" s="457"/>
      <c r="E720" s="457"/>
      <c r="F720" s="457"/>
      <c r="G720" s="457"/>
      <c r="H720" s="127">
        <v>335</v>
      </c>
      <c r="I720" s="69"/>
      <c r="J720" s="123">
        <v>901</v>
      </c>
      <c r="K720" s="124">
        <v>0.98793859649122806</v>
      </c>
      <c r="L720" s="123">
        <v>45</v>
      </c>
      <c r="M720" s="124">
        <v>0.9</v>
      </c>
      <c r="N720" s="125">
        <v>946</v>
      </c>
      <c r="O720" s="69"/>
      <c r="P720" s="69"/>
      <c r="Q720" s="127">
        <v>0</v>
      </c>
      <c r="R720" s="88">
        <f t="shared" si="574"/>
        <v>0</v>
      </c>
      <c r="S720" s="127">
        <v>0</v>
      </c>
      <c r="T720" s="88">
        <f t="shared" si="575"/>
        <v>0</v>
      </c>
      <c r="U720" s="97">
        <f t="shared" si="576"/>
        <v>0</v>
      </c>
      <c r="V720" s="127">
        <v>0</v>
      </c>
      <c r="W720" s="88">
        <f t="shared" si="577"/>
        <v>0</v>
      </c>
      <c r="X720" s="127">
        <v>0</v>
      </c>
      <c r="Y720" s="128"/>
      <c r="Z720" s="98">
        <f t="shared" si="573"/>
        <v>0</v>
      </c>
      <c r="AA720" s="32"/>
      <c r="AB720" s="264">
        <v>-1</v>
      </c>
      <c r="AC720" s="264">
        <v>24</v>
      </c>
      <c r="AD720" s="264">
        <v>8</v>
      </c>
      <c r="AE720" s="264">
        <v>-6</v>
      </c>
      <c r="AF720" s="264">
        <v>5</v>
      </c>
      <c r="AG720" s="264">
        <v>3</v>
      </c>
    </row>
    <row r="721" spans="2:33" s="373" customFormat="1" ht="15" customHeight="1" x14ac:dyDescent="0.3">
      <c r="B721" s="199">
        <v>44543</v>
      </c>
      <c r="C721" s="457"/>
      <c r="D721" s="457"/>
      <c r="E721" s="457"/>
      <c r="F721" s="457"/>
      <c r="G721" s="457"/>
      <c r="H721" s="127">
        <v>327</v>
      </c>
      <c r="I721" s="69"/>
      <c r="J721" s="123">
        <v>1496</v>
      </c>
      <c r="K721" s="124">
        <v>1.6403508771929824</v>
      </c>
      <c r="L721" s="123">
        <v>96</v>
      </c>
      <c r="M721" s="124">
        <v>1.92</v>
      </c>
      <c r="N721" s="125">
        <v>1592</v>
      </c>
      <c r="O721" s="69"/>
      <c r="P721" s="69"/>
      <c r="Q721" s="123">
        <v>579</v>
      </c>
      <c r="R721" s="84">
        <f t="shared" si="574"/>
        <v>0.92050874403815586</v>
      </c>
      <c r="S721" s="123">
        <v>81</v>
      </c>
      <c r="T721" s="84">
        <f t="shared" si="575"/>
        <v>0.7570093457943925</v>
      </c>
      <c r="U721" s="79">
        <f t="shared" si="576"/>
        <v>660</v>
      </c>
      <c r="V721" s="123">
        <v>0</v>
      </c>
      <c r="W721" s="84">
        <f t="shared" si="577"/>
        <v>0</v>
      </c>
      <c r="X721" s="123">
        <v>17</v>
      </c>
      <c r="Y721" s="273"/>
      <c r="Z721" s="98">
        <f t="shared" si="573"/>
        <v>17</v>
      </c>
      <c r="AA721" s="32"/>
      <c r="AB721" s="264">
        <v>5</v>
      </c>
      <c r="AC721" s="264">
        <v>43</v>
      </c>
      <c r="AD721" s="264">
        <v>1</v>
      </c>
      <c r="AE721" s="264">
        <v>-14</v>
      </c>
      <c r="AF721" s="264">
        <v>-8</v>
      </c>
      <c r="AG721" s="264">
        <v>5</v>
      </c>
    </row>
    <row r="722" spans="2:33" s="373" customFormat="1" ht="15" customHeight="1" x14ac:dyDescent="0.3">
      <c r="B722" s="199">
        <v>44544</v>
      </c>
      <c r="C722" s="457"/>
      <c r="D722" s="457"/>
      <c r="E722" s="457"/>
      <c r="F722" s="457"/>
      <c r="G722" s="457"/>
      <c r="H722" s="127">
        <v>269</v>
      </c>
      <c r="I722" s="69"/>
      <c r="J722" s="123">
        <v>1500</v>
      </c>
      <c r="K722" s="124">
        <v>1.6447368421052631</v>
      </c>
      <c r="L722" s="123">
        <v>114</v>
      </c>
      <c r="M722" s="124">
        <v>2.2799999999999998</v>
      </c>
      <c r="N722" s="125">
        <v>1614</v>
      </c>
      <c r="O722" s="69"/>
      <c r="P722" s="69"/>
      <c r="Q722" s="123">
        <v>606</v>
      </c>
      <c r="R722" s="84">
        <f t="shared" si="574"/>
        <v>0.9634340222575517</v>
      </c>
      <c r="S722" s="123">
        <v>96</v>
      </c>
      <c r="T722" s="84">
        <f t="shared" si="575"/>
        <v>0.89719626168224298</v>
      </c>
      <c r="U722" s="79">
        <f t="shared" si="576"/>
        <v>702</v>
      </c>
      <c r="V722" s="123">
        <v>0</v>
      </c>
      <c r="W722" s="84">
        <f t="shared" si="577"/>
        <v>0</v>
      </c>
      <c r="X722" s="123">
        <v>13</v>
      </c>
      <c r="Y722" s="273"/>
      <c r="Z722" s="98">
        <f t="shared" si="573"/>
        <v>13</v>
      </c>
      <c r="AA722" s="32"/>
      <c r="AB722" s="264">
        <v>8</v>
      </c>
      <c r="AC722" s="264">
        <v>45</v>
      </c>
      <c r="AD722" s="264">
        <v>3</v>
      </c>
      <c r="AE722" s="264">
        <v>-11</v>
      </c>
      <c r="AF722" s="264">
        <v>-8</v>
      </c>
      <c r="AG722" s="264">
        <v>5</v>
      </c>
    </row>
    <row r="723" spans="2:33" s="373" customFormat="1" ht="15" customHeight="1" x14ac:dyDescent="0.3">
      <c r="B723" s="199">
        <v>44545</v>
      </c>
      <c r="C723" s="457"/>
      <c r="D723" s="457"/>
      <c r="E723" s="457"/>
      <c r="F723" s="457"/>
      <c r="G723" s="457"/>
      <c r="H723" s="127">
        <v>300</v>
      </c>
      <c r="I723" s="69"/>
      <c r="J723" s="123">
        <v>1501</v>
      </c>
      <c r="K723" s="124">
        <v>1.6458333333333333</v>
      </c>
      <c r="L723" s="123">
        <v>115</v>
      </c>
      <c r="M723" s="124">
        <v>2.2999999999999998</v>
      </c>
      <c r="N723" s="125">
        <v>1616</v>
      </c>
      <c r="O723" s="69"/>
      <c r="P723" s="69"/>
      <c r="Q723" s="123">
        <v>673</v>
      </c>
      <c r="R723" s="84">
        <f t="shared" ref="R723:R730" si="578">Q723/Q$68</f>
        <v>1.0699523052464228</v>
      </c>
      <c r="S723" s="123">
        <v>101</v>
      </c>
      <c r="T723" s="84">
        <f t="shared" ref="T723:T730" si="579">S723/S$68</f>
        <v>0.94392523364485981</v>
      </c>
      <c r="U723" s="79">
        <f t="shared" ref="U723:U730" si="580">Q723+S723</f>
        <v>774</v>
      </c>
      <c r="V723" s="123">
        <v>104</v>
      </c>
      <c r="W723" s="84">
        <f t="shared" ref="W723:W730" si="581">V723/$V$68</f>
        <v>104</v>
      </c>
      <c r="X723" s="123">
        <v>8</v>
      </c>
      <c r="Y723" s="273"/>
      <c r="Z723" s="98">
        <f t="shared" ref="Z723:Z730" si="582">V723+X723</f>
        <v>112</v>
      </c>
      <c r="AA723" s="32"/>
      <c r="AB723" s="264">
        <v>11</v>
      </c>
      <c r="AC723" s="264">
        <v>45</v>
      </c>
      <c r="AD723" s="264">
        <v>11</v>
      </c>
      <c r="AE723" s="264">
        <v>-8</v>
      </c>
      <c r="AF723" s="264">
        <v>-7</v>
      </c>
      <c r="AG723" s="264">
        <v>4</v>
      </c>
    </row>
    <row r="724" spans="2:33" s="373" customFormat="1" ht="15" customHeight="1" x14ac:dyDescent="0.3">
      <c r="B724" s="199">
        <v>44546</v>
      </c>
      <c r="C724" s="458"/>
      <c r="D724" s="458"/>
      <c r="E724" s="458"/>
      <c r="F724" s="458"/>
      <c r="G724" s="458"/>
      <c r="H724" s="127">
        <v>318</v>
      </c>
      <c r="I724" s="69"/>
      <c r="J724" s="123">
        <v>1496</v>
      </c>
      <c r="K724" s="124">
        <v>1.6403508771929824</v>
      </c>
      <c r="L724" s="123">
        <v>112</v>
      </c>
      <c r="M724" s="124">
        <v>2.2400000000000002</v>
      </c>
      <c r="N724" s="125">
        <v>1608</v>
      </c>
      <c r="O724" s="69"/>
      <c r="P724" s="69"/>
      <c r="Q724" s="123">
        <v>652</v>
      </c>
      <c r="R724" s="84">
        <f t="shared" si="578"/>
        <v>1.0365659777424483</v>
      </c>
      <c r="S724" s="123">
        <v>160</v>
      </c>
      <c r="T724" s="84">
        <f t="shared" si="579"/>
        <v>1.4953271028037383</v>
      </c>
      <c r="U724" s="79">
        <f t="shared" si="580"/>
        <v>812</v>
      </c>
      <c r="V724" s="123">
        <v>1</v>
      </c>
      <c r="W724" s="84">
        <f t="shared" si="581"/>
        <v>1</v>
      </c>
      <c r="X724" s="123">
        <v>4</v>
      </c>
      <c r="Y724" s="273"/>
      <c r="Z724" s="98">
        <f t="shared" si="582"/>
        <v>5</v>
      </c>
      <c r="AA724" s="32"/>
      <c r="AB724" s="264">
        <v>15</v>
      </c>
      <c r="AC724" s="264">
        <v>51</v>
      </c>
      <c r="AD724" s="264">
        <v>13</v>
      </c>
      <c r="AE724" s="264">
        <v>-8</v>
      </c>
      <c r="AF724" s="264">
        <v>-8</v>
      </c>
      <c r="AG724" s="264">
        <v>4</v>
      </c>
    </row>
    <row r="725" spans="2:33" s="373" customFormat="1" ht="15" customHeight="1" x14ac:dyDescent="0.3">
      <c r="B725" s="199">
        <v>44547</v>
      </c>
      <c r="C725" s="458"/>
      <c r="D725" s="458"/>
      <c r="E725" s="458"/>
      <c r="F725" s="458"/>
      <c r="G725" s="458"/>
      <c r="H725" s="127">
        <v>380</v>
      </c>
      <c r="I725" s="69"/>
      <c r="J725" s="123">
        <v>1497</v>
      </c>
      <c r="K725" s="124">
        <v>1.6414473684210527</v>
      </c>
      <c r="L725" s="123">
        <v>114</v>
      </c>
      <c r="M725" s="124">
        <v>2.2799999999999998</v>
      </c>
      <c r="N725" s="125">
        <v>1611</v>
      </c>
      <c r="O725" s="69"/>
      <c r="P725" s="69"/>
      <c r="Q725" s="123">
        <v>620</v>
      </c>
      <c r="R725" s="84">
        <f t="shared" si="578"/>
        <v>0.98569157392686801</v>
      </c>
      <c r="S725" s="123">
        <v>244</v>
      </c>
      <c r="T725" s="84">
        <f t="shared" si="579"/>
        <v>2.2803738317757007</v>
      </c>
      <c r="U725" s="79">
        <f t="shared" si="580"/>
        <v>864</v>
      </c>
      <c r="V725" s="123">
        <v>0</v>
      </c>
      <c r="W725" s="84">
        <f t="shared" si="581"/>
        <v>0</v>
      </c>
      <c r="X725" s="123">
        <v>8</v>
      </c>
      <c r="Y725" s="273"/>
      <c r="Z725" s="98">
        <f t="shared" si="582"/>
        <v>8</v>
      </c>
      <c r="AA725" s="32"/>
      <c r="AB725" s="264">
        <v>8</v>
      </c>
      <c r="AC725" s="264">
        <v>47</v>
      </c>
      <c r="AD725" s="264">
        <v>8</v>
      </c>
      <c r="AE725" s="264">
        <v>-8</v>
      </c>
      <c r="AF725" s="264">
        <v>-8</v>
      </c>
      <c r="AG725" s="264">
        <v>4</v>
      </c>
    </row>
    <row r="726" spans="2:33" s="373" customFormat="1" ht="15" customHeight="1" x14ac:dyDescent="0.3">
      <c r="B726" s="199">
        <v>44548</v>
      </c>
      <c r="C726" s="458"/>
      <c r="D726" s="458"/>
      <c r="E726" s="458"/>
      <c r="F726" s="458"/>
      <c r="G726" s="458"/>
      <c r="H726" s="127">
        <v>377</v>
      </c>
      <c r="I726" s="69"/>
      <c r="J726" s="123">
        <v>921</v>
      </c>
      <c r="K726" s="124">
        <v>1.0098684210526316</v>
      </c>
      <c r="L726" s="123">
        <v>65</v>
      </c>
      <c r="M726" s="124">
        <v>1.3</v>
      </c>
      <c r="N726" s="125">
        <v>986</v>
      </c>
      <c r="O726" s="69"/>
      <c r="P726" s="69"/>
      <c r="Q726" s="127">
        <v>0</v>
      </c>
      <c r="R726" s="88">
        <f t="shared" si="578"/>
        <v>0</v>
      </c>
      <c r="S726" s="127">
        <v>0</v>
      </c>
      <c r="T726" s="88">
        <f t="shared" si="579"/>
        <v>0</v>
      </c>
      <c r="U726" s="97">
        <f t="shared" si="580"/>
        <v>0</v>
      </c>
      <c r="V726" s="127">
        <v>0</v>
      </c>
      <c r="W726" s="88">
        <f t="shared" si="581"/>
        <v>0</v>
      </c>
      <c r="X726" s="127">
        <v>0</v>
      </c>
      <c r="Y726" s="128"/>
      <c r="Z726" s="98">
        <f t="shared" si="582"/>
        <v>0</v>
      </c>
      <c r="AA726" s="32"/>
      <c r="AB726" s="264">
        <v>7</v>
      </c>
      <c r="AC726" s="264">
        <v>38</v>
      </c>
      <c r="AD726" s="264">
        <v>16</v>
      </c>
      <c r="AE726" s="264">
        <v>6</v>
      </c>
      <c r="AF726" s="264">
        <v>6</v>
      </c>
      <c r="AG726" s="264">
        <v>1</v>
      </c>
    </row>
    <row r="727" spans="2:33" s="373" customFormat="1" ht="15" customHeight="1" x14ac:dyDescent="0.3">
      <c r="B727" s="199">
        <v>44549</v>
      </c>
      <c r="C727" s="458"/>
      <c r="D727" s="458"/>
      <c r="E727" s="458"/>
      <c r="F727" s="458"/>
      <c r="G727" s="458"/>
      <c r="H727" s="127">
        <v>378</v>
      </c>
      <c r="I727" s="69"/>
      <c r="J727" s="123">
        <v>900</v>
      </c>
      <c r="K727" s="124">
        <v>0.98684210526315785</v>
      </c>
      <c r="L727" s="123">
        <v>52</v>
      </c>
      <c r="M727" s="124">
        <v>1.04</v>
      </c>
      <c r="N727" s="125">
        <v>952</v>
      </c>
      <c r="O727" s="69"/>
      <c r="P727" s="69"/>
      <c r="Q727" s="127">
        <v>0</v>
      </c>
      <c r="R727" s="88">
        <f t="shared" si="578"/>
        <v>0</v>
      </c>
      <c r="S727" s="127">
        <v>0</v>
      </c>
      <c r="T727" s="88">
        <f t="shared" si="579"/>
        <v>0</v>
      </c>
      <c r="U727" s="97">
        <f t="shared" si="580"/>
        <v>0</v>
      </c>
      <c r="V727" s="127">
        <v>0</v>
      </c>
      <c r="W727" s="88">
        <f t="shared" si="581"/>
        <v>0</v>
      </c>
      <c r="X727" s="127">
        <v>0</v>
      </c>
      <c r="Y727" s="128"/>
      <c r="Z727" s="98">
        <f t="shared" si="582"/>
        <v>0</v>
      </c>
      <c r="AA727" s="32"/>
      <c r="AB727" s="264">
        <v>6</v>
      </c>
      <c r="AC727" s="264">
        <v>32</v>
      </c>
      <c r="AD727" s="264">
        <v>-1</v>
      </c>
      <c r="AE727" s="264">
        <v>-3</v>
      </c>
      <c r="AF727" s="264">
        <v>7</v>
      </c>
      <c r="AG727" s="264">
        <v>2</v>
      </c>
    </row>
    <row r="728" spans="2:33" s="373" customFormat="1" ht="15" customHeight="1" x14ac:dyDescent="0.3">
      <c r="B728" s="199">
        <v>44550</v>
      </c>
      <c r="C728" s="458"/>
      <c r="D728" s="458"/>
      <c r="E728" s="458"/>
      <c r="F728" s="458"/>
      <c r="G728" s="458"/>
      <c r="H728" s="127">
        <v>365</v>
      </c>
      <c r="I728" s="69"/>
      <c r="J728" s="123">
        <v>1499</v>
      </c>
      <c r="K728" s="124">
        <v>1.6436403508771931</v>
      </c>
      <c r="L728" s="123">
        <v>95</v>
      </c>
      <c r="M728" s="124">
        <v>1.9</v>
      </c>
      <c r="N728" s="125">
        <v>1594</v>
      </c>
      <c r="O728" s="69"/>
      <c r="P728" s="69"/>
      <c r="Q728" s="123">
        <v>761</v>
      </c>
      <c r="R728" s="84">
        <f t="shared" si="578"/>
        <v>1.2098569157392687</v>
      </c>
      <c r="S728" s="123">
        <v>204</v>
      </c>
      <c r="T728" s="84">
        <f t="shared" si="579"/>
        <v>1.9065420560747663</v>
      </c>
      <c r="U728" s="79">
        <f t="shared" si="580"/>
        <v>965</v>
      </c>
      <c r="V728" s="123">
        <v>0</v>
      </c>
      <c r="W728" s="84">
        <f t="shared" si="581"/>
        <v>0</v>
      </c>
      <c r="X728" s="123">
        <v>13</v>
      </c>
      <c r="Y728" s="273"/>
      <c r="Z728" s="98">
        <f t="shared" si="582"/>
        <v>13</v>
      </c>
      <c r="AA728" s="32"/>
      <c r="AB728" s="264">
        <v>12</v>
      </c>
      <c r="AC728" s="264">
        <v>52</v>
      </c>
      <c r="AD728" s="264">
        <v>-18</v>
      </c>
      <c r="AE728" s="264">
        <v>-18</v>
      </c>
      <c r="AF728" s="264">
        <v>-19</v>
      </c>
      <c r="AG728" s="264">
        <v>8</v>
      </c>
    </row>
    <row r="729" spans="2:33" s="373" customFormat="1" ht="15" customHeight="1" x14ac:dyDescent="0.3">
      <c r="B729" s="199">
        <v>44551</v>
      </c>
      <c r="C729" s="457"/>
      <c r="D729" s="457"/>
      <c r="E729" s="457"/>
      <c r="F729" s="457"/>
      <c r="G729" s="457"/>
      <c r="H729" s="127">
        <v>318</v>
      </c>
      <c r="I729" s="69"/>
      <c r="J729" s="123">
        <v>1499</v>
      </c>
      <c r="K729" s="124">
        <v>1.6436403508771931</v>
      </c>
      <c r="L729" s="123">
        <v>120</v>
      </c>
      <c r="M729" s="124">
        <v>2.4</v>
      </c>
      <c r="N729" s="125">
        <v>1619</v>
      </c>
      <c r="O729" s="69"/>
      <c r="P729" s="69"/>
      <c r="Q729" s="123">
        <v>773</v>
      </c>
      <c r="R729" s="84">
        <f t="shared" si="578"/>
        <v>1.2289348171701113</v>
      </c>
      <c r="S729" s="123">
        <v>127</v>
      </c>
      <c r="T729" s="84">
        <f t="shared" si="579"/>
        <v>1.1869158878504673</v>
      </c>
      <c r="U729" s="79">
        <f t="shared" si="580"/>
        <v>900</v>
      </c>
      <c r="V729" s="123">
        <v>0</v>
      </c>
      <c r="W729" s="84">
        <f t="shared" si="581"/>
        <v>0</v>
      </c>
      <c r="X729" s="123">
        <v>10</v>
      </c>
      <c r="Y729" s="273"/>
      <c r="Z729" s="98">
        <f t="shared" si="582"/>
        <v>10</v>
      </c>
      <c r="AA729" s="32"/>
      <c r="AB729" s="264">
        <v>21</v>
      </c>
      <c r="AC729" s="264">
        <v>66</v>
      </c>
      <c r="AD729" s="264">
        <v>-5</v>
      </c>
      <c r="AE729" s="264">
        <v>-11</v>
      </c>
      <c r="AF729" s="264">
        <v>-19</v>
      </c>
      <c r="AG729" s="264">
        <v>6</v>
      </c>
    </row>
    <row r="730" spans="2:33" s="373" customFormat="1" ht="15" customHeight="1" x14ac:dyDescent="0.3">
      <c r="B730" s="199">
        <v>44552</v>
      </c>
      <c r="C730" s="458"/>
      <c r="D730" s="458"/>
      <c r="E730" s="458"/>
      <c r="F730" s="458"/>
      <c r="G730" s="458"/>
      <c r="H730" s="127">
        <v>355</v>
      </c>
      <c r="I730" s="69"/>
      <c r="J730" s="123">
        <v>1497</v>
      </c>
      <c r="K730" s="124">
        <v>1.6414473684210527</v>
      </c>
      <c r="L730" s="123">
        <v>112</v>
      </c>
      <c r="M730" s="124">
        <v>2.2400000000000002</v>
      </c>
      <c r="N730" s="125">
        <v>1609</v>
      </c>
      <c r="O730" s="69"/>
      <c r="P730" s="69"/>
      <c r="Q730" s="123">
        <v>565</v>
      </c>
      <c r="R730" s="84">
        <f t="shared" si="578"/>
        <v>0.89825119236883944</v>
      </c>
      <c r="S730" s="123">
        <v>194</v>
      </c>
      <c r="T730" s="84">
        <f t="shared" si="579"/>
        <v>1.8130841121495327</v>
      </c>
      <c r="U730" s="79">
        <f t="shared" si="580"/>
        <v>759</v>
      </c>
      <c r="V730" s="123">
        <v>1</v>
      </c>
      <c r="W730" s="84">
        <f t="shared" si="581"/>
        <v>1</v>
      </c>
      <c r="X730" s="123">
        <v>26</v>
      </c>
      <c r="Y730" s="273"/>
      <c r="Z730" s="98">
        <f t="shared" si="582"/>
        <v>27</v>
      </c>
      <c r="AA730" s="32"/>
      <c r="AB730" s="264">
        <v>26</v>
      </c>
      <c r="AC730" s="264">
        <v>79</v>
      </c>
      <c r="AD730" s="264">
        <v>9</v>
      </c>
      <c r="AE730" s="264">
        <v>-8</v>
      </c>
      <c r="AF730" s="264">
        <v>-21</v>
      </c>
      <c r="AG730" s="264">
        <v>5</v>
      </c>
    </row>
    <row r="731" spans="2:33" s="373" customFormat="1" ht="15" customHeight="1" x14ac:dyDescent="0.3">
      <c r="B731" s="199">
        <v>44553</v>
      </c>
      <c r="C731" s="459"/>
      <c r="D731" s="459"/>
      <c r="E731" s="459"/>
      <c r="F731" s="459"/>
      <c r="G731" s="459"/>
      <c r="H731" s="127">
        <v>353</v>
      </c>
      <c r="I731" s="69"/>
      <c r="J731" s="123">
        <v>1494</v>
      </c>
      <c r="K731" s="124">
        <v>1.638157894736842</v>
      </c>
      <c r="L731" s="123">
        <v>96</v>
      </c>
      <c r="M731" s="124">
        <v>1.92</v>
      </c>
      <c r="N731" s="125">
        <v>1590</v>
      </c>
      <c r="O731" s="69"/>
      <c r="P731" s="69"/>
      <c r="Q731" s="123">
        <v>839</v>
      </c>
      <c r="R731" s="84">
        <f t="shared" ref="R731:R735" si="583">Q731/Q$68</f>
        <v>1.3338632750397457</v>
      </c>
      <c r="S731" s="123">
        <v>203</v>
      </c>
      <c r="T731" s="84">
        <f t="shared" ref="T731:T735" si="584">S731/S$68</f>
        <v>1.8971962616822431</v>
      </c>
      <c r="U731" s="79">
        <f t="shared" ref="U731:U735" si="585">Q731+S731</f>
        <v>1042</v>
      </c>
      <c r="V731" s="123">
        <v>1</v>
      </c>
      <c r="W731" s="84">
        <f t="shared" ref="W731:W735" si="586">V731/$V$68</f>
        <v>1</v>
      </c>
      <c r="X731" s="123">
        <v>18</v>
      </c>
      <c r="Y731" s="273"/>
      <c r="Z731" s="98">
        <f t="shared" ref="Z731:Z735" si="587">V731+X731</f>
        <v>19</v>
      </c>
      <c r="AA731" s="32"/>
      <c r="AB731" s="264">
        <v>34</v>
      </c>
      <c r="AC731" s="264">
        <v>101</v>
      </c>
      <c r="AD731" s="264">
        <v>18</v>
      </c>
      <c r="AE731" s="264">
        <v>-8</v>
      </c>
      <c r="AF731" s="264">
        <v>-29</v>
      </c>
      <c r="AG731" s="264">
        <v>6</v>
      </c>
    </row>
    <row r="732" spans="2:33" s="373" customFormat="1" ht="15" customHeight="1" x14ac:dyDescent="0.3">
      <c r="B732" s="199">
        <v>44554</v>
      </c>
      <c r="C732" s="459"/>
      <c r="D732" s="459"/>
      <c r="E732" s="459"/>
      <c r="F732" s="459"/>
      <c r="G732" s="459"/>
      <c r="H732" s="127">
        <v>312</v>
      </c>
      <c r="I732" s="69"/>
      <c r="J732" s="123">
        <v>1356</v>
      </c>
      <c r="K732" s="124">
        <v>1.486842105263158</v>
      </c>
      <c r="L732" s="123">
        <v>35</v>
      </c>
      <c r="M732" s="124">
        <v>0.7</v>
      </c>
      <c r="N732" s="125">
        <v>1391</v>
      </c>
      <c r="O732" s="69"/>
      <c r="P732" s="69"/>
      <c r="Q732" s="123">
        <v>184</v>
      </c>
      <c r="R732" s="84">
        <f t="shared" si="583"/>
        <v>0.29252782193958665</v>
      </c>
      <c r="S732" s="123">
        <v>54</v>
      </c>
      <c r="T732" s="84">
        <f t="shared" si="584"/>
        <v>0.50467289719626163</v>
      </c>
      <c r="U732" s="79">
        <f t="shared" si="585"/>
        <v>238</v>
      </c>
      <c r="V732" s="123">
        <v>0</v>
      </c>
      <c r="W732" s="84">
        <f t="shared" si="586"/>
        <v>0</v>
      </c>
      <c r="X732" s="123">
        <v>1</v>
      </c>
      <c r="Y732" s="273"/>
      <c r="Z732" s="98">
        <f t="shared" si="587"/>
        <v>1</v>
      </c>
      <c r="AA732" s="32"/>
      <c r="AB732" s="264">
        <v>-13</v>
      </c>
      <c r="AC732" s="264">
        <v>62</v>
      </c>
      <c r="AD732" s="264">
        <v>-18</v>
      </c>
      <c r="AE732" s="264">
        <v>-39</v>
      </c>
      <c r="AF732" s="264">
        <v>-65</v>
      </c>
      <c r="AG732" s="264">
        <v>15</v>
      </c>
    </row>
    <row r="733" spans="2:33" s="373" customFormat="1" ht="15" customHeight="1" x14ac:dyDescent="0.3">
      <c r="B733" s="199">
        <v>44555</v>
      </c>
      <c r="C733" s="459"/>
      <c r="D733" s="459"/>
      <c r="E733" s="459"/>
      <c r="F733" s="459"/>
      <c r="G733" s="459"/>
      <c r="H733" s="127">
        <v>237</v>
      </c>
      <c r="I733" s="69"/>
      <c r="J733" s="123">
        <v>803</v>
      </c>
      <c r="K733" s="124">
        <v>0.88048245614035092</v>
      </c>
      <c r="L733" s="123">
        <v>2</v>
      </c>
      <c r="M733" s="124">
        <v>0.04</v>
      </c>
      <c r="N733" s="125">
        <v>805</v>
      </c>
      <c r="O733" s="69"/>
      <c r="P733" s="69"/>
      <c r="Q733" s="127">
        <v>0</v>
      </c>
      <c r="R733" s="88">
        <f t="shared" si="583"/>
        <v>0</v>
      </c>
      <c r="S733" s="127">
        <v>0</v>
      </c>
      <c r="T733" s="88">
        <f t="shared" si="584"/>
        <v>0</v>
      </c>
      <c r="U733" s="97">
        <f t="shared" si="585"/>
        <v>0</v>
      </c>
      <c r="V733" s="127">
        <v>0</v>
      </c>
      <c r="W733" s="88">
        <f t="shared" si="586"/>
        <v>0</v>
      </c>
      <c r="X733" s="127">
        <v>0</v>
      </c>
      <c r="Y733" s="128"/>
      <c r="Z733" s="98">
        <f t="shared" si="587"/>
        <v>0</v>
      </c>
      <c r="AA733" s="32"/>
      <c r="AB733" s="264">
        <v>-73</v>
      </c>
      <c r="AC733" s="264">
        <v>-78</v>
      </c>
      <c r="AD733" s="264">
        <v>-34</v>
      </c>
      <c r="AE733" s="264">
        <v>-55</v>
      </c>
      <c r="AF733" s="264">
        <v>-67</v>
      </c>
      <c r="AG733" s="264">
        <v>11</v>
      </c>
    </row>
    <row r="734" spans="2:33" s="373" customFormat="1" ht="15" customHeight="1" x14ac:dyDescent="0.3">
      <c r="B734" s="199">
        <v>44556</v>
      </c>
      <c r="C734" s="459"/>
      <c r="D734" s="459"/>
      <c r="E734" s="459"/>
      <c r="F734" s="459"/>
      <c r="G734" s="459"/>
      <c r="H734" s="127">
        <v>347</v>
      </c>
      <c r="I734" s="69"/>
      <c r="J734" s="123">
        <v>904</v>
      </c>
      <c r="K734" s="124">
        <v>0.99122807017543857</v>
      </c>
      <c r="L734" s="123">
        <v>28</v>
      </c>
      <c r="M734" s="124">
        <v>0.56000000000000005</v>
      </c>
      <c r="N734" s="125">
        <v>932</v>
      </c>
      <c r="O734" s="69"/>
      <c r="P734" s="69"/>
      <c r="Q734" s="127">
        <v>0</v>
      </c>
      <c r="R734" s="88">
        <f t="shared" si="583"/>
        <v>0</v>
      </c>
      <c r="S734" s="127">
        <v>0</v>
      </c>
      <c r="T734" s="88">
        <f t="shared" si="584"/>
        <v>0</v>
      </c>
      <c r="U734" s="97">
        <f t="shared" si="585"/>
        <v>0</v>
      </c>
      <c r="V734" s="127">
        <v>0</v>
      </c>
      <c r="W734" s="88">
        <f t="shared" si="586"/>
        <v>0</v>
      </c>
      <c r="X734" s="127">
        <v>0</v>
      </c>
      <c r="Y734" s="128"/>
      <c r="Z734" s="98">
        <f t="shared" si="587"/>
        <v>0</v>
      </c>
      <c r="AA734" s="32"/>
      <c r="AB734" s="264">
        <v>-34</v>
      </c>
      <c r="AC734" s="264">
        <v>1</v>
      </c>
      <c r="AD734" s="264">
        <v>-49</v>
      </c>
      <c r="AE734" s="264">
        <v>-31</v>
      </c>
      <c r="AF734" s="264">
        <v>-15</v>
      </c>
      <c r="AG734" s="264">
        <v>9</v>
      </c>
    </row>
    <row r="735" spans="2:33" s="373" customFormat="1" ht="15" customHeight="1" x14ac:dyDescent="0.3">
      <c r="B735" s="199">
        <v>44557</v>
      </c>
      <c r="C735" s="459"/>
      <c r="D735" s="459"/>
      <c r="E735" s="459"/>
      <c r="F735" s="459"/>
      <c r="G735" s="459"/>
      <c r="H735" s="127">
        <v>355</v>
      </c>
      <c r="I735" s="69"/>
      <c r="J735" s="123">
        <v>1489</v>
      </c>
      <c r="K735" s="124">
        <v>1.6326754385964912</v>
      </c>
      <c r="L735" s="123">
        <v>92</v>
      </c>
      <c r="M735" s="124">
        <v>1.84</v>
      </c>
      <c r="N735" s="125">
        <v>1581</v>
      </c>
      <c r="O735" s="69"/>
      <c r="P735" s="69"/>
      <c r="Q735" s="123">
        <v>724</v>
      </c>
      <c r="R735" s="84">
        <f t="shared" si="583"/>
        <v>1.151033386327504</v>
      </c>
      <c r="S735" s="123">
        <v>189</v>
      </c>
      <c r="T735" s="84">
        <f t="shared" si="584"/>
        <v>1.766355140186916</v>
      </c>
      <c r="U735" s="79">
        <f t="shared" si="585"/>
        <v>913</v>
      </c>
      <c r="V735" s="123">
        <v>0</v>
      </c>
      <c r="W735" s="84">
        <f t="shared" si="586"/>
        <v>0</v>
      </c>
      <c r="X735" s="123">
        <v>15</v>
      </c>
      <c r="Y735" s="273"/>
      <c r="Z735" s="98">
        <f t="shared" si="587"/>
        <v>15</v>
      </c>
      <c r="AA735" s="32"/>
      <c r="AB735" s="264">
        <v>6</v>
      </c>
      <c r="AC735" s="264">
        <v>52</v>
      </c>
      <c r="AD735" s="264">
        <v>16</v>
      </c>
      <c r="AE735" s="264">
        <v>-26</v>
      </c>
      <c r="AF735" s="264">
        <v>-43</v>
      </c>
      <c r="AG735" s="264">
        <v>15</v>
      </c>
    </row>
    <row r="736" spans="2:33" s="373" customFormat="1" ht="15" customHeight="1" x14ac:dyDescent="0.3">
      <c r="B736" s="199">
        <v>44558</v>
      </c>
      <c r="C736" s="459"/>
      <c r="D736" s="459"/>
      <c r="E736" s="459"/>
      <c r="F736" s="459"/>
      <c r="G736" s="459"/>
      <c r="H736" s="127">
        <v>313</v>
      </c>
      <c r="I736" s="69"/>
      <c r="J736" s="123">
        <v>1496</v>
      </c>
      <c r="K736" s="124">
        <v>1.6403508771929824</v>
      </c>
      <c r="L736" s="123">
        <v>109</v>
      </c>
      <c r="M736" s="124">
        <v>2.1800000000000002</v>
      </c>
      <c r="N736" s="125">
        <v>1605</v>
      </c>
      <c r="O736" s="69"/>
      <c r="P736" s="69"/>
      <c r="Q736" s="123">
        <v>815</v>
      </c>
      <c r="R736" s="84">
        <f t="shared" ref="R736" si="588">Q736/Q$68</f>
        <v>1.2957074721780604</v>
      </c>
      <c r="S736" s="123">
        <v>331</v>
      </c>
      <c r="T736" s="84">
        <f t="shared" ref="T736" si="589">S736/S$68</f>
        <v>3.0934579439252334</v>
      </c>
      <c r="U736" s="79">
        <f t="shared" ref="U736" si="590">Q736+S736</f>
        <v>1146</v>
      </c>
      <c r="V736" s="123">
        <v>1</v>
      </c>
      <c r="W736" s="84">
        <f t="shared" ref="W736" si="591">V736/$V$68</f>
        <v>1</v>
      </c>
      <c r="X736" s="123">
        <v>14</v>
      </c>
      <c r="Y736" s="273"/>
      <c r="Z736" s="98">
        <f t="shared" ref="Z736" si="592">V736+X736</f>
        <v>15</v>
      </c>
      <c r="AA736" s="32"/>
      <c r="AB736" s="264">
        <v>8</v>
      </c>
      <c r="AC736" s="264">
        <v>55</v>
      </c>
      <c r="AD736" s="264">
        <v>15</v>
      </c>
      <c r="AE736" s="264">
        <v>-24</v>
      </c>
      <c r="AF736" s="264">
        <v>-42</v>
      </c>
      <c r="AG736" s="264">
        <v>15</v>
      </c>
    </row>
    <row r="737" spans="2:33" s="373" customFormat="1" ht="15" customHeight="1" x14ac:dyDescent="0.3">
      <c r="B737" s="199">
        <v>44559</v>
      </c>
      <c r="C737" s="459"/>
      <c r="D737" s="459"/>
      <c r="E737" s="459"/>
      <c r="F737" s="459"/>
      <c r="G737" s="459"/>
      <c r="H737" s="127">
        <v>354</v>
      </c>
      <c r="I737" s="69"/>
      <c r="J737" s="123">
        <v>1500</v>
      </c>
      <c r="K737" s="124">
        <v>1.6447368421052631</v>
      </c>
      <c r="L737" s="123">
        <v>110</v>
      </c>
      <c r="M737" s="124">
        <v>2.2000000000000002</v>
      </c>
      <c r="N737" s="125">
        <v>1610</v>
      </c>
      <c r="O737" s="69"/>
      <c r="P737" s="69"/>
      <c r="Q737" s="123">
        <v>1028</v>
      </c>
      <c r="R737" s="84">
        <f t="shared" ref="R737:R744" si="593">Q737/Q$68</f>
        <v>1.6343402225755166</v>
      </c>
      <c r="S737" s="123">
        <v>330</v>
      </c>
      <c r="T737" s="84">
        <f t="shared" ref="T737:T744" si="594">S737/S$68</f>
        <v>3.0841121495327104</v>
      </c>
      <c r="U737" s="79">
        <f t="shared" ref="U737:U744" si="595">Q737+S737</f>
        <v>1358</v>
      </c>
      <c r="V737" s="123">
        <v>1</v>
      </c>
      <c r="W737" s="84">
        <f t="shared" ref="W737:W744" si="596">V737/$V$68</f>
        <v>1</v>
      </c>
      <c r="X737" s="123">
        <v>6</v>
      </c>
      <c r="Y737" s="273"/>
      <c r="Z737" s="98">
        <f t="shared" ref="Z737:Z744" si="597">V737+X737</f>
        <v>7</v>
      </c>
      <c r="AA737" s="32"/>
      <c r="AB737" s="264">
        <v>11</v>
      </c>
      <c r="AC737" s="264">
        <v>62</v>
      </c>
      <c r="AD737" s="264">
        <v>36</v>
      </c>
      <c r="AE737" s="264">
        <v>-21</v>
      </c>
      <c r="AF737" s="264">
        <v>-42</v>
      </c>
      <c r="AG737" s="264">
        <v>14</v>
      </c>
    </row>
    <row r="738" spans="2:33" s="461" customFormat="1" ht="15" customHeight="1" x14ac:dyDescent="0.3">
      <c r="B738" s="199">
        <v>44560</v>
      </c>
      <c r="C738" s="460"/>
      <c r="D738" s="460"/>
      <c r="E738" s="460"/>
      <c r="F738" s="460"/>
      <c r="G738" s="460"/>
      <c r="H738" s="127">
        <v>346</v>
      </c>
      <c r="I738" s="69"/>
      <c r="J738" s="123">
        <v>1493</v>
      </c>
      <c r="K738" s="124">
        <v>1.6370614035087718</v>
      </c>
      <c r="L738" s="123">
        <v>83</v>
      </c>
      <c r="M738" s="124">
        <v>1.66</v>
      </c>
      <c r="N738" s="125">
        <v>1576</v>
      </c>
      <c r="O738" s="69"/>
      <c r="P738" s="69"/>
      <c r="Q738" s="123">
        <v>1204</v>
      </c>
      <c r="R738" s="84">
        <f t="shared" si="593"/>
        <v>1.9141494435612083</v>
      </c>
      <c r="S738" s="123">
        <v>328</v>
      </c>
      <c r="T738" s="84">
        <f t="shared" si="594"/>
        <v>3.0654205607476634</v>
      </c>
      <c r="U738" s="79">
        <f t="shared" si="595"/>
        <v>1532</v>
      </c>
      <c r="V738" s="123">
        <v>0</v>
      </c>
      <c r="W738" s="84">
        <f t="shared" si="596"/>
        <v>0</v>
      </c>
      <c r="X738" s="123">
        <v>1</v>
      </c>
      <c r="Y738" s="273"/>
      <c r="Z738" s="98">
        <f t="shared" si="597"/>
        <v>1</v>
      </c>
      <c r="AA738" s="32"/>
      <c r="AB738" s="264">
        <v>16</v>
      </c>
      <c r="AC738" s="264">
        <v>85</v>
      </c>
      <c r="AD738" s="264">
        <v>49</v>
      </c>
      <c r="AE738" s="264">
        <v>-21</v>
      </c>
      <c r="AF738" s="264">
        <v>-43</v>
      </c>
      <c r="AG738" s="264">
        <v>13</v>
      </c>
    </row>
    <row r="739" spans="2:33" s="461" customFormat="1" ht="15" customHeight="1" x14ac:dyDescent="0.3">
      <c r="B739" s="199">
        <v>44561</v>
      </c>
      <c r="C739" s="460"/>
      <c r="D739" s="460"/>
      <c r="E739" s="460"/>
      <c r="F739" s="460"/>
      <c r="G739" s="460"/>
      <c r="H739" s="127">
        <v>325</v>
      </c>
      <c r="I739" s="69"/>
      <c r="J739" s="123">
        <v>1430</v>
      </c>
      <c r="K739" s="124">
        <v>1.5679824561403508</v>
      </c>
      <c r="L739" s="123">
        <v>26</v>
      </c>
      <c r="M739" s="124">
        <v>0.52</v>
      </c>
      <c r="N739" s="125">
        <v>1456</v>
      </c>
      <c r="O739" s="69"/>
      <c r="P739" s="69"/>
      <c r="Q739" s="123">
        <v>272</v>
      </c>
      <c r="R739" s="84">
        <f t="shared" si="593"/>
        <v>0.43243243243243246</v>
      </c>
      <c r="S739" s="123">
        <v>74</v>
      </c>
      <c r="T739" s="84">
        <f t="shared" si="594"/>
        <v>0.69158878504672894</v>
      </c>
      <c r="U739" s="79">
        <f t="shared" si="595"/>
        <v>346</v>
      </c>
      <c r="V739" s="123">
        <v>0</v>
      </c>
      <c r="W739" s="84">
        <f t="shared" si="596"/>
        <v>0</v>
      </c>
      <c r="X739" s="123">
        <v>7</v>
      </c>
      <c r="Y739" s="273"/>
      <c r="Z739" s="98">
        <f t="shared" si="597"/>
        <v>7</v>
      </c>
      <c r="AA739" s="32"/>
      <c r="AB739" s="264">
        <v>-13</v>
      </c>
      <c r="AC739" s="264">
        <v>72</v>
      </c>
      <c r="AD739" s="264">
        <v>33</v>
      </c>
      <c r="AE739" s="264">
        <v>-36</v>
      </c>
      <c r="AF739" s="264">
        <v>-61</v>
      </c>
      <c r="AG739" s="264">
        <v>18</v>
      </c>
    </row>
    <row r="740" spans="2:33" s="461" customFormat="1" ht="15" customHeight="1" x14ac:dyDescent="0.3">
      <c r="B740" s="199">
        <v>44562</v>
      </c>
      <c r="C740" s="460"/>
      <c r="D740" s="460"/>
      <c r="E740" s="460"/>
      <c r="F740" s="460"/>
      <c r="G740" s="460"/>
      <c r="H740" s="127">
        <v>329</v>
      </c>
      <c r="I740" s="69"/>
      <c r="J740" s="123">
        <v>829</v>
      </c>
      <c r="K740" s="124">
        <v>0.9252232142857143</v>
      </c>
      <c r="L740" s="123">
        <v>2</v>
      </c>
      <c r="M740" s="124">
        <v>3.3898305084745763E-2</v>
      </c>
      <c r="N740" s="125">
        <v>831</v>
      </c>
      <c r="O740" s="69"/>
      <c r="P740" s="69"/>
      <c r="Q740" s="127">
        <v>0</v>
      </c>
      <c r="R740" s="88">
        <f t="shared" si="593"/>
        <v>0</v>
      </c>
      <c r="S740" s="127">
        <v>0</v>
      </c>
      <c r="T740" s="88">
        <f t="shared" si="594"/>
        <v>0</v>
      </c>
      <c r="U740" s="97">
        <f t="shared" si="595"/>
        <v>0</v>
      </c>
      <c r="V740" s="127">
        <v>0</v>
      </c>
      <c r="W740" s="88">
        <f t="shared" si="596"/>
        <v>0</v>
      </c>
      <c r="X740" s="127">
        <v>0</v>
      </c>
      <c r="Y740" s="273"/>
      <c r="Z740" s="98">
        <f t="shared" si="597"/>
        <v>0</v>
      </c>
      <c r="AA740" s="32"/>
      <c r="AB740" s="264">
        <v>-64</v>
      </c>
      <c r="AC740" s="264">
        <v>-75</v>
      </c>
      <c r="AD740" s="264">
        <v>21</v>
      </c>
      <c r="AE740" s="264">
        <v>-43</v>
      </c>
      <c r="AF740" s="264">
        <v>-62</v>
      </c>
      <c r="AG740" s="264">
        <v>13</v>
      </c>
    </row>
    <row r="741" spans="2:33" s="461" customFormat="1" ht="15" customHeight="1" x14ac:dyDescent="0.3">
      <c r="B741" s="199">
        <v>44563</v>
      </c>
      <c r="C741" s="460"/>
      <c r="D741" s="460"/>
      <c r="E741" s="460"/>
      <c r="F741" s="460"/>
      <c r="G741" s="460"/>
      <c r="H741" s="127">
        <v>374</v>
      </c>
      <c r="I741" s="69"/>
      <c r="J741" s="123">
        <v>904</v>
      </c>
      <c r="K741" s="124">
        <v>1.0237825594563987</v>
      </c>
      <c r="L741" s="123">
        <v>27</v>
      </c>
      <c r="M741" s="124">
        <v>1.0384615384615385</v>
      </c>
      <c r="N741" s="125">
        <v>931</v>
      </c>
      <c r="O741" s="69"/>
      <c r="P741" s="69"/>
      <c r="Q741" s="127">
        <v>0</v>
      </c>
      <c r="R741" s="88">
        <f t="shared" si="593"/>
        <v>0</v>
      </c>
      <c r="S741" s="127">
        <v>0</v>
      </c>
      <c r="T741" s="88">
        <f t="shared" si="594"/>
        <v>0</v>
      </c>
      <c r="U741" s="97">
        <f t="shared" si="595"/>
        <v>0</v>
      </c>
      <c r="V741" s="127">
        <v>0</v>
      </c>
      <c r="W741" s="88">
        <f t="shared" si="596"/>
        <v>0</v>
      </c>
      <c r="X741" s="127">
        <v>0</v>
      </c>
      <c r="Y741" s="273"/>
      <c r="Z741" s="98">
        <f t="shared" si="597"/>
        <v>0</v>
      </c>
      <c r="AA741" s="32"/>
      <c r="AB741" s="264">
        <v>-20</v>
      </c>
      <c r="AC741" s="264">
        <v>19</v>
      </c>
      <c r="AD741" s="264">
        <v>1</v>
      </c>
      <c r="AE741" s="264">
        <v>-18</v>
      </c>
      <c r="AF741" s="264">
        <v>-9</v>
      </c>
      <c r="AG741" s="264">
        <v>7</v>
      </c>
    </row>
    <row r="742" spans="2:33" s="461" customFormat="1" ht="15" customHeight="1" x14ac:dyDescent="0.3">
      <c r="B742" s="199">
        <v>44564</v>
      </c>
      <c r="C742" s="460"/>
      <c r="D742" s="460"/>
      <c r="E742" s="460"/>
      <c r="F742" s="460"/>
      <c r="G742" s="460"/>
      <c r="H742" s="127">
        <v>361</v>
      </c>
      <c r="I742" s="69"/>
      <c r="J742" s="123">
        <v>1496</v>
      </c>
      <c r="K742" s="124">
        <v>1.0121786197564275</v>
      </c>
      <c r="L742" s="123">
        <v>79</v>
      </c>
      <c r="M742" s="124">
        <v>0.89772727272727271</v>
      </c>
      <c r="N742" s="125">
        <v>1575</v>
      </c>
      <c r="O742" s="69"/>
      <c r="P742" s="69"/>
      <c r="Q742" s="123">
        <v>403</v>
      </c>
      <c r="R742" s="84">
        <f t="shared" si="593"/>
        <v>0.64069952305246425</v>
      </c>
      <c r="S742" s="123">
        <v>108</v>
      </c>
      <c r="T742" s="84">
        <f t="shared" si="594"/>
        <v>1.0093457943925233</v>
      </c>
      <c r="U742" s="79">
        <f t="shared" si="595"/>
        <v>511</v>
      </c>
      <c r="V742" s="123">
        <v>0</v>
      </c>
      <c r="W742" s="84">
        <f t="shared" si="596"/>
        <v>0</v>
      </c>
      <c r="X742" s="123">
        <v>45</v>
      </c>
      <c r="Y742" s="273"/>
      <c r="Z742" s="98">
        <f t="shared" si="597"/>
        <v>45</v>
      </c>
      <c r="AA742" s="32"/>
      <c r="AB742" s="264">
        <v>-7</v>
      </c>
      <c r="AC742" s="264">
        <v>42</v>
      </c>
      <c r="AD742" s="264">
        <v>1</v>
      </c>
      <c r="AE742" s="264">
        <v>-28</v>
      </c>
      <c r="AF742" s="264">
        <v>-34</v>
      </c>
      <c r="AG742" s="264">
        <v>15</v>
      </c>
    </row>
    <row r="743" spans="2:33" s="461" customFormat="1" ht="15" customHeight="1" x14ac:dyDescent="0.3">
      <c r="B743" s="199">
        <v>44565</v>
      </c>
      <c r="C743" s="460"/>
      <c r="D743" s="460"/>
      <c r="E743" s="460"/>
      <c r="F743" s="460"/>
      <c r="G743" s="460"/>
      <c r="H743" s="127">
        <v>299</v>
      </c>
      <c r="I743" s="69"/>
      <c r="J743" s="123">
        <v>1493</v>
      </c>
      <c r="K743" s="124">
        <v>1.0081026333558407</v>
      </c>
      <c r="L743" s="123">
        <v>105</v>
      </c>
      <c r="M743" s="124">
        <v>0.95454545454545459</v>
      </c>
      <c r="N743" s="125">
        <v>1598</v>
      </c>
      <c r="O743" s="69"/>
      <c r="P743" s="69"/>
      <c r="Q743" s="123">
        <v>575</v>
      </c>
      <c r="R743" s="84">
        <f t="shared" si="593"/>
        <v>0.91414944356120831</v>
      </c>
      <c r="S743" s="123">
        <v>86</v>
      </c>
      <c r="T743" s="84">
        <f t="shared" si="594"/>
        <v>0.80373831775700932</v>
      </c>
      <c r="U743" s="79">
        <f t="shared" si="595"/>
        <v>661</v>
      </c>
      <c r="V743" s="123">
        <v>18</v>
      </c>
      <c r="W743" s="84">
        <f t="shared" si="596"/>
        <v>18</v>
      </c>
      <c r="X743" s="123">
        <v>39</v>
      </c>
      <c r="Y743" s="273"/>
      <c r="Z743" s="98">
        <f t="shared" si="597"/>
        <v>57</v>
      </c>
      <c r="AA743" s="32"/>
      <c r="AB743" s="264">
        <v>-9</v>
      </c>
      <c r="AC743" s="264">
        <v>40</v>
      </c>
      <c r="AD743" s="264">
        <v>-16</v>
      </c>
      <c r="AE743" s="264">
        <v>-30</v>
      </c>
      <c r="AF743" s="264">
        <v>-33</v>
      </c>
      <c r="AG743" s="264">
        <v>16</v>
      </c>
    </row>
    <row r="744" spans="2:33" s="461" customFormat="1" ht="15" customHeight="1" x14ac:dyDescent="0.3">
      <c r="B744" s="199">
        <v>44566</v>
      </c>
      <c r="C744" s="460"/>
      <c r="D744" s="460"/>
      <c r="E744" s="460"/>
      <c r="F744" s="460"/>
      <c r="G744" s="460"/>
      <c r="H744" s="127">
        <v>303</v>
      </c>
      <c r="I744" s="69"/>
      <c r="J744" s="123">
        <v>1501</v>
      </c>
      <c r="K744" s="124">
        <v>1.0141891891891892</v>
      </c>
      <c r="L744" s="123">
        <v>111</v>
      </c>
      <c r="M744" s="124">
        <v>0.88095238095238093</v>
      </c>
      <c r="N744" s="125">
        <v>1612</v>
      </c>
      <c r="O744" s="69"/>
      <c r="P744" s="69"/>
      <c r="Q744" s="123">
        <v>398</v>
      </c>
      <c r="R744" s="84">
        <f t="shared" si="593"/>
        <v>0.63275039745627981</v>
      </c>
      <c r="S744" s="123">
        <v>66</v>
      </c>
      <c r="T744" s="84">
        <f t="shared" si="594"/>
        <v>0.61682242990654201</v>
      </c>
      <c r="U744" s="79">
        <f t="shared" si="595"/>
        <v>464</v>
      </c>
      <c r="V744" s="123">
        <v>6</v>
      </c>
      <c r="W744" s="84">
        <f t="shared" si="596"/>
        <v>6</v>
      </c>
      <c r="X744" s="123">
        <v>20</v>
      </c>
      <c r="Y744" s="273"/>
      <c r="Z744" s="98">
        <f t="shared" si="597"/>
        <v>26</v>
      </c>
      <c r="AA744" s="32"/>
      <c r="AB744" s="264">
        <v>-10</v>
      </c>
      <c r="AC744" s="264">
        <v>37</v>
      </c>
      <c r="AD744" s="264">
        <v>-13</v>
      </c>
      <c r="AE744" s="264">
        <v>-31</v>
      </c>
      <c r="AF744" s="264">
        <v>-32</v>
      </c>
      <c r="AG744" s="264">
        <v>15</v>
      </c>
    </row>
    <row r="745" spans="2:33" s="461" customFormat="1" ht="15" customHeight="1" x14ac:dyDescent="0.3">
      <c r="B745" s="199">
        <v>44567</v>
      </c>
      <c r="C745" s="467"/>
      <c r="D745" s="467"/>
      <c r="E745" s="467"/>
      <c r="F745" s="467"/>
      <c r="G745" s="467"/>
      <c r="H745" s="127">
        <v>301</v>
      </c>
      <c r="I745" s="69"/>
      <c r="J745" s="123">
        <v>1496</v>
      </c>
      <c r="K745" s="124">
        <v>1.0087660148347943</v>
      </c>
      <c r="L745" s="123">
        <v>85</v>
      </c>
      <c r="M745" s="124">
        <v>0.94444444444444442</v>
      </c>
      <c r="N745" s="125">
        <v>1581</v>
      </c>
      <c r="O745" s="69"/>
      <c r="P745" s="69"/>
      <c r="Q745" s="123">
        <v>371</v>
      </c>
      <c r="R745" s="84">
        <f t="shared" ref="R745:R751" si="598">Q745/Q$68</f>
        <v>0.58982511923688397</v>
      </c>
      <c r="S745" s="123">
        <v>44</v>
      </c>
      <c r="T745" s="84">
        <f t="shared" ref="T745:T751" si="599">S745/S$68</f>
        <v>0.41121495327102803</v>
      </c>
      <c r="U745" s="79">
        <f t="shared" ref="U745:U751" si="600">Q745+S745</f>
        <v>415</v>
      </c>
      <c r="V745" s="123">
        <v>1</v>
      </c>
      <c r="W745" s="84">
        <f t="shared" ref="W745:W751" si="601">V745/$V$68</f>
        <v>1</v>
      </c>
      <c r="X745" s="123">
        <v>28</v>
      </c>
      <c r="Y745" s="273"/>
      <c r="Z745" s="98">
        <f t="shared" ref="Z745:Z751" si="602">V745+X745</f>
        <v>29</v>
      </c>
      <c r="AA745" s="32"/>
      <c r="AB745" s="264">
        <v>-4</v>
      </c>
      <c r="AC745" s="264">
        <v>42</v>
      </c>
      <c r="AD745" s="264">
        <v>5</v>
      </c>
      <c r="AE745" s="264">
        <v>-30</v>
      </c>
      <c r="AF745" s="264">
        <v>-32</v>
      </c>
      <c r="AG745" s="264">
        <v>15</v>
      </c>
    </row>
    <row r="746" spans="2:33" s="461" customFormat="1" ht="15" customHeight="1" x14ac:dyDescent="0.3">
      <c r="B746" s="199">
        <v>44568</v>
      </c>
      <c r="C746" s="467"/>
      <c r="D746" s="467"/>
      <c r="E746" s="467"/>
      <c r="F746" s="467"/>
      <c r="G746" s="467"/>
      <c r="H746" s="127">
        <v>348</v>
      </c>
      <c r="I746" s="69"/>
      <c r="J746" s="123">
        <v>1503</v>
      </c>
      <c r="K746" s="124">
        <v>1.0114401076716015</v>
      </c>
      <c r="L746" s="123">
        <v>22</v>
      </c>
      <c r="M746" s="124">
        <v>0.21359223300970873</v>
      </c>
      <c r="N746" s="125">
        <v>1525</v>
      </c>
      <c r="O746" s="69"/>
      <c r="P746" s="69"/>
      <c r="Q746" s="123">
        <v>289</v>
      </c>
      <c r="R746" s="84">
        <f t="shared" si="598"/>
        <v>0.45945945945945948</v>
      </c>
      <c r="S746" s="123">
        <v>26</v>
      </c>
      <c r="T746" s="84">
        <f t="shared" si="599"/>
        <v>0.24299065420560748</v>
      </c>
      <c r="U746" s="79">
        <f t="shared" si="600"/>
        <v>315</v>
      </c>
      <c r="V746" s="123">
        <v>7</v>
      </c>
      <c r="W746" s="84">
        <f t="shared" si="601"/>
        <v>7</v>
      </c>
      <c r="X746" s="123">
        <v>16</v>
      </c>
      <c r="Y746" s="273"/>
      <c r="Z746" s="98">
        <f t="shared" si="602"/>
        <v>23</v>
      </c>
      <c r="AA746" s="32"/>
      <c r="AB746" s="264">
        <v>-12</v>
      </c>
      <c r="AC746" s="264">
        <v>35</v>
      </c>
      <c r="AD746" s="264">
        <v>0</v>
      </c>
      <c r="AE746" s="264">
        <v>-30</v>
      </c>
      <c r="AF746" s="264">
        <v>-30</v>
      </c>
      <c r="AG746" s="264">
        <v>16</v>
      </c>
    </row>
    <row r="747" spans="2:33" s="461" customFormat="1" ht="15" customHeight="1" x14ac:dyDescent="0.3">
      <c r="B747" s="199">
        <v>44569</v>
      </c>
      <c r="C747" s="467"/>
      <c r="D747" s="467"/>
      <c r="E747" s="467"/>
      <c r="F747" s="467"/>
      <c r="G747" s="467"/>
      <c r="H747" s="127">
        <v>328</v>
      </c>
      <c r="I747" s="69"/>
      <c r="J747" s="123">
        <v>920</v>
      </c>
      <c r="K747" s="124">
        <v>1.0267857142857142</v>
      </c>
      <c r="L747" s="123">
        <v>51</v>
      </c>
      <c r="M747" s="124">
        <v>0.86440677966101698</v>
      </c>
      <c r="N747" s="125">
        <v>971</v>
      </c>
      <c r="O747" s="69"/>
      <c r="P747" s="69"/>
      <c r="Q747" s="127">
        <v>0</v>
      </c>
      <c r="R747" s="88">
        <f t="shared" si="598"/>
        <v>0</v>
      </c>
      <c r="S747" s="127">
        <v>0</v>
      </c>
      <c r="T747" s="88">
        <f t="shared" si="599"/>
        <v>0</v>
      </c>
      <c r="U747" s="97">
        <f t="shared" si="600"/>
        <v>0</v>
      </c>
      <c r="V747" s="127">
        <v>0</v>
      </c>
      <c r="W747" s="88">
        <f t="shared" si="601"/>
        <v>0</v>
      </c>
      <c r="X747" s="127">
        <v>0</v>
      </c>
      <c r="Y747" s="128"/>
      <c r="Z747" s="98">
        <f t="shared" si="602"/>
        <v>0</v>
      </c>
      <c r="AA747" s="32"/>
      <c r="AB747" s="264">
        <v>-15</v>
      </c>
      <c r="AC747" s="264">
        <v>25</v>
      </c>
      <c r="AD747" s="264">
        <v>-3</v>
      </c>
      <c r="AE747" s="264">
        <v>-20</v>
      </c>
      <c r="AF747" s="264">
        <v>-5</v>
      </c>
      <c r="AG747" s="264">
        <v>8</v>
      </c>
    </row>
    <row r="748" spans="2:33" s="461" customFormat="1" ht="15" customHeight="1" x14ac:dyDescent="0.3">
      <c r="B748" s="199">
        <v>44570</v>
      </c>
      <c r="C748" s="467"/>
      <c r="D748" s="467"/>
      <c r="E748" s="467"/>
      <c r="F748" s="467"/>
      <c r="G748" s="467"/>
      <c r="H748" s="127">
        <v>346</v>
      </c>
      <c r="I748" s="69"/>
      <c r="J748" s="123">
        <v>898</v>
      </c>
      <c r="K748" s="124">
        <v>1.0169875424688561</v>
      </c>
      <c r="L748" s="123">
        <v>38</v>
      </c>
      <c r="M748" s="124">
        <v>1.4615384615384615</v>
      </c>
      <c r="N748" s="125">
        <v>936</v>
      </c>
      <c r="O748" s="69"/>
      <c r="P748" s="69"/>
      <c r="Q748" s="127">
        <v>0</v>
      </c>
      <c r="R748" s="88">
        <f t="shared" si="598"/>
        <v>0</v>
      </c>
      <c r="S748" s="127">
        <v>0</v>
      </c>
      <c r="T748" s="88">
        <f t="shared" si="599"/>
        <v>0</v>
      </c>
      <c r="U748" s="97">
        <f t="shared" si="600"/>
        <v>0</v>
      </c>
      <c r="V748" s="127">
        <v>0</v>
      </c>
      <c r="W748" s="88">
        <f t="shared" si="601"/>
        <v>0</v>
      </c>
      <c r="X748" s="127">
        <v>0</v>
      </c>
      <c r="Y748" s="128"/>
      <c r="Z748" s="98">
        <f t="shared" si="602"/>
        <v>0</v>
      </c>
      <c r="AA748" s="32"/>
      <c r="AB748" s="264">
        <v>-23</v>
      </c>
      <c r="AC748" s="264">
        <v>12</v>
      </c>
      <c r="AD748" s="264">
        <v>-33</v>
      </c>
      <c r="AE748" s="264">
        <v>-26</v>
      </c>
      <c r="AF748" s="264">
        <v>-4</v>
      </c>
      <c r="AG748" s="264">
        <v>9</v>
      </c>
    </row>
    <row r="749" spans="2:33" s="461" customFormat="1" ht="15" customHeight="1" x14ac:dyDescent="0.3">
      <c r="B749" s="199">
        <v>44571</v>
      </c>
      <c r="C749" s="467"/>
      <c r="D749" s="467"/>
      <c r="E749" s="467"/>
      <c r="F749" s="467"/>
      <c r="G749" s="467"/>
      <c r="H749" s="127">
        <v>286</v>
      </c>
      <c r="I749" s="69"/>
      <c r="J749" s="123">
        <v>1499</v>
      </c>
      <c r="K749" s="124">
        <v>1.0142083897158323</v>
      </c>
      <c r="L749" s="123">
        <v>89</v>
      </c>
      <c r="M749" s="124">
        <v>1.0113636363636365</v>
      </c>
      <c r="N749" s="125">
        <v>1588</v>
      </c>
      <c r="O749" s="69"/>
      <c r="P749" s="69"/>
      <c r="Q749" s="123">
        <v>352</v>
      </c>
      <c r="R749" s="84">
        <f t="shared" si="598"/>
        <v>0.55961844197138311</v>
      </c>
      <c r="S749" s="123">
        <v>53</v>
      </c>
      <c r="T749" s="84">
        <f t="shared" si="599"/>
        <v>0.49532710280373832</v>
      </c>
      <c r="U749" s="79">
        <f t="shared" si="600"/>
        <v>405</v>
      </c>
      <c r="V749" s="123">
        <v>0</v>
      </c>
      <c r="W749" s="84">
        <f t="shared" si="601"/>
        <v>0</v>
      </c>
      <c r="X749" s="123">
        <v>14</v>
      </c>
      <c r="Y749" s="273"/>
      <c r="Z749" s="98">
        <f t="shared" si="602"/>
        <v>14</v>
      </c>
      <c r="AA749" s="32"/>
      <c r="AB749" s="264">
        <v>-3</v>
      </c>
      <c r="AC749" s="264">
        <v>41</v>
      </c>
      <c r="AD749" s="264">
        <v>-12</v>
      </c>
      <c r="AE749" s="264">
        <v>-23</v>
      </c>
      <c r="AF749" s="264">
        <v>-16</v>
      </c>
      <c r="AG749" s="264">
        <v>10</v>
      </c>
    </row>
    <row r="750" spans="2:33" s="461" customFormat="1" ht="15" customHeight="1" x14ac:dyDescent="0.3">
      <c r="B750" s="199">
        <v>44572</v>
      </c>
      <c r="C750" s="467"/>
      <c r="D750" s="467"/>
      <c r="E750" s="467"/>
      <c r="F750" s="467"/>
      <c r="G750" s="467"/>
      <c r="H750" s="127">
        <v>197</v>
      </c>
      <c r="I750" s="69"/>
      <c r="J750" s="123">
        <v>1501</v>
      </c>
      <c r="K750" s="124">
        <v>1.013504388926401</v>
      </c>
      <c r="L750" s="123">
        <v>118</v>
      </c>
      <c r="M750" s="124">
        <v>1.0727272727272728</v>
      </c>
      <c r="N750" s="125">
        <v>1619</v>
      </c>
      <c r="O750" s="69"/>
      <c r="P750" s="69"/>
      <c r="Q750" s="123">
        <v>365</v>
      </c>
      <c r="R750" s="84">
        <f t="shared" si="598"/>
        <v>0.58028616852146264</v>
      </c>
      <c r="S750" s="123">
        <v>57</v>
      </c>
      <c r="T750" s="84">
        <f t="shared" si="599"/>
        <v>0.53271028037383172</v>
      </c>
      <c r="U750" s="79">
        <f t="shared" si="600"/>
        <v>422</v>
      </c>
      <c r="V750" s="123">
        <v>0</v>
      </c>
      <c r="W750" s="84">
        <f t="shared" si="601"/>
        <v>0</v>
      </c>
      <c r="X750" s="123">
        <v>16</v>
      </c>
      <c r="Y750" s="273"/>
      <c r="Z750" s="98">
        <f t="shared" si="602"/>
        <v>16</v>
      </c>
      <c r="AA750" s="32"/>
      <c r="AB750" s="264">
        <v>-1</v>
      </c>
      <c r="AC750" s="264">
        <v>39</v>
      </c>
      <c r="AD750" s="264">
        <v>-2</v>
      </c>
      <c r="AE750" s="264">
        <v>-22</v>
      </c>
      <c r="AF750" s="264">
        <v>-15</v>
      </c>
      <c r="AG750" s="264">
        <v>9</v>
      </c>
    </row>
    <row r="751" spans="2:33" s="461" customFormat="1" ht="15" customHeight="1" x14ac:dyDescent="0.3">
      <c r="B751" s="199">
        <v>44573</v>
      </c>
      <c r="C751" s="467"/>
      <c r="D751" s="467"/>
      <c r="E751" s="467"/>
      <c r="F751" s="467"/>
      <c r="G751" s="467"/>
      <c r="H751" s="127">
        <v>238</v>
      </c>
      <c r="I751" s="69"/>
      <c r="J751" s="123">
        <v>1497</v>
      </c>
      <c r="K751" s="124">
        <v>1.0114864864864865</v>
      </c>
      <c r="L751" s="123">
        <v>114</v>
      </c>
      <c r="M751" s="124">
        <v>0.90476190476190477</v>
      </c>
      <c r="N751" s="125">
        <v>1611</v>
      </c>
      <c r="O751" s="69"/>
      <c r="P751" s="69"/>
      <c r="Q751" s="123">
        <v>436</v>
      </c>
      <c r="R751" s="84">
        <f t="shared" si="598"/>
        <v>0.69316375198728142</v>
      </c>
      <c r="S751" s="123">
        <v>47</v>
      </c>
      <c r="T751" s="84">
        <f t="shared" si="599"/>
        <v>0.43925233644859812</v>
      </c>
      <c r="U751" s="79">
        <f t="shared" si="600"/>
        <v>483</v>
      </c>
      <c r="V751" s="123">
        <v>0</v>
      </c>
      <c r="W751" s="84">
        <f t="shared" si="601"/>
        <v>0</v>
      </c>
      <c r="X751" s="123">
        <v>11</v>
      </c>
      <c r="Y751" s="273"/>
      <c r="Z751" s="98">
        <f t="shared" si="602"/>
        <v>11</v>
      </c>
      <c r="AA751" s="32"/>
      <c r="AB751" s="264">
        <v>-3</v>
      </c>
      <c r="AC751" s="264">
        <v>36</v>
      </c>
      <c r="AD751" s="264">
        <v>3</v>
      </c>
      <c r="AE751" s="264">
        <v>-22</v>
      </c>
      <c r="AF751" s="264">
        <v>-15</v>
      </c>
      <c r="AG751" s="264">
        <v>9</v>
      </c>
    </row>
    <row r="752" spans="2:33" s="461" customFormat="1" ht="15" customHeight="1" x14ac:dyDescent="0.3">
      <c r="B752" s="199">
        <v>44574</v>
      </c>
      <c r="C752" s="468"/>
      <c r="D752" s="468"/>
      <c r="E752" s="468"/>
      <c r="F752" s="468"/>
      <c r="G752" s="468"/>
      <c r="H752" s="127">
        <v>213</v>
      </c>
      <c r="I752" s="69"/>
      <c r="J752" s="123">
        <v>1497</v>
      </c>
      <c r="K752" s="124">
        <v>1.0094403236682401</v>
      </c>
      <c r="L752" s="123">
        <v>102</v>
      </c>
      <c r="M752" s="124">
        <v>1.1333333333333333</v>
      </c>
      <c r="N752" s="125">
        <v>1599</v>
      </c>
      <c r="O752" s="69"/>
      <c r="P752" s="69"/>
      <c r="Q752" s="123">
        <v>327</v>
      </c>
      <c r="R752" s="84">
        <f t="shared" ref="R752:R757" si="603">Q752/Q$68</f>
        <v>0.51987281399046104</v>
      </c>
      <c r="S752" s="123">
        <v>41</v>
      </c>
      <c r="T752" s="84">
        <f t="shared" ref="T752:T757" si="604">S752/S$68</f>
        <v>0.38317757009345793</v>
      </c>
      <c r="U752" s="79">
        <f t="shared" ref="U752:U757" si="605">Q752+S752</f>
        <v>368</v>
      </c>
      <c r="V752" s="123">
        <v>0</v>
      </c>
      <c r="W752" s="84">
        <f t="shared" ref="W752:W757" si="606">V752/$V$68</f>
        <v>0</v>
      </c>
      <c r="X752" s="123">
        <v>9</v>
      </c>
      <c r="Y752" s="273"/>
      <c r="Z752" s="98">
        <f t="shared" ref="Z752:Z757" si="607">V752+X752</f>
        <v>9</v>
      </c>
      <c r="AA752" s="32"/>
      <c r="AB752" s="264">
        <v>-1</v>
      </c>
      <c r="AC752" s="264">
        <v>39</v>
      </c>
      <c r="AD752" s="264">
        <v>4</v>
      </c>
      <c r="AE752" s="264">
        <v>-23</v>
      </c>
      <c r="AF752" s="264">
        <v>-16</v>
      </c>
      <c r="AG752" s="264">
        <v>9</v>
      </c>
    </row>
    <row r="753" spans="2:33" s="461" customFormat="1" ht="15" customHeight="1" x14ac:dyDescent="0.3">
      <c r="B753" s="199">
        <v>44575</v>
      </c>
      <c r="C753" s="468"/>
      <c r="D753" s="468"/>
      <c r="E753" s="468"/>
      <c r="F753" s="468"/>
      <c r="G753" s="468"/>
      <c r="H753" s="127">
        <v>312</v>
      </c>
      <c r="I753" s="69"/>
      <c r="J753" s="123">
        <v>1503</v>
      </c>
      <c r="K753" s="124">
        <v>1.0114401076716015</v>
      </c>
      <c r="L753" s="123">
        <v>112</v>
      </c>
      <c r="M753" s="124">
        <v>1.087378640776699</v>
      </c>
      <c r="N753" s="125">
        <v>1615</v>
      </c>
      <c r="O753" s="69"/>
      <c r="P753" s="69"/>
      <c r="Q753" s="123">
        <v>284</v>
      </c>
      <c r="R753" s="84">
        <f t="shared" si="603"/>
        <v>0.45151033386327505</v>
      </c>
      <c r="S753" s="123">
        <v>54</v>
      </c>
      <c r="T753" s="84">
        <f t="shared" si="604"/>
        <v>0.50467289719626163</v>
      </c>
      <c r="U753" s="79">
        <f t="shared" si="605"/>
        <v>338</v>
      </c>
      <c r="V753" s="123">
        <v>4</v>
      </c>
      <c r="W753" s="84">
        <f t="shared" si="606"/>
        <v>4</v>
      </c>
      <c r="X753" s="123">
        <v>4</v>
      </c>
      <c r="Y753" s="273"/>
      <c r="Z753" s="98">
        <f t="shared" si="607"/>
        <v>8</v>
      </c>
      <c r="AA753" s="32"/>
      <c r="AB753" s="264">
        <v>-8</v>
      </c>
      <c r="AC753" s="264">
        <v>36</v>
      </c>
      <c r="AD753" s="264">
        <v>-6</v>
      </c>
      <c r="AE753" s="264">
        <v>-22</v>
      </c>
      <c r="AF753" s="264">
        <v>-15</v>
      </c>
      <c r="AG753" s="264">
        <v>10</v>
      </c>
    </row>
    <row r="754" spans="2:33" s="461" customFormat="1" ht="15" customHeight="1" x14ac:dyDescent="0.3">
      <c r="B754" s="199">
        <v>44576</v>
      </c>
      <c r="C754" s="468"/>
      <c r="D754" s="468"/>
      <c r="E754" s="468"/>
      <c r="F754" s="468"/>
      <c r="G754" s="468"/>
      <c r="H754" s="127">
        <v>256</v>
      </c>
      <c r="I754" s="69"/>
      <c r="J754" s="123">
        <v>920</v>
      </c>
      <c r="K754" s="124">
        <v>1.0267857142857142</v>
      </c>
      <c r="L754" s="123">
        <v>68</v>
      </c>
      <c r="M754" s="124">
        <v>1.152542372881356</v>
      </c>
      <c r="N754" s="125">
        <v>988</v>
      </c>
      <c r="O754" s="69"/>
      <c r="P754" s="69"/>
      <c r="Q754" s="127">
        <v>0</v>
      </c>
      <c r="R754" s="88">
        <f t="shared" si="603"/>
        <v>0</v>
      </c>
      <c r="S754" s="127">
        <v>0</v>
      </c>
      <c r="T754" s="88">
        <f t="shared" si="604"/>
        <v>0</v>
      </c>
      <c r="U754" s="97">
        <f t="shared" si="605"/>
        <v>0</v>
      </c>
      <c r="V754" s="127">
        <v>0</v>
      </c>
      <c r="W754" s="88">
        <f t="shared" si="606"/>
        <v>0</v>
      </c>
      <c r="X754" s="127">
        <v>0</v>
      </c>
      <c r="Y754" s="273"/>
      <c r="Z754" s="98">
        <f t="shared" si="607"/>
        <v>0</v>
      </c>
      <c r="AA754" s="32"/>
      <c r="AB754" s="264">
        <v>-11</v>
      </c>
      <c r="AC754" s="264">
        <v>23</v>
      </c>
      <c r="AD754" s="264">
        <v>-10</v>
      </c>
      <c r="AE754" s="264">
        <v>-21</v>
      </c>
      <c r="AF754" s="264">
        <v>-1</v>
      </c>
      <c r="AG754" s="264">
        <v>6</v>
      </c>
    </row>
    <row r="755" spans="2:33" s="461" customFormat="1" ht="15" customHeight="1" x14ac:dyDescent="0.3">
      <c r="B755" s="199">
        <v>44577</v>
      </c>
      <c r="C755" s="468"/>
      <c r="D755" s="468"/>
      <c r="E755" s="468"/>
      <c r="F755" s="468"/>
      <c r="G755" s="468"/>
      <c r="H755" s="127">
        <v>295</v>
      </c>
      <c r="I755" s="69"/>
      <c r="J755" s="123">
        <v>899</v>
      </c>
      <c r="K755" s="124">
        <v>1.0181200453001134</v>
      </c>
      <c r="L755" s="123">
        <v>43</v>
      </c>
      <c r="M755" s="124">
        <v>1.6538461538461537</v>
      </c>
      <c r="N755" s="125">
        <v>942</v>
      </c>
      <c r="O755" s="69"/>
      <c r="P755" s="69"/>
      <c r="Q755" s="127">
        <v>0</v>
      </c>
      <c r="R755" s="88">
        <f t="shared" si="603"/>
        <v>0</v>
      </c>
      <c r="S755" s="127">
        <v>0</v>
      </c>
      <c r="T755" s="88">
        <f t="shared" si="604"/>
        <v>0</v>
      </c>
      <c r="U755" s="97">
        <f t="shared" si="605"/>
        <v>0</v>
      </c>
      <c r="V755" s="127">
        <v>0</v>
      </c>
      <c r="W755" s="88">
        <f t="shared" si="606"/>
        <v>0</v>
      </c>
      <c r="X755" s="127">
        <v>0</v>
      </c>
      <c r="Y755" s="273"/>
      <c r="Z755" s="98">
        <f t="shared" si="607"/>
        <v>0</v>
      </c>
      <c r="AA755" s="32"/>
      <c r="AB755" s="264">
        <v>-14</v>
      </c>
      <c r="AC755" s="264">
        <v>15</v>
      </c>
      <c r="AD755" s="264">
        <v>-10</v>
      </c>
      <c r="AE755" s="264">
        <v>-24</v>
      </c>
      <c r="AF755" s="264">
        <v>-2</v>
      </c>
      <c r="AG755" s="264">
        <v>6</v>
      </c>
    </row>
    <row r="756" spans="2:33" s="461" customFormat="1" ht="15" customHeight="1" x14ac:dyDescent="0.3">
      <c r="B756" s="199">
        <v>44578</v>
      </c>
      <c r="C756" s="468"/>
      <c r="D756" s="468"/>
      <c r="E756" s="468"/>
      <c r="F756" s="468"/>
      <c r="G756" s="468"/>
      <c r="H756" s="127">
        <v>274</v>
      </c>
      <c r="I756" s="69"/>
      <c r="J756" s="123">
        <v>1497</v>
      </c>
      <c r="K756" s="124">
        <v>1.0128552097428958</v>
      </c>
      <c r="L756" s="123">
        <v>84</v>
      </c>
      <c r="M756" s="124">
        <v>0.95454545454545459</v>
      </c>
      <c r="N756" s="125">
        <v>1581</v>
      </c>
      <c r="O756" s="69"/>
      <c r="P756" s="69"/>
      <c r="Q756" s="123">
        <v>313</v>
      </c>
      <c r="R756" s="84">
        <f t="shared" si="603"/>
        <v>0.49761526232114467</v>
      </c>
      <c r="S756" s="123">
        <v>58</v>
      </c>
      <c r="T756" s="84">
        <f t="shared" si="604"/>
        <v>0.54205607476635509</v>
      </c>
      <c r="U756" s="79">
        <f t="shared" si="605"/>
        <v>371</v>
      </c>
      <c r="V756" s="123">
        <v>0</v>
      </c>
      <c r="W756" s="84">
        <f t="shared" si="606"/>
        <v>0</v>
      </c>
      <c r="X756" s="123">
        <v>8</v>
      </c>
      <c r="Y756" s="273"/>
      <c r="Z756" s="98">
        <f t="shared" si="607"/>
        <v>8</v>
      </c>
      <c r="AA756" s="32"/>
      <c r="AB756" s="264">
        <v>-6</v>
      </c>
      <c r="AC756" s="264">
        <v>36</v>
      </c>
      <c r="AD756" s="264">
        <v>-2</v>
      </c>
      <c r="AE756" s="264">
        <v>-23</v>
      </c>
      <c r="AF756" s="264">
        <v>-14</v>
      </c>
      <c r="AG756" s="264">
        <v>9</v>
      </c>
    </row>
    <row r="757" spans="2:33" s="461" customFormat="1" ht="15" customHeight="1" x14ac:dyDescent="0.3">
      <c r="B757" s="199">
        <v>44579</v>
      </c>
      <c r="C757" s="468"/>
      <c r="D757" s="468"/>
      <c r="E757" s="468"/>
      <c r="F757" s="468"/>
      <c r="G757" s="468"/>
      <c r="H757" s="127">
        <v>180</v>
      </c>
      <c r="I757" s="69"/>
      <c r="J757" s="123">
        <v>1491</v>
      </c>
      <c r="K757" s="124">
        <v>1.0067521944632005</v>
      </c>
      <c r="L757" s="123">
        <v>122</v>
      </c>
      <c r="M757" s="124">
        <v>1.1090909090909091</v>
      </c>
      <c r="N757" s="125">
        <v>1613</v>
      </c>
      <c r="O757" s="69"/>
      <c r="P757" s="69"/>
      <c r="Q757" s="123">
        <v>381</v>
      </c>
      <c r="R757" s="84">
        <f t="shared" si="603"/>
        <v>0.60572337042925273</v>
      </c>
      <c r="S757" s="123">
        <v>113</v>
      </c>
      <c r="T757" s="84">
        <f t="shared" si="604"/>
        <v>1.0560747663551402</v>
      </c>
      <c r="U757" s="79">
        <f t="shared" si="605"/>
        <v>494</v>
      </c>
      <c r="V757" s="123">
        <v>0</v>
      </c>
      <c r="W757" s="84">
        <f t="shared" si="606"/>
        <v>0</v>
      </c>
      <c r="X757" s="123">
        <v>6</v>
      </c>
      <c r="Y757" s="273"/>
      <c r="Z757" s="98">
        <f t="shared" si="607"/>
        <v>6</v>
      </c>
      <c r="AA757" s="32"/>
      <c r="AB757" s="264">
        <v>-5</v>
      </c>
      <c r="AC757" s="264">
        <v>35</v>
      </c>
      <c r="AD757" s="264">
        <v>-5</v>
      </c>
      <c r="AE757" s="264">
        <v>-23</v>
      </c>
      <c r="AF757" s="264">
        <v>-14</v>
      </c>
      <c r="AG757" s="264">
        <v>9</v>
      </c>
    </row>
    <row r="758" spans="2:33" s="461" customFormat="1" ht="15" customHeight="1" x14ac:dyDescent="0.3">
      <c r="B758" s="199">
        <v>44580</v>
      </c>
      <c r="C758" s="468"/>
      <c r="D758" s="468"/>
      <c r="E758" s="468"/>
      <c r="F758" s="468"/>
      <c r="G758" s="468"/>
      <c r="H758" s="127">
        <v>228</v>
      </c>
      <c r="I758" s="69"/>
      <c r="J758" s="123">
        <v>1501</v>
      </c>
      <c r="K758" s="124">
        <v>1.0141891891891892</v>
      </c>
      <c r="L758" s="123">
        <v>120</v>
      </c>
      <c r="M758" s="124">
        <v>0.95238095238095233</v>
      </c>
      <c r="N758" s="125">
        <v>1621</v>
      </c>
      <c r="O758" s="69"/>
      <c r="P758" s="69"/>
      <c r="Q758" s="123">
        <v>371</v>
      </c>
      <c r="R758" s="84">
        <f t="shared" ref="R758:R765" si="608">Q758/Q$68</f>
        <v>0.58982511923688397</v>
      </c>
      <c r="S758" s="123">
        <v>93</v>
      </c>
      <c r="T758" s="84">
        <f t="shared" ref="T758:T765" si="609">S758/S$68</f>
        <v>0.86915887850467288</v>
      </c>
      <c r="U758" s="79">
        <f t="shared" ref="U758:U765" si="610">Q758+S758</f>
        <v>464</v>
      </c>
      <c r="V758" s="123">
        <v>0</v>
      </c>
      <c r="W758" s="84">
        <f t="shared" ref="W758:W765" si="611">V758/$V$68</f>
        <v>0</v>
      </c>
      <c r="X758" s="123">
        <v>20</v>
      </c>
      <c r="Y758" s="273"/>
      <c r="Z758" s="98">
        <f t="shared" ref="Z758:Z765" si="612">V758+X758</f>
        <v>20</v>
      </c>
      <c r="AA758" s="32"/>
      <c r="AB758" s="264">
        <v>-4</v>
      </c>
      <c r="AC758" s="264">
        <v>37</v>
      </c>
      <c r="AD758" s="264">
        <v>2</v>
      </c>
      <c r="AE758" s="264">
        <v>-22</v>
      </c>
      <c r="AF758" s="264">
        <v>-14</v>
      </c>
      <c r="AG758" s="264">
        <v>9</v>
      </c>
    </row>
    <row r="759" spans="2:33" s="461" customFormat="1" ht="15" customHeight="1" x14ac:dyDescent="0.3">
      <c r="B759" s="199">
        <v>44581</v>
      </c>
      <c r="C759" s="469"/>
      <c r="D759" s="469"/>
      <c r="E759" s="469"/>
      <c r="F759" s="469"/>
      <c r="G759" s="469"/>
      <c r="H759" s="127">
        <v>208</v>
      </c>
      <c r="I759" s="69"/>
      <c r="J759" s="123">
        <v>1497</v>
      </c>
      <c r="K759" s="124">
        <v>1.0094403236682401</v>
      </c>
      <c r="L759" s="123">
        <v>103</v>
      </c>
      <c r="M759" s="124">
        <v>1.1444444444444444</v>
      </c>
      <c r="N759" s="125">
        <v>1600</v>
      </c>
      <c r="O759" s="69"/>
      <c r="P759" s="69"/>
      <c r="Q759" s="123">
        <v>381</v>
      </c>
      <c r="R759" s="84">
        <f t="shared" si="608"/>
        <v>0.60572337042925273</v>
      </c>
      <c r="S759" s="123">
        <v>129</v>
      </c>
      <c r="T759" s="84">
        <f t="shared" si="609"/>
        <v>1.205607476635514</v>
      </c>
      <c r="U759" s="79">
        <f t="shared" si="610"/>
        <v>510</v>
      </c>
      <c r="V759" s="123">
        <v>1</v>
      </c>
      <c r="W759" s="84">
        <f t="shared" si="611"/>
        <v>1</v>
      </c>
      <c r="X759" s="123">
        <v>12</v>
      </c>
      <c r="Y759" s="273"/>
      <c r="Z759" s="98">
        <f t="shared" si="612"/>
        <v>13</v>
      </c>
      <c r="AA759" s="32"/>
      <c r="AB759" s="264">
        <v>-2</v>
      </c>
      <c r="AC759" s="264">
        <v>39</v>
      </c>
      <c r="AD759" s="264">
        <v>5</v>
      </c>
      <c r="AE759" s="264">
        <v>-23</v>
      </c>
      <c r="AF759" s="264">
        <v>-15</v>
      </c>
      <c r="AG759" s="264">
        <v>9</v>
      </c>
    </row>
    <row r="760" spans="2:33" s="461" customFormat="1" ht="15" customHeight="1" x14ac:dyDescent="0.3">
      <c r="B760" s="199">
        <v>44582</v>
      </c>
      <c r="C760" s="469"/>
      <c r="D760" s="469"/>
      <c r="E760" s="469"/>
      <c r="F760" s="469"/>
      <c r="G760" s="469"/>
      <c r="H760" s="127">
        <v>305</v>
      </c>
      <c r="I760" s="69"/>
      <c r="J760" s="123">
        <v>1503</v>
      </c>
      <c r="K760" s="124">
        <v>1.0114401076716015</v>
      </c>
      <c r="L760" s="123">
        <v>118</v>
      </c>
      <c r="M760" s="124">
        <v>1.145631067961165</v>
      </c>
      <c r="N760" s="125">
        <v>1621</v>
      </c>
      <c r="O760" s="69"/>
      <c r="P760" s="69"/>
      <c r="Q760" s="123">
        <v>253</v>
      </c>
      <c r="R760" s="84">
        <f t="shared" si="608"/>
        <v>0.40222575516693165</v>
      </c>
      <c r="S760" s="123">
        <v>45</v>
      </c>
      <c r="T760" s="84">
        <f t="shared" si="609"/>
        <v>0.42056074766355139</v>
      </c>
      <c r="U760" s="79">
        <f t="shared" si="610"/>
        <v>298</v>
      </c>
      <c r="V760" s="123">
        <v>0</v>
      </c>
      <c r="W760" s="84">
        <f t="shared" si="611"/>
        <v>0</v>
      </c>
      <c r="X760" s="123">
        <v>1</v>
      </c>
      <c r="Y760" s="273"/>
      <c r="Z760" s="98">
        <f t="shared" si="612"/>
        <v>1</v>
      </c>
      <c r="AA760" s="32"/>
      <c r="AB760" s="264">
        <v>-9</v>
      </c>
      <c r="AC760" s="264">
        <v>38</v>
      </c>
      <c r="AD760" s="264">
        <v>-6</v>
      </c>
      <c r="AE760" s="264">
        <v>-22</v>
      </c>
      <c r="AF760" s="264">
        <v>-15</v>
      </c>
      <c r="AG760" s="264">
        <v>10</v>
      </c>
    </row>
    <row r="761" spans="2:33" s="461" customFormat="1" ht="15" customHeight="1" x14ac:dyDescent="0.3">
      <c r="B761" s="199">
        <v>44583</v>
      </c>
      <c r="C761" s="469"/>
      <c r="D761" s="469"/>
      <c r="E761" s="469"/>
      <c r="F761" s="469"/>
      <c r="G761" s="469"/>
      <c r="H761" s="127">
        <v>245</v>
      </c>
      <c r="I761" s="69"/>
      <c r="J761" s="123">
        <v>922</v>
      </c>
      <c r="K761" s="124">
        <v>1.0290178571428572</v>
      </c>
      <c r="L761" s="123">
        <v>65</v>
      </c>
      <c r="M761" s="124">
        <v>1.1016949152542372</v>
      </c>
      <c r="N761" s="125">
        <v>987</v>
      </c>
      <c r="O761" s="69"/>
      <c r="P761" s="69"/>
      <c r="Q761" s="127">
        <v>0</v>
      </c>
      <c r="R761" s="88">
        <f t="shared" si="608"/>
        <v>0</v>
      </c>
      <c r="S761" s="127">
        <v>0</v>
      </c>
      <c r="T761" s="88">
        <f t="shared" si="609"/>
        <v>0</v>
      </c>
      <c r="U761" s="97">
        <f t="shared" si="610"/>
        <v>0</v>
      </c>
      <c r="V761" s="127">
        <v>0</v>
      </c>
      <c r="W761" s="88">
        <f t="shared" si="611"/>
        <v>0</v>
      </c>
      <c r="X761" s="127">
        <v>0</v>
      </c>
      <c r="Y761" s="128"/>
      <c r="Z761" s="98">
        <f t="shared" si="612"/>
        <v>0</v>
      </c>
      <c r="AA761" s="32"/>
      <c r="AB761" s="264">
        <v>-12</v>
      </c>
      <c r="AC761" s="264">
        <v>24</v>
      </c>
      <c r="AD761" s="264">
        <v>-2</v>
      </c>
      <c r="AE761" s="264">
        <v>-22</v>
      </c>
      <c r="AF761" s="264">
        <v>-2</v>
      </c>
      <c r="AG761" s="264">
        <v>7</v>
      </c>
    </row>
    <row r="762" spans="2:33" s="461" customFormat="1" ht="15" customHeight="1" x14ac:dyDescent="0.3">
      <c r="B762" s="199">
        <v>44584</v>
      </c>
      <c r="C762" s="469"/>
      <c r="D762" s="469"/>
      <c r="E762" s="469"/>
      <c r="F762" s="469"/>
      <c r="G762" s="469"/>
      <c r="H762" s="127">
        <v>291</v>
      </c>
      <c r="I762" s="69"/>
      <c r="J762" s="123">
        <v>898</v>
      </c>
      <c r="K762" s="124">
        <v>1.0169875424688561</v>
      </c>
      <c r="L762" s="123">
        <v>41</v>
      </c>
      <c r="M762" s="124">
        <v>1.5769230769230769</v>
      </c>
      <c r="N762" s="125">
        <v>939</v>
      </c>
      <c r="O762" s="69"/>
      <c r="P762" s="69"/>
      <c r="Q762" s="127">
        <v>0</v>
      </c>
      <c r="R762" s="88">
        <f t="shared" si="608"/>
        <v>0</v>
      </c>
      <c r="S762" s="127">
        <v>0</v>
      </c>
      <c r="T762" s="88">
        <f t="shared" si="609"/>
        <v>0</v>
      </c>
      <c r="U762" s="97">
        <f t="shared" si="610"/>
        <v>0</v>
      </c>
      <c r="V762" s="127">
        <v>0</v>
      </c>
      <c r="W762" s="88">
        <f t="shared" si="611"/>
        <v>0</v>
      </c>
      <c r="X762" s="127">
        <v>0</v>
      </c>
      <c r="Y762" s="128"/>
      <c r="Z762" s="98">
        <f t="shared" si="612"/>
        <v>0</v>
      </c>
      <c r="AA762" s="32"/>
      <c r="AB762" s="264">
        <v>-14</v>
      </c>
      <c r="AC762" s="264">
        <v>15</v>
      </c>
      <c r="AD762" s="264">
        <v>-4</v>
      </c>
      <c r="AE762" s="264">
        <v>-24</v>
      </c>
      <c r="AF762" s="264">
        <v>-2</v>
      </c>
      <c r="AG762" s="264">
        <v>7</v>
      </c>
    </row>
    <row r="763" spans="2:33" s="461" customFormat="1" ht="15" customHeight="1" x14ac:dyDescent="0.3">
      <c r="B763" s="199">
        <v>44585</v>
      </c>
      <c r="C763" s="469"/>
      <c r="D763" s="469"/>
      <c r="E763" s="469"/>
      <c r="F763" s="469"/>
      <c r="G763" s="469"/>
      <c r="H763" s="127">
        <v>277</v>
      </c>
      <c r="I763" s="69"/>
      <c r="J763" s="123">
        <v>1498</v>
      </c>
      <c r="K763" s="124">
        <v>1.013531799729364</v>
      </c>
      <c r="L763" s="123">
        <v>91</v>
      </c>
      <c r="M763" s="124">
        <v>1.0340909090909092</v>
      </c>
      <c r="N763" s="125">
        <v>1589</v>
      </c>
      <c r="O763" s="69"/>
      <c r="P763" s="69"/>
      <c r="Q763" s="123">
        <v>426</v>
      </c>
      <c r="R763" s="84">
        <f t="shared" si="608"/>
        <v>0.67726550079491254</v>
      </c>
      <c r="S763" s="123">
        <v>139</v>
      </c>
      <c r="T763" s="84">
        <f t="shared" si="609"/>
        <v>1.2990654205607477</v>
      </c>
      <c r="U763" s="79">
        <f t="shared" si="610"/>
        <v>565</v>
      </c>
      <c r="V763" s="123">
        <v>0</v>
      </c>
      <c r="W763" s="84">
        <f t="shared" si="611"/>
        <v>0</v>
      </c>
      <c r="X763" s="123">
        <v>4</v>
      </c>
      <c r="Y763" s="273"/>
      <c r="Z763" s="98">
        <f t="shared" si="612"/>
        <v>4</v>
      </c>
      <c r="AA763" s="32"/>
      <c r="AB763" s="264">
        <v>-8</v>
      </c>
      <c r="AC763" s="264">
        <v>36</v>
      </c>
      <c r="AD763" s="264">
        <v>-4</v>
      </c>
      <c r="AE763" s="264">
        <v>-25</v>
      </c>
      <c r="AF763" s="264">
        <v>-16</v>
      </c>
      <c r="AG763" s="264">
        <v>10</v>
      </c>
    </row>
    <row r="764" spans="2:33" s="461" customFormat="1" ht="15" customHeight="1" x14ac:dyDescent="0.3">
      <c r="B764" s="199">
        <v>44586</v>
      </c>
      <c r="C764" s="469"/>
      <c r="D764" s="469"/>
      <c r="E764" s="469"/>
      <c r="F764" s="469"/>
      <c r="G764" s="469"/>
      <c r="H764" s="127">
        <v>186</v>
      </c>
      <c r="I764" s="69"/>
      <c r="J764" s="123">
        <v>1488</v>
      </c>
      <c r="K764" s="124">
        <v>1.0047265361242403</v>
      </c>
      <c r="L764" s="123">
        <v>136</v>
      </c>
      <c r="M764" s="124">
        <v>1.2363636363636363</v>
      </c>
      <c r="N764" s="125">
        <v>1624</v>
      </c>
      <c r="O764" s="69"/>
      <c r="P764" s="69"/>
      <c r="Q764" s="123">
        <v>508</v>
      </c>
      <c r="R764" s="84">
        <f t="shared" si="608"/>
        <v>0.80763116057233708</v>
      </c>
      <c r="S764" s="123">
        <v>124</v>
      </c>
      <c r="T764" s="84">
        <f t="shared" si="609"/>
        <v>1.1588785046728971</v>
      </c>
      <c r="U764" s="79">
        <f t="shared" si="610"/>
        <v>632</v>
      </c>
      <c r="V764" s="123">
        <v>0</v>
      </c>
      <c r="W764" s="84">
        <f t="shared" si="611"/>
        <v>0</v>
      </c>
      <c r="X764" s="123">
        <v>29</v>
      </c>
      <c r="Y764" s="273"/>
      <c r="Z764" s="98">
        <f t="shared" si="612"/>
        <v>29</v>
      </c>
      <c r="AA764" s="32"/>
      <c r="AB764" s="264">
        <v>-6</v>
      </c>
      <c r="AC764" s="264">
        <v>36</v>
      </c>
      <c r="AD764" s="264">
        <v>-3</v>
      </c>
      <c r="AE764" s="264">
        <v>-24</v>
      </c>
      <c r="AF764" s="264">
        <v>-16</v>
      </c>
      <c r="AG764" s="264">
        <v>10</v>
      </c>
    </row>
    <row r="765" spans="2:33" s="461" customFormat="1" ht="15" customHeight="1" x14ac:dyDescent="0.3">
      <c r="B765" s="199">
        <v>44587</v>
      </c>
      <c r="C765" s="469"/>
      <c r="D765" s="469"/>
      <c r="E765" s="469"/>
      <c r="F765" s="469"/>
      <c r="G765" s="469"/>
      <c r="H765" s="127">
        <v>230</v>
      </c>
      <c r="I765" s="69"/>
      <c r="J765" s="123">
        <v>1501</v>
      </c>
      <c r="K765" s="124">
        <v>1.0141891891891892</v>
      </c>
      <c r="L765" s="123">
        <v>124</v>
      </c>
      <c r="M765" s="124">
        <v>0.98412698412698407</v>
      </c>
      <c r="N765" s="125">
        <v>1625</v>
      </c>
      <c r="O765" s="69"/>
      <c r="P765" s="69"/>
      <c r="Q765" s="123">
        <v>572</v>
      </c>
      <c r="R765" s="84">
        <f t="shared" si="608"/>
        <v>0.90937996820349765</v>
      </c>
      <c r="S765" s="123">
        <v>123</v>
      </c>
      <c r="T765" s="84">
        <f t="shared" si="609"/>
        <v>1.1495327102803738</v>
      </c>
      <c r="U765" s="79">
        <f t="shared" si="610"/>
        <v>695</v>
      </c>
      <c r="V765" s="123">
        <v>0</v>
      </c>
      <c r="W765" s="84">
        <f t="shared" si="611"/>
        <v>0</v>
      </c>
      <c r="X765" s="123">
        <v>8</v>
      </c>
      <c r="Y765" s="273"/>
      <c r="Z765" s="98">
        <f t="shared" si="612"/>
        <v>8</v>
      </c>
      <c r="AA765" s="32"/>
      <c r="AB765" s="264">
        <v>-6</v>
      </c>
      <c r="AC765" s="264">
        <v>34</v>
      </c>
      <c r="AD765" s="264">
        <v>0</v>
      </c>
      <c r="AE765" s="264">
        <v>-23</v>
      </c>
      <c r="AF765" s="264">
        <v>-16</v>
      </c>
      <c r="AG765" s="264">
        <v>10</v>
      </c>
    </row>
    <row r="766" spans="2:33" s="461" customFormat="1" ht="15" customHeight="1" x14ac:dyDescent="0.3">
      <c r="B766" s="199">
        <v>44588</v>
      </c>
      <c r="C766" s="470"/>
      <c r="D766" s="470"/>
      <c r="E766" s="470"/>
      <c r="F766" s="470"/>
      <c r="G766" s="470"/>
      <c r="H766" s="127">
        <v>209</v>
      </c>
      <c r="I766" s="69"/>
      <c r="J766" s="123">
        <v>1498</v>
      </c>
      <c r="K766" s="124">
        <v>1.0101146325016859</v>
      </c>
      <c r="L766" s="123">
        <v>110</v>
      </c>
      <c r="M766" s="124">
        <v>1.2222222222222223</v>
      </c>
      <c r="N766" s="125">
        <v>1608</v>
      </c>
      <c r="O766" s="69"/>
      <c r="P766" s="69"/>
      <c r="Q766" s="123">
        <v>739</v>
      </c>
      <c r="R766" s="84">
        <f t="shared" ref="R766:R771" si="613">Q766/Q$68</f>
        <v>1.1748807631160572</v>
      </c>
      <c r="S766" s="123">
        <v>144</v>
      </c>
      <c r="T766" s="84">
        <f t="shared" ref="T766:T771" si="614">S766/S$68</f>
        <v>1.3457943925233644</v>
      </c>
      <c r="U766" s="79">
        <f t="shared" ref="U766:U771" si="615">Q766+S766</f>
        <v>883</v>
      </c>
      <c r="V766" s="123">
        <v>0</v>
      </c>
      <c r="W766" s="84">
        <f t="shared" ref="W766:W771" si="616">V766/$V$68</f>
        <v>0</v>
      </c>
      <c r="X766" s="123">
        <v>5</v>
      </c>
      <c r="Y766" s="273"/>
      <c r="Z766" s="98">
        <f t="shared" ref="Z766:Z771" si="617">V766+X766</f>
        <v>5</v>
      </c>
      <c r="AA766" s="32"/>
      <c r="AB766" s="264">
        <v>-3</v>
      </c>
      <c r="AC766" s="264">
        <v>36</v>
      </c>
      <c r="AD766" s="264">
        <v>5</v>
      </c>
      <c r="AE766" s="264">
        <v>-23</v>
      </c>
      <c r="AF766" s="264">
        <v>-16</v>
      </c>
      <c r="AG766" s="264">
        <v>10</v>
      </c>
    </row>
    <row r="767" spans="2:33" s="461" customFormat="1" ht="15" customHeight="1" x14ac:dyDescent="0.3">
      <c r="B767" s="199">
        <v>44589</v>
      </c>
      <c r="C767" s="470"/>
      <c r="D767" s="470"/>
      <c r="E767" s="470"/>
      <c r="F767" s="470"/>
      <c r="G767" s="470"/>
      <c r="H767" s="127">
        <v>311</v>
      </c>
      <c r="I767" s="69"/>
      <c r="J767" s="123">
        <v>1499</v>
      </c>
      <c r="K767" s="124">
        <v>1.0087483176312249</v>
      </c>
      <c r="L767" s="123">
        <v>109</v>
      </c>
      <c r="M767" s="124">
        <v>1.058252427184466</v>
      </c>
      <c r="N767" s="125">
        <v>1608</v>
      </c>
      <c r="O767" s="69"/>
      <c r="P767" s="69"/>
      <c r="Q767" s="123">
        <v>978</v>
      </c>
      <c r="R767" s="84">
        <f t="shared" si="613"/>
        <v>1.5548489666136724</v>
      </c>
      <c r="S767" s="123">
        <v>165</v>
      </c>
      <c r="T767" s="84">
        <f t="shared" si="614"/>
        <v>1.5420560747663552</v>
      </c>
      <c r="U767" s="79">
        <f t="shared" si="615"/>
        <v>1143</v>
      </c>
      <c r="V767" s="123">
        <v>0</v>
      </c>
      <c r="W767" s="84">
        <f t="shared" si="616"/>
        <v>0</v>
      </c>
      <c r="X767" s="123">
        <v>2</v>
      </c>
      <c r="Y767" s="273"/>
      <c r="Z767" s="98">
        <f t="shared" si="617"/>
        <v>2</v>
      </c>
      <c r="AA767" s="32"/>
      <c r="AB767" s="264">
        <v>-7</v>
      </c>
      <c r="AC767" s="264">
        <v>36</v>
      </c>
      <c r="AD767" s="264">
        <v>-1</v>
      </c>
      <c r="AE767" s="264">
        <v>-21</v>
      </c>
      <c r="AF767" s="264">
        <v>-15</v>
      </c>
      <c r="AG767" s="264">
        <v>10</v>
      </c>
    </row>
    <row r="768" spans="2:33" s="461" customFormat="1" ht="15" customHeight="1" x14ac:dyDescent="0.3">
      <c r="B768" s="199">
        <v>44590</v>
      </c>
      <c r="C768" s="470"/>
      <c r="D768" s="470"/>
      <c r="E768" s="470"/>
      <c r="F768" s="470"/>
      <c r="G768" s="470"/>
      <c r="H768" s="127">
        <v>257</v>
      </c>
      <c r="I768" s="69"/>
      <c r="J768" s="123">
        <v>922</v>
      </c>
      <c r="K768" s="124">
        <v>1.0290178571428572</v>
      </c>
      <c r="L768" s="123">
        <v>80</v>
      </c>
      <c r="M768" s="124">
        <v>1.3559322033898304</v>
      </c>
      <c r="N768" s="125">
        <v>1002</v>
      </c>
      <c r="O768" s="69"/>
      <c r="P768" s="69"/>
      <c r="Q768" s="127">
        <v>0</v>
      </c>
      <c r="R768" s="88">
        <f t="shared" si="613"/>
        <v>0</v>
      </c>
      <c r="S768" s="127">
        <v>0</v>
      </c>
      <c r="T768" s="88">
        <f t="shared" si="614"/>
        <v>0</v>
      </c>
      <c r="U768" s="97">
        <f t="shared" si="615"/>
        <v>0</v>
      </c>
      <c r="V768" s="127">
        <v>0</v>
      </c>
      <c r="W768" s="88">
        <f t="shared" si="616"/>
        <v>0</v>
      </c>
      <c r="X768" s="127">
        <v>0</v>
      </c>
      <c r="Y768" s="128"/>
      <c r="Z768" s="98">
        <f t="shared" si="617"/>
        <v>0</v>
      </c>
      <c r="AA768" s="131"/>
      <c r="AB768" s="264">
        <v>-10</v>
      </c>
      <c r="AC768" s="264">
        <v>24</v>
      </c>
      <c r="AD768" s="264">
        <v>5</v>
      </c>
      <c r="AE768" s="264">
        <v>-19</v>
      </c>
      <c r="AF768" s="264">
        <v>-1</v>
      </c>
      <c r="AG768" s="264">
        <v>6</v>
      </c>
    </row>
    <row r="769" spans="2:33" s="461" customFormat="1" ht="15" customHeight="1" x14ac:dyDescent="0.3">
      <c r="B769" s="199">
        <v>44591</v>
      </c>
      <c r="C769" s="470"/>
      <c r="D769" s="470"/>
      <c r="E769" s="470"/>
      <c r="F769" s="470"/>
      <c r="G769" s="470"/>
      <c r="H769" s="127">
        <v>298</v>
      </c>
      <c r="I769" s="69"/>
      <c r="J769" s="123">
        <v>899</v>
      </c>
      <c r="K769" s="124">
        <v>1.0181200453001134</v>
      </c>
      <c r="L769" s="123">
        <v>43</v>
      </c>
      <c r="M769" s="124">
        <v>1.6538461538461537</v>
      </c>
      <c r="N769" s="125">
        <v>942</v>
      </c>
      <c r="O769" s="69"/>
      <c r="P769" s="69"/>
      <c r="Q769" s="127">
        <v>0</v>
      </c>
      <c r="R769" s="88">
        <f t="shared" si="613"/>
        <v>0</v>
      </c>
      <c r="S769" s="127">
        <v>0</v>
      </c>
      <c r="T769" s="88">
        <f t="shared" si="614"/>
        <v>0</v>
      </c>
      <c r="U769" s="97">
        <f t="shared" si="615"/>
        <v>0</v>
      </c>
      <c r="V769" s="127">
        <v>0</v>
      </c>
      <c r="W769" s="88">
        <f t="shared" si="616"/>
        <v>0</v>
      </c>
      <c r="X769" s="127">
        <v>0</v>
      </c>
      <c r="Y769" s="128"/>
      <c r="Z769" s="98">
        <f t="shared" si="617"/>
        <v>0</v>
      </c>
      <c r="AA769" s="131"/>
      <c r="AB769" s="264">
        <v>-5</v>
      </c>
      <c r="AC769" s="264">
        <v>25</v>
      </c>
      <c r="AD769" s="264">
        <v>3</v>
      </c>
      <c r="AE769" s="264">
        <v>-16</v>
      </c>
      <c r="AF769" s="264">
        <v>2</v>
      </c>
      <c r="AG769" s="264">
        <v>4</v>
      </c>
    </row>
    <row r="770" spans="2:33" s="461" customFormat="1" ht="15" customHeight="1" x14ac:dyDescent="0.3">
      <c r="B770" s="199">
        <v>44592</v>
      </c>
      <c r="C770" s="470"/>
      <c r="D770" s="470"/>
      <c r="E770" s="470"/>
      <c r="F770" s="470"/>
      <c r="G770" s="470"/>
      <c r="H770" s="127">
        <v>271</v>
      </c>
      <c r="I770" s="69"/>
      <c r="J770" s="123">
        <v>1499</v>
      </c>
      <c r="K770" s="124">
        <v>1.0142083897158323</v>
      </c>
      <c r="L770" s="123">
        <v>84</v>
      </c>
      <c r="M770" s="124">
        <v>0.95454545454545459</v>
      </c>
      <c r="N770" s="125">
        <v>1583</v>
      </c>
      <c r="O770" s="69"/>
      <c r="P770" s="69"/>
      <c r="Q770" s="123">
        <v>1106</v>
      </c>
      <c r="R770" s="84">
        <f t="shared" si="613"/>
        <v>1.7583465818759936</v>
      </c>
      <c r="S770" s="123">
        <v>179</v>
      </c>
      <c r="T770" s="84">
        <f t="shared" si="614"/>
        <v>1.6728971962616823</v>
      </c>
      <c r="U770" s="79">
        <f t="shared" si="615"/>
        <v>1285</v>
      </c>
      <c r="V770" s="123">
        <v>0</v>
      </c>
      <c r="W770" s="84">
        <f t="shared" si="616"/>
        <v>0</v>
      </c>
      <c r="X770" s="123">
        <v>3</v>
      </c>
      <c r="Y770" s="273"/>
      <c r="Z770" s="98">
        <f t="shared" si="617"/>
        <v>3</v>
      </c>
      <c r="AA770" s="32"/>
      <c r="AB770" s="264">
        <v>-3</v>
      </c>
      <c r="AC770" s="264">
        <v>38</v>
      </c>
      <c r="AD770" s="264">
        <v>2</v>
      </c>
      <c r="AE770" s="264">
        <v>-21</v>
      </c>
      <c r="AF770" s="264">
        <v>-15</v>
      </c>
      <c r="AG770" s="264">
        <v>9</v>
      </c>
    </row>
    <row r="771" spans="2:33" s="461" customFormat="1" ht="15" customHeight="1" x14ac:dyDescent="0.3">
      <c r="B771" s="199">
        <v>44593</v>
      </c>
      <c r="C771" s="470"/>
      <c r="D771" s="470"/>
      <c r="E771" s="470"/>
      <c r="F771" s="470"/>
      <c r="G771" s="470"/>
      <c r="H771" s="127">
        <v>199</v>
      </c>
      <c r="I771" s="69"/>
      <c r="J771" s="123">
        <v>1501</v>
      </c>
      <c r="K771" s="124">
        <v>1.013504388926401</v>
      </c>
      <c r="L771" s="123">
        <v>103</v>
      </c>
      <c r="M771" s="124">
        <v>0.9363636363636364</v>
      </c>
      <c r="N771" s="125">
        <v>1604</v>
      </c>
      <c r="O771" s="69"/>
      <c r="P771" s="69"/>
      <c r="Q771" s="123">
        <v>532</v>
      </c>
      <c r="R771" s="84">
        <f t="shared" si="613"/>
        <v>0.84578696343402227</v>
      </c>
      <c r="S771" s="123">
        <v>46</v>
      </c>
      <c r="T771" s="84">
        <f t="shared" si="614"/>
        <v>0.42990654205607476</v>
      </c>
      <c r="U771" s="79">
        <f t="shared" si="615"/>
        <v>578</v>
      </c>
      <c r="V771" s="123">
        <v>3</v>
      </c>
      <c r="W771" s="84">
        <f t="shared" si="616"/>
        <v>3</v>
      </c>
      <c r="X771" s="123">
        <v>11</v>
      </c>
      <c r="Y771" s="273"/>
      <c r="Z771" s="98">
        <f t="shared" si="617"/>
        <v>14</v>
      </c>
      <c r="AA771" s="32"/>
      <c r="AB771" s="264">
        <v>0</v>
      </c>
      <c r="AC771" s="264">
        <v>41</v>
      </c>
      <c r="AD771" s="264">
        <v>4</v>
      </c>
      <c r="AE771" s="264">
        <v>-18</v>
      </c>
      <c r="AF771" s="264">
        <v>-14</v>
      </c>
      <c r="AG771" s="264">
        <v>8</v>
      </c>
    </row>
    <row r="772" spans="2:33" s="461" customFormat="1" ht="15" customHeight="1" x14ac:dyDescent="0.3">
      <c r="B772" s="199">
        <v>44594</v>
      </c>
      <c r="C772" s="470"/>
      <c r="D772" s="470"/>
      <c r="E772" s="470"/>
      <c r="F772" s="470"/>
      <c r="G772" s="470"/>
      <c r="H772" s="127">
        <v>240</v>
      </c>
      <c r="I772" s="69"/>
      <c r="J772" s="123">
        <v>1499</v>
      </c>
      <c r="K772" s="124">
        <v>1.0128378378378378</v>
      </c>
      <c r="L772" s="123">
        <v>95</v>
      </c>
      <c r="M772" s="124">
        <v>0.75396825396825395</v>
      </c>
      <c r="N772" s="125">
        <v>1594</v>
      </c>
      <c r="O772" s="69"/>
      <c r="P772" s="69"/>
      <c r="Q772" s="123">
        <v>371</v>
      </c>
      <c r="R772" s="84">
        <f t="shared" ref="R772:R779" si="618">Q772/Q$68</f>
        <v>0.58982511923688397</v>
      </c>
      <c r="S772" s="123">
        <v>46</v>
      </c>
      <c r="T772" s="84">
        <f t="shared" ref="T772:T779" si="619">S772/S$68</f>
        <v>0.42990654205607476</v>
      </c>
      <c r="U772" s="79">
        <f t="shared" ref="U772:U779" si="620">Q772+S772</f>
        <v>417</v>
      </c>
      <c r="V772" s="123">
        <v>0</v>
      </c>
      <c r="W772" s="84">
        <f t="shared" ref="W772:W779" si="621">V772/$V$68</f>
        <v>0</v>
      </c>
      <c r="X772" s="123">
        <v>18</v>
      </c>
      <c r="Y772" s="273"/>
      <c r="Z772" s="98">
        <f t="shared" ref="Z772:Z779" si="622">V772+X772</f>
        <v>18</v>
      </c>
      <c r="AA772" s="32"/>
      <c r="AB772" s="264">
        <v>1</v>
      </c>
      <c r="AC772" s="264">
        <v>39</v>
      </c>
      <c r="AD772" s="264">
        <v>10</v>
      </c>
      <c r="AE772" s="264">
        <v>-17</v>
      </c>
      <c r="AF772" s="264">
        <v>-13</v>
      </c>
      <c r="AG772" s="264">
        <v>8</v>
      </c>
    </row>
    <row r="773" spans="2:33" s="461" customFormat="1" ht="15" customHeight="1" x14ac:dyDescent="0.3">
      <c r="B773" s="199">
        <v>44595</v>
      </c>
      <c r="C773" s="471"/>
      <c r="D773" s="471"/>
      <c r="E773" s="471"/>
      <c r="F773" s="471"/>
      <c r="G773" s="471"/>
      <c r="H773" s="127">
        <v>240</v>
      </c>
      <c r="I773" s="69"/>
      <c r="J773" s="123">
        <v>1487</v>
      </c>
      <c r="K773" s="124">
        <v>1.0026972353337829</v>
      </c>
      <c r="L773" s="123">
        <v>100</v>
      </c>
      <c r="M773" s="124">
        <v>1.1111111111111112</v>
      </c>
      <c r="N773" s="125">
        <v>1587</v>
      </c>
      <c r="O773" s="69"/>
      <c r="P773" s="69"/>
      <c r="Q773" s="123">
        <v>306</v>
      </c>
      <c r="R773" s="84">
        <f t="shared" si="618"/>
        <v>0.48648648648648651</v>
      </c>
      <c r="S773" s="123">
        <v>71</v>
      </c>
      <c r="T773" s="84">
        <f t="shared" si="619"/>
        <v>0.66355140186915884</v>
      </c>
      <c r="U773" s="79">
        <f t="shared" si="620"/>
        <v>377</v>
      </c>
      <c r="V773" s="123">
        <v>1</v>
      </c>
      <c r="W773" s="84">
        <f t="shared" si="621"/>
        <v>1</v>
      </c>
      <c r="X773" s="123">
        <v>12</v>
      </c>
      <c r="Y773" s="273"/>
      <c r="Z773" s="98">
        <f t="shared" si="622"/>
        <v>13</v>
      </c>
      <c r="AA773" s="32"/>
      <c r="AB773" s="264">
        <v>2</v>
      </c>
      <c r="AC773" s="264">
        <v>39</v>
      </c>
      <c r="AD773" s="264">
        <v>6</v>
      </c>
      <c r="AE773" s="264">
        <v>-19</v>
      </c>
      <c r="AF773" s="264">
        <v>-13</v>
      </c>
      <c r="AG773" s="264">
        <v>8</v>
      </c>
    </row>
    <row r="774" spans="2:33" s="461" customFormat="1" ht="15" customHeight="1" x14ac:dyDescent="0.3">
      <c r="B774" s="199">
        <v>44596</v>
      </c>
      <c r="C774" s="471"/>
      <c r="D774" s="471"/>
      <c r="E774" s="471"/>
      <c r="F774" s="471"/>
      <c r="G774" s="471"/>
      <c r="H774" s="127">
        <v>318</v>
      </c>
      <c r="I774" s="69"/>
      <c r="J774" s="123">
        <v>1503</v>
      </c>
      <c r="K774" s="124">
        <v>1.0114401076716015</v>
      </c>
      <c r="L774" s="123">
        <v>102</v>
      </c>
      <c r="M774" s="124">
        <v>0.99029126213592233</v>
      </c>
      <c r="N774" s="125">
        <v>1605</v>
      </c>
      <c r="O774" s="69"/>
      <c r="P774" s="69"/>
      <c r="Q774" s="123">
        <v>241</v>
      </c>
      <c r="R774" s="84">
        <f t="shared" si="618"/>
        <v>0.38314785373608901</v>
      </c>
      <c r="S774" s="123">
        <v>52</v>
      </c>
      <c r="T774" s="84">
        <f t="shared" si="619"/>
        <v>0.48598130841121495</v>
      </c>
      <c r="U774" s="79">
        <f t="shared" si="620"/>
        <v>293</v>
      </c>
      <c r="V774" s="123">
        <v>4</v>
      </c>
      <c r="W774" s="84">
        <f t="shared" si="621"/>
        <v>4</v>
      </c>
      <c r="X774" s="123">
        <v>7</v>
      </c>
      <c r="Y774" s="273"/>
      <c r="Z774" s="98">
        <f t="shared" si="622"/>
        <v>11</v>
      </c>
      <c r="AA774" s="32"/>
      <c r="AB774" s="264">
        <v>-5</v>
      </c>
      <c r="AC774" s="264">
        <v>36</v>
      </c>
      <c r="AD774" s="264">
        <v>-5</v>
      </c>
      <c r="AE774" s="264">
        <v>-18</v>
      </c>
      <c r="AF774" s="264">
        <v>-12</v>
      </c>
      <c r="AG774" s="264">
        <v>9</v>
      </c>
    </row>
    <row r="775" spans="2:33" s="461" customFormat="1" ht="15" customHeight="1" x14ac:dyDescent="0.3">
      <c r="B775" s="199">
        <v>44597</v>
      </c>
      <c r="C775" s="471"/>
      <c r="D775" s="471"/>
      <c r="E775" s="471"/>
      <c r="F775" s="471"/>
      <c r="G775" s="471"/>
      <c r="H775" s="127">
        <v>287</v>
      </c>
      <c r="I775" s="69"/>
      <c r="J775" s="123">
        <v>918</v>
      </c>
      <c r="K775" s="124">
        <v>1.0245535714285714</v>
      </c>
      <c r="L775" s="123">
        <v>60</v>
      </c>
      <c r="M775" s="124">
        <v>1.0169491525423728</v>
      </c>
      <c r="N775" s="125">
        <v>978</v>
      </c>
      <c r="O775" s="69"/>
      <c r="P775" s="69"/>
      <c r="Q775" s="127">
        <v>0</v>
      </c>
      <c r="R775" s="88">
        <f t="shared" si="618"/>
        <v>0</v>
      </c>
      <c r="S775" s="127">
        <v>0</v>
      </c>
      <c r="T775" s="88">
        <f t="shared" si="619"/>
        <v>0</v>
      </c>
      <c r="U775" s="97">
        <f t="shared" si="620"/>
        <v>0</v>
      </c>
      <c r="V775" s="127">
        <v>0</v>
      </c>
      <c r="W775" s="88">
        <f t="shared" si="621"/>
        <v>0</v>
      </c>
      <c r="X775" s="127">
        <v>0</v>
      </c>
      <c r="Y775" s="128"/>
      <c r="Z775" s="98">
        <f t="shared" si="622"/>
        <v>0</v>
      </c>
      <c r="AA775" s="32"/>
      <c r="AB775" s="264">
        <v>-4</v>
      </c>
      <c r="AC775" s="264">
        <v>27</v>
      </c>
      <c r="AD775" s="264">
        <v>12</v>
      </c>
      <c r="AE775" s="264">
        <v>-13</v>
      </c>
      <c r="AF775" s="264">
        <v>2</v>
      </c>
      <c r="AG775" s="264">
        <v>4</v>
      </c>
    </row>
    <row r="776" spans="2:33" s="461" customFormat="1" ht="15" customHeight="1" x14ac:dyDescent="0.3">
      <c r="B776" s="199">
        <v>44598</v>
      </c>
      <c r="C776" s="471"/>
      <c r="D776" s="471"/>
      <c r="E776" s="471"/>
      <c r="F776" s="471"/>
      <c r="G776" s="471"/>
      <c r="H776" s="127">
        <v>293</v>
      </c>
      <c r="I776" s="69"/>
      <c r="J776" s="123">
        <v>900</v>
      </c>
      <c r="K776" s="124">
        <v>1.0192525481313703</v>
      </c>
      <c r="L776" s="123">
        <v>45</v>
      </c>
      <c r="M776" s="124">
        <v>1.7307692307692308</v>
      </c>
      <c r="N776" s="125">
        <v>945</v>
      </c>
      <c r="O776" s="69"/>
      <c r="P776" s="69"/>
      <c r="Q776" s="127">
        <v>0</v>
      </c>
      <c r="R776" s="88">
        <f t="shared" si="618"/>
        <v>0</v>
      </c>
      <c r="S776" s="127">
        <v>0</v>
      </c>
      <c r="T776" s="88">
        <f t="shared" si="619"/>
        <v>0</v>
      </c>
      <c r="U776" s="97">
        <f t="shared" si="620"/>
        <v>0</v>
      </c>
      <c r="V776" s="127">
        <v>0</v>
      </c>
      <c r="W776" s="88">
        <f t="shared" si="621"/>
        <v>0</v>
      </c>
      <c r="X776" s="127">
        <v>0</v>
      </c>
      <c r="Y776" s="128"/>
      <c r="Z776" s="98">
        <f t="shared" si="622"/>
        <v>0</v>
      </c>
      <c r="AA776" s="32"/>
      <c r="AB776" s="264">
        <v>-6</v>
      </c>
      <c r="AC776" s="264">
        <v>19</v>
      </c>
      <c r="AD776" s="264">
        <v>13</v>
      </c>
      <c r="AE776" s="264">
        <v>-14</v>
      </c>
      <c r="AF776" s="264">
        <v>2</v>
      </c>
      <c r="AG776" s="264">
        <v>4</v>
      </c>
    </row>
    <row r="777" spans="2:33" s="461" customFormat="1" ht="15" customHeight="1" x14ac:dyDescent="0.3">
      <c r="B777" s="199">
        <v>44599</v>
      </c>
      <c r="C777" s="471"/>
      <c r="D777" s="471"/>
      <c r="E777" s="471"/>
      <c r="F777" s="471"/>
      <c r="G777" s="471"/>
      <c r="H777" s="127">
        <v>297</v>
      </c>
      <c r="I777" s="69"/>
      <c r="J777" s="123">
        <v>1500</v>
      </c>
      <c r="K777" s="124">
        <v>1.0148849797023005</v>
      </c>
      <c r="L777" s="123">
        <v>88</v>
      </c>
      <c r="M777" s="124">
        <v>1</v>
      </c>
      <c r="N777" s="125">
        <v>1588</v>
      </c>
      <c r="O777" s="69"/>
      <c r="P777" s="69"/>
      <c r="Q777" s="123">
        <v>305</v>
      </c>
      <c r="R777" s="84">
        <f t="shared" si="618"/>
        <v>0.48489666136724963</v>
      </c>
      <c r="S777" s="123">
        <v>76</v>
      </c>
      <c r="T777" s="84">
        <f t="shared" si="619"/>
        <v>0.71028037383177567</v>
      </c>
      <c r="U777" s="79">
        <f t="shared" si="620"/>
        <v>381</v>
      </c>
      <c r="V777" s="123">
        <v>0</v>
      </c>
      <c r="W777" s="84">
        <f t="shared" si="621"/>
        <v>0</v>
      </c>
      <c r="X777" s="123">
        <v>34</v>
      </c>
      <c r="Y777" s="273"/>
      <c r="Z777" s="98">
        <f t="shared" si="622"/>
        <v>34</v>
      </c>
      <c r="AA777" s="32"/>
      <c r="AB777" s="264">
        <v>0</v>
      </c>
      <c r="AC777" s="264">
        <v>37</v>
      </c>
      <c r="AD777" s="264">
        <v>10</v>
      </c>
      <c r="AE777" s="264">
        <v>-17</v>
      </c>
      <c r="AF777" s="264">
        <v>-11</v>
      </c>
      <c r="AG777" s="264">
        <v>7</v>
      </c>
    </row>
    <row r="778" spans="2:33" s="461" customFormat="1" ht="15" customHeight="1" x14ac:dyDescent="0.3">
      <c r="B778" s="199">
        <v>44600</v>
      </c>
      <c r="C778" s="471"/>
      <c r="D778" s="471"/>
      <c r="E778" s="471"/>
      <c r="F778" s="471"/>
      <c r="G778" s="471"/>
      <c r="H778" s="127">
        <v>215</v>
      </c>
      <c r="I778" s="69"/>
      <c r="J778" s="123">
        <v>1501</v>
      </c>
      <c r="K778" s="124">
        <v>1.013504388926401</v>
      </c>
      <c r="L778" s="123">
        <v>107</v>
      </c>
      <c r="M778" s="124">
        <v>0.97272727272727277</v>
      </c>
      <c r="N778" s="125">
        <v>1608</v>
      </c>
      <c r="O778" s="69"/>
      <c r="P778" s="69"/>
      <c r="Q778" s="123">
        <v>330</v>
      </c>
      <c r="R778" s="84">
        <f t="shared" si="618"/>
        <v>0.5246422893481717</v>
      </c>
      <c r="S778" s="123">
        <v>63</v>
      </c>
      <c r="T778" s="84">
        <f t="shared" si="619"/>
        <v>0.58878504672897192</v>
      </c>
      <c r="U778" s="79">
        <f t="shared" si="620"/>
        <v>393</v>
      </c>
      <c r="V778" s="123">
        <v>0</v>
      </c>
      <c r="W778" s="84">
        <f t="shared" si="621"/>
        <v>0</v>
      </c>
      <c r="X778" s="123">
        <v>11</v>
      </c>
      <c r="Y778" s="273"/>
      <c r="Z778" s="98">
        <f t="shared" si="622"/>
        <v>11</v>
      </c>
      <c r="AA778" s="32"/>
      <c r="AB778" s="264">
        <v>2</v>
      </c>
      <c r="AC778" s="264">
        <v>40</v>
      </c>
      <c r="AD778" s="264">
        <v>11</v>
      </c>
      <c r="AE778" s="264">
        <v>-15</v>
      </c>
      <c r="AF778" s="264">
        <v>-11</v>
      </c>
      <c r="AG778" s="264">
        <v>6</v>
      </c>
    </row>
    <row r="779" spans="2:33" s="461" customFormat="1" ht="15" customHeight="1" x14ac:dyDescent="0.3">
      <c r="B779" s="199">
        <v>44601</v>
      </c>
      <c r="C779" s="471"/>
      <c r="D779" s="471"/>
      <c r="E779" s="471"/>
      <c r="F779" s="471"/>
      <c r="G779" s="471"/>
      <c r="H779" s="127">
        <v>243</v>
      </c>
      <c r="I779" s="69"/>
      <c r="J779" s="123">
        <v>1501</v>
      </c>
      <c r="K779" s="124">
        <v>1.0141891891891892</v>
      </c>
      <c r="L779" s="123">
        <v>117</v>
      </c>
      <c r="M779" s="124">
        <v>0.9285714285714286</v>
      </c>
      <c r="N779" s="125">
        <v>1618</v>
      </c>
      <c r="O779" s="69"/>
      <c r="P779" s="69"/>
      <c r="Q779" s="123">
        <v>317</v>
      </c>
      <c r="R779" s="84">
        <f t="shared" si="618"/>
        <v>0.50397456279809216</v>
      </c>
      <c r="S779" s="123">
        <v>50</v>
      </c>
      <c r="T779" s="84">
        <f t="shared" si="619"/>
        <v>0.46728971962616822</v>
      </c>
      <c r="U779" s="79">
        <f t="shared" si="620"/>
        <v>367</v>
      </c>
      <c r="V779" s="123">
        <v>1</v>
      </c>
      <c r="W779" s="84">
        <f t="shared" si="621"/>
        <v>1</v>
      </c>
      <c r="X779" s="123">
        <v>12</v>
      </c>
      <c r="Y779" s="273"/>
      <c r="Z779" s="98">
        <f t="shared" si="622"/>
        <v>13</v>
      </c>
      <c r="AA779" s="32"/>
      <c r="AB779" s="264">
        <v>3</v>
      </c>
      <c r="AC779" s="264">
        <v>39</v>
      </c>
      <c r="AD779" s="264">
        <v>16</v>
      </c>
      <c r="AE779" s="264">
        <v>-13</v>
      </c>
      <c r="AF779" s="264">
        <v>-10</v>
      </c>
      <c r="AG779" s="264">
        <v>6</v>
      </c>
    </row>
    <row r="780" spans="2:33" s="461" customFormat="1" ht="15" customHeight="1" x14ac:dyDescent="0.3">
      <c r="B780" s="199">
        <v>44602</v>
      </c>
      <c r="C780" s="472"/>
      <c r="D780" s="472"/>
      <c r="E780" s="472"/>
      <c r="F780" s="472"/>
      <c r="G780" s="472"/>
      <c r="H780" s="127">
        <v>281</v>
      </c>
      <c r="I780" s="69"/>
      <c r="J780" s="123">
        <v>1497</v>
      </c>
      <c r="K780" s="124">
        <v>1.0094403236682401</v>
      </c>
      <c r="L780" s="123">
        <v>98</v>
      </c>
      <c r="M780" s="124">
        <v>1.0888888888888888</v>
      </c>
      <c r="N780" s="125">
        <v>1595</v>
      </c>
      <c r="O780" s="69"/>
      <c r="P780" s="69"/>
      <c r="Q780" s="123">
        <v>336</v>
      </c>
      <c r="R780" s="84">
        <f t="shared" ref="R780:R786" si="623">Q780/Q$68</f>
        <v>0.53418124006359302</v>
      </c>
      <c r="S780" s="123">
        <v>64</v>
      </c>
      <c r="T780" s="84">
        <f t="shared" ref="T780:T786" si="624">S780/S$68</f>
        <v>0.59813084112149528</v>
      </c>
      <c r="U780" s="79">
        <f t="shared" ref="U780:U786" si="625">Q780+S780</f>
        <v>400</v>
      </c>
      <c r="V780" s="123">
        <v>1</v>
      </c>
      <c r="W780" s="84">
        <f t="shared" ref="W780:W786" si="626">V780/$V$68</f>
        <v>1</v>
      </c>
      <c r="X780" s="123">
        <v>0</v>
      </c>
      <c r="Y780" s="273"/>
      <c r="Z780" s="98">
        <f t="shared" ref="Z780:Z786" si="627">V780+X780</f>
        <v>1</v>
      </c>
      <c r="AA780" s="32"/>
      <c r="AB780" s="264">
        <v>5</v>
      </c>
      <c r="AC780" s="264">
        <v>40</v>
      </c>
      <c r="AD780" s="264">
        <v>13</v>
      </c>
      <c r="AE780" s="264">
        <v>-13</v>
      </c>
      <c r="AF780" s="264">
        <v>-11</v>
      </c>
      <c r="AG780" s="264">
        <v>6</v>
      </c>
    </row>
    <row r="781" spans="2:33" s="461" customFormat="1" ht="15" customHeight="1" x14ac:dyDescent="0.3">
      <c r="B781" s="199">
        <v>44603</v>
      </c>
      <c r="C781" s="472"/>
      <c r="D781" s="472"/>
      <c r="E781" s="472"/>
      <c r="F781" s="472"/>
      <c r="G781" s="472"/>
      <c r="H781" s="127">
        <v>346</v>
      </c>
      <c r="I781" s="69"/>
      <c r="J781" s="123">
        <v>1501</v>
      </c>
      <c r="K781" s="124">
        <v>1.0100942126514132</v>
      </c>
      <c r="L781" s="123">
        <v>110</v>
      </c>
      <c r="M781" s="124">
        <v>1.0679611650485437</v>
      </c>
      <c r="N781" s="125">
        <v>1611</v>
      </c>
      <c r="O781" s="69"/>
      <c r="P781" s="69"/>
      <c r="Q781" s="123">
        <v>359</v>
      </c>
      <c r="R781" s="84">
        <f t="shared" si="623"/>
        <v>0.57074721780604132</v>
      </c>
      <c r="S781" s="123">
        <v>57</v>
      </c>
      <c r="T781" s="84">
        <f t="shared" si="624"/>
        <v>0.53271028037383172</v>
      </c>
      <c r="U781" s="79">
        <f t="shared" si="625"/>
        <v>416</v>
      </c>
      <c r="V781" s="123">
        <v>0</v>
      </c>
      <c r="W781" s="84">
        <f t="shared" si="626"/>
        <v>0</v>
      </c>
      <c r="X781" s="123">
        <v>12</v>
      </c>
      <c r="Y781" s="273"/>
      <c r="Z781" s="98">
        <f t="shared" si="627"/>
        <v>12</v>
      </c>
      <c r="AA781" s="32"/>
      <c r="AB781" s="264">
        <v>0</v>
      </c>
      <c r="AC781" s="264">
        <v>37</v>
      </c>
      <c r="AD781" s="264">
        <v>11</v>
      </c>
      <c r="AE781" s="264">
        <v>-11</v>
      </c>
      <c r="AF781" s="264">
        <v>-9</v>
      </c>
      <c r="AG781" s="264">
        <v>6</v>
      </c>
    </row>
    <row r="782" spans="2:33" s="461" customFormat="1" ht="15" customHeight="1" x14ac:dyDescent="0.3">
      <c r="B782" s="199">
        <v>44604</v>
      </c>
      <c r="C782" s="472"/>
      <c r="D782" s="472"/>
      <c r="E782" s="472"/>
      <c r="F782" s="472"/>
      <c r="G782" s="472"/>
      <c r="H782" s="127">
        <v>321</v>
      </c>
      <c r="I782" s="69"/>
      <c r="J782" s="123">
        <v>921</v>
      </c>
      <c r="K782" s="124">
        <v>1.0279017857142858</v>
      </c>
      <c r="L782" s="123">
        <v>46</v>
      </c>
      <c r="M782" s="124">
        <v>0.77966101694915257</v>
      </c>
      <c r="N782" s="125">
        <v>967</v>
      </c>
      <c r="O782" s="69"/>
      <c r="P782" s="69"/>
      <c r="Q782" s="433">
        <v>0</v>
      </c>
      <c r="R782" s="112">
        <f t="shared" si="623"/>
        <v>0</v>
      </c>
      <c r="S782" s="433">
        <v>0</v>
      </c>
      <c r="T782" s="112">
        <f t="shared" si="624"/>
        <v>0</v>
      </c>
      <c r="U782" s="113">
        <f t="shared" si="625"/>
        <v>0</v>
      </c>
      <c r="V782" s="433">
        <v>0</v>
      </c>
      <c r="W782" s="112">
        <f t="shared" si="626"/>
        <v>0</v>
      </c>
      <c r="X782" s="433">
        <v>0</v>
      </c>
      <c r="Y782" s="434"/>
      <c r="Z782" s="114">
        <f t="shared" si="627"/>
        <v>0</v>
      </c>
      <c r="AA782" s="32"/>
      <c r="AB782" s="264">
        <v>-2</v>
      </c>
      <c r="AC782" s="264">
        <v>27</v>
      </c>
      <c r="AD782" s="264">
        <v>11</v>
      </c>
      <c r="AE782" s="264">
        <v>-8</v>
      </c>
      <c r="AF782" s="264">
        <v>4</v>
      </c>
      <c r="AG782" s="264">
        <v>3</v>
      </c>
    </row>
    <row r="783" spans="2:33" s="461" customFormat="1" ht="15" customHeight="1" x14ac:dyDescent="0.3">
      <c r="B783" s="199">
        <v>44605</v>
      </c>
      <c r="C783" s="472"/>
      <c r="D783" s="472"/>
      <c r="E783" s="472"/>
      <c r="F783" s="472"/>
      <c r="G783" s="472"/>
      <c r="H783" s="127">
        <v>318</v>
      </c>
      <c r="I783" s="69"/>
      <c r="J783" s="123">
        <v>895</v>
      </c>
      <c r="K783" s="124">
        <v>1.013590033975085</v>
      </c>
      <c r="L783" s="123">
        <v>38</v>
      </c>
      <c r="M783" s="124">
        <v>1.4615384615384615</v>
      </c>
      <c r="N783" s="125">
        <v>933</v>
      </c>
      <c r="O783" s="69"/>
      <c r="P783" s="69"/>
      <c r="Q783" s="433">
        <v>0</v>
      </c>
      <c r="R783" s="112">
        <f t="shared" si="623"/>
        <v>0</v>
      </c>
      <c r="S783" s="433">
        <v>0</v>
      </c>
      <c r="T783" s="112">
        <f t="shared" si="624"/>
        <v>0</v>
      </c>
      <c r="U783" s="113">
        <f t="shared" si="625"/>
        <v>0</v>
      </c>
      <c r="V783" s="433">
        <v>0</v>
      </c>
      <c r="W783" s="112">
        <f t="shared" si="626"/>
        <v>0</v>
      </c>
      <c r="X783" s="433">
        <v>0</v>
      </c>
      <c r="Y783" s="434"/>
      <c r="Z783" s="114">
        <f t="shared" si="627"/>
        <v>0</v>
      </c>
      <c r="AA783" s="32"/>
      <c r="AB783" s="264">
        <v>-13</v>
      </c>
      <c r="AC783" s="264">
        <v>15</v>
      </c>
      <c r="AD783" s="264">
        <v>-31</v>
      </c>
      <c r="AE783" s="264">
        <v>-19</v>
      </c>
      <c r="AF783" s="264">
        <v>2</v>
      </c>
      <c r="AG783" s="264">
        <v>5</v>
      </c>
    </row>
    <row r="784" spans="2:33" s="461" customFormat="1" ht="15" customHeight="1" x14ac:dyDescent="0.3">
      <c r="B784" s="199">
        <v>44606</v>
      </c>
      <c r="C784" s="472"/>
      <c r="D784" s="472"/>
      <c r="E784" s="472"/>
      <c r="F784" s="472"/>
      <c r="G784" s="472"/>
      <c r="H784" s="127">
        <v>311</v>
      </c>
      <c r="I784" s="69"/>
      <c r="J784" s="123">
        <v>1499</v>
      </c>
      <c r="K784" s="124">
        <v>1.0142083897158323</v>
      </c>
      <c r="L784" s="123">
        <v>100</v>
      </c>
      <c r="M784" s="124">
        <v>1.1363636363636365</v>
      </c>
      <c r="N784" s="125">
        <v>1599</v>
      </c>
      <c r="O784" s="69"/>
      <c r="P784" s="69"/>
      <c r="Q784" s="123">
        <v>552</v>
      </c>
      <c r="R784" s="84">
        <f t="shared" si="623"/>
        <v>0.8775834658187599</v>
      </c>
      <c r="S784" s="123">
        <v>84</v>
      </c>
      <c r="T784" s="84">
        <f t="shared" si="624"/>
        <v>0.78504672897196259</v>
      </c>
      <c r="U784" s="79">
        <f t="shared" si="625"/>
        <v>636</v>
      </c>
      <c r="V784" s="123">
        <v>26</v>
      </c>
      <c r="W784" s="84">
        <f t="shared" si="626"/>
        <v>26</v>
      </c>
      <c r="X784" s="123">
        <v>10</v>
      </c>
      <c r="Y784" s="273"/>
      <c r="Z784" s="98">
        <f t="shared" si="627"/>
        <v>36</v>
      </c>
      <c r="AA784" s="32"/>
      <c r="AB784" s="264">
        <v>14</v>
      </c>
      <c r="AC784" s="264">
        <v>49</v>
      </c>
      <c r="AD784" s="264">
        <v>15</v>
      </c>
      <c r="AE784" s="264">
        <v>-12</v>
      </c>
      <c r="AF784" s="264">
        <v>-9</v>
      </c>
      <c r="AG784" s="264">
        <v>5</v>
      </c>
    </row>
    <row r="785" spans="2:33" s="461" customFormat="1" ht="15" customHeight="1" x14ac:dyDescent="0.3">
      <c r="B785" s="199">
        <v>44607</v>
      </c>
      <c r="C785" s="472"/>
      <c r="D785" s="472"/>
      <c r="E785" s="472"/>
      <c r="F785" s="472"/>
      <c r="G785" s="472"/>
      <c r="H785" s="127">
        <v>228</v>
      </c>
      <c r="I785" s="69"/>
      <c r="J785" s="123">
        <v>1497</v>
      </c>
      <c r="K785" s="124">
        <v>1.0108035111411209</v>
      </c>
      <c r="L785" s="123">
        <v>108</v>
      </c>
      <c r="M785" s="124">
        <v>0.98181818181818181</v>
      </c>
      <c r="N785" s="125">
        <v>1605</v>
      </c>
      <c r="O785" s="69"/>
      <c r="P785" s="69"/>
      <c r="Q785" s="123">
        <v>504</v>
      </c>
      <c r="R785" s="84">
        <f t="shared" si="623"/>
        <v>0.80127186009538953</v>
      </c>
      <c r="S785" s="123">
        <v>97</v>
      </c>
      <c r="T785" s="84">
        <f t="shared" si="624"/>
        <v>0.90654205607476634</v>
      </c>
      <c r="U785" s="79">
        <f t="shared" si="625"/>
        <v>601</v>
      </c>
      <c r="V785" s="123">
        <v>0</v>
      </c>
      <c r="W785" s="84">
        <f t="shared" si="626"/>
        <v>0</v>
      </c>
      <c r="X785" s="123">
        <v>4</v>
      </c>
      <c r="Y785" s="273"/>
      <c r="Z785" s="98">
        <f t="shared" si="627"/>
        <v>4</v>
      </c>
      <c r="AA785" s="32"/>
      <c r="AB785" s="264">
        <v>2</v>
      </c>
      <c r="AC785" s="264">
        <v>35</v>
      </c>
      <c r="AD785" s="264">
        <v>9</v>
      </c>
      <c r="AE785" s="264">
        <v>-11</v>
      </c>
      <c r="AF785" s="264">
        <v>-8</v>
      </c>
      <c r="AG785" s="264">
        <v>6</v>
      </c>
    </row>
    <row r="786" spans="2:33" s="461" customFormat="1" ht="15" customHeight="1" x14ac:dyDescent="0.3">
      <c r="B786" s="199">
        <v>44608</v>
      </c>
      <c r="C786" s="472"/>
      <c r="D786" s="472"/>
      <c r="E786" s="472"/>
      <c r="F786" s="472"/>
      <c r="G786" s="472"/>
      <c r="H786" s="127">
        <v>277</v>
      </c>
      <c r="I786" s="69"/>
      <c r="J786" s="123">
        <v>1501</v>
      </c>
      <c r="K786" s="124">
        <v>1.0141891891891892</v>
      </c>
      <c r="L786" s="123">
        <v>100</v>
      </c>
      <c r="M786" s="124">
        <v>0.79365079365079361</v>
      </c>
      <c r="N786" s="125">
        <v>1601</v>
      </c>
      <c r="O786" s="69"/>
      <c r="P786" s="69"/>
      <c r="Q786" s="123">
        <v>477</v>
      </c>
      <c r="R786" s="84">
        <f t="shared" si="623"/>
        <v>0.75834658187599369</v>
      </c>
      <c r="S786" s="123">
        <v>86</v>
      </c>
      <c r="T786" s="84">
        <f t="shared" si="624"/>
        <v>0.80373831775700932</v>
      </c>
      <c r="U786" s="79">
        <f t="shared" si="625"/>
        <v>563</v>
      </c>
      <c r="V786" s="123">
        <v>1</v>
      </c>
      <c r="W786" s="84">
        <f t="shared" si="626"/>
        <v>1</v>
      </c>
      <c r="X786" s="123">
        <v>17</v>
      </c>
      <c r="Y786" s="273"/>
      <c r="Z786" s="98">
        <f t="shared" si="627"/>
        <v>18</v>
      </c>
      <c r="AA786" s="32"/>
      <c r="AB786" s="264">
        <v>2</v>
      </c>
      <c r="AC786" s="264">
        <v>37</v>
      </c>
      <c r="AD786" s="264">
        <v>8</v>
      </c>
      <c r="AE786" s="264">
        <v>-11</v>
      </c>
      <c r="AF786" s="264">
        <v>-8</v>
      </c>
      <c r="AG786" s="264">
        <v>6</v>
      </c>
    </row>
    <row r="787" spans="2:33" s="461" customFormat="1" ht="15" customHeight="1" x14ac:dyDescent="0.3">
      <c r="B787" s="199">
        <v>44609</v>
      </c>
      <c r="C787" s="473"/>
      <c r="D787" s="473"/>
      <c r="E787" s="473"/>
      <c r="F787" s="473"/>
      <c r="G787" s="473"/>
      <c r="H787" s="127">
        <v>282</v>
      </c>
      <c r="I787" s="69"/>
      <c r="J787" s="123">
        <v>1499</v>
      </c>
      <c r="K787" s="124">
        <v>1.0107889413351314</v>
      </c>
      <c r="L787" s="123">
        <v>97</v>
      </c>
      <c r="M787" s="124">
        <v>1.0777777777777777</v>
      </c>
      <c r="N787" s="125">
        <v>1596</v>
      </c>
      <c r="O787" s="69"/>
      <c r="P787" s="69"/>
      <c r="Q787" s="123">
        <v>526</v>
      </c>
      <c r="R787" s="84">
        <f t="shared" ref="R787:R793" si="628">Q787/Q$68</f>
        <v>0.83624801271860094</v>
      </c>
      <c r="S787" s="123">
        <v>135</v>
      </c>
      <c r="T787" s="84">
        <f t="shared" ref="T787:T793" si="629">S787/S$68</f>
        <v>1.2616822429906542</v>
      </c>
      <c r="U787" s="79">
        <f t="shared" ref="U787:U793" si="630">Q787+S787</f>
        <v>661</v>
      </c>
      <c r="V787" s="123">
        <v>0</v>
      </c>
      <c r="W787" s="84">
        <f t="shared" ref="W787:W793" si="631">V787/$V$68</f>
        <v>0</v>
      </c>
      <c r="X787" s="123">
        <v>8</v>
      </c>
      <c r="Y787" s="273"/>
      <c r="Z787" s="98">
        <f t="shared" ref="Z787:Z793" si="632">V787+X787</f>
        <v>8</v>
      </c>
      <c r="AA787" s="32"/>
      <c r="AB787" s="264">
        <v>6</v>
      </c>
      <c r="AC787" s="264">
        <v>38</v>
      </c>
      <c r="AD787" s="264">
        <v>19</v>
      </c>
      <c r="AE787" s="264">
        <v>-10</v>
      </c>
      <c r="AF787" s="264">
        <v>-8</v>
      </c>
      <c r="AG787" s="264">
        <v>5</v>
      </c>
    </row>
    <row r="788" spans="2:33" s="461" customFormat="1" ht="15" customHeight="1" x14ac:dyDescent="0.3">
      <c r="B788" s="199">
        <v>44610</v>
      </c>
      <c r="C788" s="473"/>
      <c r="D788" s="473"/>
      <c r="E788" s="473"/>
      <c r="F788" s="473"/>
      <c r="G788" s="473"/>
      <c r="H788" s="127">
        <v>343</v>
      </c>
      <c r="I788" s="69"/>
      <c r="J788" s="123">
        <v>1497</v>
      </c>
      <c r="K788" s="124">
        <v>1.0074024226110363</v>
      </c>
      <c r="L788" s="123">
        <v>106</v>
      </c>
      <c r="M788" s="124">
        <v>1.029126213592233</v>
      </c>
      <c r="N788" s="125">
        <v>1603</v>
      </c>
      <c r="O788" s="69"/>
      <c r="P788" s="69"/>
      <c r="Q788" s="123">
        <v>584</v>
      </c>
      <c r="R788" s="84">
        <f t="shared" si="628"/>
        <v>0.92845786963434018</v>
      </c>
      <c r="S788" s="123">
        <v>89</v>
      </c>
      <c r="T788" s="84">
        <f t="shared" si="629"/>
        <v>0.83177570093457942</v>
      </c>
      <c r="U788" s="79">
        <f t="shared" si="630"/>
        <v>673</v>
      </c>
      <c r="V788" s="123">
        <v>2</v>
      </c>
      <c r="W788" s="84">
        <f t="shared" si="631"/>
        <v>2</v>
      </c>
      <c r="X788" s="123">
        <v>9</v>
      </c>
      <c r="Y788" s="273"/>
      <c r="Z788" s="98">
        <f t="shared" si="632"/>
        <v>11</v>
      </c>
      <c r="AA788" s="32"/>
      <c r="AB788" s="264">
        <v>-1</v>
      </c>
      <c r="AC788" s="264">
        <v>36</v>
      </c>
      <c r="AD788" s="264">
        <v>0</v>
      </c>
      <c r="AE788" s="264">
        <v>-11</v>
      </c>
      <c r="AF788" s="264">
        <v>-7</v>
      </c>
      <c r="AG788" s="264">
        <v>6</v>
      </c>
    </row>
    <row r="789" spans="2:33" s="461" customFormat="1" ht="15" customHeight="1" x14ac:dyDescent="0.3">
      <c r="B789" s="199">
        <v>44611</v>
      </c>
      <c r="C789" s="473"/>
      <c r="D789" s="473"/>
      <c r="E789" s="473"/>
      <c r="F789" s="473"/>
      <c r="G789" s="473"/>
      <c r="H789" s="127">
        <v>338</v>
      </c>
      <c r="I789" s="69"/>
      <c r="J789" s="123">
        <v>919</v>
      </c>
      <c r="K789" s="124">
        <v>1.0256696428571428</v>
      </c>
      <c r="L789" s="123">
        <v>70</v>
      </c>
      <c r="M789" s="124">
        <v>1.1864406779661016</v>
      </c>
      <c r="N789" s="125">
        <v>989</v>
      </c>
      <c r="O789" s="69"/>
      <c r="P789" s="69"/>
      <c r="Q789" s="127">
        <v>0</v>
      </c>
      <c r="R789" s="88">
        <f t="shared" si="628"/>
        <v>0</v>
      </c>
      <c r="S789" s="127">
        <v>0</v>
      </c>
      <c r="T789" s="88">
        <f t="shared" si="629"/>
        <v>0</v>
      </c>
      <c r="U789" s="97">
        <f t="shared" si="630"/>
        <v>0</v>
      </c>
      <c r="V789" s="127">
        <v>0</v>
      </c>
      <c r="W789" s="88">
        <f t="shared" si="631"/>
        <v>0</v>
      </c>
      <c r="X789" s="127">
        <v>0</v>
      </c>
      <c r="Y789" s="128"/>
      <c r="Z789" s="98">
        <f t="shared" si="632"/>
        <v>0</v>
      </c>
      <c r="AA789" s="32"/>
      <c r="AB789" s="264">
        <v>-2</v>
      </c>
      <c r="AC789" s="264">
        <v>26</v>
      </c>
      <c r="AD789" s="264">
        <v>9</v>
      </c>
      <c r="AE789" s="264">
        <v>-7</v>
      </c>
      <c r="AF789" s="264">
        <v>5</v>
      </c>
      <c r="AG789" s="264">
        <v>3</v>
      </c>
    </row>
    <row r="790" spans="2:33" s="461" customFormat="1" ht="15" customHeight="1" x14ac:dyDescent="0.3">
      <c r="B790" s="199">
        <v>44612</v>
      </c>
      <c r="C790" s="473"/>
      <c r="D790" s="473"/>
      <c r="E790" s="473"/>
      <c r="F790" s="473"/>
      <c r="G790" s="473"/>
      <c r="H790" s="127">
        <v>328</v>
      </c>
      <c r="I790" s="69"/>
      <c r="J790" s="123">
        <v>898</v>
      </c>
      <c r="K790" s="124">
        <v>1.0169875424688561</v>
      </c>
      <c r="L790" s="123">
        <v>43</v>
      </c>
      <c r="M790" s="124">
        <v>1.6538461538461537</v>
      </c>
      <c r="N790" s="125">
        <v>941</v>
      </c>
      <c r="O790" s="69"/>
      <c r="P790" s="69"/>
      <c r="Q790" s="127">
        <v>0</v>
      </c>
      <c r="R790" s="88">
        <f t="shared" si="628"/>
        <v>0</v>
      </c>
      <c r="S790" s="127">
        <v>0</v>
      </c>
      <c r="T790" s="88">
        <f t="shared" si="629"/>
        <v>0</v>
      </c>
      <c r="U790" s="97">
        <f t="shared" si="630"/>
        <v>0</v>
      </c>
      <c r="V790" s="127">
        <v>0</v>
      </c>
      <c r="W790" s="88">
        <f t="shared" si="631"/>
        <v>0</v>
      </c>
      <c r="X790" s="127">
        <v>0</v>
      </c>
      <c r="Y790" s="128"/>
      <c r="Z790" s="98">
        <f t="shared" si="632"/>
        <v>0</v>
      </c>
      <c r="AA790" s="32"/>
      <c r="AB790" s="264">
        <v>-3</v>
      </c>
      <c r="AC790" s="264">
        <v>19</v>
      </c>
      <c r="AD790" s="264">
        <v>21</v>
      </c>
      <c r="AE790" s="264">
        <v>-5</v>
      </c>
      <c r="AF790" s="264">
        <v>6</v>
      </c>
      <c r="AG790" s="264">
        <v>2</v>
      </c>
    </row>
    <row r="791" spans="2:33" s="461" customFormat="1" ht="15" customHeight="1" x14ac:dyDescent="0.3">
      <c r="B791" s="199">
        <v>44613</v>
      </c>
      <c r="C791" s="473"/>
      <c r="D791" s="473"/>
      <c r="E791" s="473"/>
      <c r="F791" s="473"/>
      <c r="G791" s="473"/>
      <c r="H791" s="127">
        <v>324</v>
      </c>
      <c r="I791" s="69"/>
      <c r="J791" s="123">
        <v>1498</v>
      </c>
      <c r="K791" s="124">
        <v>1.013531799729364</v>
      </c>
      <c r="L791" s="123">
        <v>109</v>
      </c>
      <c r="M791" s="124">
        <v>1.2386363636363635</v>
      </c>
      <c r="N791" s="125">
        <v>1607</v>
      </c>
      <c r="O791" s="69"/>
      <c r="P791" s="69"/>
      <c r="Q791" s="123">
        <v>588</v>
      </c>
      <c r="R791" s="84">
        <f t="shared" si="628"/>
        <v>0.93481717011128773</v>
      </c>
      <c r="S791" s="123">
        <v>121</v>
      </c>
      <c r="T791" s="84">
        <f t="shared" si="629"/>
        <v>1.1308411214953271</v>
      </c>
      <c r="U791" s="79">
        <f t="shared" si="630"/>
        <v>709</v>
      </c>
      <c r="V791" s="123">
        <v>0</v>
      </c>
      <c r="W791" s="84">
        <f t="shared" si="631"/>
        <v>0</v>
      </c>
      <c r="X791" s="123">
        <v>5</v>
      </c>
      <c r="Y791" s="273"/>
      <c r="Z791" s="98">
        <f t="shared" si="632"/>
        <v>5</v>
      </c>
      <c r="AA791" s="32"/>
      <c r="AB791" s="264">
        <v>2</v>
      </c>
      <c r="AC791" s="264">
        <v>37</v>
      </c>
      <c r="AD791" s="264">
        <v>18</v>
      </c>
      <c r="AE791" s="264">
        <v>-11</v>
      </c>
      <c r="AF791" s="264">
        <v>-6</v>
      </c>
      <c r="AG791" s="264">
        <v>5</v>
      </c>
    </row>
    <row r="792" spans="2:33" s="461" customFormat="1" ht="15" customHeight="1" x14ac:dyDescent="0.3">
      <c r="B792" s="199">
        <v>44614</v>
      </c>
      <c r="C792" s="473"/>
      <c r="D792" s="473"/>
      <c r="E792" s="473"/>
      <c r="F792" s="473"/>
      <c r="G792" s="473"/>
      <c r="H792" s="127">
        <v>247</v>
      </c>
      <c r="I792" s="69"/>
      <c r="J792" s="123">
        <v>1500</v>
      </c>
      <c r="K792" s="124">
        <v>1.0128291694800811</v>
      </c>
      <c r="L792" s="123">
        <v>126</v>
      </c>
      <c r="M792" s="124">
        <v>1.1454545454545455</v>
      </c>
      <c r="N792" s="125">
        <v>1626</v>
      </c>
      <c r="O792" s="69"/>
      <c r="P792" s="69"/>
      <c r="Q792" s="123">
        <v>696</v>
      </c>
      <c r="R792" s="84">
        <f t="shared" si="628"/>
        <v>1.1065182829888711</v>
      </c>
      <c r="S792" s="123">
        <v>122</v>
      </c>
      <c r="T792" s="84">
        <f t="shared" si="629"/>
        <v>1.1401869158878504</v>
      </c>
      <c r="U792" s="79">
        <f t="shared" si="630"/>
        <v>818</v>
      </c>
      <c r="V792" s="123">
        <v>0</v>
      </c>
      <c r="W792" s="84">
        <f t="shared" si="631"/>
        <v>0</v>
      </c>
      <c r="X792" s="123">
        <v>3</v>
      </c>
      <c r="Y792" s="273"/>
      <c r="Z792" s="98">
        <f t="shared" si="632"/>
        <v>3</v>
      </c>
      <c r="AA792" s="32"/>
      <c r="AB792" s="264">
        <v>5</v>
      </c>
      <c r="AC792" s="264">
        <v>37</v>
      </c>
      <c r="AD792" s="264">
        <v>24</v>
      </c>
      <c r="AE792" s="264">
        <v>-8</v>
      </c>
      <c r="AF792" s="264">
        <v>-6</v>
      </c>
      <c r="AG792" s="264">
        <v>4</v>
      </c>
    </row>
    <row r="793" spans="2:33" s="461" customFormat="1" ht="15" customHeight="1" x14ac:dyDescent="0.3">
      <c r="B793" s="199">
        <v>44615</v>
      </c>
      <c r="C793" s="473"/>
      <c r="D793" s="473"/>
      <c r="E793" s="473"/>
      <c r="F793" s="473"/>
      <c r="G793" s="473"/>
      <c r="H793" s="127">
        <v>292</v>
      </c>
      <c r="I793" s="69"/>
      <c r="J793" s="123">
        <v>1500</v>
      </c>
      <c r="K793" s="124">
        <v>1.0135135135135136</v>
      </c>
      <c r="L793" s="123">
        <v>115</v>
      </c>
      <c r="M793" s="124">
        <v>0.91269841269841268</v>
      </c>
      <c r="N793" s="125">
        <v>1615</v>
      </c>
      <c r="O793" s="69"/>
      <c r="P793" s="69"/>
      <c r="Q793" s="123">
        <v>736</v>
      </c>
      <c r="R793" s="84">
        <f t="shared" si="628"/>
        <v>1.1701112877583466</v>
      </c>
      <c r="S793" s="123">
        <v>153</v>
      </c>
      <c r="T793" s="84">
        <f t="shared" si="629"/>
        <v>1.4299065420560748</v>
      </c>
      <c r="U793" s="79">
        <f t="shared" si="630"/>
        <v>889</v>
      </c>
      <c r="V793" s="123">
        <v>0</v>
      </c>
      <c r="W793" s="84">
        <f t="shared" si="631"/>
        <v>0</v>
      </c>
      <c r="X793" s="123">
        <v>58</v>
      </c>
      <c r="Y793" s="273"/>
      <c r="Z793" s="98">
        <f t="shared" si="632"/>
        <v>58</v>
      </c>
      <c r="AA793" s="32"/>
      <c r="AB793" s="264">
        <v>6</v>
      </c>
      <c r="AC793" s="264">
        <v>37</v>
      </c>
      <c r="AD793" s="264">
        <v>21</v>
      </c>
      <c r="AE793" s="264">
        <v>-6</v>
      </c>
      <c r="AF793" s="264">
        <v>-5</v>
      </c>
      <c r="AG793" s="264">
        <v>4</v>
      </c>
    </row>
    <row r="794" spans="2:33" s="461" customFormat="1" ht="15" customHeight="1" x14ac:dyDescent="0.3">
      <c r="B794" s="199">
        <v>44616</v>
      </c>
      <c r="C794" s="474"/>
      <c r="D794" s="474"/>
      <c r="E794" s="474"/>
      <c r="F794" s="474"/>
      <c r="G794" s="474"/>
      <c r="H794" s="127">
        <v>317</v>
      </c>
      <c r="I794" s="69"/>
      <c r="J794" s="123">
        <v>1499</v>
      </c>
      <c r="K794" s="124">
        <v>1.0107889413351314</v>
      </c>
      <c r="L794" s="123">
        <v>100</v>
      </c>
      <c r="M794" s="124">
        <v>1.1111111111111112</v>
      </c>
      <c r="N794" s="125">
        <v>1599</v>
      </c>
      <c r="O794" s="69"/>
      <c r="P794" s="69"/>
      <c r="Q794" s="123">
        <v>1031</v>
      </c>
      <c r="R794" s="84">
        <f t="shared" ref="R794:R798" si="633">Q794/Q$68</f>
        <v>1.6391096979332274</v>
      </c>
      <c r="S794" s="123">
        <v>126</v>
      </c>
      <c r="T794" s="84">
        <f t="shared" ref="T794:T798" si="634">S794/S$68</f>
        <v>1.1775700934579438</v>
      </c>
      <c r="U794" s="79">
        <f t="shared" ref="U794:U798" si="635">Q794+S794</f>
        <v>1157</v>
      </c>
      <c r="V794" s="123">
        <v>1</v>
      </c>
      <c r="W794" s="84">
        <f t="shared" ref="W794:W798" si="636">V794/$V$68</f>
        <v>1</v>
      </c>
      <c r="X794" s="123">
        <v>6</v>
      </c>
      <c r="Y794" s="273"/>
      <c r="Z794" s="98">
        <f t="shared" ref="Z794:Z798" si="637">V794+X794</f>
        <v>7</v>
      </c>
      <c r="AA794" s="32"/>
      <c r="AB794" s="264">
        <v>4</v>
      </c>
      <c r="AC794" s="264">
        <v>36</v>
      </c>
      <c r="AD794" s="264">
        <v>11</v>
      </c>
      <c r="AE794" s="264">
        <v>-9</v>
      </c>
      <c r="AF794" s="264">
        <v>-6</v>
      </c>
      <c r="AG794" s="264">
        <v>5</v>
      </c>
    </row>
    <row r="795" spans="2:33" s="461" customFormat="1" ht="15" customHeight="1" x14ac:dyDescent="0.3">
      <c r="B795" s="199">
        <v>44617</v>
      </c>
      <c r="C795" s="474"/>
      <c r="D795" s="474"/>
      <c r="E795" s="474"/>
      <c r="F795" s="474"/>
      <c r="G795" s="474"/>
      <c r="H795" s="127">
        <v>353</v>
      </c>
      <c r="I795" s="69"/>
      <c r="J795" s="123">
        <v>1503</v>
      </c>
      <c r="K795" s="124">
        <v>1.0114401076716015</v>
      </c>
      <c r="L795" s="123">
        <v>105</v>
      </c>
      <c r="M795" s="124">
        <v>1.0194174757281553</v>
      </c>
      <c r="N795" s="125">
        <v>1608</v>
      </c>
      <c r="O795" s="69"/>
      <c r="P795" s="69"/>
      <c r="Q795" s="123">
        <v>1598</v>
      </c>
      <c r="R795" s="84">
        <f t="shared" si="633"/>
        <v>2.5405405405405403</v>
      </c>
      <c r="S795" s="123">
        <v>289</v>
      </c>
      <c r="T795" s="84">
        <f t="shared" si="634"/>
        <v>2.7009345794392523</v>
      </c>
      <c r="U795" s="79">
        <f t="shared" si="635"/>
        <v>1887</v>
      </c>
      <c r="V795" s="123">
        <v>0</v>
      </c>
      <c r="W795" s="84">
        <f t="shared" si="636"/>
        <v>0</v>
      </c>
      <c r="X795" s="123">
        <v>2</v>
      </c>
      <c r="Y795" s="273"/>
      <c r="Z795" s="98">
        <f t="shared" si="637"/>
        <v>2</v>
      </c>
      <c r="AA795" s="32"/>
      <c r="AB795" s="264">
        <v>1</v>
      </c>
      <c r="AC795" s="264">
        <v>37</v>
      </c>
      <c r="AD795" s="264">
        <v>18</v>
      </c>
      <c r="AE795" s="264">
        <v>-6</v>
      </c>
      <c r="AF795" s="264">
        <v>-5</v>
      </c>
      <c r="AG795" s="264">
        <v>4</v>
      </c>
    </row>
    <row r="796" spans="2:33" s="461" customFormat="1" ht="15" customHeight="1" x14ac:dyDescent="0.3">
      <c r="B796" s="199">
        <v>44618</v>
      </c>
      <c r="C796" s="474"/>
      <c r="D796" s="474"/>
      <c r="E796" s="474"/>
      <c r="F796" s="474"/>
      <c r="G796" s="474"/>
      <c r="H796" s="127">
        <v>332</v>
      </c>
      <c r="I796" s="69"/>
      <c r="J796" s="123">
        <v>923</v>
      </c>
      <c r="K796" s="124">
        <v>1.0301339285714286</v>
      </c>
      <c r="L796" s="123">
        <v>53</v>
      </c>
      <c r="M796" s="124">
        <v>0.89830508474576276</v>
      </c>
      <c r="N796" s="125">
        <v>976</v>
      </c>
      <c r="O796" s="69"/>
      <c r="P796" s="69"/>
      <c r="Q796" s="127">
        <v>0</v>
      </c>
      <c r="R796" s="88">
        <f t="shared" si="633"/>
        <v>0</v>
      </c>
      <c r="S796" s="127">
        <v>0</v>
      </c>
      <c r="T796" s="88">
        <f t="shared" si="634"/>
        <v>0</v>
      </c>
      <c r="U796" s="97">
        <f t="shared" si="635"/>
        <v>0</v>
      </c>
      <c r="V796" s="127">
        <v>0</v>
      </c>
      <c r="W796" s="88">
        <f t="shared" si="636"/>
        <v>0</v>
      </c>
      <c r="X796" s="127">
        <v>0</v>
      </c>
      <c r="Y796" s="273"/>
      <c r="Z796" s="98">
        <f t="shared" si="637"/>
        <v>0</v>
      </c>
      <c r="AA796" s="32"/>
      <c r="AB796" s="264">
        <v>-1</v>
      </c>
      <c r="AC796" s="264">
        <v>29</v>
      </c>
      <c r="AD796" s="264">
        <v>19</v>
      </c>
      <c r="AE796" s="264">
        <v>0</v>
      </c>
      <c r="AF796" s="264">
        <v>5</v>
      </c>
      <c r="AG796" s="264">
        <v>2</v>
      </c>
    </row>
    <row r="797" spans="2:33" s="461" customFormat="1" ht="15" customHeight="1" x14ac:dyDescent="0.3">
      <c r="B797" s="199">
        <v>44619</v>
      </c>
      <c r="C797" s="474"/>
      <c r="D797" s="474"/>
      <c r="E797" s="474"/>
      <c r="F797" s="474"/>
      <c r="G797" s="474"/>
      <c r="H797" s="127">
        <v>340</v>
      </c>
      <c r="I797" s="69"/>
      <c r="J797" s="123">
        <v>898</v>
      </c>
      <c r="K797" s="124">
        <v>1.0169875424688561</v>
      </c>
      <c r="L797" s="123">
        <v>32</v>
      </c>
      <c r="M797" s="124">
        <v>1.2307692307692308</v>
      </c>
      <c r="N797" s="125">
        <v>930</v>
      </c>
      <c r="O797" s="69"/>
      <c r="P797" s="69"/>
      <c r="Q797" s="127">
        <v>0</v>
      </c>
      <c r="R797" s="88">
        <f t="shared" si="633"/>
        <v>0</v>
      </c>
      <c r="S797" s="127">
        <v>0</v>
      </c>
      <c r="T797" s="88">
        <f t="shared" si="634"/>
        <v>0</v>
      </c>
      <c r="U797" s="97">
        <f t="shared" si="635"/>
        <v>0</v>
      </c>
      <c r="V797" s="127">
        <v>0</v>
      </c>
      <c r="W797" s="88">
        <f t="shared" si="636"/>
        <v>0</v>
      </c>
      <c r="X797" s="127">
        <v>0</v>
      </c>
      <c r="Y797" s="273"/>
      <c r="Z797" s="98">
        <f t="shared" si="637"/>
        <v>0</v>
      </c>
      <c r="AA797" s="32"/>
      <c r="AB797" s="264">
        <v>1</v>
      </c>
      <c r="AC797" s="264">
        <v>20</v>
      </c>
      <c r="AD797" s="264">
        <v>34</v>
      </c>
      <c r="AE797" s="264">
        <v>0</v>
      </c>
      <c r="AF797" s="264">
        <v>5</v>
      </c>
      <c r="AG797" s="264">
        <v>1</v>
      </c>
    </row>
    <row r="798" spans="2:33" s="461" customFormat="1" ht="15" customHeight="1" x14ac:dyDescent="0.3">
      <c r="B798" s="199">
        <v>44620</v>
      </c>
      <c r="C798" s="474"/>
      <c r="D798" s="474"/>
      <c r="E798" s="474"/>
      <c r="F798" s="474"/>
      <c r="G798" s="474"/>
      <c r="H798" s="127">
        <v>352</v>
      </c>
      <c r="I798" s="69"/>
      <c r="J798" s="123">
        <v>1496</v>
      </c>
      <c r="K798" s="124">
        <v>1.0121786197564275</v>
      </c>
      <c r="L798" s="123">
        <v>92</v>
      </c>
      <c r="M798" s="124">
        <v>1.0454545454545454</v>
      </c>
      <c r="N798" s="125">
        <v>1588</v>
      </c>
      <c r="O798" s="69"/>
      <c r="P798" s="69"/>
      <c r="Q798" s="123">
        <v>1177</v>
      </c>
      <c r="R798" s="84">
        <f t="shared" si="633"/>
        <v>1.8712241653418125</v>
      </c>
      <c r="S798" s="123">
        <v>365</v>
      </c>
      <c r="T798" s="84">
        <f t="shared" si="634"/>
        <v>3.4112149532710281</v>
      </c>
      <c r="U798" s="79">
        <f t="shared" si="635"/>
        <v>1542</v>
      </c>
      <c r="V798" s="123">
        <v>1</v>
      </c>
      <c r="W798" s="84">
        <f t="shared" si="636"/>
        <v>1</v>
      </c>
      <c r="X798" s="123">
        <v>1</v>
      </c>
      <c r="Y798" s="273"/>
      <c r="Z798" s="98">
        <f t="shared" si="637"/>
        <v>2</v>
      </c>
      <c r="AA798" s="32"/>
      <c r="AB798" s="264">
        <v>17</v>
      </c>
      <c r="AC798" s="264">
        <v>51</v>
      </c>
      <c r="AD798" s="264">
        <v>50</v>
      </c>
      <c r="AE798" s="264">
        <v>-8</v>
      </c>
      <c r="AF798" s="264">
        <v>-18</v>
      </c>
      <c r="AG798" s="264">
        <v>5</v>
      </c>
    </row>
    <row r="799" spans="2:33" s="461" customFormat="1" ht="15" customHeight="1" x14ac:dyDescent="0.3">
      <c r="B799" s="199">
        <v>44621</v>
      </c>
      <c r="C799" s="474"/>
      <c r="D799" s="474"/>
      <c r="E799" s="474"/>
      <c r="F799" s="474"/>
      <c r="G799" s="474"/>
      <c r="H799" s="127">
        <v>268</v>
      </c>
      <c r="I799" s="69"/>
      <c r="J799" s="123">
        <v>964</v>
      </c>
      <c r="K799" s="124">
        <v>0.65091154625253211</v>
      </c>
      <c r="L799" s="123">
        <v>91</v>
      </c>
      <c r="M799" s="124">
        <v>0.82727272727272727</v>
      </c>
      <c r="N799" s="125">
        <v>1055</v>
      </c>
      <c r="O799" s="69"/>
      <c r="P799" s="69"/>
      <c r="Q799" s="127">
        <v>0</v>
      </c>
      <c r="R799" s="88">
        <f t="shared" ref="R799:R800" si="638">Q799/Q$68</f>
        <v>0</v>
      </c>
      <c r="S799" s="127">
        <v>0</v>
      </c>
      <c r="T799" s="88">
        <f t="shared" ref="T799:T800" si="639">S799/S$68</f>
        <v>0</v>
      </c>
      <c r="U799" s="97">
        <f t="shared" ref="U799:U800" si="640">Q799+S799</f>
        <v>0</v>
      </c>
      <c r="V799" s="127">
        <v>0</v>
      </c>
      <c r="W799" s="88">
        <f t="shared" ref="W799:W800" si="641">V799/$V$68</f>
        <v>0</v>
      </c>
      <c r="X799" s="127">
        <v>0</v>
      </c>
      <c r="Y799" s="128"/>
      <c r="Z799" s="98">
        <f t="shared" ref="Z799:Z800" si="642">V799+X799</f>
        <v>0</v>
      </c>
      <c r="AA799" s="32"/>
      <c r="AB799" s="264">
        <v>-1</v>
      </c>
      <c r="AC799" s="264">
        <v>32</v>
      </c>
      <c r="AD799" s="264">
        <v>39</v>
      </c>
      <c r="AE799" s="264">
        <v>-26</v>
      </c>
      <c r="AF799" s="264">
        <v>-63</v>
      </c>
      <c r="AG799" s="264">
        <v>19</v>
      </c>
    </row>
    <row r="800" spans="2:33" s="461" customFormat="1" ht="15" customHeight="1" x14ac:dyDescent="0.3">
      <c r="B800" s="199">
        <v>44622</v>
      </c>
      <c r="C800" s="474"/>
      <c r="D800" s="474"/>
      <c r="E800" s="474"/>
      <c r="F800" s="474"/>
      <c r="G800" s="474"/>
      <c r="H800" s="127">
        <v>291</v>
      </c>
      <c r="I800" s="69"/>
      <c r="J800" s="123">
        <v>1498</v>
      </c>
      <c r="K800" s="124">
        <v>1.0121621621621621</v>
      </c>
      <c r="L800" s="123">
        <v>123</v>
      </c>
      <c r="M800" s="124">
        <v>0.97619047619047616</v>
      </c>
      <c r="N800" s="125">
        <v>1621</v>
      </c>
      <c r="O800" s="69"/>
      <c r="P800" s="69"/>
      <c r="Q800" s="123">
        <v>368</v>
      </c>
      <c r="R800" s="84">
        <f t="shared" si="638"/>
        <v>0.5850556438791733</v>
      </c>
      <c r="S800" s="123">
        <v>33</v>
      </c>
      <c r="T800" s="84">
        <f t="shared" si="639"/>
        <v>0.30841121495327101</v>
      </c>
      <c r="U800" s="79">
        <f t="shared" si="640"/>
        <v>401</v>
      </c>
      <c r="V800" s="123">
        <v>52</v>
      </c>
      <c r="W800" s="84">
        <f t="shared" si="641"/>
        <v>52</v>
      </c>
      <c r="X800" s="123">
        <v>12</v>
      </c>
      <c r="Y800" s="273"/>
      <c r="Z800" s="98">
        <f t="shared" si="642"/>
        <v>64</v>
      </c>
      <c r="AA800" s="32"/>
      <c r="AB800" s="264">
        <v>2</v>
      </c>
      <c r="AC800" s="264">
        <v>42</v>
      </c>
      <c r="AD800" s="264">
        <v>16</v>
      </c>
      <c r="AE800" s="264">
        <v>-5</v>
      </c>
      <c r="AF800" s="264">
        <v>-6</v>
      </c>
      <c r="AG800" s="264">
        <v>4</v>
      </c>
    </row>
    <row r="801" spans="2:33" s="461" customFormat="1" ht="15" customHeight="1" x14ac:dyDescent="0.3">
      <c r="B801" s="199">
        <v>44623</v>
      </c>
      <c r="C801" s="475"/>
      <c r="D801" s="475"/>
      <c r="E801" s="475"/>
      <c r="F801" s="475"/>
      <c r="G801" s="475"/>
      <c r="H801" s="127">
        <v>307</v>
      </c>
      <c r="I801" s="69"/>
      <c r="J801" s="123">
        <v>1500</v>
      </c>
      <c r="K801" s="124">
        <v>1.0114632501685772</v>
      </c>
      <c r="L801" s="123">
        <v>116</v>
      </c>
      <c r="M801" s="124">
        <v>1.288888888888889</v>
      </c>
      <c r="N801" s="125">
        <v>1616</v>
      </c>
      <c r="O801" s="69"/>
      <c r="P801" s="69"/>
      <c r="Q801" s="123">
        <v>344</v>
      </c>
      <c r="R801" s="84">
        <f t="shared" ref="R801:R807" si="643">Q801/Q$68</f>
        <v>0.54689984101748812</v>
      </c>
      <c r="S801" s="123">
        <v>52</v>
      </c>
      <c r="T801" s="84">
        <f t="shared" ref="T801:T807" si="644">S801/S$68</f>
        <v>0.48598130841121495</v>
      </c>
      <c r="U801" s="79">
        <f t="shared" ref="U801:U807" si="645">Q801+S801</f>
        <v>396</v>
      </c>
      <c r="V801" s="123">
        <v>5</v>
      </c>
      <c r="W801" s="84">
        <f t="shared" ref="W801:W807" si="646">V801/$V$68</f>
        <v>5</v>
      </c>
      <c r="X801" s="123">
        <v>9</v>
      </c>
      <c r="Y801" s="273"/>
      <c r="Z801" s="98">
        <f t="shared" ref="Z801:Z807" si="647">V801+X801</f>
        <v>14</v>
      </c>
      <c r="AA801" s="32"/>
      <c r="AB801" s="264">
        <v>1</v>
      </c>
      <c r="AC801" s="264">
        <v>39</v>
      </c>
      <c r="AD801" s="264">
        <v>4</v>
      </c>
      <c r="AE801" s="264">
        <v>-9</v>
      </c>
      <c r="AF801" s="264">
        <v>-6</v>
      </c>
      <c r="AG801" s="264">
        <v>5</v>
      </c>
    </row>
    <row r="802" spans="2:33" s="461" customFormat="1" ht="15" customHeight="1" x14ac:dyDescent="0.3">
      <c r="B802" s="199">
        <v>44624</v>
      </c>
      <c r="C802" s="475"/>
      <c r="D802" s="475"/>
      <c r="E802" s="475"/>
      <c r="F802" s="475"/>
      <c r="G802" s="475"/>
      <c r="H802" s="127">
        <v>370</v>
      </c>
      <c r="I802" s="69"/>
      <c r="J802" s="123">
        <v>1502</v>
      </c>
      <c r="K802" s="124">
        <v>1.0107671601615074</v>
      </c>
      <c r="L802" s="123">
        <v>119</v>
      </c>
      <c r="M802" s="124">
        <v>1.1553398058252426</v>
      </c>
      <c r="N802" s="125">
        <v>1621</v>
      </c>
      <c r="O802" s="69"/>
      <c r="P802" s="69"/>
      <c r="Q802" s="123">
        <v>257</v>
      </c>
      <c r="R802" s="84">
        <f t="shared" si="643"/>
        <v>0.40858505564387915</v>
      </c>
      <c r="S802" s="123">
        <v>45</v>
      </c>
      <c r="T802" s="84">
        <f t="shared" si="644"/>
        <v>0.42056074766355139</v>
      </c>
      <c r="U802" s="79">
        <f t="shared" si="645"/>
        <v>302</v>
      </c>
      <c r="V802" s="123">
        <v>1</v>
      </c>
      <c r="W802" s="84">
        <f t="shared" si="646"/>
        <v>1</v>
      </c>
      <c r="X802" s="123">
        <v>11</v>
      </c>
      <c r="Y802" s="273"/>
      <c r="Z802" s="98">
        <f t="shared" si="647"/>
        <v>12</v>
      </c>
      <c r="AA802" s="32"/>
      <c r="AB802" s="264">
        <v>-2</v>
      </c>
      <c r="AC802" s="264">
        <v>39</v>
      </c>
      <c r="AD802" s="264">
        <v>8</v>
      </c>
      <c r="AE802" s="264">
        <v>-7</v>
      </c>
      <c r="AF802" s="264">
        <v>-5</v>
      </c>
      <c r="AG802" s="264">
        <v>5</v>
      </c>
    </row>
    <row r="803" spans="2:33" s="461" customFormat="1" ht="15" customHeight="1" x14ac:dyDescent="0.3">
      <c r="B803" s="199">
        <v>44625</v>
      </c>
      <c r="C803" s="475"/>
      <c r="D803" s="475"/>
      <c r="E803" s="475"/>
      <c r="F803" s="475"/>
      <c r="G803" s="475"/>
      <c r="H803" s="127">
        <v>347</v>
      </c>
      <c r="I803" s="69"/>
      <c r="J803" s="123">
        <v>919</v>
      </c>
      <c r="K803" s="124">
        <v>1.0256696428571428</v>
      </c>
      <c r="L803" s="123">
        <v>68</v>
      </c>
      <c r="M803" s="124">
        <v>1.152542372881356</v>
      </c>
      <c r="N803" s="125">
        <v>987</v>
      </c>
      <c r="O803" s="69"/>
      <c r="P803" s="69"/>
      <c r="Q803" s="127">
        <v>0</v>
      </c>
      <c r="R803" s="88">
        <f t="shared" si="643"/>
        <v>0</v>
      </c>
      <c r="S803" s="127">
        <v>0</v>
      </c>
      <c r="T803" s="88">
        <f t="shared" si="644"/>
        <v>0</v>
      </c>
      <c r="U803" s="97">
        <f t="shared" si="645"/>
        <v>0</v>
      </c>
      <c r="V803" s="127">
        <v>0</v>
      </c>
      <c r="W803" s="88">
        <f t="shared" si="646"/>
        <v>0</v>
      </c>
      <c r="X803" s="127">
        <v>0</v>
      </c>
      <c r="Y803" s="128"/>
      <c r="Z803" s="98">
        <f t="shared" si="647"/>
        <v>0</v>
      </c>
      <c r="AA803" s="32"/>
      <c r="AB803" s="264">
        <v>-5</v>
      </c>
      <c r="AC803" s="264">
        <v>28</v>
      </c>
      <c r="AD803" s="264">
        <v>-6</v>
      </c>
      <c r="AE803" s="264">
        <v>-7</v>
      </c>
      <c r="AF803" s="264">
        <v>6</v>
      </c>
      <c r="AG803" s="264">
        <v>4</v>
      </c>
    </row>
    <row r="804" spans="2:33" s="461" customFormat="1" ht="15" customHeight="1" x14ac:dyDescent="0.3">
      <c r="B804" s="199">
        <v>44626</v>
      </c>
      <c r="C804" s="475"/>
      <c r="D804" s="475"/>
      <c r="E804" s="475"/>
      <c r="F804" s="475"/>
      <c r="G804" s="475"/>
      <c r="H804" s="127">
        <v>361</v>
      </c>
      <c r="I804" s="69"/>
      <c r="J804" s="123">
        <v>901</v>
      </c>
      <c r="K804" s="124">
        <v>1.0203850509626273</v>
      </c>
      <c r="L804" s="123">
        <v>40</v>
      </c>
      <c r="M804" s="124">
        <v>1.5384615384615385</v>
      </c>
      <c r="N804" s="125">
        <v>941</v>
      </c>
      <c r="O804" s="69"/>
      <c r="P804" s="69"/>
      <c r="Q804" s="127">
        <v>0</v>
      </c>
      <c r="R804" s="88">
        <f t="shared" si="643"/>
        <v>0</v>
      </c>
      <c r="S804" s="127">
        <v>0</v>
      </c>
      <c r="T804" s="88">
        <f t="shared" si="644"/>
        <v>0</v>
      </c>
      <c r="U804" s="97">
        <f t="shared" si="645"/>
        <v>0</v>
      </c>
      <c r="V804" s="127">
        <v>0</v>
      </c>
      <c r="W804" s="88">
        <f t="shared" si="646"/>
        <v>0</v>
      </c>
      <c r="X804" s="127">
        <v>0</v>
      </c>
      <c r="Y804" s="128"/>
      <c r="Z804" s="98">
        <f t="shared" si="647"/>
        <v>0</v>
      </c>
      <c r="AA804" s="32"/>
      <c r="AB804" s="264">
        <v>-5</v>
      </c>
      <c r="AC804" s="264">
        <v>24</v>
      </c>
      <c r="AD804" s="264">
        <v>10</v>
      </c>
      <c r="AE804" s="264">
        <v>-1</v>
      </c>
      <c r="AF804" s="264">
        <v>8</v>
      </c>
      <c r="AG804" s="264">
        <v>3</v>
      </c>
    </row>
    <row r="805" spans="2:33" s="461" customFormat="1" ht="15" customHeight="1" x14ac:dyDescent="0.3">
      <c r="B805" s="199">
        <v>44627</v>
      </c>
      <c r="C805" s="475"/>
      <c r="D805" s="475"/>
      <c r="E805" s="475"/>
      <c r="F805" s="475"/>
      <c r="G805" s="475"/>
      <c r="H805" s="127">
        <v>337</v>
      </c>
      <c r="I805" s="69"/>
      <c r="J805" s="123">
        <v>1494</v>
      </c>
      <c r="K805" s="124">
        <v>1.0108254397834913</v>
      </c>
      <c r="L805" s="123">
        <v>98</v>
      </c>
      <c r="M805" s="124">
        <v>1.1136363636363635</v>
      </c>
      <c r="N805" s="125">
        <v>1592</v>
      </c>
      <c r="O805" s="69"/>
      <c r="P805" s="69"/>
      <c r="Q805" s="123">
        <v>491</v>
      </c>
      <c r="R805" s="84">
        <f t="shared" si="643"/>
        <v>0.78060413354531</v>
      </c>
      <c r="S805" s="123">
        <v>40</v>
      </c>
      <c r="T805" s="84">
        <f t="shared" si="644"/>
        <v>0.37383177570093457</v>
      </c>
      <c r="U805" s="79">
        <f t="shared" si="645"/>
        <v>531</v>
      </c>
      <c r="V805" s="123">
        <v>5</v>
      </c>
      <c r="W805" s="84">
        <f t="shared" si="646"/>
        <v>5</v>
      </c>
      <c r="X805" s="123">
        <v>24</v>
      </c>
      <c r="Y805" s="273"/>
      <c r="Z805" s="98">
        <f t="shared" si="647"/>
        <v>29</v>
      </c>
      <c r="AA805" s="32"/>
      <c r="AB805" s="264">
        <v>-1</v>
      </c>
      <c r="AC805" s="264">
        <v>37</v>
      </c>
      <c r="AD805" s="264">
        <v>7</v>
      </c>
      <c r="AE805" s="264">
        <v>-8</v>
      </c>
      <c r="AF805" s="264">
        <v>-5</v>
      </c>
      <c r="AG805" s="264">
        <v>6</v>
      </c>
    </row>
    <row r="806" spans="2:33" s="461" customFormat="1" ht="15" customHeight="1" x14ac:dyDescent="0.3">
      <c r="B806" s="199">
        <v>44628</v>
      </c>
      <c r="C806" s="475"/>
      <c r="D806" s="475"/>
      <c r="E806" s="475"/>
      <c r="F806" s="475"/>
      <c r="G806" s="475"/>
      <c r="H806" s="127">
        <v>262</v>
      </c>
      <c r="I806" s="69"/>
      <c r="J806" s="123">
        <v>1500</v>
      </c>
      <c r="K806" s="124">
        <v>1.0128291694800811</v>
      </c>
      <c r="L806" s="123">
        <v>132</v>
      </c>
      <c r="M806" s="124">
        <v>1.2</v>
      </c>
      <c r="N806" s="125">
        <v>1632</v>
      </c>
      <c r="O806" s="69"/>
      <c r="P806" s="69"/>
      <c r="Q806" s="123">
        <v>323</v>
      </c>
      <c r="R806" s="84">
        <f t="shared" si="643"/>
        <v>0.51351351351351349</v>
      </c>
      <c r="S806" s="123">
        <v>54</v>
      </c>
      <c r="T806" s="84">
        <f t="shared" si="644"/>
        <v>0.50467289719626163</v>
      </c>
      <c r="U806" s="79">
        <f t="shared" si="645"/>
        <v>377</v>
      </c>
      <c r="V806" s="123">
        <v>0</v>
      </c>
      <c r="W806" s="84">
        <f t="shared" si="646"/>
        <v>0</v>
      </c>
      <c r="X806" s="123">
        <v>15</v>
      </c>
      <c r="Y806" s="273"/>
      <c r="Z806" s="98">
        <f t="shared" si="647"/>
        <v>15</v>
      </c>
      <c r="AA806" s="32"/>
      <c r="AB806" s="264">
        <v>6</v>
      </c>
      <c r="AC806" s="264">
        <v>42</v>
      </c>
      <c r="AD806" s="264">
        <v>6</v>
      </c>
      <c r="AE806" s="264">
        <v>-6</v>
      </c>
      <c r="AF806" s="264">
        <v>-4</v>
      </c>
      <c r="AG806" s="264">
        <v>5</v>
      </c>
    </row>
    <row r="807" spans="2:33" s="461" customFormat="1" ht="15" customHeight="1" x14ac:dyDescent="0.3">
      <c r="B807" s="199">
        <v>44629</v>
      </c>
      <c r="C807" s="475"/>
      <c r="D807" s="475"/>
      <c r="E807" s="475"/>
      <c r="F807" s="475"/>
      <c r="G807" s="475"/>
      <c r="H807" s="127">
        <v>289</v>
      </c>
      <c r="I807" s="69"/>
      <c r="J807" s="123">
        <v>1497</v>
      </c>
      <c r="K807" s="124">
        <v>1.0114864864864865</v>
      </c>
      <c r="L807" s="123">
        <v>127</v>
      </c>
      <c r="M807" s="124">
        <v>1.0079365079365079</v>
      </c>
      <c r="N807" s="125">
        <v>1624</v>
      </c>
      <c r="O807" s="69"/>
      <c r="P807" s="69"/>
      <c r="Q807" s="123">
        <v>376</v>
      </c>
      <c r="R807" s="84">
        <f t="shared" si="643"/>
        <v>0.5977742448330684</v>
      </c>
      <c r="S807" s="123">
        <v>50</v>
      </c>
      <c r="T807" s="84">
        <f t="shared" si="644"/>
        <v>0.46728971962616822</v>
      </c>
      <c r="U807" s="79">
        <f t="shared" si="645"/>
        <v>426</v>
      </c>
      <c r="V807" s="123">
        <v>49</v>
      </c>
      <c r="W807" s="84">
        <f t="shared" si="646"/>
        <v>49</v>
      </c>
      <c r="X807" s="123">
        <v>8</v>
      </c>
      <c r="Y807" s="273"/>
      <c r="Z807" s="98">
        <f t="shared" si="647"/>
        <v>57</v>
      </c>
      <c r="AA807" s="32"/>
      <c r="AB807" s="264">
        <v>-3</v>
      </c>
      <c r="AC807" s="264">
        <v>33</v>
      </c>
      <c r="AD807" s="264">
        <v>2</v>
      </c>
      <c r="AE807" s="264">
        <v>-7</v>
      </c>
      <c r="AF807" s="264">
        <v>-4</v>
      </c>
      <c r="AG807" s="264">
        <v>6</v>
      </c>
    </row>
    <row r="808" spans="2:33" s="373" customFormat="1" ht="15" customHeight="1" x14ac:dyDescent="0.3">
      <c r="B808" s="199">
        <v>44630</v>
      </c>
      <c r="C808" s="457"/>
      <c r="D808" s="457"/>
      <c r="E808" s="457"/>
      <c r="F808" s="457"/>
      <c r="G808" s="457"/>
      <c r="H808" s="127">
        <v>314</v>
      </c>
      <c r="I808" s="69"/>
      <c r="J808" s="123">
        <v>1494</v>
      </c>
      <c r="K808" s="124">
        <v>1.0074173971679028</v>
      </c>
      <c r="L808" s="123">
        <v>114</v>
      </c>
      <c r="M808" s="124">
        <v>1.2666666666666666</v>
      </c>
      <c r="N808" s="125">
        <v>1608</v>
      </c>
      <c r="O808" s="69"/>
      <c r="P808" s="69"/>
      <c r="Q808" s="123">
        <v>468</v>
      </c>
      <c r="R808" s="84">
        <f t="shared" ref="R808:R813" si="648">Q808/Q$68</f>
        <v>0.7440381558028617</v>
      </c>
      <c r="S808" s="123">
        <v>102</v>
      </c>
      <c r="T808" s="84">
        <f t="shared" ref="T808:T813" si="649">S808/S$68</f>
        <v>0.95327102803738317</v>
      </c>
      <c r="U808" s="79">
        <f t="shared" ref="U808:U813" si="650">Q808+S808</f>
        <v>570</v>
      </c>
      <c r="V808" s="123">
        <v>1</v>
      </c>
      <c r="W808" s="84">
        <f t="shared" ref="W808:W813" si="651">V808/$V$68</f>
        <v>1</v>
      </c>
      <c r="X808" s="123">
        <v>3</v>
      </c>
      <c r="Y808" s="273"/>
      <c r="Z808" s="98">
        <f t="shared" ref="Z808:Z813" si="652">V808+X808</f>
        <v>4</v>
      </c>
      <c r="AA808" s="32"/>
      <c r="AB808" s="264">
        <v>-2</v>
      </c>
      <c r="AC808" s="264">
        <v>36</v>
      </c>
      <c r="AD808" s="264">
        <v>3</v>
      </c>
      <c r="AE808" s="264">
        <v>-7</v>
      </c>
      <c r="AF808" s="264">
        <v>-4</v>
      </c>
      <c r="AG808" s="264">
        <v>6</v>
      </c>
    </row>
    <row r="809" spans="2:33" s="461" customFormat="1" ht="15" customHeight="1" x14ac:dyDescent="0.3">
      <c r="B809" s="199">
        <v>44631</v>
      </c>
      <c r="C809" s="477"/>
      <c r="D809" s="477"/>
      <c r="E809" s="477"/>
      <c r="F809" s="477"/>
      <c r="G809" s="477"/>
      <c r="H809" s="127">
        <v>365</v>
      </c>
      <c r="I809" s="69"/>
      <c r="J809" s="123">
        <v>1503</v>
      </c>
      <c r="K809" s="124">
        <v>1.0114401076716015</v>
      </c>
      <c r="L809" s="123">
        <v>107</v>
      </c>
      <c r="M809" s="124">
        <v>1.0388349514563107</v>
      </c>
      <c r="N809" s="125">
        <v>1610</v>
      </c>
      <c r="O809" s="69"/>
      <c r="P809" s="69"/>
      <c r="Q809" s="123">
        <v>398</v>
      </c>
      <c r="R809" s="84">
        <f t="shared" si="648"/>
        <v>0.63275039745627981</v>
      </c>
      <c r="S809" s="123">
        <v>59</v>
      </c>
      <c r="T809" s="84">
        <f t="shared" si="649"/>
        <v>0.55140186915887845</v>
      </c>
      <c r="U809" s="79">
        <f t="shared" si="650"/>
        <v>457</v>
      </c>
      <c r="V809" s="123">
        <v>2</v>
      </c>
      <c r="W809" s="84">
        <f t="shared" si="651"/>
        <v>2</v>
      </c>
      <c r="X809" s="123">
        <v>7</v>
      </c>
      <c r="Y809" s="273"/>
      <c r="Z809" s="98">
        <f t="shared" si="652"/>
        <v>9</v>
      </c>
      <c r="AA809" s="32"/>
      <c r="AB809" s="264">
        <v>-4</v>
      </c>
      <c r="AC809" s="264">
        <v>32</v>
      </c>
      <c r="AD809" s="264">
        <v>2</v>
      </c>
      <c r="AE809" s="264">
        <v>-6</v>
      </c>
      <c r="AF809" s="264">
        <v>-4</v>
      </c>
      <c r="AG809" s="264">
        <v>6</v>
      </c>
    </row>
    <row r="810" spans="2:33" s="461" customFormat="1" ht="15" customHeight="1" x14ac:dyDescent="0.3">
      <c r="B810" s="199">
        <v>44632</v>
      </c>
      <c r="C810" s="477"/>
      <c r="D810" s="477"/>
      <c r="E810" s="477"/>
      <c r="F810" s="477"/>
      <c r="G810" s="477"/>
      <c r="H810" s="127">
        <v>349</v>
      </c>
      <c r="I810" s="69"/>
      <c r="J810" s="123">
        <v>922</v>
      </c>
      <c r="K810" s="124">
        <v>1.0290178571428572</v>
      </c>
      <c r="L810" s="123">
        <v>51</v>
      </c>
      <c r="M810" s="124">
        <v>0.86440677966101698</v>
      </c>
      <c r="N810" s="125">
        <v>973</v>
      </c>
      <c r="O810" s="69"/>
      <c r="P810" s="69"/>
      <c r="Q810" s="127">
        <v>0</v>
      </c>
      <c r="R810" s="88">
        <f t="shared" si="648"/>
        <v>0</v>
      </c>
      <c r="S810" s="127">
        <v>0</v>
      </c>
      <c r="T810" s="88">
        <f t="shared" si="649"/>
        <v>0</v>
      </c>
      <c r="U810" s="97">
        <f t="shared" si="650"/>
        <v>0</v>
      </c>
      <c r="V810" s="127">
        <v>0</v>
      </c>
      <c r="W810" s="88">
        <f t="shared" si="651"/>
        <v>0</v>
      </c>
      <c r="X810" s="127">
        <v>0</v>
      </c>
      <c r="Y810" s="128"/>
      <c r="Z810" s="98">
        <f t="shared" si="652"/>
        <v>0</v>
      </c>
      <c r="AA810" s="32"/>
      <c r="AB810" s="264">
        <v>-12</v>
      </c>
      <c r="AC810" s="264">
        <v>17</v>
      </c>
      <c r="AD810" s="264">
        <v>-28</v>
      </c>
      <c r="AE810" s="264">
        <v>-11</v>
      </c>
      <c r="AF810" s="264">
        <v>5</v>
      </c>
      <c r="AG810" s="264">
        <v>7</v>
      </c>
    </row>
    <row r="811" spans="2:33" s="461" customFormat="1" ht="15" customHeight="1" x14ac:dyDescent="0.3">
      <c r="B811" s="199">
        <v>44633</v>
      </c>
      <c r="C811" s="477"/>
      <c r="D811" s="477"/>
      <c r="E811" s="477"/>
      <c r="F811" s="477"/>
      <c r="G811" s="477"/>
      <c r="H811" s="127">
        <v>360</v>
      </c>
      <c r="I811" s="69"/>
      <c r="J811" s="123">
        <v>892</v>
      </c>
      <c r="K811" s="124">
        <v>1.0101925254813138</v>
      </c>
      <c r="L811" s="123">
        <v>35</v>
      </c>
      <c r="M811" s="124">
        <v>1.3461538461538463</v>
      </c>
      <c r="N811" s="125">
        <v>927</v>
      </c>
      <c r="O811" s="69"/>
      <c r="P811" s="69"/>
      <c r="Q811" s="127">
        <v>0</v>
      </c>
      <c r="R811" s="88">
        <f t="shared" si="648"/>
        <v>0</v>
      </c>
      <c r="S811" s="127">
        <v>0</v>
      </c>
      <c r="T811" s="88">
        <f t="shared" si="649"/>
        <v>0</v>
      </c>
      <c r="U811" s="97">
        <f t="shared" si="650"/>
        <v>0</v>
      </c>
      <c r="V811" s="127">
        <v>0</v>
      </c>
      <c r="W811" s="88">
        <f t="shared" si="651"/>
        <v>0</v>
      </c>
      <c r="X811" s="127">
        <v>0</v>
      </c>
      <c r="Y811" s="128"/>
      <c r="Z811" s="98">
        <f t="shared" si="652"/>
        <v>0</v>
      </c>
      <c r="AA811" s="32"/>
      <c r="AB811" s="264">
        <v>-10</v>
      </c>
      <c r="AC811" s="264">
        <v>16</v>
      </c>
      <c r="AD811" s="264">
        <v>-11</v>
      </c>
      <c r="AE811" s="264">
        <v>-4</v>
      </c>
      <c r="AF811" s="264">
        <v>7</v>
      </c>
      <c r="AG811" s="264">
        <v>6</v>
      </c>
    </row>
    <row r="812" spans="2:33" s="461" customFormat="1" ht="15" customHeight="1" x14ac:dyDescent="0.3">
      <c r="B812" s="199">
        <v>44634</v>
      </c>
      <c r="C812" s="477"/>
      <c r="D812" s="477"/>
      <c r="E812" s="477"/>
      <c r="F812" s="477"/>
      <c r="G812" s="477"/>
      <c r="H812" s="127">
        <v>329</v>
      </c>
      <c r="I812" s="69"/>
      <c r="J812" s="123">
        <v>1498</v>
      </c>
      <c r="K812" s="124">
        <v>1.013531799729364</v>
      </c>
      <c r="L812" s="123">
        <v>104</v>
      </c>
      <c r="M812" s="124">
        <v>1.1818181818181819</v>
      </c>
      <c r="N812" s="125">
        <v>1602</v>
      </c>
      <c r="O812" s="69"/>
      <c r="P812" s="69"/>
      <c r="Q812" s="123">
        <v>492</v>
      </c>
      <c r="R812" s="84">
        <f t="shared" si="648"/>
        <v>0.78219395866454688</v>
      </c>
      <c r="S812" s="123">
        <v>95</v>
      </c>
      <c r="T812" s="84">
        <f t="shared" si="649"/>
        <v>0.88785046728971961</v>
      </c>
      <c r="U812" s="79">
        <f t="shared" si="650"/>
        <v>587</v>
      </c>
      <c r="V812" s="123">
        <v>0</v>
      </c>
      <c r="W812" s="84">
        <f t="shared" si="651"/>
        <v>0</v>
      </c>
      <c r="X812" s="123">
        <v>12</v>
      </c>
      <c r="Y812" s="273"/>
      <c r="Z812" s="98">
        <f t="shared" si="652"/>
        <v>12</v>
      </c>
      <c r="AA812" s="32"/>
      <c r="AB812" s="264">
        <v>-6</v>
      </c>
      <c r="AC812" s="264">
        <v>27</v>
      </c>
      <c r="AD812" s="264">
        <v>-1</v>
      </c>
      <c r="AE812" s="264">
        <v>-9</v>
      </c>
      <c r="AF812" s="264">
        <v>-4</v>
      </c>
      <c r="AG812" s="264">
        <v>8</v>
      </c>
    </row>
    <row r="813" spans="2:33" s="461" customFormat="1" ht="15" customHeight="1" x14ac:dyDescent="0.3">
      <c r="B813" s="199">
        <v>44635</v>
      </c>
      <c r="C813" s="477"/>
      <c r="D813" s="477"/>
      <c r="E813" s="477"/>
      <c r="F813" s="477"/>
      <c r="G813" s="477"/>
      <c r="H813" s="127">
        <v>264</v>
      </c>
      <c r="I813" s="69"/>
      <c r="J813" s="123">
        <v>1501</v>
      </c>
      <c r="K813" s="124">
        <v>1.013504388926401</v>
      </c>
      <c r="L813" s="123">
        <v>138</v>
      </c>
      <c r="M813" s="124">
        <v>1.2545454545454546</v>
      </c>
      <c r="N813" s="125">
        <v>1639</v>
      </c>
      <c r="O813" s="69"/>
      <c r="P813" s="69"/>
      <c r="Q813" s="123">
        <v>535</v>
      </c>
      <c r="R813" s="84">
        <f t="shared" si="648"/>
        <v>0.85055643879173293</v>
      </c>
      <c r="S813" s="123">
        <v>79</v>
      </c>
      <c r="T813" s="84">
        <f t="shared" si="649"/>
        <v>0.73831775700934577</v>
      </c>
      <c r="U813" s="79">
        <f t="shared" si="650"/>
        <v>614</v>
      </c>
      <c r="V813" s="123">
        <v>0</v>
      </c>
      <c r="W813" s="84">
        <f t="shared" si="651"/>
        <v>0</v>
      </c>
      <c r="X813" s="123">
        <v>13</v>
      </c>
      <c r="Y813" s="273"/>
      <c r="Z813" s="98">
        <f t="shared" si="652"/>
        <v>13</v>
      </c>
      <c r="AA813" s="32"/>
      <c r="AB813" s="264">
        <v>-3</v>
      </c>
      <c r="AC813" s="264">
        <v>29</v>
      </c>
      <c r="AD813" s="264">
        <v>5</v>
      </c>
      <c r="AE813" s="264">
        <v>-6</v>
      </c>
      <c r="AF813" s="264">
        <v>-3</v>
      </c>
      <c r="AG813" s="264">
        <v>7</v>
      </c>
    </row>
    <row r="814" spans="2:33" s="461" customFormat="1" ht="15" customHeight="1" x14ac:dyDescent="0.3">
      <c r="B814" s="199">
        <v>44636</v>
      </c>
      <c r="C814" s="477"/>
      <c r="D814" s="477"/>
      <c r="E814" s="477"/>
      <c r="F814" s="477"/>
      <c r="G814" s="477"/>
      <c r="H814" s="127">
        <v>308</v>
      </c>
      <c r="I814" s="69"/>
      <c r="J814" s="123">
        <v>1501</v>
      </c>
      <c r="K814" s="124">
        <v>1.0141891891891892</v>
      </c>
      <c r="L814" s="123">
        <v>112</v>
      </c>
      <c r="M814" s="124">
        <v>0.88888888888888884</v>
      </c>
      <c r="N814" s="125">
        <v>1613</v>
      </c>
      <c r="O814" s="69"/>
      <c r="P814" s="69"/>
      <c r="Q814" s="123">
        <v>587</v>
      </c>
      <c r="R814" s="84">
        <f t="shared" ref="R814" si="653">Q814/Q$68</f>
        <v>0.93322734499205084</v>
      </c>
      <c r="S814" s="123">
        <v>103</v>
      </c>
      <c r="T814" s="84">
        <f t="shared" ref="T814" si="654">S814/S$68</f>
        <v>0.96261682242990654</v>
      </c>
      <c r="U814" s="79">
        <f t="shared" ref="U814" si="655">Q814+S814</f>
        <v>690</v>
      </c>
      <c r="V814" s="123">
        <v>20</v>
      </c>
      <c r="W814" s="84">
        <f t="shared" ref="W814" si="656">V814/$V$68</f>
        <v>20</v>
      </c>
      <c r="X814" s="123">
        <v>10</v>
      </c>
      <c r="Y814" s="273"/>
      <c r="Z814" s="98">
        <f t="shared" ref="Z814" si="657">V814+X814</f>
        <v>30</v>
      </c>
      <c r="AA814" s="32"/>
      <c r="AB814" s="264">
        <v>-3</v>
      </c>
      <c r="AC814" s="264">
        <v>29</v>
      </c>
      <c r="AD814" s="264">
        <v>5</v>
      </c>
      <c r="AE814" s="264">
        <v>-5</v>
      </c>
      <c r="AF814" s="264">
        <v>-3</v>
      </c>
      <c r="AG814" s="264">
        <v>7</v>
      </c>
    </row>
    <row r="815" spans="2:33" s="461" customFormat="1" ht="15" customHeight="1" x14ac:dyDescent="0.3">
      <c r="B815" s="199">
        <v>44637</v>
      </c>
      <c r="C815" s="480"/>
      <c r="D815" s="480"/>
      <c r="E815" s="480"/>
      <c r="F815" s="480"/>
      <c r="G815" s="480"/>
      <c r="H815" s="127">
        <v>324</v>
      </c>
      <c r="I815" s="69"/>
      <c r="J815" s="123">
        <v>1499</v>
      </c>
      <c r="K815" s="124">
        <v>1.0107889413351314</v>
      </c>
      <c r="L815" s="123">
        <v>110</v>
      </c>
      <c r="M815" s="124">
        <v>1.2222222222222223</v>
      </c>
      <c r="N815" s="125">
        <v>1609</v>
      </c>
      <c r="O815" s="69"/>
      <c r="P815" s="69"/>
      <c r="Q815" s="123">
        <v>715</v>
      </c>
      <c r="R815" s="84">
        <f t="shared" ref="R815:R821" si="658">Q815/Q$68</f>
        <v>1.1367249602543721</v>
      </c>
      <c r="S815" s="123">
        <v>97</v>
      </c>
      <c r="T815" s="84">
        <f t="shared" ref="T815:T821" si="659">S815/S$68</f>
        <v>0.90654205607476634</v>
      </c>
      <c r="U815" s="79">
        <f t="shared" ref="U815:U821" si="660">Q815+S815</f>
        <v>812</v>
      </c>
      <c r="V815" s="123">
        <v>0</v>
      </c>
      <c r="W815" s="84">
        <f t="shared" ref="W815:W821" si="661">V815/$V$68</f>
        <v>0</v>
      </c>
      <c r="X815" s="123">
        <v>14</v>
      </c>
      <c r="Y815" s="273"/>
      <c r="Z815" s="98">
        <f t="shared" ref="Z815:Z821" si="662">V815+X815</f>
        <v>14</v>
      </c>
      <c r="AA815" s="32"/>
      <c r="AB815" s="264">
        <v>1</v>
      </c>
      <c r="AC815" s="264">
        <v>30</v>
      </c>
      <c r="AD815" s="264">
        <v>16</v>
      </c>
      <c r="AE815" s="264">
        <v>-4</v>
      </c>
      <c r="AF815" s="264">
        <v>-3</v>
      </c>
      <c r="AG815" s="264">
        <v>6</v>
      </c>
    </row>
    <row r="816" spans="2:33" s="461" customFormat="1" ht="15" customHeight="1" x14ac:dyDescent="0.3">
      <c r="B816" s="199">
        <v>44638</v>
      </c>
      <c r="C816" s="480"/>
      <c r="D816" s="480"/>
      <c r="E816" s="480"/>
      <c r="F816" s="480"/>
      <c r="G816" s="480"/>
      <c r="H816" s="127">
        <v>372</v>
      </c>
      <c r="I816" s="69"/>
      <c r="J816" s="123">
        <v>1503</v>
      </c>
      <c r="K816" s="124">
        <v>1.0114401076716015</v>
      </c>
      <c r="L816" s="123">
        <v>107</v>
      </c>
      <c r="M816" s="124">
        <v>1.0388349514563107</v>
      </c>
      <c r="N816" s="125">
        <v>1610</v>
      </c>
      <c r="O816" s="69"/>
      <c r="P816" s="69"/>
      <c r="Q816" s="123">
        <v>526</v>
      </c>
      <c r="R816" s="84">
        <f t="shared" si="658"/>
        <v>0.83624801271860094</v>
      </c>
      <c r="S816" s="123">
        <v>74</v>
      </c>
      <c r="T816" s="84">
        <f t="shared" si="659"/>
        <v>0.69158878504672894</v>
      </c>
      <c r="U816" s="79">
        <f t="shared" si="660"/>
        <v>600</v>
      </c>
      <c r="V816" s="123">
        <v>2</v>
      </c>
      <c r="W816" s="84">
        <f t="shared" si="661"/>
        <v>2</v>
      </c>
      <c r="X816" s="123">
        <v>39</v>
      </c>
      <c r="Y816" s="273"/>
      <c r="Z816" s="98">
        <f t="shared" si="662"/>
        <v>41</v>
      </c>
      <c r="AA816" s="32"/>
      <c r="AB816" s="264">
        <v>0</v>
      </c>
      <c r="AC816" s="264">
        <v>30</v>
      </c>
      <c r="AD816" s="264">
        <v>24</v>
      </c>
      <c r="AE816" s="264">
        <v>-2</v>
      </c>
      <c r="AF816" s="264">
        <v>-4</v>
      </c>
      <c r="AG816" s="264">
        <v>5</v>
      </c>
    </row>
    <row r="817" spans="2:33" s="461" customFormat="1" ht="15" customHeight="1" x14ac:dyDescent="0.3">
      <c r="B817" s="199">
        <v>44639</v>
      </c>
      <c r="C817" s="480"/>
      <c r="D817" s="480"/>
      <c r="E817" s="480"/>
      <c r="F817" s="480"/>
      <c r="G817" s="480"/>
      <c r="H817" s="127">
        <v>357</v>
      </c>
      <c r="I817" s="69"/>
      <c r="J817" s="123">
        <v>921</v>
      </c>
      <c r="K817" s="124">
        <v>1.0279017857142858</v>
      </c>
      <c r="L817" s="123">
        <v>66</v>
      </c>
      <c r="M817" s="124">
        <v>1.1186440677966101</v>
      </c>
      <c r="N817" s="125">
        <v>987</v>
      </c>
      <c r="O817" s="69"/>
      <c r="P817" s="69"/>
      <c r="Q817" s="127">
        <v>0</v>
      </c>
      <c r="R817" s="88">
        <f t="shared" si="658"/>
        <v>0</v>
      </c>
      <c r="S817" s="127">
        <v>0</v>
      </c>
      <c r="T817" s="88">
        <f t="shared" si="659"/>
        <v>0</v>
      </c>
      <c r="U817" s="97">
        <f t="shared" si="660"/>
        <v>0</v>
      </c>
      <c r="V817" s="127">
        <v>0</v>
      </c>
      <c r="W817" s="88">
        <f t="shared" si="661"/>
        <v>0</v>
      </c>
      <c r="X817" s="127">
        <v>0</v>
      </c>
      <c r="Y817" s="128"/>
      <c r="Z817" s="98">
        <f t="shared" si="662"/>
        <v>0</v>
      </c>
      <c r="AA817" s="131"/>
      <c r="AB817" s="264">
        <v>2</v>
      </c>
      <c r="AC817" s="264">
        <v>21</v>
      </c>
      <c r="AD817" s="264">
        <v>27</v>
      </c>
      <c r="AE817" s="264">
        <v>4</v>
      </c>
      <c r="AF817" s="264">
        <v>6</v>
      </c>
      <c r="AG817" s="264">
        <v>2</v>
      </c>
    </row>
    <row r="818" spans="2:33" s="461" customFormat="1" ht="15" customHeight="1" x14ac:dyDescent="0.3">
      <c r="B818" s="199">
        <v>44640</v>
      </c>
      <c r="C818" s="480"/>
      <c r="D818" s="480"/>
      <c r="E818" s="480"/>
      <c r="F818" s="480"/>
      <c r="G818" s="480"/>
      <c r="H818" s="127">
        <v>371</v>
      </c>
      <c r="I818" s="69"/>
      <c r="J818" s="123">
        <v>899</v>
      </c>
      <c r="K818" s="124">
        <v>1.0181200453001134</v>
      </c>
      <c r="L818" s="123">
        <v>30</v>
      </c>
      <c r="M818" s="124">
        <v>1.1538461538461537</v>
      </c>
      <c r="N818" s="125">
        <v>929</v>
      </c>
      <c r="O818" s="69"/>
      <c r="P818" s="69"/>
      <c r="Q818" s="127">
        <v>0</v>
      </c>
      <c r="R818" s="88">
        <f t="shared" si="658"/>
        <v>0</v>
      </c>
      <c r="S818" s="127">
        <v>0</v>
      </c>
      <c r="T818" s="88">
        <f t="shared" si="659"/>
        <v>0</v>
      </c>
      <c r="U818" s="97">
        <f t="shared" si="660"/>
        <v>0</v>
      </c>
      <c r="V818" s="127">
        <v>0</v>
      </c>
      <c r="W818" s="88">
        <f t="shared" si="661"/>
        <v>0</v>
      </c>
      <c r="X818" s="127">
        <v>0</v>
      </c>
      <c r="Y818" s="128"/>
      <c r="Z818" s="98">
        <f t="shared" si="662"/>
        <v>0</v>
      </c>
      <c r="AA818" s="131"/>
      <c r="AB818" s="264">
        <v>-14</v>
      </c>
      <c r="AC818" s="264">
        <v>7</v>
      </c>
      <c r="AD818" s="264">
        <v>-21</v>
      </c>
      <c r="AE818" s="264">
        <v>-8</v>
      </c>
      <c r="AF818" s="264">
        <v>4</v>
      </c>
      <c r="AG818" s="264">
        <v>6</v>
      </c>
    </row>
    <row r="819" spans="2:33" s="461" customFormat="1" ht="15" customHeight="1" x14ac:dyDescent="0.3">
      <c r="B819" s="199">
        <v>44641</v>
      </c>
      <c r="C819" s="480"/>
      <c r="D819" s="480"/>
      <c r="E819" s="480"/>
      <c r="F819" s="480"/>
      <c r="G819" s="480"/>
      <c r="H819" s="127">
        <v>326</v>
      </c>
      <c r="I819" s="69"/>
      <c r="J819" s="123">
        <v>1501</v>
      </c>
      <c r="K819" s="124">
        <v>1.0155615696887685</v>
      </c>
      <c r="L819" s="123">
        <v>79</v>
      </c>
      <c r="M819" s="124">
        <v>0.89772727272727271</v>
      </c>
      <c r="N819" s="125">
        <v>1580</v>
      </c>
      <c r="O819" s="69"/>
      <c r="P819" s="69"/>
      <c r="Q819" s="123">
        <v>570</v>
      </c>
      <c r="R819" s="84">
        <f t="shared" si="658"/>
        <v>0.90620031796502387</v>
      </c>
      <c r="S819" s="123">
        <v>114</v>
      </c>
      <c r="T819" s="84">
        <f t="shared" si="659"/>
        <v>1.0654205607476634</v>
      </c>
      <c r="U819" s="79">
        <f t="shared" si="660"/>
        <v>684</v>
      </c>
      <c r="V819" s="123">
        <v>1</v>
      </c>
      <c r="W819" s="84">
        <f t="shared" si="661"/>
        <v>1</v>
      </c>
      <c r="X819" s="123">
        <v>4</v>
      </c>
      <c r="Y819" s="273"/>
      <c r="Z819" s="98">
        <f t="shared" si="662"/>
        <v>5</v>
      </c>
      <c r="AA819" s="32"/>
      <c r="AB819" s="264">
        <v>-4</v>
      </c>
      <c r="AC819" s="264">
        <v>30</v>
      </c>
      <c r="AD819" s="264">
        <v>10</v>
      </c>
      <c r="AE819" s="264">
        <v>-7</v>
      </c>
      <c r="AF819" s="264">
        <v>-3</v>
      </c>
      <c r="AG819" s="264">
        <v>7</v>
      </c>
    </row>
    <row r="820" spans="2:33" s="461" customFormat="1" ht="15" customHeight="1" x14ac:dyDescent="0.3">
      <c r="B820" s="199">
        <v>44642</v>
      </c>
      <c r="C820" s="480"/>
      <c r="D820" s="480"/>
      <c r="E820" s="480"/>
      <c r="F820" s="480"/>
      <c r="G820" s="480"/>
      <c r="H820" s="127">
        <v>274</v>
      </c>
      <c r="I820" s="69"/>
      <c r="J820" s="123">
        <v>1500</v>
      </c>
      <c r="K820" s="124">
        <v>1.0128291694800811</v>
      </c>
      <c r="L820" s="123">
        <v>109</v>
      </c>
      <c r="M820" s="124">
        <v>0.99090909090909096</v>
      </c>
      <c r="N820" s="125">
        <v>1609</v>
      </c>
      <c r="O820" s="69"/>
      <c r="P820" s="69"/>
      <c r="Q820" s="123">
        <v>736</v>
      </c>
      <c r="R820" s="84">
        <f t="shared" si="658"/>
        <v>1.1701112877583466</v>
      </c>
      <c r="S820" s="123">
        <v>113</v>
      </c>
      <c r="T820" s="84">
        <f t="shared" si="659"/>
        <v>1.0560747663551402</v>
      </c>
      <c r="U820" s="79">
        <f t="shared" si="660"/>
        <v>849</v>
      </c>
      <c r="V820" s="123">
        <v>0</v>
      </c>
      <c r="W820" s="84">
        <f t="shared" si="661"/>
        <v>0</v>
      </c>
      <c r="X820" s="123">
        <v>14</v>
      </c>
      <c r="Y820" s="273"/>
      <c r="Z820" s="98">
        <f t="shared" si="662"/>
        <v>14</v>
      </c>
      <c r="AA820" s="32"/>
      <c r="AB820" s="264">
        <v>-5</v>
      </c>
      <c r="AC820" s="264">
        <v>26</v>
      </c>
      <c r="AD820" s="264">
        <v>-4</v>
      </c>
      <c r="AE820" s="264">
        <v>-7</v>
      </c>
      <c r="AF820" s="264">
        <v>-3</v>
      </c>
      <c r="AG820" s="264">
        <v>7</v>
      </c>
    </row>
    <row r="821" spans="2:33" s="461" customFormat="1" ht="15" customHeight="1" x14ac:dyDescent="0.3">
      <c r="B821" s="199">
        <v>44643</v>
      </c>
      <c r="C821" s="480"/>
      <c r="D821" s="480"/>
      <c r="E821" s="480"/>
      <c r="F821" s="480"/>
      <c r="G821" s="480"/>
      <c r="H821" s="127">
        <v>293</v>
      </c>
      <c r="I821" s="69"/>
      <c r="J821" s="123">
        <v>1499</v>
      </c>
      <c r="K821" s="124">
        <v>1.0128378378378378</v>
      </c>
      <c r="L821" s="123">
        <v>109</v>
      </c>
      <c r="M821" s="124">
        <v>0.86507936507936511</v>
      </c>
      <c r="N821" s="125">
        <v>1608</v>
      </c>
      <c r="O821" s="69"/>
      <c r="P821" s="69"/>
      <c r="Q821" s="123">
        <v>677</v>
      </c>
      <c r="R821" s="84">
        <f t="shared" si="658"/>
        <v>1.0763116057233704</v>
      </c>
      <c r="S821" s="123">
        <v>113</v>
      </c>
      <c r="T821" s="84">
        <f t="shared" si="659"/>
        <v>1.0560747663551402</v>
      </c>
      <c r="U821" s="79">
        <f t="shared" si="660"/>
        <v>790</v>
      </c>
      <c r="V821" s="123">
        <v>1</v>
      </c>
      <c r="W821" s="84">
        <f t="shared" si="661"/>
        <v>1</v>
      </c>
      <c r="X821" s="123">
        <v>39</v>
      </c>
      <c r="Y821" s="273"/>
      <c r="Z821" s="98">
        <f t="shared" si="662"/>
        <v>40</v>
      </c>
      <c r="AA821" s="32"/>
      <c r="AB821" s="264">
        <v>-3</v>
      </c>
      <c r="AC821" s="264">
        <v>28</v>
      </c>
      <c r="AD821" s="264">
        <v>3</v>
      </c>
      <c r="AE821" s="264">
        <v>-6</v>
      </c>
      <c r="AF821" s="264">
        <v>-3</v>
      </c>
      <c r="AG821" s="264">
        <v>7</v>
      </c>
    </row>
    <row r="822" spans="2:33" s="461" customFormat="1" ht="15" customHeight="1" x14ac:dyDescent="0.3">
      <c r="B822" s="199">
        <v>44644</v>
      </c>
      <c r="C822" s="481"/>
      <c r="D822" s="481"/>
      <c r="E822" s="481"/>
      <c r="F822" s="481"/>
      <c r="G822" s="481"/>
      <c r="H822" s="127">
        <v>327</v>
      </c>
      <c r="I822" s="69"/>
      <c r="J822" s="123">
        <v>1495</v>
      </c>
      <c r="K822" s="124">
        <v>1.0080917060013486</v>
      </c>
      <c r="L822" s="123">
        <v>95</v>
      </c>
      <c r="M822" s="124">
        <v>1.0555555555555556</v>
      </c>
      <c r="N822" s="125">
        <v>1590</v>
      </c>
      <c r="O822" s="69"/>
      <c r="P822" s="69"/>
      <c r="Q822" s="123">
        <v>717</v>
      </c>
      <c r="R822" s="84">
        <f t="shared" ref="R822:R827" si="663">Q822/Q$68</f>
        <v>1.1399046104928459</v>
      </c>
      <c r="S822" s="123">
        <v>139</v>
      </c>
      <c r="T822" s="84">
        <f t="shared" ref="T822:T827" si="664">S822/S$68</f>
        <v>1.2990654205607477</v>
      </c>
      <c r="U822" s="79">
        <f t="shared" ref="U822:U827" si="665">Q822+S822</f>
        <v>856</v>
      </c>
      <c r="V822" s="123">
        <v>1</v>
      </c>
      <c r="W822" s="84">
        <f t="shared" ref="W822:W827" si="666">V822/$V$68</f>
        <v>1</v>
      </c>
      <c r="X822" s="123">
        <v>10</v>
      </c>
      <c r="Y822" s="273"/>
      <c r="Z822" s="98">
        <f t="shared" ref="Z822:Z827" si="667">V822+X822</f>
        <v>11</v>
      </c>
      <c r="AA822" s="32"/>
      <c r="AB822" s="264">
        <v>1</v>
      </c>
      <c r="AC822" s="264">
        <v>29</v>
      </c>
      <c r="AD822" s="264">
        <v>14</v>
      </c>
      <c r="AE822" s="264">
        <v>-4</v>
      </c>
      <c r="AF822" s="264">
        <v>-3</v>
      </c>
      <c r="AG822" s="264">
        <v>6</v>
      </c>
    </row>
    <row r="823" spans="2:33" s="461" customFormat="1" ht="15" customHeight="1" x14ac:dyDescent="0.3">
      <c r="B823" s="199">
        <v>44645</v>
      </c>
      <c r="C823" s="481"/>
      <c r="D823" s="481"/>
      <c r="E823" s="481"/>
      <c r="F823" s="481"/>
      <c r="G823" s="481"/>
      <c r="H823" s="127">
        <v>371</v>
      </c>
      <c r="I823" s="69"/>
      <c r="J823" s="123">
        <v>1502</v>
      </c>
      <c r="K823" s="124">
        <v>1.0107671601615074</v>
      </c>
      <c r="L823" s="123">
        <v>96</v>
      </c>
      <c r="M823" s="124">
        <v>0.93203883495145634</v>
      </c>
      <c r="N823" s="125">
        <v>1598</v>
      </c>
      <c r="O823" s="69"/>
      <c r="P823" s="69"/>
      <c r="Q823" s="123">
        <v>512</v>
      </c>
      <c r="R823" s="84">
        <f t="shared" si="663"/>
        <v>0.81399046104928463</v>
      </c>
      <c r="S823" s="123">
        <v>96</v>
      </c>
      <c r="T823" s="84">
        <f t="shared" si="664"/>
        <v>0.89719626168224298</v>
      </c>
      <c r="U823" s="79">
        <f t="shared" si="665"/>
        <v>608</v>
      </c>
      <c r="V823" s="123">
        <v>1</v>
      </c>
      <c r="W823" s="84">
        <f t="shared" si="666"/>
        <v>1</v>
      </c>
      <c r="X823" s="123">
        <v>7</v>
      </c>
      <c r="Y823" s="273"/>
      <c r="Z823" s="98">
        <f t="shared" si="667"/>
        <v>8</v>
      </c>
      <c r="AA823" s="32"/>
      <c r="AB823" s="264">
        <v>-3</v>
      </c>
      <c r="AC823" s="264">
        <v>30</v>
      </c>
      <c r="AD823" s="264">
        <v>12</v>
      </c>
      <c r="AE823" s="264">
        <v>-4</v>
      </c>
      <c r="AF823" s="264">
        <v>-3</v>
      </c>
      <c r="AG823" s="264">
        <v>6</v>
      </c>
    </row>
    <row r="824" spans="2:33" s="461" customFormat="1" ht="15" customHeight="1" x14ac:dyDescent="0.3">
      <c r="B824" s="199">
        <v>44646</v>
      </c>
      <c r="C824" s="481"/>
      <c r="D824" s="481"/>
      <c r="E824" s="481"/>
      <c r="F824" s="481"/>
      <c r="G824" s="481"/>
      <c r="H824" s="127">
        <v>360</v>
      </c>
      <c r="I824" s="69"/>
      <c r="J824" s="123">
        <v>924</v>
      </c>
      <c r="K824" s="124">
        <v>1.03125</v>
      </c>
      <c r="L824" s="123">
        <v>60</v>
      </c>
      <c r="M824" s="124">
        <v>1.0169491525423728</v>
      </c>
      <c r="N824" s="125">
        <v>984</v>
      </c>
      <c r="O824" s="69"/>
      <c r="P824" s="69"/>
      <c r="Q824" s="127">
        <v>0</v>
      </c>
      <c r="R824" s="88">
        <f t="shared" si="663"/>
        <v>0</v>
      </c>
      <c r="S824" s="127">
        <v>0</v>
      </c>
      <c r="T824" s="88">
        <f t="shared" si="664"/>
        <v>0</v>
      </c>
      <c r="U824" s="97">
        <f t="shared" si="665"/>
        <v>0</v>
      </c>
      <c r="V824" s="127">
        <v>0</v>
      </c>
      <c r="W824" s="88">
        <f t="shared" si="666"/>
        <v>0</v>
      </c>
      <c r="X824" s="127">
        <v>0</v>
      </c>
      <c r="Y824" s="128"/>
      <c r="Z824" s="98">
        <f t="shared" si="667"/>
        <v>0</v>
      </c>
      <c r="AA824" s="32"/>
      <c r="AB824" s="264">
        <v>-2</v>
      </c>
      <c r="AC824" s="264">
        <v>20</v>
      </c>
      <c r="AD824" s="264">
        <v>19</v>
      </c>
      <c r="AE824" s="264">
        <v>2</v>
      </c>
      <c r="AF824" s="264">
        <v>7</v>
      </c>
      <c r="AG824" s="264">
        <v>3</v>
      </c>
    </row>
    <row r="825" spans="2:33" s="461" customFormat="1" ht="15" customHeight="1" x14ac:dyDescent="0.3">
      <c r="B825" s="199">
        <v>44647</v>
      </c>
      <c r="C825" s="481"/>
      <c r="D825" s="481"/>
      <c r="E825" s="481"/>
      <c r="F825" s="481"/>
      <c r="G825" s="481"/>
      <c r="H825" s="127">
        <v>411</v>
      </c>
      <c r="I825" s="69"/>
      <c r="J825" s="123">
        <v>899</v>
      </c>
      <c r="K825" s="124">
        <v>1.0181200453001134</v>
      </c>
      <c r="L825" s="123">
        <v>38</v>
      </c>
      <c r="M825" s="124">
        <v>1.4615384615384615</v>
      </c>
      <c r="N825" s="125">
        <v>937</v>
      </c>
      <c r="O825" s="69"/>
      <c r="P825" s="69"/>
      <c r="Q825" s="127">
        <v>0</v>
      </c>
      <c r="R825" s="88">
        <f t="shared" si="663"/>
        <v>0</v>
      </c>
      <c r="S825" s="127">
        <v>0</v>
      </c>
      <c r="T825" s="88">
        <f t="shared" si="664"/>
        <v>0</v>
      </c>
      <c r="U825" s="97">
        <f t="shared" si="665"/>
        <v>0</v>
      </c>
      <c r="V825" s="127">
        <v>0</v>
      </c>
      <c r="W825" s="88">
        <f t="shared" si="666"/>
        <v>0</v>
      </c>
      <c r="X825" s="127">
        <v>0</v>
      </c>
      <c r="Y825" s="128"/>
      <c r="Z825" s="98">
        <f t="shared" si="667"/>
        <v>0</v>
      </c>
      <c r="AA825" s="32"/>
      <c r="AB825" s="264">
        <v>-7</v>
      </c>
      <c r="AC825" s="264">
        <v>14</v>
      </c>
      <c r="AD825" s="264">
        <v>17</v>
      </c>
      <c r="AE825" s="264">
        <v>2</v>
      </c>
      <c r="AF825" s="264">
        <v>6</v>
      </c>
      <c r="AG825" s="264">
        <v>4</v>
      </c>
    </row>
    <row r="826" spans="2:33" s="461" customFormat="1" ht="15" customHeight="1" x14ac:dyDescent="0.3">
      <c r="B826" s="199">
        <v>44648</v>
      </c>
      <c r="C826" s="481"/>
      <c r="D826" s="481"/>
      <c r="E826" s="481"/>
      <c r="F826" s="481"/>
      <c r="G826" s="481"/>
      <c r="H826" s="127">
        <v>366</v>
      </c>
      <c r="I826" s="69"/>
      <c r="J826" s="123">
        <v>1501</v>
      </c>
      <c r="K826" s="124">
        <v>1.0155615696887685</v>
      </c>
      <c r="L826" s="123">
        <v>87</v>
      </c>
      <c r="M826" s="124">
        <v>0.98863636363636365</v>
      </c>
      <c r="N826" s="125">
        <v>1588</v>
      </c>
      <c r="O826" s="69"/>
      <c r="P826" s="69"/>
      <c r="Q826" s="123">
        <v>801</v>
      </c>
      <c r="R826" s="84">
        <f t="shared" si="663"/>
        <v>1.2734499205087439</v>
      </c>
      <c r="S826" s="123">
        <v>155</v>
      </c>
      <c r="T826" s="84">
        <f t="shared" si="664"/>
        <v>1.4485981308411215</v>
      </c>
      <c r="U826" s="79">
        <f t="shared" si="665"/>
        <v>956</v>
      </c>
      <c r="V826" s="123">
        <v>1</v>
      </c>
      <c r="W826" s="84">
        <f t="shared" si="666"/>
        <v>1</v>
      </c>
      <c r="X826" s="123">
        <v>3</v>
      </c>
      <c r="Y826" s="273"/>
      <c r="Z826" s="98">
        <f t="shared" si="667"/>
        <v>4</v>
      </c>
      <c r="AA826" s="32"/>
      <c r="AB826" s="264">
        <v>-3</v>
      </c>
      <c r="AC826" s="264">
        <v>28</v>
      </c>
      <c r="AD826" s="264">
        <v>19</v>
      </c>
      <c r="AE826" s="264">
        <v>-5</v>
      </c>
      <c r="AF826" s="264">
        <v>-3</v>
      </c>
      <c r="AG826" s="264">
        <v>7</v>
      </c>
    </row>
    <row r="827" spans="2:33" s="461" customFormat="1" ht="15" customHeight="1" x14ac:dyDescent="0.3">
      <c r="B827" s="199">
        <v>44649</v>
      </c>
      <c r="C827" s="481"/>
      <c r="D827" s="481"/>
      <c r="E827" s="481"/>
      <c r="F827" s="481"/>
      <c r="G827" s="481"/>
      <c r="H827" s="127">
        <v>334</v>
      </c>
      <c r="I827" s="69"/>
      <c r="J827" s="123">
        <v>1501</v>
      </c>
      <c r="K827" s="124">
        <v>1.013504388926401</v>
      </c>
      <c r="L827" s="123">
        <v>107</v>
      </c>
      <c r="M827" s="124">
        <v>0.97272727272727277</v>
      </c>
      <c r="N827" s="125">
        <v>1608</v>
      </c>
      <c r="O827" s="69"/>
      <c r="P827" s="69"/>
      <c r="Q827" s="123">
        <v>1125</v>
      </c>
      <c r="R827" s="84">
        <f t="shared" si="663"/>
        <v>1.7885532591414945</v>
      </c>
      <c r="S827" s="123">
        <v>243</v>
      </c>
      <c r="T827" s="84">
        <f t="shared" si="664"/>
        <v>2.2710280373831777</v>
      </c>
      <c r="U827" s="79">
        <f t="shared" si="665"/>
        <v>1368</v>
      </c>
      <c r="V827" s="123">
        <v>0</v>
      </c>
      <c r="W827" s="84">
        <f t="shared" si="666"/>
        <v>0</v>
      </c>
      <c r="X827" s="123">
        <v>11</v>
      </c>
      <c r="Y827" s="273"/>
      <c r="Z827" s="98">
        <f t="shared" si="667"/>
        <v>11</v>
      </c>
      <c r="AA827" s="32"/>
      <c r="AB827" s="264">
        <v>0</v>
      </c>
      <c r="AC827" s="264">
        <v>29</v>
      </c>
      <c r="AD827" s="264">
        <v>13</v>
      </c>
      <c r="AE827" s="264">
        <v>-2</v>
      </c>
      <c r="AF827" s="264">
        <v>-2</v>
      </c>
      <c r="AG827" s="264">
        <v>6</v>
      </c>
    </row>
    <row r="828" spans="2:33" s="461" customFormat="1" ht="15" customHeight="1" x14ac:dyDescent="0.3">
      <c r="B828" s="199">
        <v>44650</v>
      </c>
      <c r="C828" s="477"/>
      <c r="D828" s="477"/>
      <c r="E828" s="477"/>
      <c r="F828" s="477"/>
      <c r="G828" s="477"/>
      <c r="H828" s="127">
        <v>370</v>
      </c>
      <c r="I828" s="69"/>
      <c r="J828" s="123">
        <v>1497</v>
      </c>
      <c r="K828" s="124">
        <v>1.0114864864864865</v>
      </c>
      <c r="L828" s="123">
        <v>119</v>
      </c>
      <c r="M828" s="124">
        <v>0.94444444444444442</v>
      </c>
      <c r="N828" s="125">
        <v>1616</v>
      </c>
      <c r="O828" s="69"/>
      <c r="P828" s="69"/>
      <c r="Q828" s="123">
        <v>1416</v>
      </c>
      <c r="R828" s="84">
        <f t="shared" ref="R828:R834" si="668">Q828/Q$68</f>
        <v>2.2511923688394275</v>
      </c>
      <c r="S828" s="123">
        <v>232</v>
      </c>
      <c r="T828" s="84">
        <f t="shared" ref="T828:T834" si="669">S828/S$68</f>
        <v>2.1682242990654204</v>
      </c>
      <c r="U828" s="79">
        <f t="shared" ref="U828:U834" si="670">Q828+S828</f>
        <v>1648</v>
      </c>
      <c r="V828" s="123">
        <v>0</v>
      </c>
      <c r="W828" s="84">
        <f t="shared" ref="W828:W834" si="671">V828/$V$68</f>
        <v>0</v>
      </c>
      <c r="X828" s="123">
        <v>8</v>
      </c>
      <c r="Y828" s="273"/>
      <c r="Z828" s="98">
        <f t="shared" ref="Z828:Z834" si="672">V828+X828</f>
        <v>8</v>
      </c>
      <c r="AA828" s="32"/>
      <c r="AB828" s="264">
        <v>2</v>
      </c>
      <c r="AC828" s="264">
        <v>31</v>
      </c>
      <c r="AD828" s="264">
        <v>25</v>
      </c>
      <c r="AE828" s="264">
        <v>1</v>
      </c>
      <c r="AF828" s="264">
        <v>-1</v>
      </c>
      <c r="AG828" s="264">
        <v>5</v>
      </c>
    </row>
    <row r="829" spans="2:33" s="461" customFormat="1" ht="15" customHeight="1" x14ac:dyDescent="0.3">
      <c r="B829" s="199">
        <v>44651</v>
      </c>
      <c r="C829" s="482"/>
      <c r="D829" s="482"/>
      <c r="E829" s="482"/>
      <c r="F829" s="482"/>
      <c r="G829" s="482"/>
      <c r="H829" s="127">
        <v>381</v>
      </c>
      <c r="I829" s="69"/>
      <c r="J829" s="123">
        <v>1501</v>
      </c>
      <c r="K829" s="124">
        <v>1.012137559002023</v>
      </c>
      <c r="L829" s="123">
        <v>102</v>
      </c>
      <c r="M829" s="124">
        <v>1.1333333333333333</v>
      </c>
      <c r="N829" s="125">
        <v>1603</v>
      </c>
      <c r="O829" s="69"/>
      <c r="P829" s="69"/>
      <c r="Q829" s="123">
        <v>930</v>
      </c>
      <c r="R829" s="84">
        <f t="shared" si="668"/>
        <v>1.4785373608903021</v>
      </c>
      <c r="S829" s="123">
        <v>242</v>
      </c>
      <c r="T829" s="84">
        <f t="shared" si="669"/>
        <v>2.2616822429906542</v>
      </c>
      <c r="U829" s="79">
        <f t="shared" si="670"/>
        <v>1172</v>
      </c>
      <c r="V829" s="123">
        <v>0</v>
      </c>
      <c r="W829" s="84">
        <f t="shared" si="671"/>
        <v>0</v>
      </c>
      <c r="X829" s="123">
        <v>3</v>
      </c>
      <c r="Y829" s="273"/>
      <c r="Z829" s="98">
        <f t="shared" si="672"/>
        <v>3</v>
      </c>
      <c r="AA829" s="32"/>
      <c r="AB829" s="264">
        <v>6</v>
      </c>
      <c r="AC829" s="264">
        <v>35</v>
      </c>
      <c r="AD829" s="264">
        <v>18</v>
      </c>
      <c r="AE829" s="264">
        <v>1</v>
      </c>
      <c r="AF829" s="264">
        <v>-2</v>
      </c>
      <c r="AG829" s="264">
        <v>5</v>
      </c>
    </row>
    <row r="830" spans="2:33" s="461" customFormat="1" ht="15" customHeight="1" x14ac:dyDescent="0.3">
      <c r="B830" s="199">
        <v>44652</v>
      </c>
      <c r="C830" s="482"/>
      <c r="D830" s="482"/>
      <c r="E830" s="482"/>
      <c r="F830" s="482"/>
      <c r="G830" s="482"/>
      <c r="H830" s="127">
        <v>410</v>
      </c>
      <c r="I830" s="69"/>
      <c r="J830" s="123">
        <v>1504</v>
      </c>
      <c r="K830" s="124">
        <v>1.0121130551816959</v>
      </c>
      <c r="L830" s="123">
        <v>120</v>
      </c>
      <c r="M830" s="124">
        <v>1.1650485436893203</v>
      </c>
      <c r="N830" s="125">
        <v>1624</v>
      </c>
      <c r="O830" s="69"/>
      <c r="P830" s="69"/>
      <c r="Q830" s="123">
        <v>537</v>
      </c>
      <c r="R830" s="84">
        <f t="shared" si="668"/>
        <v>0.8537360890302067</v>
      </c>
      <c r="S830" s="123">
        <v>34</v>
      </c>
      <c r="T830" s="84">
        <f t="shared" si="669"/>
        <v>0.31775700934579437</v>
      </c>
      <c r="U830" s="79">
        <f t="shared" si="670"/>
        <v>571</v>
      </c>
      <c r="V830" s="123">
        <v>1</v>
      </c>
      <c r="W830" s="84">
        <f t="shared" si="671"/>
        <v>1</v>
      </c>
      <c r="X830" s="123">
        <v>5</v>
      </c>
      <c r="Y830" s="273"/>
      <c r="Z830" s="98">
        <f t="shared" si="672"/>
        <v>6</v>
      </c>
      <c r="AA830" s="32"/>
      <c r="AB830" s="264">
        <v>3</v>
      </c>
      <c r="AC830" s="264">
        <v>33</v>
      </c>
      <c r="AD830" s="264">
        <v>25</v>
      </c>
      <c r="AE830" s="264">
        <v>3</v>
      </c>
      <c r="AF830" s="264">
        <v>-2</v>
      </c>
      <c r="AG830" s="264">
        <v>4</v>
      </c>
    </row>
    <row r="831" spans="2:33" s="461" customFormat="1" ht="15" customHeight="1" x14ac:dyDescent="0.3">
      <c r="B831" s="199">
        <v>44653</v>
      </c>
      <c r="C831" s="482"/>
      <c r="D831" s="482"/>
      <c r="E831" s="482"/>
      <c r="F831" s="482"/>
      <c r="G831" s="482"/>
      <c r="H831" s="127">
        <v>406</v>
      </c>
      <c r="I831" s="69"/>
      <c r="J831" s="123">
        <v>910</v>
      </c>
      <c r="K831" s="124">
        <v>1.015625</v>
      </c>
      <c r="L831" s="123">
        <v>37</v>
      </c>
      <c r="M831" s="124">
        <v>0.6271186440677966</v>
      </c>
      <c r="N831" s="125">
        <v>947</v>
      </c>
      <c r="O831" s="69"/>
      <c r="P831" s="69"/>
      <c r="Q831" s="127">
        <v>0</v>
      </c>
      <c r="R831" s="88">
        <f t="shared" si="668"/>
        <v>0</v>
      </c>
      <c r="S831" s="127">
        <v>0</v>
      </c>
      <c r="T831" s="88">
        <f t="shared" si="669"/>
        <v>0</v>
      </c>
      <c r="U831" s="97">
        <f t="shared" si="670"/>
        <v>0</v>
      </c>
      <c r="V831" s="127">
        <v>0</v>
      </c>
      <c r="W831" s="88">
        <f t="shared" si="671"/>
        <v>0</v>
      </c>
      <c r="X831" s="127">
        <v>0</v>
      </c>
      <c r="Y831" s="128"/>
      <c r="Z831" s="98">
        <f t="shared" si="672"/>
        <v>0</v>
      </c>
      <c r="AA831" s="32"/>
      <c r="AB831" s="264">
        <v>4</v>
      </c>
      <c r="AC831" s="264">
        <v>25</v>
      </c>
      <c r="AD831" s="264">
        <v>31</v>
      </c>
      <c r="AE831" s="264">
        <v>11</v>
      </c>
      <c r="AF831" s="264">
        <v>7</v>
      </c>
      <c r="AG831" s="264">
        <v>1</v>
      </c>
    </row>
    <row r="832" spans="2:33" s="461" customFormat="1" ht="15" customHeight="1" x14ac:dyDescent="0.3">
      <c r="B832" s="199">
        <v>44654</v>
      </c>
      <c r="C832" s="482"/>
      <c r="D832" s="482"/>
      <c r="E832" s="482"/>
      <c r="F832" s="482"/>
      <c r="G832" s="482"/>
      <c r="H832" s="127">
        <v>411</v>
      </c>
      <c r="I832" s="69"/>
      <c r="J832" s="123">
        <v>868</v>
      </c>
      <c r="K832" s="124">
        <v>0.98301245753114386</v>
      </c>
      <c r="L832" s="123">
        <v>29</v>
      </c>
      <c r="M832" s="124">
        <v>1.1153846153846154</v>
      </c>
      <c r="N832" s="125">
        <v>897</v>
      </c>
      <c r="O832" s="69"/>
      <c r="P832" s="69"/>
      <c r="Q832" s="127">
        <v>0</v>
      </c>
      <c r="R832" s="88">
        <f t="shared" si="668"/>
        <v>0</v>
      </c>
      <c r="S832" s="127">
        <v>0</v>
      </c>
      <c r="T832" s="88">
        <f t="shared" si="669"/>
        <v>0</v>
      </c>
      <c r="U832" s="97">
        <f t="shared" si="670"/>
        <v>0</v>
      </c>
      <c r="V832" s="127">
        <v>0</v>
      </c>
      <c r="W832" s="88">
        <f t="shared" si="671"/>
        <v>0</v>
      </c>
      <c r="X832" s="127">
        <v>0</v>
      </c>
      <c r="Y832" s="128"/>
      <c r="Z832" s="98">
        <f t="shared" si="672"/>
        <v>0</v>
      </c>
      <c r="AA832" s="32"/>
      <c r="AB832" s="264">
        <v>0</v>
      </c>
      <c r="AC832" s="264">
        <v>20</v>
      </c>
      <c r="AD832" s="264">
        <v>17</v>
      </c>
      <c r="AE832" s="264">
        <v>8</v>
      </c>
      <c r="AF832" s="264">
        <v>7</v>
      </c>
      <c r="AG832" s="264">
        <v>3</v>
      </c>
    </row>
    <row r="833" spans="2:33" s="461" customFormat="1" ht="15" customHeight="1" x14ac:dyDescent="0.3">
      <c r="B833" s="199">
        <v>44655</v>
      </c>
      <c r="C833" s="482"/>
      <c r="D833" s="482"/>
      <c r="E833" s="482"/>
      <c r="F833" s="482"/>
      <c r="G833" s="482"/>
      <c r="H833" s="127">
        <v>386</v>
      </c>
      <c r="I833" s="69"/>
      <c r="J833" s="123">
        <v>1498</v>
      </c>
      <c r="K833" s="124">
        <v>1.013531799729364</v>
      </c>
      <c r="L833" s="123">
        <v>91</v>
      </c>
      <c r="M833" s="124">
        <v>1.0340909090909092</v>
      </c>
      <c r="N833" s="125">
        <v>1589</v>
      </c>
      <c r="O833" s="69"/>
      <c r="P833" s="69"/>
      <c r="Q833" s="123">
        <v>413</v>
      </c>
      <c r="R833" s="84">
        <f t="shared" si="668"/>
        <v>0.65659777424483312</v>
      </c>
      <c r="S833" s="123">
        <v>42</v>
      </c>
      <c r="T833" s="84">
        <f t="shared" si="669"/>
        <v>0.3925233644859813</v>
      </c>
      <c r="U833" s="79">
        <f t="shared" si="670"/>
        <v>455</v>
      </c>
      <c r="V833" s="123">
        <v>0</v>
      </c>
      <c r="W833" s="84">
        <f t="shared" si="671"/>
        <v>0</v>
      </c>
      <c r="X833" s="123">
        <v>18</v>
      </c>
      <c r="Y833" s="273"/>
      <c r="Z833" s="98">
        <f t="shared" si="672"/>
        <v>18</v>
      </c>
      <c r="AA833" s="32"/>
      <c r="AB833" s="264">
        <v>1</v>
      </c>
      <c r="AC833" s="264">
        <v>33</v>
      </c>
      <c r="AD833" s="264">
        <v>15</v>
      </c>
      <c r="AE833" s="264">
        <v>-2</v>
      </c>
      <c r="AF833" s="264">
        <v>-3</v>
      </c>
      <c r="AG833" s="264">
        <v>6</v>
      </c>
    </row>
    <row r="834" spans="2:33" s="461" customFormat="1" ht="15" customHeight="1" x14ac:dyDescent="0.3">
      <c r="B834" s="199">
        <v>44656</v>
      </c>
      <c r="C834" s="482"/>
      <c r="D834" s="482"/>
      <c r="E834" s="482"/>
      <c r="F834" s="482"/>
      <c r="G834" s="482"/>
      <c r="H834" s="127">
        <v>342</v>
      </c>
      <c r="I834" s="69"/>
      <c r="J834" s="123">
        <v>1499</v>
      </c>
      <c r="K834" s="124">
        <v>1.0121539500337611</v>
      </c>
      <c r="L834" s="123">
        <v>113</v>
      </c>
      <c r="M834" s="124">
        <v>1.0272727272727273</v>
      </c>
      <c r="N834" s="125">
        <v>1612</v>
      </c>
      <c r="O834" s="69"/>
      <c r="P834" s="69"/>
      <c r="Q834" s="123">
        <v>432</v>
      </c>
      <c r="R834" s="84">
        <f t="shared" si="668"/>
        <v>0.68680445151033387</v>
      </c>
      <c r="S834" s="123">
        <v>87</v>
      </c>
      <c r="T834" s="84">
        <f t="shared" si="669"/>
        <v>0.81308411214953269</v>
      </c>
      <c r="U834" s="79">
        <f t="shared" si="670"/>
        <v>519</v>
      </c>
      <c r="V834" s="123">
        <v>8</v>
      </c>
      <c r="W834" s="84">
        <f t="shared" si="671"/>
        <v>8</v>
      </c>
      <c r="X834" s="123">
        <v>15</v>
      </c>
      <c r="Y834" s="273"/>
      <c r="Z834" s="98">
        <f t="shared" si="672"/>
        <v>23</v>
      </c>
      <c r="AA834" s="32"/>
      <c r="AB834" s="264">
        <v>3</v>
      </c>
      <c r="AC834" s="264">
        <v>33</v>
      </c>
      <c r="AD834" s="264">
        <v>12</v>
      </c>
      <c r="AE834" s="264">
        <v>0</v>
      </c>
      <c r="AF834" s="264">
        <v>-3</v>
      </c>
      <c r="AG834" s="264">
        <v>5</v>
      </c>
    </row>
    <row r="835" spans="2:33" s="461" customFormat="1" ht="15" customHeight="1" x14ac:dyDescent="0.3">
      <c r="B835" s="199">
        <v>44657</v>
      </c>
      <c r="C835" s="482"/>
      <c r="D835" s="482"/>
      <c r="E835" s="482"/>
      <c r="F835" s="482"/>
      <c r="G835" s="482"/>
      <c r="H835" s="127">
        <v>381</v>
      </c>
      <c r="I835" s="69"/>
      <c r="J835" s="123">
        <v>1500</v>
      </c>
      <c r="K835" s="124">
        <v>1.0135135135135136</v>
      </c>
      <c r="L835" s="123">
        <v>131</v>
      </c>
      <c r="M835" s="124">
        <v>1.0396825396825398</v>
      </c>
      <c r="N835" s="125">
        <v>1631</v>
      </c>
      <c r="O835" s="69"/>
      <c r="P835" s="69"/>
      <c r="Q835" s="123">
        <v>504</v>
      </c>
      <c r="R835" s="84">
        <f t="shared" ref="R835" si="673">Q835/Q$68</f>
        <v>0.80127186009538953</v>
      </c>
      <c r="S835" s="123">
        <v>60</v>
      </c>
      <c r="T835" s="84">
        <f t="shared" ref="T835" si="674">S835/S$68</f>
        <v>0.56074766355140182</v>
      </c>
      <c r="U835" s="79">
        <f t="shared" ref="U835" si="675">Q835+S835</f>
        <v>564</v>
      </c>
      <c r="V835" s="123">
        <v>0</v>
      </c>
      <c r="W835" s="84">
        <f t="shared" ref="W835" si="676">V835/$V$68</f>
        <v>0</v>
      </c>
      <c r="X835" s="123">
        <v>16</v>
      </c>
      <c r="Y835" s="273"/>
      <c r="Z835" s="98">
        <f t="shared" ref="Z835" si="677">V835+X835</f>
        <v>16</v>
      </c>
      <c r="AA835" s="32"/>
      <c r="AB835" s="264">
        <v>5</v>
      </c>
      <c r="AC835" s="264">
        <v>34</v>
      </c>
      <c r="AD835" s="264">
        <v>36</v>
      </c>
      <c r="AE835" s="264">
        <v>4</v>
      </c>
      <c r="AF835" s="264">
        <v>-2</v>
      </c>
      <c r="AG835" s="264">
        <v>4</v>
      </c>
    </row>
    <row r="836" spans="2:33" s="461" customFormat="1" ht="15" customHeight="1" x14ac:dyDescent="0.3">
      <c r="B836" s="199">
        <v>44658</v>
      </c>
      <c r="C836" s="483"/>
      <c r="D836" s="483"/>
      <c r="E836" s="483"/>
      <c r="F836" s="483"/>
      <c r="G836" s="483"/>
      <c r="H836" s="127">
        <v>396</v>
      </c>
      <c r="I836" s="69"/>
      <c r="J836" s="123">
        <v>1501</v>
      </c>
      <c r="K836" s="124">
        <v>1.012137559002023</v>
      </c>
      <c r="L836" s="123">
        <v>118</v>
      </c>
      <c r="M836" s="124">
        <v>1.3111111111111111</v>
      </c>
      <c r="N836" s="125">
        <v>1619</v>
      </c>
      <c r="O836" s="69"/>
      <c r="P836" s="69"/>
      <c r="Q836" s="123">
        <v>416</v>
      </c>
      <c r="R836" s="84">
        <f t="shared" ref="R836:R842" si="678">Q836/Q$68</f>
        <v>0.66136724960254367</v>
      </c>
      <c r="S836" s="123">
        <v>59</v>
      </c>
      <c r="T836" s="84">
        <f t="shared" ref="T836:T842" si="679">S836/S$68</f>
        <v>0.55140186915887845</v>
      </c>
      <c r="U836" s="79">
        <f t="shared" ref="U836:U842" si="680">Q836+S836</f>
        <v>475</v>
      </c>
      <c r="V836" s="123">
        <v>0</v>
      </c>
      <c r="W836" s="84">
        <f t="shared" ref="W836:W842" si="681">V836/$V$68</f>
        <v>0</v>
      </c>
      <c r="X836" s="123">
        <v>6</v>
      </c>
      <c r="Y836" s="273"/>
      <c r="Z836" s="98">
        <f t="shared" ref="Z836:Z842" si="682">V836+X836</f>
        <v>6</v>
      </c>
      <c r="AA836" s="32"/>
      <c r="AB836" s="264">
        <v>7</v>
      </c>
      <c r="AC836" s="264">
        <v>35</v>
      </c>
      <c r="AD836" s="264">
        <v>30</v>
      </c>
      <c r="AE836" s="264">
        <v>3</v>
      </c>
      <c r="AF836" s="264">
        <v>-3</v>
      </c>
      <c r="AG836" s="264">
        <v>5</v>
      </c>
    </row>
    <row r="837" spans="2:33" s="461" customFormat="1" ht="15" customHeight="1" x14ac:dyDescent="0.3">
      <c r="B837" s="199">
        <v>44659</v>
      </c>
      <c r="C837" s="483"/>
      <c r="D837" s="483"/>
      <c r="E837" s="483"/>
      <c r="F837" s="483"/>
      <c r="G837" s="483"/>
      <c r="H837" s="127">
        <v>425</v>
      </c>
      <c r="I837" s="69"/>
      <c r="J837" s="123">
        <v>1501</v>
      </c>
      <c r="K837" s="124">
        <v>1.0100942126514132</v>
      </c>
      <c r="L837" s="123">
        <v>116</v>
      </c>
      <c r="M837" s="124">
        <v>1.1262135922330097</v>
      </c>
      <c r="N837" s="125">
        <v>1617</v>
      </c>
      <c r="O837" s="69"/>
      <c r="P837" s="69"/>
      <c r="Q837" s="123">
        <v>446</v>
      </c>
      <c r="R837" s="84">
        <f t="shared" si="678"/>
        <v>0.70906200317965029</v>
      </c>
      <c r="S837" s="123">
        <v>35</v>
      </c>
      <c r="T837" s="84">
        <f t="shared" si="679"/>
        <v>0.32710280373831774</v>
      </c>
      <c r="U837" s="79">
        <f t="shared" si="680"/>
        <v>481</v>
      </c>
      <c r="V837" s="123">
        <v>6</v>
      </c>
      <c r="W837" s="84">
        <f t="shared" si="681"/>
        <v>6</v>
      </c>
      <c r="X837" s="123">
        <v>16</v>
      </c>
      <c r="Y837" s="273"/>
      <c r="Z837" s="98">
        <f t="shared" si="682"/>
        <v>22</v>
      </c>
      <c r="AA837" s="32"/>
      <c r="AB837" s="264">
        <v>1</v>
      </c>
      <c r="AC837" s="264">
        <v>36</v>
      </c>
      <c r="AD837" s="264">
        <v>13</v>
      </c>
      <c r="AE837" s="264">
        <v>2</v>
      </c>
      <c r="AF837" s="264">
        <v>-3</v>
      </c>
      <c r="AG837" s="264">
        <v>5</v>
      </c>
    </row>
    <row r="838" spans="2:33" s="461" customFormat="1" ht="15" customHeight="1" x14ac:dyDescent="0.3">
      <c r="B838" s="199">
        <v>44660</v>
      </c>
      <c r="C838" s="483"/>
      <c r="D838" s="483"/>
      <c r="E838" s="483"/>
      <c r="F838" s="483"/>
      <c r="G838" s="483"/>
      <c r="H838" s="127">
        <v>409</v>
      </c>
      <c r="I838" s="69"/>
      <c r="J838" s="123">
        <v>923</v>
      </c>
      <c r="K838" s="124">
        <v>1.0301339285714286</v>
      </c>
      <c r="L838" s="123">
        <v>66</v>
      </c>
      <c r="M838" s="124">
        <v>1.1186440677966101</v>
      </c>
      <c r="N838" s="125">
        <v>989</v>
      </c>
      <c r="O838" s="69"/>
      <c r="P838" s="69"/>
      <c r="Q838" s="127">
        <v>0</v>
      </c>
      <c r="R838" s="88">
        <f t="shared" si="678"/>
        <v>0</v>
      </c>
      <c r="S838" s="127">
        <v>0</v>
      </c>
      <c r="T838" s="88">
        <f t="shared" si="679"/>
        <v>0</v>
      </c>
      <c r="U838" s="97">
        <f t="shared" si="680"/>
        <v>0</v>
      </c>
      <c r="V838" s="127">
        <v>0</v>
      </c>
      <c r="W838" s="88">
        <f t="shared" si="681"/>
        <v>0</v>
      </c>
      <c r="X838" s="127">
        <v>0</v>
      </c>
      <c r="Y838" s="273"/>
      <c r="Z838" s="98">
        <f t="shared" si="682"/>
        <v>0</v>
      </c>
      <c r="AA838" s="32"/>
      <c r="AB838" s="264">
        <v>4</v>
      </c>
      <c r="AC838" s="264">
        <v>28</v>
      </c>
      <c r="AD838" s="264">
        <v>18</v>
      </c>
      <c r="AE838" s="264">
        <v>11</v>
      </c>
      <c r="AF838" s="264">
        <v>8</v>
      </c>
      <c r="AG838" s="264">
        <v>2</v>
      </c>
    </row>
    <row r="839" spans="2:33" s="461" customFormat="1" ht="15" customHeight="1" x14ac:dyDescent="0.3">
      <c r="B839" s="199">
        <v>44661</v>
      </c>
      <c r="C839" s="483"/>
      <c r="D839" s="483"/>
      <c r="E839" s="483"/>
      <c r="F839" s="483"/>
      <c r="G839" s="483"/>
      <c r="H839" s="127">
        <v>413</v>
      </c>
      <c r="I839" s="69"/>
      <c r="J839" s="123">
        <v>902</v>
      </c>
      <c r="K839" s="124">
        <v>1.0215175537938845</v>
      </c>
      <c r="L839" s="123">
        <v>45</v>
      </c>
      <c r="M839" s="124">
        <v>1.7307692307692308</v>
      </c>
      <c r="N839" s="125">
        <v>947</v>
      </c>
      <c r="O839" s="69"/>
      <c r="P839" s="69"/>
      <c r="Q839" s="127">
        <v>0</v>
      </c>
      <c r="R839" s="88">
        <f t="shared" si="678"/>
        <v>0</v>
      </c>
      <c r="S839" s="127">
        <v>0</v>
      </c>
      <c r="T839" s="88">
        <f t="shared" si="679"/>
        <v>0</v>
      </c>
      <c r="U839" s="97">
        <f t="shared" si="680"/>
        <v>0</v>
      </c>
      <c r="V839" s="127">
        <v>0</v>
      </c>
      <c r="W839" s="88">
        <f t="shared" si="681"/>
        <v>0</v>
      </c>
      <c r="X839" s="127">
        <v>0</v>
      </c>
      <c r="Y839" s="273"/>
      <c r="Z839" s="98">
        <f t="shared" si="682"/>
        <v>0</v>
      </c>
      <c r="AA839" s="32"/>
      <c r="AB839" s="264">
        <v>3</v>
      </c>
      <c r="AC839" s="264">
        <v>23</v>
      </c>
      <c r="AD839" s="264">
        <v>29</v>
      </c>
      <c r="AE839" s="264">
        <v>11</v>
      </c>
      <c r="AF839" s="264">
        <v>8</v>
      </c>
      <c r="AG839" s="264">
        <v>2</v>
      </c>
    </row>
    <row r="840" spans="2:33" s="461" customFormat="1" ht="15" customHeight="1" x14ac:dyDescent="0.3">
      <c r="B840" s="199">
        <v>44662</v>
      </c>
      <c r="C840" s="483"/>
      <c r="D840" s="483"/>
      <c r="E840" s="483"/>
      <c r="F840" s="483"/>
      <c r="G840" s="483"/>
      <c r="H840" s="127">
        <v>393</v>
      </c>
      <c r="I840" s="69"/>
      <c r="J840" s="123">
        <v>1500</v>
      </c>
      <c r="K840" s="124">
        <v>1.0148849797023005</v>
      </c>
      <c r="L840" s="123">
        <v>101</v>
      </c>
      <c r="M840" s="124">
        <v>1.1477272727272727</v>
      </c>
      <c r="N840" s="125">
        <v>1601</v>
      </c>
      <c r="O840" s="69"/>
      <c r="P840" s="69"/>
      <c r="Q840" s="123">
        <v>343</v>
      </c>
      <c r="R840" s="84">
        <f t="shared" si="678"/>
        <v>0.54531001589825123</v>
      </c>
      <c r="S840" s="123">
        <v>38</v>
      </c>
      <c r="T840" s="84">
        <f t="shared" si="679"/>
        <v>0.35514018691588783</v>
      </c>
      <c r="U840" s="79">
        <f t="shared" si="680"/>
        <v>381</v>
      </c>
      <c r="V840" s="123">
        <v>1</v>
      </c>
      <c r="W840" s="84">
        <f t="shared" si="681"/>
        <v>1</v>
      </c>
      <c r="X840" s="123">
        <v>8</v>
      </c>
      <c r="Y840" s="273"/>
      <c r="Z840" s="98">
        <f t="shared" si="682"/>
        <v>9</v>
      </c>
      <c r="AA840" s="32"/>
      <c r="AB840" s="264">
        <v>5</v>
      </c>
      <c r="AC840" s="264">
        <v>37</v>
      </c>
      <c r="AD840" s="264">
        <v>22</v>
      </c>
      <c r="AE840" s="264">
        <v>-3</v>
      </c>
      <c r="AF840" s="264">
        <v>-13</v>
      </c>
      <c r="AG840" s="264">
        <v>8</v>
      </c>
    </row>
    <row r="841" spans="2:33" s="461" customFormat="1" ht="15" customHeight="1" x14ac:dyDescent="0.3">
      <c r="B841" s="199">
        <v>44663</v>
      </c>
      <c r="C841" s="483"/>
      <c r="D841" s="483"/>
      <c r="E841" s="483"/>
      <c r="F841" s="483"/>
      <c r="G841" s="483"/>
      <c r="H841" s="127">
        <v>363</v>
      </c>
      <c r="I841" s="69"/>
      <c r="J841" s="123">
        <v>1495</v>
      </c>
      <c r="K841" s="124">
        <v>1.0094530722484807</v>
      </c>
      <c r="L841" s="123">
        <v>122</v>
      </c>
      <c r="M841" s="124">
        <v>1.1090909090909091</v>
      </c>
      <c r="N841" s="125">
        <v>1617</v>
      </c>
      <c r="O841" s="69"/>
      <c r="P841" s="69"/>
      <c r="Q841" s="123">
        <v>558</v>
      </c>
      <c r="R841" s="84">
        <f t="shared" si="678"/>
        <v>0.88712241653418122</v>
      </c>
      <c r="S841" s="123">
        <v>78</v>
      </c>
      <c r="T841" s="84">
        <f t="shared" si="679"/>
        <v>0.7289719626168224</v>
      </c>
      <c r="U841" s="79">
        <f t="shared" si="680"/>
        <v>636</v>
      </c>
      <c r="V841" s="123">
        <v>1</v>
      </c>
      <c r="W841" s="84">
        <f t="shared" si="681"/>
        <v>1</v>
      </c>
      <c r="X841" s="123">
        <v>25</v>
      </c>
      <c r="Y841" s="273"/>
      <c r="Z841" s="98">
        <f t="shared" si="682"/>
        <v>26</v>
      </c>
      <c r="AA841" s="32"/>
      <c r="AB841" s="264">
        <v>10</v>
      </c>
      <c r="AC841" s="264">
        <v>39</v>
      </c>
      <c r="AD841" s="264">
        <v>33</v>
      </c>
      <c r="AE841" s="264">
        <v>1</v>
      </c>
      <c r="AF841" s="264">
        <v>-13</v>
      </c>
      <c r="AG841" s="264">
        <v>7</v>
      </c>
    </row>
    <row r="842" spans="2:33" s="461" customFormat="1" ht="15" customHeight="1" x14ac:dyDescent="0.3">
      <c r="B842" s="199">
        <v>44664</v>
      </c>
      <c r="C842" s="483"/>
      <c r="D842" s="483"/>
      <c r="E842" s="483"/>
      <c r="F842" s="483"/>
      <c r="G842" s="483"/>
      <c r="H842" s="127">
        <v>400</v>
      </c>
      <c r="I842" s="69"/>
      <c r="J842" s="123">
        <v>1499</v>
      </c>
      <c r="K842" s="124">
        <v>1.0128378378378378</v>
      </c>
      <c r="L842" s="123">
        <v>123</v>
      </c>
      <c r="M842" s="124">
        <v>0.97619047619047616</v>
      </c>
      <c r="N842" s="125">
        <v>1622</v>
      </c>
      <c r="O842" s="69"/>
      <c r="P842" s="69"/>
      <c r="Q842" s="123">
        <v>516</v>
      </c>
      <c r="R842" s="84">
        <f t="shared" si="678"/>
        <v>0.82034976152623207</v>
      </c>
      <c r="S842" s="123">
        <v>56</v>
      </c>
      <c r="T842" s="84">
        <f t="shared" si="679"/>
        <v>0.52336448598130836</v>
      </c>
      <c r="U842" s="79">
        <f t="shared" si="680"/>
        <v>572</v>
      </c>
      <c r="V842" s="123">
        <v>0</v>
      </c>
      <c r="W842" s="84">
        <f t="shared" si="681"/>
        <v>0</v>
      </c>
      <c r="X842" s="123">
        <v>21</v>
      </c>
      <c r="Y842" s="273"/>
      <c r="Z842" s="98">
        <f t="shared" si="682"/>
        <v>21</v>
      </c>
      <c r="AA842" s="32"/>
      <c r="AB842" s="264">
        <v>14</v>
      </c>
      <c r="AC842" s="264">
        <v>41</v>
      </c>
      <c r="AD842" s="264">
        <v>59</v>
      </c>
      <c r="AE842" s="264">
        <v>6</v>
      </c>
      <c r="AF842" s="264">
        <v>-15</v>
      </c>
      <c r="AG842" s="264">
        <v>6</v>
      </c>
    </row>
    <row r="843" spans="2:33" s="461" customFormat="1" ht="15" customHeight="1" x14ac:dyDescent="0.3">
      <c r="B843" s="199">
        <v>44665</v>
      </c>
      <c r="C843" s="484"/>
      <c r="D843" s="484"/>
      <c r="E843" s="484"/>
      <c r="F843" s="484"/>
      <c r="G843" s="484"/>
      <c r="H843" s="127">
        <v>399</v>
      </c>
      <c r="I843" s="69"/>
      <c r="J843" s="123">
        <v>1504</v>
      </c>
      <c r="K843" s="124">
        <v>1.01416048550236</v>
      </c>
      <c r="L843" s="123">
        <v>120</v>
      </c>
      <c r="M843" s="124">
        <v>1.3333333333333333</v>
      </c>
      <c r="N843" s="125">
        <v>1624</v>
      </c>
      <c r="O843" s="69"/>
      <c r="P843" s="69"/>
      <c r="Q843" s="123">
        <v>418</v>
      </c>
      <c r="R843" s="84">
        <f t="shared" ref="R843:R849" si="683">Q843/Q$68</f>
        <v>0.66454689984101745</v>
      </c>
      <c r="S843" s="123">
        <v>80</v>
      </c>
      <c r="T843" s="84">
        <f t="shared" ref="T843:T849" si="684">S843/S$68</f>
        <v>0.74766355140186913</v>
      </c>
      <c r="U843" s="79">
        <f t="shared" ref="U843:U849" si="685">Q843+S843</f>
        <v>498</v>
      </c>
      <c r="V843" s="123">
        <v>0</v>
      </c>
      <c r="W843" s="84">
        <f t="shared" ref="W843:W849" si="686">V843/$V$68</f>
        <v>0</v>
      </c>
      <c r="X843" s="123">
        <v>5</v>
      </c>
      <c r="Y843" s="273"/>
      <c r="Z843" s="98">
        <f t="shared" ref="Z843:Z849" si="687">V843+X843</f>
        <v>5</v>
      </c>
      <c r="AA843" s="32"/>
      <c r="AB843" s="264">
        <v>30</v>
      </c>
      <c r="AC843" s="264">
        <v>56</v>
      </c>
      <c r="AD843" s="264">
        <v>105</v>
      </c>
      <c r="AE843" s="264">
        <v>9</v>
      </c>
      <c r="AF843" s="264">
        <v>-21</v>
      </c>
      <c r="AG843" s="264">
        <v>3</v>
      </c>
    </row>
    <row r="844" spans="2:33" s="461" customFormat="1" ht="15" customHeight="1" x14ac:dyDescent="0.3">
      <c r="B844" s="199">
        <v>44666</v>
      </c>
      <c r="C844" s="484"/>
      <c r="D844" s="484"/>
      <c r="E844" s="484"/>
      <c r="F844" s="484"/>
      <c r="G844" s="484"/>
      <c r="H844" s="127">
        <v>416</v>
      </c>
      <c r="I844" s="69"/>
      <c r="J844" s="123">
        <v>915</v>
      </c>
      <c r="K844" s="124">
        <v>0.61574697173620463</v>
      </c>
      <c r="L844" s="123">
        <v>57</v>
      </c>
      <c r="M844" s="124">
        <v>0.55339805825242716</v>
      </c>
      <c r="N844" s="125">
        <v>972</v>
      </c>
      <c r="O844" s="69"/>
      <c r="P844" s="69"/>
      <c r="Q844" s="127">
        <v>0</v>
      </c>
      <c r="R844" s="88">
        <f t="shared" si="683"/>
        <v>0</v>
      </c>
      <c r="S844" s="127">
        <v>0</v>
      </c>
      <c r="T844" s="88">
        <f t="shared" si="684"/>
        <v>0</v>
      </c>
      <c r="U844" s="97">
        <f t="shared" si="685"/>
        <v>0</v>
      </c>
      <c r="V844" s="127">
        <v>0</v>
      </c>
      <c r="W844" s="88">
        <f t="shared" si="686"/>
        <v>0</v>
      </c>
      <c r="X844" s="127">
        <v>0</v>
      </c>
      <c r="Y844" s="128"/>
      <c r="Z844" s="98">
        <f t="shared" si="687"/>
        <v>0</v>
      </c>
      <c r="AA844" s="32"/>
      <c r="AB844" s="264">
        <v>4</v>
      </c>
      <c r="AC844" s="264">
        <v>37</v>
      </c>
      <c r="AD844" s="264">
        <v>132</v>
      </c>
      <c r="AE844" s="264">
        <v>-18</v>
      </c>
      <c r="AF844" s="264">
        <v>-66</v>
      </c>
      <c r="AG844" s="264">
        <v>18</v>
      </c>
    </row>
    <row r="845" spans="2:33" s="461" customFormat="1" ht="15" customHeight="1" x14ac:dyDescent="0.3">
      <c r="B845" s="199">
        <v>44667</v>
      </c>
      <c r="C845" s="484"/>
      <c r="D845" s="484"/>
      <c r="E845" s="484"/>
      <c r="F845" s="484"/>
      <c r="G845" s="484"/>
      <c r="H845" s="127">
        <v>425</v>
      </c>
      <c r="I845" s="69"/>
      <c r="J845" s="123">
        <v>923</v>
      </c>
      <c r="K845" s="124">
        <v>1.0301339285714286</v>
      </c>
      <c r="L845" s="123">
        <v>39</v>
      </c>
      <c r="M845" s="124">
        <v>0.66101694915254239</v>
      </c>
      <c r="N845" s="125">
        <v>962</v>
      </c>
      <c r="O845" s="69"/>
      <c r="P845" s="69"/>
      <c r="Q845" s="127">
        <v>0</v>
      </c>
      <c r="R845" s="88">
        <f t="shared" si="683"/>
        <v>0</v>
      </c>
      <c r="S845" s="127">
        <v>0</v>
      </c>
      <c r="T845" s="88">
        <f t="shared" si="684"/>
        <v>0</v>
      </c>
      <c r="U845" s="97">
        <f t="shared" si="685"/>
        <v>0</v>
      </c>
      <c r="V845" s="127">
        <v>0</v>
      </c>
      <c r="W845" s="88">
        <f t="shared" si="686"/>
        <v>0</v>
      </c>
      <c r="X845" s="127">
        <v>0</v>
      </c>
      <c r="Y845" s="128"/>
      <c r="Z845" s="98">
        <f t="shared" si="687"/>
        <v>0</v>
      </c>
      <c r="AA845" s="32"/>
      <c r="AB845" s="264">
        <v>5</v>
      </c>
      <c r="AC845" s="264">
        <v>36</v>
      </c>
      <c r="AD845" s="264">
        <v>79</v>
      </c>
      <c r="AE845" s="264">
        <v>9</v>
      </c>
      <c r="AF845" s="264">
        <v>-8</v>
      </c>
      <c r="AG845" s="264">
        <v>3</v>
      </c>
    </row>
    <row r="846" spans="2:33" s="461" customFormat="1" ht="15" customHeight="1" x14ac:dyDescent="0.3">
      <c r="B846" s="199">
        <v>44668</v>
      </c>
      <c r="C846" s="484"/>
      <c r="D846" s="484"/>
      <c r="E846" s="484"/>
      <c r="F846" s="484"/>
      <c r="G846" s="484"/>
      <c r="H846" s="127">
        <v>431</v>
      </c>
      <c r="I846" s="69"/>
      <c r="J846" s="123">
        <v>905</v>
      </c>
      <c r="K846" s="124">
        <v>1.0249150622876557</v>
      </c>
      <c r="L846" s="123">
        <v>21</v>
      </c>
      <c r="M846" s="124">
        <v>0.80769230769230771</v>
      </c>
      <c r="N846" s="125">
        <v>926</v>
      </c>
      <c r="O846" s="69"/>
      <c r="P846" s="69"/>
      <c r="Q846" s="127">
        <v>0</v>
      </c>
      <c r="R846" s="88">
        <f t="shared" si="683"/>
        <v>0</v>
      </c>
      <c r="S846" s="127">
        <v>0</v>
      </c>
      <c r="T846" s="88">
        <f t="shared" si="684"/>
        <v>0</v>
      </c>
      <c r="U846" s="97">
        <f t="shared" si="685"/>
        <v>0</v>
      </c>
      <c r="V846" s="127">
        <v>0</v>
      </c>
      <c r="W846" s="88">
        <f t="shared" si="686"/>
        <v>0</v>
      </c>
      <c r="X846" s="127">
        <v>0</v>
      </c>
      <c r="Y846" s="128"/>
      <c r="Z846" s="98">
        <f t="shared" si="687"/>
        <v>0</v>
      </c>
      <c r="AA846" s="32"/>
      <c r="AB846" s="264">
        <v>-18</v>
      </c>
      <c r="AC846" s="264">
        <v>-26</v>
      </c>
      <c r="AD846" s="264">
        <v>33</v>
      </c>
      <c r="AE846" s="264">
        <v>5</v>
      </c>
      <c r="AF846" s="264">
        <v>-3</v>
      </c>
      <c r="AG846" s="264">
        <v>-2</v>
      </c>
    </row>
    <row r="847" spans="2:33" s="461" customFormat="1" ht="15" customHeight="1" x14ac:dyDescent="0.3">
      <c r="B847" s="199">
        <v>44669</v>
      </c>
      <c r="C847" s="484"/>
      <c r="D847" s="484"/>
      <c r="E847" s="484"/>
      <c r="F847" s="484"/>
      <c r="G847" s="484"/>
      <c r="H847" s="127">
        <v>405</v>
      </c>
      <c r="I847" s="69"/>
      <c r="J847" s="123">
        <v>1499</v>
      </c>
      <c r="K847" s="124">
        <v>1.0142083897158323</v>
      </c>
      <c r="L847" s="123">
        <v>94</v>
      </c>
      <c r="M847" s="124">
        <v>1.0681818181818181</v>
      </c>
      <c r="N847" s="125">
        <v>1593</v>
      </c>
      <c r="O847" s="69"/>
      <c r="P847" s="69"/>
      <c r="Q847" s="123">
        <v>461</v>
      </c>
      <c r="R847" s="84">
        <f t="shared" si="683"/>
        <v>0.73290937996820349</v>
      </c>
      <c r="S847" s="123">
        <v>80</v>
      </c>
      <c r="T847" s="84">
        <f t="shared" si="684"/>
        <v>0.74766355140186913</v>
      </c>
      <c r="U847" s="79">
        <f t="shared" si="685"/>
        <v>541</v>
      </c>
      <c r="V847" s="123">
        <v>5</v>
      </c>
      <c r="W847" s="84">
        <f t="shared" si="686"/>
        <v>5</v>
      </c>
      <c r="X847" s="123">
        <v>6</v>
      </c>
      <c r="Y847" s="273"/>
      <c r="Z847" s="98">
        <f t="shared" si="687"/>
        <v>11</v>
      </c>
      <c r="AA847" s="32"/>
      <c r="AB847" s="264">
        <v>4</v>
      </c>
      <c r="AC847" s="264">
        <v>38</v>
      </c>
      <c r="AD847" s="264">
        <v>52</v>
      </c>
      <c r="AE847" s="264">
        <v>-2</v>
      </c>
      <c r="AF847" s="264">
        <v>-34</v>
      </c>
      <c r="AG847" s="264">
        <v>10</v>
      </c>
    </row>
    <row r="848" spans="2:33" s="461" customFormat="1" ht="15" customHeight="1" x14ac:dyDescent="0.3">
      <c r="B848" s="199">
        <v>44670</v>
      </c>
      <c r="C848" s="484"/>
      <c r="D848" s="484"/>
      <c r="E848" s="484"/>
      <c r="F848" s="484"/>
      <c r="G848" s="484"/>
      <c r="H848" s="127">
        <v>366</v>
      </c>
      <c r="I848" s="69"/>
      <c r="J848" s="123">
        <v>1491</v>
      </c>
      <c r="K848" s="124">
        <v>1.0067521944632005</v>
      </c>
      <c r="L848" s="123">
        <v>118</v>
      </c>
      <c r="M848" s="124">
        <v>1.0727272727272728</v>
      </c>
      <c r="N848" s="125">
        <v>1609</v>
      </c>
      <c r="O848" s="69"/>
      <c r="P848" s="69"/>
      <c r="Q848" s="123">
        <v>660</v>
      </c>
      <c r="R848" s="84">
        <f t="shared" si="683"/>
        <v>1.0492845786963434</v>
      </c>
      <c r="S848" s="123">
        <v>104</v>
      </c>
      <c r="T848" s="84">
        <f t="shared" si="684"/>
        <v>0.9719626168224299</v>
      </c>
      <c r="U848" s="79">
        <f t="shared" si="685"/>
        <v>764</v>
      </c>
      <c r="V848" s="123">
        <v>0</v>
      </c>
      <c r="W848" s="84">
        <f t="shared" si="686"/>
        <v>0</v>
      </c>
      <c r="X848" s="123">
        <v>11</v>
      </c>
      <c r="Y848" s="273"/>
      <c r="Z848" s="98">
        <f t="shared" si="687"/>
        <v>11</v>
      </c>
      <c r="AA848" s="32"/>
      <c r="AB848" s="264">
        <v>4</v>
      </c>
      <c r="AC848" s="264">
        <v>36</v>
      </c>
      <c r="AD848" s="264">
        <v>22</v>
      </c>
      <c r="AE848" s="264">
        <v>3</v>
      </c>
      <c r="AF848" s="264">
        <v>-4</v>
      </c>
      <c r="AG848" s="264">
        <v>5</v>
      </c>
    </row>
    <row r="849" spans="2:33" s="461" customFormat="1" ht="15" customHeight="1" x14ac:dyDescent="0.3">
      <c r="B849" s="199">
        <v>44671</v>
      </c>
      <c r="C849" s="484"/>
      <c r="D849" s="484"/>
      <c r="E849" s="484"/>
      <c r="F849" s="484"/>
      <c r="G849" s="484"/>
      <c r="H849" s="127">
        <v>396</v>
      </c>
      <c r="I849" s="69"/>
      <c r="J849" s="123">
        <v>1491</v>
      </c>
      <c r="K849" s="124">
        <v>1.0074324324324324</v>
      </c>
      <c r="L849" s="123">
        <v>118</v>
      </c>
      <c r="M849" s="124">
        <v>0.93650793650793651</v>
      </c>
      <c r="N849" s="125">
        <v>1609</v>
      </c>
      <c r="O849" s="69"/>
      <c r="P849" s="69"/>
      <c r="Q849" s="123">
        <v>624</v>
      </c>
      <c r="R849" s="84">
        <f t="shared" si="683"/>
        <v>0.99205087440381556</v>
      </c>
      <c r="S849" s="123">
        <v>76</v>
      </c>
      <c r="T849" s="84">
        <f t="shared" si="684"/>
        <v>0.71028037383177567</v>
      </c>
      <c r="U849" s="79">
        <f t="shared" si="685"/>
        <v>700</v>
      </c>
      <c r="V849" s="123">
        <v>0</v>
      </c>
      <c r="W849" s="84">
        <f t="shared" si="686"/>
        <v>0</v>
      </c>
      <c r="X849" s="123">
        <v>9</v>
      </c>
      <c r="Y849" s="273"/>
      <c r="Z849" s="98">
        <f t="shared" si="687"/>
        <v>9</v>
      </c>
      <c r="AA849" s="32"/>
      <c r="AB849" s="264">
        <v>6</v>
      </c>
      <c r="AC849" s="264">
        <v>36</v>
      </c>
      <c r="AD849" s="264">
        <v>33</v>
      </c>
      <c r="AE849" s="264">
        <v>5</v>
      </c>
      <c r="AF849" s="264">
        <v>-3</v>
      </c>
      <c r="AG849" s="264">
        <v>5</v>
      </c>
    </row>
    <row r="850" spans="2:33" s="461" customFormat="1" ht="15" customHeight="1" x14ac:dyDescent="0.3">
      <c r="B850" s="199">
        <v>44672</v>
      </c>
      <c r="C850" s="485"/>
      <c r="D850" s="485"/>
      <c r="E850" s="485"/>
      <c r="F850" s="485"/>
      <c r="G850" s="485"/>
      <c r="H850" s="127">
        <v>407</v>
      </c>
      <c r="I850" s="69"/>
      <c r="J850" s="123">
        <v>1491</v>
      </c>
      <c r="K850" s="124">
        <v>1.0053944706675657</v>
      </c>
      <c r="L850" s="123">
        <v>102</v>
      </c>
      <c r="M850" s="124">
        <v>1.1333333333333333</v>
      </c>
      <c r="N850" s="125">
        <v>1593</v>
      </c>
      <c r="O850" s="69"/>
      <c r="P850" s="69"/>
      <c r="Q850" s="123">
        <v>661</v>
      </c>
      <c r="R850" s="84">
        <f t="shared" ref="R850:R855" si="688">Q850/Q$68</f>
        <v>1.0508744038155804</v>
      </c>
      <c r="S850" s="123">
        <v>93</v>
      </c>
      <c r="T850" s="84">
        <f t="shared" ref="T850:T855" si="689">S850/S$68</f>
        <v>0.86915887850467288</v>
      </c>
      <c r="U850" s="79">
        <f t="shared" ref="U850:U855" si="690">Q850+S850</f>
        <v>754</v>
      </c>
      <c r="V850" s="123">
        <v>1</v>
      </c>
      <c r="W850" s="84">
        <f t="shared" ref="W850:W855" si="691">V850/$V$68</f>
        <v>1</v>
      </c>
      <c r="X850" s="123">
        <v>1</v>
      </c>
      <c r="Y850" s="273"/>
      <c r="Z850" s="98">
        <f t="shared" ref="Z850:Z855" si="692">V850+X850</f>
        <v>2</v>
      </c>
      <c r="AA850" s="32"/>
      <c r="AB850" s="264">
        <v>8</v>
      </c>
      <c r="AC850" s="264">
        <v>36</v>
      </c>
      <c r="AD850" s="264">
        <v>26</v>
      </c>
      <c r="AE850" s="264">
        <v>3</v>
      </c>
      <c r="AF850" s="264">
        <v>-3</v>
      </c>
      <c r="AG850" s="264">
        <v>5</v>
      </c>
    </row>
    <row r="851" spans="2:33" s="461" customFormat="1" ht="15" customHeight="1" x14ac:dyDescent="0.3">
      <c r="B851" s="199">
        <v>44673</v>
      </c>
      <c r="C851" s="485"/>
      <c r="D851" s="485"/>
      <c r="E851" s="485"/>
      <c r="F851" s="485"/>
      <c r="G851" s="485"/>
      <c r="H851" s="127">
        <v>429</v>
      </c>
      <c r="I851" s="69"/>
      <c r="J851" s="123">
        <v>1493</v>
      </c>
      <c r="K851" s="124">
        <v>1.0047106325706594</v>
      </c>
      <c r="L851" s="123">
        <v>116</v>
      </c>
      <c r="M851" s="124">
        <v>1.1262135922330097</v>
      </c>
      <c r="N851" s="125">
        <v>1609</v>
      </c>
      <c r="O851" s="69"/>
      <c r="P851" s="69"/>
      <c r="Q851" s="123">
        <v>586</v>
      </c>
      <c r="R851" s="84">
        <f t="shared" si="688"/>
        <v>0.93163751987281396</v>
      </c>
      <c r="S851" s="123">
        <v>56</v>
      </c>
      <c r="T851" s="84">
        <f t="shared" si="689"/>
        <v>0.52336448598130836</v>
      </c>
      <c r="U851" s="79">
        <f t="shared" si="690"/>
        <v>642</v>
      </c>
      <c r="V851" s="123">
        <v>0</v>
      </c>
      <c r="W851" s="84">
        <f t="shared" si="691"/>
        <v>0</v>
      </c>
      <c r="X851" s="123">
        <v>6</v>
      </c>
      <c r="Y851" s="273"/>
      <c r="Z851" s="98">
        <f t="shared" si="692"/>
        <v>6</v>
      </c>
      <c r="AA851" s="32"/>
      <c r="AB851" s="264">
        <v>-1</v>
      </c>
      <c r="AC851" s="264">
        <v>34</v>
      </c>
      <c r="AD851" s="264">
        <v>1</v>
      </c>
      <c r="AE851" s="264">
        <v>-1</v>
      </c>
      <c r="AF851" s="264">
        <v>-5</v>
      </c>
      <c r="AG851" s="264">
        <v>6</v>
      </c>
    </row>
    <row r="852" spans="2:33" s="461" customFormat="1" ht="15" customHeight="1" x14ac:dyDescent="0.3">
      <c r="B852" s="199">
        <v>44674</v>
      </c>
      <c r="C852" s="485"/>
      <c r="D852" s="485"/>
      <c r="E852" s="485"/>
      <c r="F852" s="485"/>
      <c r="G852" s="485"/>
      <c r="H852" s="127">
        <v>418</v>
      </c>
      <c r="I852" s="69"/>
      <c r="J852" s="123">
        <v>909</v>
      </c>
      <c r="K852" s="124">
        <v>1.0145089285714286</v>
      </c>
      <c r="L852" s="123">
        <v>71</v>
      </c>
      <c r="M852" s="124">
        <v>1.2033898305084745</v>
      </c>
      <c r="N852" s="125">
        <v>980</v>
      </c>
      <c r="O852" s="69"/>
      <c r="P852" s="69"/>
      <c r="Q852" s="127">
        <v>0</v>
      </c>
      <c r="R852" s="88">
        <f t="shared" si="688"/>
        <v>0</v>
      </c>
      <c r="S852" s="127">
        <v>0</v>
      </c>
      <c r="T852" s="88">
        <f t="shared" si="689"/>
        <v>0</v>
      </c>
      <c r="U852" s="97">
        <f t="shared" si="690"/>
        <v>0</v>
      </c>
      <c r="V852" s="127">
        <v>0</v>
      </c>
      <c r="W852" s="88">
        <f t="shared" si="691"/>
        <v>0</v>
      </c>
      <c r="X852" s="127">
        <v>0</v>
      </c>
      <c r="Y852" s="128"/>
      <c r="Z852" s="98">
        <f t="shared" si="692"/>
        <v>0</v>
      </c>
      <c r="AA852" s="32"/>
      <c r="AB852" s="264">
        <v>3</v>
      </c>
      <c r="AC852" s="264">
        <v>28</v>
      </c>
      <c r="AD852" s="264">
        <v>22</v>
      </c>
      <c r="AE852" s="264">
        <v>10</v>
      </c>
      <c r="AF852" s="264">
        <v>7</v>
      </c>
      <c r="AG852" s="264">
        <v>2</v>
      </c>
    </row>
    <row r="853" spans="2:33" s="461" customFormat="1" ht="15" customHeight="1" x14ac:dyDescent="0.3">
      <c r="B853" s="199">
        <v>44675</v>
      </c>
      <c r="C853" s="485"/>
      <c r="D853" s="485"/>
      <c r="E853" s="485"/>
      <c r="F853" s="485"/>
      <c r="G853" s="485"/>
      <c r="H853" s="127">
        <v>425</v>
      </c>
      <c r="I853" s="69"/>
      <c r="J853" s="123">
        <v>873</v>
      </c>
      <c r="K853" s="124">
        <v>0.98867497168742924</v>
      </c>
      <c r="L853" s="123">
        <v>49</v>
      </c>
      <c r="M853" s="124">
        <v>1.8846153846153846</v>
      </c>
      <c r="N853" s="125">
        <v>922</v>
      </c>
      <c r="O853" s="69"/>
      <c r="P853" s="69"/>
      <c r="Q853" s="127">
        <v>0</v>
      </c>
      <c r="R853" s="88">
        <f t="shared" si="688"/>
        <v>0</v>
      </c>
      <c r="S853" s="127">
        <v>0</v>
      </c>
      <c r="T853" s="88">
        <f t="shared" si="689"/>
        <v>0</v>
      </c>
      <c r="U853" s="97">
        <f t="shared" si="690"/>
        <v>0</v>
      </c>
      <c r="V853" s="127">
        <v>0</v>
      </c>
      <c r="W853" s="88">
        <f t="shared" si="691"/>
        <v>0</v>
      </c>
      <c r="X853" s="127">
        <v>0</v>
      </c>
      <c r="Y853" s="128"/>
      <c r="Z853" s="98">
        <f t="shared" si="692"/>
        <v>0</v>
      </c>
      <c r="AA853" s="32"/>
      <c r="AB853" s="264">
        <v>6</v>
      </c>
      <c r="AC853" s="264">
        <v>19</v>
      </c>
      <c r="AD853" s="264">
        <v>40</v>
      </c>
      <c r="AE853" s="264">
        <v>8</v>
      </c>
      <c r="AF853" s="264">
        <v>8</v>
      </c>
      <c r="AG853" s="264">
        <v>1</v>
      </c>
    </row>
    <row r="854" spans="2:33" s="461" customFormat="1" ht="15" customHeight="1" x14ac:dyDescent="0.3">
      <c r="B854" s="199">
        <v>44676</v>
      </c>
      <c r="C854" s="485"/>
      <c r="D854" s="485"/>
      <c r="E854" s="485"/>
      <c r="F854" s="485"/>
      <c r="G854" s="485"/>
      <c r="H854" s="127">
        <v>401</v>
      </c>
      <c r="I854" s="69"/>
      <c r="J854" s="123">
        <v>901</v>
      </c>
      <c r="K854" s="124">
        <v>0.60960757780784847</v>
      </c>
      <c r="L854" s="123">
        <v>47</v>
      </c>
      <c r="M854" s="124">
        <v>0.53409090909090906</v>
      </c>
      <c r="N854" s="125">
        <v>948</v>
      </c>
      <c r="O854" s="69"/>
      <c r="P854" s="69"/>
      <c r="Q854" s="127">
        <v>0</v>
      </c>
      <c r="R854" s="88">
        <f t="shared" si="688"/>
        <v>0</v>
      </c>
      <c r="S854" s="127">
        <v>0</v>
      </c>
      <c r="T854" s="88">
        <f t="shared" si="689"/>
        <v>0</v>
      </c>
      <c r="U854" s="97">
        <f t="shared" si="690"/>
        <v>0</v>
      </c>
      <c r="V854" s="127">
        <v>0</v>
      </c>
      <c r="W854" s="88">
        <f t="shared" si="691"/>
        <v>0</v>
      </c>
      <c r="X854" s="127">
        <v>0</v>
      </c>
      <c r="Y854" s="128"/>
      <c r="Z854" s="98">
        <f t="shared" si="692"/>
        <v>0</v>
      </c>
      <c r="AA854" s="32"/>
      <c r="AB854" s="264">
        <v>4</v>
      </c>
      <c r="AC854" s="264">
        <v>22</v>
      </c>
      <c r="AD854" s="264">
        <v>103</v>
      </c>
      <c r="AE854" s="264">
        <v>-19</v>
      </c>
      <c r="AF854" s="264">
        <v>-71</v>
      </c>
      <c r="AG854" s="264">
        <v>19</v>
      </c>
    </row>
    <row r="855" spans="2:33" s="461" customFormat="1" ht="15" customHeight="1" x14ac:dyDescent="0.3">
      <c r="B855" s="199">
        <v>44677</v>
      </c>
      <c r="C855" s="485"/>
      <c r="D855" s="485"/>
      <c r="E855" s="485"/>
      <c r="F855" s="485"/>
      <c r="G855" s="485"/>
      <c r="H855" s="127">
        <v>371</v>
      </c>
      <c r="I855" s="69"/>
      <c r="J855" s="123">
        <v>1479</v>
      </c>
      <c r="K855" s="124">
        <v>0.99864956110735992</v>
      </c>
      <c r="L855" s="123">
        <v>114</v>
      </c>
      <c r="M855" s="124">
        <v>1.0363636363636364</v>
      </c>
      <c r="N855" s="125">
        <v>1593</v>
      </c>
      <c r="O855" s="69"/>
      <c r="P855" s="69"/>
      <c r="Q855" s="123">
        <v>912</v>
      </c>
      <c r="R855" s="84">
        <f t="shared" si="688"/>
        <v>1.4499205087440381</v>
      </c>
      <c r="S855" s="123">
        <v>106</v>
      </c>
      <c r="T855" s="84">
        <f t="shared" si="689"/>
        <v>0.99065420560747663</v>
      </c>
      <c r="U855" s="79">
        <f t="shared" si="690"/>
        <v>1018</v>
      </c>
      <c r="V855" s="123">
        <v>4</v>
      </c>
      <c r="W855" s="84">
        <f t="shared" si="691"/>
        <v>4</v>
      </c>
      <c r="X855" s="123">
        <v>8</v>
      </c>
      <c r="Y855" s="273"/>
      <c r="Z855" s="98">
        <f t="shared" si="692"/>
        <v>12</v>
      </c>
      <c r="AA855" s="32"/>
      <c r="AB855" s="264">
        <v>4</v>
      </c>
      <c r="AC855" s="264">
        <v>39</v>
      </c>
      <c r="AD855" s="264">
        <v>21</v>
      </c>
      <c r="AE855" s="264">
        <v>5</v>
      </c>
      <c r="AF855" s="264">
        <v>-3</v>
      </c>
      <c r="AG855" s="264">
        <v>5</v>
      </c>
    </row>
    <row r="856" spans="2:33" s="461" customFormat="1" ht="15" customHeight="1" x14ac:dyDescent="0.3">
      <c r="B856" s="199">
        <v>44678</v>
      </c>
      <c r="C856" s="485"/>
      <c r="D856" s="485"/>
      <c r="E856" s="485"/>
      <c r="F856" s="485"/>
      <c r="G856" s="485"/>
      <c r="H856" s="127">
        <v>392</v>
      </c>
      <c r="I856" s="69"/>
      <c r="J856" s="123">
        <v>1490</v>
      </c>
      <c r="K856" s="124">
        <v>1.0067567567567568</v>
      </c>
      <c r="L856" s="123">
        <v>112</v>
      </c>
      <c r="M856" s="124">
        <v>0.88888888888888884</v>
      </c>
      <c r="N856" s="125">
        <v>1602</v>
      </c>
      <c r="O856" s="69"/>
      <c r="P856" s="69"/>
      <c r="Q856" s="123">
        <v>1163</v>
      </c>
      <c r="R856" s="84">
        <f t="shared" ref="R856:R862" si="693">Q856/Q$68</f>
        <v>1.848966613672496</v>
      </c>
      <c r="S856" s="123">
        <v>180</v>
      </c>
      <c r="T856" s="84">
        <f t="shared" ref="T856:T862" si="694">S856/S$68</f>
        <v>1.6822429906542056</v>
      </c>
      <c r="U856" s="79">
        <f t="shared" ref="U856:U862" si="695">Q856+S856</f>
        <v>1343</v>
      </c>
      <c r="V856" s="123">
        <v>20</v>
      </c>
      <c r="W856" s="84">
        <f t="shared" ref="W856:W862" si="696">V856/$V$68</f>
        <v>20</v>
      </c>
      <c r="X856" s="123">
        <v>29</v>
      </c>
      <c r="Y856" s="273"/>
      <c r="Z856" s="98">
        <f t="shared" ref="Z856:Z862" si="697">V856+X856</f>
        <v>49</v>
      </c>
      <c r="AA856" s="69"/>
      <c r="AB856" s="264">
        <v>8</v>
      </c>
      <c r="AC856" s="264">
        <v>38</v>
      </c>
      <c r="AD856" s="264">
        <v>38</v>
      </c>
      <c r="AE856" s="264">
        <v>7</v>
      </c>
      <c r="AF856" s="264">
        <v>-2</v>
      </c>
      <c r="AG856" s="264">
        <v>4</v>
      </c>
    </row>
    <row r="857" spans="2:33" s="461" customFormat="1" ht="15" customHeight="1" x14ac:dyDescent="0.3">
      <c r="B857" s="199">
        <v>44679</v>
      </c>
      <c r="C857" s="486"/>
      <c r="D857" s="486"/>
      <c r="E857" s="486"/>
      <c r="F857" s="486"/>
      <c r="G857" s="486"/>
      <c r="H857" s="127">
        <v>399</v>
      </c>
      <c r="I857" s="69"/>
      <c r="J857" s="123">
        <v>1489</v>
      </c>
      <c r="K857" s="124">
        <v>1.0040458530006744</v>
      </c>
      <c r="L857" s="123">
        <v>105</v>
      </c>
      <c r="M857" s="124">
        <v>1.1666666666666667</v>
      </c>
      <c r="N857" s="125">
        <v>1594</v>
      </c>
      <c r="O857" s="69"/>
      <c r="P857" s="69"/>
      <c r="Q857" s="123">
        <v>1520</v>
      </c>
      <c r="R857" s="84">
        <f t="shared" si="693"/>
        <v>2.4165341812400638</v>
      </c>
      <c r="S857" s="123">
        <v>218</v>
      </c>
      <c r="T857" s="84">
        <f t="shared" si="694"/>
        <v>2.0373831775700935</v>
      </c>
      <c r="U857" s="79">
        <f t="shared" si="695"/>
        <v>1738</v>
      </c>
      <c r="V857" s="123">
        <v>0</v>
      </c>
      <c r="W857" s="84">
        <f t="shared" si="696"/>
        <v>0</v>
      </c>
      <c r="X857" s="123">
        <v>8</v>
      </c>
      <c r="Y857" s="273"/>
      <c r="Z857" s="98">
        <f t="shared" si="697"/>
        <v>8</v>
      </c>
      <c r="AA857" s="69"/>
      <c r="AB857" s="264">
        <v>13</v>
      </c>
      <c r="AC857" s="264">
        <v>40</v>
      </c>
      <c r="AD857" s="264">
        <v>48</v>
      </c>
      <c r="AE857" s="264">
        <v>7</v>
      </c>
      <c r="AF857" s="264">
        <v>-2</v>
      </c>
      <c r="AG857" s="264">
        <v>4</v>
      </c>
    </row>
    <row r="858" spans="2:33" s="461" customFormat="1" ht="15" customHeight="1" x14ac:dyDescent="0.3">
      <c r="B858" s="199">
        <v>44680</v>
      </c>
      <c r="C858" s="486"/>
      <c r="D858" s="486"/>
      <c r="E858" s="486"/>
      <c r="F858" s="486"/>
      <c r="G858" s="486"/>
      <c r="H858" s="127">
        <v>424</v>
      </c>
      <c r="I858" s="69"/>
      <c r="J858" s="123">
        <v>1493</v>
      </c>
      <c r="K858" s="124">
        <v>1.0047106325706594</v>
      </c>
      <c r="L858" s="123">
        <v>100</v>
      </c>
      <c r="M858" s="124">
        <v>0.970873786407767</v>
      </c>
      <c r="N858" s="125">
        <v>1593</v>
      </c>
      <c r="O858" s="69"/>
      <c r="P858" s="69"/>
      <c r="Q858" s="123">
        <v>1248</v>
      </c>
      <c r="R858" s="84">
        <f t="shared" si="693"/>
        <v>1.9841017488076311</v>
      </c>
      <c r="S858" s="123">
        <v>248</v>
      </c>
      <c r="T858" s="84">
        <f t="shared" si="694"/>
        <v>2.3177570093457942</v>
      </c>
      <c r="U858" s="79">
        <f t="shared" si="695"/>
        <v>1496</v>
      </c>
      <c r="V858" s="123">
        <v>1</v>
      </c>
      <c r="W858" s="84">
        <f t="shared" si="696"/>
        <v>1</v>
      </c>
      <c r="X858" s="123">
        <v>12</v>
      </c>
      <c r="Y858" s="273"/>
      <c r="Z858" s="98">
        <f t="shared" si="697"/>
        <v>13</v>
      </c>
      <c r="AA858" s="69"/>
      <c r="AB858" s="264">
        <v>10</v>
      </c>
      <c r="AC858" s="264">
        <v>40</v>
      </c>
      <c r="AD858" s="264">
        <v>48</v>
      </c>
      <c r="AE858" s="264">
        <v>8</v>
      </c>
      <c r="AF858" s="264">
        <v>-2</v>
      </c>
      <c r="AG858" s="264">
        <v>3</v>
      </c>
    </row>
    <row r="859" spans="2:33" s="461" customFormat="1" ht="15" customHeight="1" x14ac:dyDescent="0.3">
      <c r="B859" s="199">
        <v>44681</v>
      </c>
      <c r="C859" s="486"/>
      <c r="D859" s="486"/>
      <c r="E859" s="486"/>
      <c r="F859" s="486"/>
      <c r="G859" s="486"/>
      <c r="H859" s="127">
        <v>423</v>
      </c>
      <c r="I859" s="69"/>
      <c r="J859" s="123">
        <v>913</v>
      </c>
      <c r="K859" s="124">
        <v>1.0189732142857142</v>
      </c>
      <c r="L859" s="123">
        <v>62</v>
      </c>
      <c r="M859" s="124">
        <v>1.0508474576271187</v>
      </c>
      <c r="N859" s="125">
        <v>975</v>
      </c>
      <c r="O859" s="69"/>
      <c r="P859" s="69"/>
      <c r="Q859" s="127">
        <v>0</v>
      </c>
      <c r="R859" s="88">
        <f t="shared" si="693"/>
        <v>0</v>
      </c>
      <c r="S859" s="127">
        <v>0</v>
      </c>
      <c r="T859" s="88">
        <f t="shared" si="694"/>
        <v>0</v>
      </c>
      <c r="U859" s="97">
        <f t="shared" si="695"/>
        <v>0</v>
      </c>
      <c r="V859" s="127">
        <v>0</v>
      </c>
      <c r="W859" s="88">
        <f t="shared" si="696"/>
        <v>0</v>
      </c>
      <c r="X859" s="127">
        <v>0</v>
      </c>
      <c r="Y859" s="128"/>
      <c r="Z859" s="98">
        <f t="shared" si="697"/>
        <v>0</v>
      </c>
      <c r="AA859" s="69"/>
      <c r="AB859" s="264">
        <v>12</v>
      </c>
      <c r="AC859" s="264">
        <v>35</v>
      </c>
      <c r="AD859" s="264">
        <v>58</v>
      </c>
      <c r="AE859" s="264">
        <v>23</v>
      </c>
      <c r="AF859" s="264">
        <v>12</v>
      </c>
      <c r="AG859" s="264">
        <v>-1</v>
      </c>
    </row>
    <row r="860" spans="2:33" s="461" customFormat="1" ht="15" customHeight="1" x14ac:dyDescent="0.3">
      <c r="B860" s="199">
        <v>44682</v>
      </c>
      <c r="C860" s="486"/>
      <c r="D860" s="486"/>
      <c r="E860" s="486"/>
      <c r="F860" s="486"/>
      <c r="G860" s="486"/>
      <c r="H860" s="127">
        <v>440</v>
      </c>
      <c r="I860" s="69"/>
      <c r="J860" s="123">
        <v>891</v>
      </c>
      <c r="K860" s="124">
        <v>1.0090600226500566</v>
      </c>
      <c r="L860" s="123">
        <v>36</v>
      </c>
      <c r="M860" s="124">
        <v>1.3846153846153846</v>
      </c>
      <c r="N860" s="125">
        <v>927</v>
      </c>
      <c r="O860" s="69"/>
      <c r="P860" s="69"/>
      <c r="Q860" s="127">
        <v>0</v>
      </c>
      <c r="R860" s="88">
        <f t="shared" si="693"/>
        <v>0</v>
      </c>
      <c r="S860" s="127">
        <v>0</v>
      </c>
      <c r="T860" s="88">
        <f t="shared" si="694"/>
        <v>0</v>
      </c>
      <c r="U860" s="97">
        <f t="shared" si="695"/>
        <v>0</v>
      </c>
      <c r="V860" s="127">
        <v>0</v>
      </c>
      <c r="W860" s="88">
        <f t="shared" si="696"/>
        <v>0</v>
      </c>
      <c r="X860" s="127">
        <v>0</v>
      </c>
      <c r="Y860" s="128"/>
      <c r="Z860" s="98">
        <f t="shared" si="697"/>
        <v>0</v>
      </c>
      <c r="AA860" s="69"/>
      <c r="AB860" s="264">
        <v>15</v>
      </c>
      <c r="AC860" s="264">
        <v>30</v>
      </c>
      <c r="AD860" s="264">
        <v>39</v>
      </c>
      <c r="AE860" s="264">
        <v>25</v>
      </c>
      <c r="AF860" s="264">
        <v>13</v>
      </c>
      <c r="AG860" s="264">
        <v>-1</v>
      </c>
    </row>
    <row r="861" spans="2:33" s="461" customFormat="1" ht="15" customHeight="1" x14ac:dyDescent="0.3">
      <c r="B861" s="199">
        <v>44683</v>
      </c>
      <c r="C861" s="486"/>
      <c r="D861" s="486"/>
      <c r="E861" s="486"/>
      <c r="F861" s="486"/>
      <c r="G861" s="486"/>
      <c r="H861" s="127">
        <v>401</v>
      </c>
      <c r="I861" s="69"/>
      <c r="J861" s="123">
        <v>1487</v>
      </c>
      <c r="K861" s="124">
        <v>1.0060893098782138</v>
      </c>
      <c r="L861" s="123">
        <v>87</v>
      </c>
      <c r="M861" s="124">
        <v>0.98863636363636365</v>
      </c>
      <c r="N861" s="125">
        <v>1574</v>
      </c>
      <c r="O861" s="69"/>
      <c r="P861" s="69"/>
      <c r="Q861" s="123">
        <v>508</v>
      </c>
      <c r="R861" s="84">
        <f t="shared" si="693"/>
        <v>0.80763116057233708</v>
      </c>
      <c r="S861" s="123">
        <v>59</v>
      </c>
      <c r="T861" s="84">
        <f t="shared" si="694"/>
        <v>0.55140186915887845</v>
      </c>
      <c r="U861" s="79">
        <f t="shared" si="695"/>
        <v>567</v>
      </c>
      <c r="V861" s="123">
        <v>1</v>
      </c>
      <c r="W861" s="84">
        <f t="shared" si="696"/>
        <v>1</v>
      </c>
      <c r="X861" s="123">
        <v>29</v>
      </c>
      <c r="Y861" s="273"/>
      <c r="Z861" s="98">
        <f t="shared" si="697"/>
        <v>30</v>
      </c>
      <c r="AA861" s="69"/>
      <c r="AB861" s="264">
        <v>8</v>
      </c>
      <c r="AC861" s="264">
        <v>43</v>
      </c>
      <c r="AD861" s="264">
        <v>33</v>
      </c>
      <c r="AE861" s="264">
        <v>6</v>
      </c>
      <c r="AF861" s="264">
        <v>-3</v>
      </c>
      <c r="AG861" s="264">
        <v>5</v>
      </c>
    </row>
    <row r="862" spans="2:33" s="461" customFormat="1" ht="15" customHeight="1" x14ac:dyDescent="0.3">
      <c r="B862" s="199">
        <v>44684</v>
      </c>
      <c r="C862" s="486"/>
      <c r="D862" s="486"/>
      <c r="E862" s="486"/>
      <c r="F862" s="486"/>
      <c r="G862" s="486"/>
      <c r="H862" s="127">
        <v>363</v>
      </c>
      <c r="I862" s="69"/>
      <c r="J862" s="123">
        <v>1490</v>
      </c>
      <c r="K862" s="124">
        <v>1.0060769750168805</v>
      </c>
      <c r="L862" s="123">
        <v>102</v>
      </c>
      <c r="M862" s="124">
        <v>0.92727272727272725</v>
      </c>
      <c r="N862" s="125">
        <v>1592</v>
      </c>
      <c r="O862" s="69"/>
      <c r="P862" s="69"/>
      <c r="Q862" s="123">
        <v>461</v>
      </c>
      <c r="R862" s="84">
        <f t="shared" si="693"/>
        <v>0.73290937996820349</v>
      </c>
      <c r="S862" s="123">
        <v>35</v>
      </c>
      <c r="T862" s="84">
        <f t="shared" si="694"/>
        <v>0.32710280373831774</v>
      </c>
      <c r="U862" s="79">
        <f t="shared" si="695"/>
        <v>496</v>
      </c>
      <c r="V862" s="123">
        <v>17</v>
      </c>
      <c r="W862" s="84">
        <f t="shared" si="696"/>
        <v>17</v>
      </c>
      <c r="X862" s="123">
        <v>3</v>
      </c>
      <c r="Y862" s="273"/>
      <c r="Z862" s="98">
        <f t="shared" si="697"/>
        <v>20</v>
      </c>
      <c r="AA862" s="69"/>
      <c r="AB862" s="264">
        <v>11</v>
      </c>
      <c r="AC862" s="264">
        <v>43</v>
      </c>
      <c r="AD862" s="264">
        <v>36</v>
      </c>
      <c r="AE862" s="264">
        <v>11</v>
      </c>
      <c r="AF862" s="264">
        <v>-3</v>
      </c>
      <c r="AG862" s="264">
        <v>4</v>
      </c>
    </row>
    <row r="863" spans="2:33" s="461" customFormat="1" ht="15" customHeight="1" x14ac:dyDescent="0.3">
      <c r="B863" s="199">
        <v>44685</v>
      </c>
      <c r="C863" s="486"/>
      <c r="D863" s="486"/>
      <c r="E863" s="486"/>
      <c r="F863" s="486"/>
      <c r="G863" s="486"/>
      <c r="H863" s="127">
        <v>409</v>
      </c>
      <c r="I863" s="69"/>
      <c r="J863" s="123">
        <v>1490</v>
      </c>
      <c r="K863" s="124">
        <v>1.0067567567567568</v>
      </c>
      <c r="L863" s="123">
        <v>100</v>
      </c>
      <c r="M863" s="124">
        <v>0.79365079365079361</v>
      </c>
      <c r="N863" s="125">
        <v>1590</v>
      </c>
      <c r="O863" s="69"/>
      <c r="P863" s="69"/>
      <c r="Q863" s="123">
        <v>452</v>
      </c>
      <c r="R863" s="84">
        <f t="shared" ref="R863:R869" si="698">Q863/Q$68</f>
        <v>0.7186009538950715</v>
      </c>
      <c r="S863" s="123">
        <v>51</v>
      </c>
      <c r="T863" s="84">
        <f t="shared" ref="T863:T869" si="699">S863/S$68</f>
        <v>0.47663551401869159</v>
      </c>
      <c r="U863" s="79">
        <f t="shared" ref="U863:U869" si="700">Q863+S863</f>
        <v>503</v>
      </c>
      <c r="V863" s="123">
        <v>0</v>
      </c>
      <c r="W863" s="84">
        <f t="shared" ref="W863:W869" si="701">V863/$V$68</f>
        <v>0</v>
      </c>
      <c r="X863" s="123">
        <v>13</v>
      </c>
      <c r="Y863" s="273"/>
      <c r="Z863" s="98">
        <f t="shared" ref="Z863:Z869" si="702">V863+X863</f>
        <v>13</v>
      </c>
      <c r="AA863" s="69"/>
      <c r="AB863" s="264">
        <v>12</v>
      </c>
      <c r="AC863" s="264">
        <v>41</v>
      </c>
      <c r="AD863" s="264">
        <v>50</v>
      </c>
      <c r="AE863" s="264">
        <v>10</v>
      </c>
      <c r="AF863" s="264">
        <v>-1</v>
      </c>
      <c r="AG863" s="264">
        <v>3</v>
      </c>
    </row>
    <row r="864" spans="2:33" s="461" customFormat="1" ht="15" customHeight="1" x14ac:dyDescent="0.3">
      <c r="B864" s="199">
        <v>44686</v>
      </c>
      <c r="C864" s="494"/>
      <c r="D864" s="494"/>
      <c r="E864" s="494"/>
      <c r="F864" s="494"/>
      <c r="G864" s="494"/>
      <c r="H864" s="127">
        <v>415</v>
      </c>
      <c r="I864" s="69"/>
      <c r="J864" s="123">
        <v>1483</v>
      </c>
      <c r="K864" s="124">
        <v>1</v>
      </c>
      <c r="L864" s="123">
        <v>89</v>
      </c>
      <c r="M864" s="124">
        <v>0.98888888888888893</v>
      </c>
      <c r="N864" s="125">
        <v>1572</v>
      </c>
      <c r="O864" s="69"/>
      <c r="P864" s="69"/>
      <c r="Q864" s="123">
        <v>418</v>
      </c>
      <c r="R864" s="84">
        <f t="shared" si="698"/>
        <v>0.66454689984101745</v>
      </c>
      <c r="S864" s="123">
        <v>123</v>
      </c>
      <c r="T864" s="84">
        <f t="shared" si="699"/>
        <v>1.1495327102803738</v>
      </c>
      <c r="U864" s="79">
        <f t="shared" si="700"/>
        <v>541</v>
      </c>
      <c r="V864" s="123">
        <v>3</v>
      </c>
      <c r="W864" s="84">
        <f t="shared" si="701"/>
        <v>3</v>
      </c>
      <c r="X864" s="123">
        <v>10</v>
      </c>
      <c r="Y864" s="273"/>
      <c r="Z864" s="98">
        <f t="shared" si="702"/>
        <v>13</v>
      </c>
      <c r="AA864" s="69"/>
      <c r="AB864" s="264">
        <v>15</v>
      </c>
      <c r="AC864" s="264">
        <v>42</v>
      </c>
      <c r="AD864" s="264">
        <v>57</v>
      </c>
      <c r="AE864" s="264">
        <v>9</v>
      </c>
      <c r="AF864" s="264">
        <v>-2</v>
      </c>
      <c r="AG864" s="264">
        <v>3</v>
      </c>
    </row>
    <row r="865" spans="2:33" s="461" customFormat="1" ht="15" customHeight="1" x14ac:dyDescent="0.3">
      <c r="B865" s="199">
        <v>44687</v>
      </c>
      <c r="C865" s="494"/>
      <c r="D865" s="494"/>
      <c r="E865" s="494"/>
      <c r="F865" s="494"/>
      <c r="G865" s="494"/>
      <c r="H865" s="127">
        <v>435</v>
      </c>
      <c r="I865" s="69"/>
      <c r="J865" s="123">
        <v>1489</v>
      </c>
      <c r="K865" s="124">
        <v>1.0020188425302827</v>
      </c>
      <c r="L865" s="123">
        <v>99</v>
      </c>
      <c r="M865" s="124">
        <v>0.96116504854368934</v>
      </c>
      <c r="N865" s="125">
        <v>1588</v>
      </c>
      <c r="O865" s="69"/>
      <c r="P865" s="69"/>
      <c r="Q865" s="123">
        <v>588</v>
      </c>
      <c r="R865" s="84">
        <f t="shared" si="698"/>
        <v>0.93481717011128773</v>
      </c>
      <c r="S865" s="123">
        <v>44</v>
      </c>
      <c r="T865" s="84">
        <f t="shared" si="699"/>
        <v>0.41121495327102803</v>
      </c>
      <c r="U865" s="79">
        <f t="shared" si="700"/>
        <v>632</v>
      </c>
      <c r="V865" s="123">
        <v>0</v>
      </c>
      <c r="W865" s="84">
        <f t="shared" si="701"/>
        <v>0</v>
      </c>
      <c r="X865" s="123">
        <v>10</v>
      </c>
      <c r="Y865" s="273"/>
      <c r="Z865" s="98">
        <f t="shared" si="702"/>
        <v>10</v>
      </c>
      <c r="AA865" s="69"/>
      <c r="AB865" s="264">
        <v>10</v>
      </c>
      <c r="AC865" s="264">
        <v>39</v>
      </c>
      <c r="AD865" s="264">
        <v>53</v>
      </c>
      <c r="AE865" s="264">
        <v>9</v>
      </c>
      <c r="AF865" s="264">
        <v>-2</v>
      </c>
      <c r="AG865" s="264">
        <v>3</v>
      </c>
    </row>
    <row r="866" spans="2:33" s="461" customFormat="1" ht="15" customHeight="1" x14ac:dyDescent="0.3">
      <c r="B866" s="199">
        <v>44688</v>
      </c>
      <c r="C866" s="494"/>
      <c r="D866" s="494"/>
      <c r="E866" s="494"/>
      <c r="F866" s="494"/>
      <c r="G866" s="494"/>
      <c r="H866" s="127">
        <v>423</v>
      </c>
      <c r="I866" s="69"/>
      <c r="J866" s="123">
        <v>915</v>
      </c>
      <c r="K866" s="124">
        <v>1.0212053571428572</v>
      </c>
      <c r="L866" s="123">
        <v>39</v>
      </c>
      <c r="M866" s="124">
        <v>0.66101694915254239</v>
      </c>
      <c r="N866" s="125">
        <v>954</v>
      </c>
      <c r="O866" s="69"/>
      <c r="P866" s="69"/>
      <c r="Q866" s="127">
        <v>0</v>
      </c>
      <c r="R866" s="88">
        <f t="shared" si="698"/>
        <v>0</v>
      </c>
      <c r="S866" s="127">
        <v>0</v>
      </c>
      <c r="T866" s="88">
        <f t="shared" si="699"/>
        <v>0</v>
      </c>
      <c r="U866" s="97">
        <f t="shared" si="700"/>
        <v>0</v>
      </c>
      <c r="V866" s="127">
        <v>0</v>
      </c>
      <c r="W866" s="88">
        <f t="shared" si="701"/>
        <v>0</v>
      </c>
      <c r="X866" s="127">
        <v>0</v>
      </c>
      <c r="Y866" s="273"/>
      <c r="Z866" s="98">
        <f t="shared" si="702"/>
        <v>0</v>
      </c>
      <c r="AA866" s="69"/>
      <c r="AB866" s="264">
        <v>9</v>
      </c>
      <c r="AC866" s="264">
        <v>27</v>
      </c>
      <c r="AD866" s="264">
        <v>59</v>
      </c>
      <c r="AE866" s="264">
        <v>23</v>
      </c>
      <c r="AF866" s="264">
        <v>10</v>
      </c>
      <c r="AG866" s="264">
        <v>-1</v>
      </c>
    </row>
    <row r="867" spans="2:33" s="461" customFormat="1" ht="15" customHeight="1" x14ac:dyDescent="0.3">
      <c r="B867" s="199">
        <v>44689</v>
      </c>
      <c r="C867" s="494"/>
      <c r="D867" s="494"/>
      <c r="E867" s="494"/>
      <c r="F867" s="494"/>
      <c r="G867" s="494"/>
      <c r="H867" s="127">
        <v>433</v>
      </c>
      <c r="I867" s="69"/>
      <c r="J867" s="123">
        <v>900</v>
      </c>
      <c r="K867" s="124">
        <v>1.0192525481313703</v>
      </c>
      <c r="L867" s="123">
        <v>20</v>
      </c>
      <c r="M867" s="124">
        <v>0.76923076923076927</v>
      </c>
      <c r="N867" s="125">
        <v>920</v>
      </c>
      <c r="O867" s="69"/>
      <c r="P867" s="69"/>
      <c r="Q867" s="127">
        <v>0</v>
      </c>
      <c r="R867" s="88">
        <f t="shared" si="698"/>
        <v>0</v>
      </c>
      <c r="S867" s="127">
        <v>0</v>
      </c>
      <c r="T867" s="88">
        <f t="shared" si="699"/>
        <v>0</v>
      </c>
      <c r="U867" s="97">
        <f t="shared" si="700"/>
        <v>0</v>
      </c>
      <c r="V867" s="127">
        <v>0</v>
      </c>
      <c r="W867" s="88">
        <f t="shared" si="701"/>
        <v>0</v>
      </c>
      <c r="X867" s="127">
        <v>0</v>
      </c>
      <c r="Y867" s="273"/>
      <c r="Z867" s="98">
        <f t="shared" si="702"/>
        <v>0</v>
      </c>
      <c r="AA867" s="69"/>
      <c r="AB867" s="264">
        <v>6</v>
      </c>
      <c r="AC867" s="264">
        <v>26</v>
      </c>
      <c r="AD867" s="264">
        <v>54</v>
      </c>
      <c r="AE867" s="264">
        <v>22</v>
      </c>
      <c r="AF867" s="264">
        <v>11</v>
      </c>
      <c r="AG867" s="264">
        <v>0</v>
      </c>
    </row>
    <row r="868" spans="2:33" s="461" customFormat="1" ht="15" customHeight="1" x14ac:dyDescent="0.3">
      <c r="B868" s="199">
        <v>44690</v>
      </c>
      <c r="C868" s="494"/>
      <c r="D868" s="494"/>
      <c r="E868" s="494"/>
      <c r="F868" s="494"/>
      <c r="G868" s="494"/>
      <c r="H868" s="127">
        <v>406</v>
      </c>
      <c r="I868" s="69"/>
      <c r="J868" s="123">
        <v>1477</v>
      </c>
      <c r="K868" s="124">
        <v>0.99932341001353175</v>
      </c>
      <c r="L868" s="123">
        <v>89</v>
      </c>
      <c r="M868" s="124">
        <v>1.0113636363636365</v>
      </c>
      <c r="N868" s="125">
        <v>1566</v>
      </c>
      <c r="O868" s="69"/>
      <c r="P868" s="69"/>
      <c r="Q868" s="123">
        <v>335</v>
      </c>
      <c r="R868" s="84">
        <f t="shared" si="698"/>
        <v>0.53259141494435613</v>
      </c>
      <c r="S868" s="123">
        <v>45</v>
      </c>
      <c r="T868" s="84">
        <f t="shared" si="699"/>
        <v>0.42056074766355139</v>
      </c>
      <c r="U868" s="79">
        <f t="shared" si="700"/>
        <v>380</v>
      </c>
      <c r="V868" s="123">
        <v>0</v>
      </c>
      <c r="W868" s="84">
        <f t="shared" si="701"/>
        <v>0</v>
      </c>
      <c r="X868" s="123">
        <v>23</v>
      </c>
      <c r="Y868" s="273"/>
      <c r="Z868" s="98">
        <f t="shared" si="702"/>
        <v>23</v>
      </c>
      <c r="AA868" s="69"/>
      <c r="AB868" s="264">
        <v>8</v>
      </c>
      <c r="AC868" s="264">
        <v>43</v>
      </c>
      <c r="AD868" s="264">
        <v>46</v>
      </c>
      <c r="AE868" s="264">
        <v>6</v>
      </c>
      <c r="AF868" s="264">
        <v>-2</v>
      </c>
      <c r="AG868" s="264">
        <v>5</v>
      </c>
    </row>
    <row r="869" spans="2:33" s="461" customFormat="1" ht="15" customHeight="1" x14ac:dyDescent="0.3">
      <c r="B869" s="199">
        <v>44691</v>
      </c>
      <c r="C869" s="486"/>
      <c r="D869" s="486"/>
      <c r="E869" s="486"/>
      <c r="F869" s="486"/>
      <c r="G869" s="486"/>
      <c r="H869" s="127">
        <v>358</v>
      </c>
      <c r="I869" s="486"/>
      <c r="J869" s="123">
        <v>1459</v>
      </c>
      <c r="K869" s="124">
        <v>0.98514517218095876</v>
      </c>
      <c r="L869" s="123">
        <v>111</v>
      </c>
      <c r="M869" s="124">
        <v>1.009090909090909</v>
      </c>
      <c r="N869" s="125">
        <v>1570</v>
      </c>
      <c r="O869" s="69"/>
      <c r="P869" s="69"/>
      <c r="Q869" s="123">
        <v>609</v>
      </c>
      <c r="R869" s="84">
        <f t="shared" si="698"/>
        <v>0.96820349761526237</v>
      </c>
      <c r="S869" s="123">
        <v>59</v>
      </c>
      <c r="T869" s="84">
        <f t="shared" si="699"/>
        <v>0.55140186915887845</v>
      </c>
      <c r="U869" s="79">
        <f t="shared" si="700"/>
        <v>668</v>
      </c>
      <c r="V869" s="123">
        <v>0</v>
      </c>
      <c r="W869" s="84">
        <f t="shared" si="701"/>
        <v>0</v>
      </c>
      <c r="X869" s="123">
        <v>11</v>
      </c>
      <c r="Y869" s="273"/>
      <c r="Z869" s="98">
        <f t="shared" si="702"/>
        <v>11</v>
      </c>
      <c r="AA869" s="69"/>
      <c r="AB869" s="264">
        <v>11</v>
      </c>
      <c r="AC869" s="264">
        <v>44</v>
      </c>
      <c r="AD869" s="264">
        <v>44</v>
      </c>
      <c r="AE869" s="264">
        <v>8</v>
      </c>
      <c r="AF869" s="264">
        <v>-2</v>
      </c>
      <c r="AG869" s="264">
        <v>4</v>
      </c>
    </row>
    <row r="870" spans="2:33" s="461" customFormat="1" ht="15" customHeight="1" x14ac:dyDescent="0.3">
      <c r="B870" s="199">
        <v>44692</v>
      </c>
      <c r="C870" s="494"/>
      <c r="D870" s="494"/>
      <c r="E870" s="494"/>
      <c r="F870" s="494"/>
      <c r="G870" s="494"/>
      <c r="H870" s="127">
        <v>400</v>
      </c>
      <c r="I870" s="494"/>
      <c r="J870" s="123">
        <v>1491</v>
      </c>
      <c r="K870" s="124">
        <v>1.0074324324324324</v>
      </c>
      <c r="L870" s="123">
        <v>108</v>
      </c>
      <c r="M870" s="124">
        <v>0.8571428571428571</v>
      </c>
      <c r="N870" s="125">
        <v>1599</v>
      </c>
      <c r="O870" s="69"/>
      <c r="P870" s="494"/>
      <c r="Q870" s="123">
        <v>482</v>
      </c>
      <c r="R870" s="84">
        <f t="shared" ref="R870:R876" si="703">Q870/Q$68</f>
        <v>0.76629570747217801</v>
      </c>
      <c r="S870" s="123">
        <v>55</v>
      </c>
      <c r="T870" s="84">
        <f t="shared" ref="T870:T876" si="704">S870/S$68</f>
        <v>0.51401869158878499</v>
      </c>
      <c r="U870" s="79">
        <f t="shared" ref="U870:U876" si="705">Q870+S870</f>
        <v>537</v>
      </c>
      <c r="V870" s="123">
        <v>0</v>
      </c>
      <c r="W870" s="84">
        <f t="shared" ref="W870:W876" si="706">V870/$V$68</f>
        <v>0</v>
      </c>
      <c r="X870" s="123">
        <v>4</v>
      </c>
      <c r="Y870" s="273"/>
      <c r="Z870" s="98">
        <f t="shared" ref="Z870:Z876" si="707">V870+X870</f>
        <v>4</v>
      </c>
      <c r="AA870" s="69"/>
      <c r="AB870" s="264">
        <v>11</v>
      </c>
      <c r="AC870" s="264">
        <v>41</v>
      </c>
      <c r="AD870" s="264">
        <v>53</v>
      </c>
      <c r="AE870" s="264">
        <v>10</v>
      </c>
      <c r="AF870" s="264">
        <v>-2</v>
      </c>
      <c r="AG870" s="264">
        <v>4</v>
      </c>
    </row>
    <row r="871" spans="2:33" s="461" customFormat="1" ht="15" customHeight="1" x14ac:dyDescent="0.3">
      <c r="B871" s="199">
        <v>44693</v>
      </c>
      <c r="C871" s="493"/>
      <c r="D871" s="493"/>
      <c r="E871" s="493"/>
      <c r="F871" s="493"/>
      <c r="G871" s="493"/>
      <c r="H871" s="127">
        <v>406</v>
      </c>
      <c r="I871" s="493"/>
      <c r="J871" s="123">
        <v>1485</v>
      </c>
      <c r="K871" s="124">
        <v>1.0013486176668915</v>
      </c>
      <c r="L871" s="123">
        <v>107</v>
      </c>
      <c r="M871" s="124">
        <v>1.1888888888888889</v>
      </c>
      <c r="N871" s="125">
        <v>1592</v>
      </c>
      <c r="O871" s="69"/>
      <c r="P871" s="69"/>
      <c r="Q871" s="123">
        <v>435</v>
      </c>
      <c r="R871" s="84">
        <f t="shared" si="703"/>
        <v>0.69157392686804453</v>
      </c>
      <c r="S871" s="123">
        <v>45</v>
      </c>
      <c r="T871" s="84">
        <f t="shared" si="704"/>
        <v>0.42056074766355139</v>
      </c>
      <c r="U871" s="79">
        <f t="shared" si="705"/>
        <v>480</v>
      </c>
      <c r="V871" s="123">
        <v>0</v>
      </c>
      <c r="W871" s="84">
        <f t="shared" si="706"/>
        <v>0</v>
      </c>
      <c r="X871" s="123">
        <v>5</v>
      </c>
      <c r="Y871" s="273"/>
      <c r="Z871" s="98">
        <f t="shared" si="707"/>
        <v>5</v>
      </c>
      <c r="AA871" s="69"/>
      <c r="AB871" s="264">
        <v>13</v>
      </c>
      <c r="AC871" s="264">
        <v>41</v>
      </c>
      <c r="AD871" s="264">
        <v>57</v>
      </c>
      <c r="AE871" s="264">
        <v>10</v>
      </c>
      <c r="AF871" s="264">
        <v>-3</v>
      </c>
      <c r="AG871" s="264">
        <v>4</v>
      </c>
    </row>
    <row r="872" spans="2:33" s="461" customFormat="1" ht="15" customHeight="1" x14ac:dyDescent="0.3">
      <c r="B872" s="199">
        <v>44694</v>
      </c>
      <c r="C872" s="495"/>
      <c r="D872" s="495"/>
      <c r="E872" s="495"/>
      <c r="F872" s="495"/>
      <c r="G872" s="495"/>
      <c r="H872" s="127">
        <v>435</v>
      </c>
      <c r="I872" s="495"/>
      <c r="J872" s="123">
        <v>1489</v>
      </c>
      <c r="K872" s="124">
        <v>1.0020188425302827</v>
      </c>
      <c r="L872" s="123">
        <v>102</v>
      </c>
      <c r="M872" s="124">
        <v>0.99029126213592233</v>
      </c>
      <c r="N872" s="125">
        <v>1591</v>
      </c>
      <c r="O872" s="69"/>
      <c r="P872" s="69"/>
      <c r="Q872" s="123">
        <v>388</v>
      </c>
      <c r="R872" s="84">
        <f t="shared" si="703"/>
        <v>0.61685214626391094</v>
      </c>
      <c r="S872" s="123">
        <v>50</v>
      </c>
      <c r="T872" s="84">
        <f t="shared" si="704"/>
        <v>0.46728971962616822</v>
      </c>
      <c r="U872" s="79">
        <f t="shared" si="705"/>
        <v>438</v>
      </c>
      <c r="V872" s="123">
        <v>1</v>
      </c>
      <c r="W872" s="84">
        <f t="shared" si="706"/>
        <v>1</v>
      </c>
      <c r="X872" s="123">
        <v>9</v>
      </c>
      <c r="Y872" s="273"/>
      <c r="Z872" s="98">
        <f t="shared" si="707"/>
        <v>10</v>
      </c>
      <c r="AA872" s="69"/>
      <c r="AB872" s="264">
        <v>7</v>
      </c>
      <c r="AC872" s="264">
        <v>37</v>
      </c>
      <c r="AD872" s="264">
        <v>56</v>
      </c>
      <c r="AE872" s="264">
        <v>8</v>
      </c>
      <c r="AF872" s="264">
        <v>-3</v>
      </c>
      <c r="AG872" s="264">
        <v>3</v>
      </c>
    </row>
    <row r="873" spans="2:33" s="461" customFormat="1" ht="15" customHeight="1" x14ac:dyDescent="0.3">
      <c r="B873" s="199">
        <v>44695</v>
      </c>
      <c r="C873" s="495"/>
      <c r="D873" s="495"/>
      <c r="E873" s="495"/>
      <c r="F873" s="495"/>
      <c r="G873" s="495"/>
      <c r="H873" s="127">
        <v>419</v>
      </c>
      <c r="I873" s="495"/>
      <c r="J873" s="123">
        <v>910</v>
      </c>
      <c r="K873" s="124">
        <v>1.015625</v>
      </c>
      <c r="L873" s="123">
        <v>54</v>
      </c>
      <c r="M873" s="124">
        <v>0.9152542372881356</v>
      </c>
      <c r="N873" s="125">
        <v>964</v>
      </c>
      <c r="O873" s="69"/>
      <c r="P873" s="69"/>
      <c r="Q873" s="127">
        <v>0</v>
      </c>
      <c r="R873" s="88">
        <f t="shared" si="703"/>
        <v>0</v>
      </c>
      <c r="S873" s="127">
        <v>0</v>
      </c>
      <c r="T873" s="88">
        <f t="shared" si="704"/>
        <v>0</v>
      </c>
      <c r="U873" s="97">
        <f t="shared" si="705"/>
        <v>0</v>
      </c>
      <c r="V873" s="127">
        <v>0</v>
      </c>
      <c r="W873" s="88">
        <f t="shared" si="706"/>
        <v>0</v>
      </c>
      <c r="X873" s="127">
        <v>0</v>
      </c>
      <c r="Y873" s="273"/>
      <c r="Z873" s="98">
        <f t="shared" si="707"/>
        <v>0</v>
      </c>
      <c r="AA873" s="69"/>
      <c r="AB873" s="264">
        <v>5</v>
      </c>
      <c r="AC873" s="264">
        <v>27</v>
      </c>
      <c r="AD873" s="264">
        <v>49</v>
      </c>
      <c r="AE873" s="264">
        <v>18</v>
      </c>
      <c r="AF873" s="264">
        <v>8</v>
      </c>
      <c r="AG873" s="264">
        <v>1</v>
      </c>
    </row>
    <row r="874" spans="2:33" s="461" customFormat="1" ht="15" customHeight="1" x14ac:dyDescent="0.3">
      <c r="B874" s="199">
        <v>44696</v>
      </c>
      <c r="C874" s="495"/>
      <c r="D874" s="495"/>
      <c r="E874" s="495"/>
      <c r="F874" s="495"/>
      <c r="G874" s="495"/>
      <c r="H874" s="127">
        <v>444</v>
      </c>
      <c r="I874" s="495"/>
      <c r="J874" s="123">
        <v>699</v>
      </c>
      <c r="K874" s="124">
        <v>0.79161947904869767</v>
      </c>
      <c r="L874" s="123">
        <v>34</v>
      </c>
      <c r="M874" s="124">
        <v>1.3076923076923077</v>
      </c>
      <c r="N874" s="125">
        <v>733</v>
      </c>
      <c r="O874" s="69"/>
      <c r="P874" s="69"/>
      <c r="Q874" s="127">
        <v>0</v>
      </c>
      <c r="R874" s="88">
        <f t="shared" si="703"/>
        <v>0</v>
      </c>
      <c r="S874" s="127">
        <v>0</v>
      </c>
      <c r="T874" s="88">
        <f t="shared" si="704"/>
        <v>0</v>
      </c>
      <c r="U874" s="97">
        <f t="shared" si="705"/>
        <v>0</v>
      </c>
      <c r="V874" s="127">
        <v>0</v>
      </c>
      <c r="W874" s="88">
        <f t="shared" si="706"/>
        <v>0</v>
      </c>
      <c r="X874" s="127">
        <v>0</v>
      </c>
      <c r="Y874" s="273"/>
      <c r="Z874" s="98">
        <f t="shared" si="707"/>
        <v>0</v>
      </c>
      <c r="AA874" s="69"/>
      <c r="AB874" s="264">
        <v>-1</v>
      </c>
      <c r="AC874" s="264">
        <v>23</v>
      </c>
      <c r="AD874" s="264">
        <v>12</v>
      </c>
      <c r="AE874" s="264">
        <v>10</v>
      </c>
      <c r="AF874" s="264">
        <v>10</v>
      </c>
      <c r="AG874" s="264">
        <v>3</v>
      </c>
    </row>
    <row r="875" spans="2:33" s="461" customFormat="1" ht="15" customHeight="1" x14ac:dyDescent="0.3">
      <c r="B875" s="199">
        <v>44697</v>
      </c>
      <c r="C875" s="495"/>
      <c r="D875" s="495"/>
      <c r="E875" s="495"/>
      <c r="F875" s="495"/>
      <c r="G875" s="495"/>
      <c r="H875" s="127">
        <v>415</v>
      </c>
      <c r="I875" s="495"/>
      <c r="J875" s="123">
        <v>253</v>
      </c>
      <c r="K875" s="124">
        <v>0.17117726657645466</v>
      </c>
      <c r="L875" s="123">
        <v>89</v>
      </c>
      <c r="M875" s="124">
        <v>1.0113636363636365</v>
      </c>
      <c r="N875" s="125">
        <v>342</v>
      </c>
      <c r="O875" s="69"/>
      <c r="P875" s="69"/>
      <c r="Q875" s="123">
        <v>477</v>
      </c>
      <c r="R875" s="84">
        <f t="shared" si="703"/>
        <v>0.75834658187599369</v>
      </c>
      <c r="S875" s="123">
        <v>50</v>
      </c>
      <c r="T875" s="84">
        <f t="shared" si="704"/>
        <v>0.46728971962616822</v>
      </c>
      <c r="U875" s="79">
        <f t="shared" si="705"/>
        <v>527</v>
      </c>
      <c r="V875" s="123">
        <v>73</v>
      </c>
      <c r="W875" s="84">
        <f t="shared" si="706"/>
        <v>73</v>
      </c>
      <c r="X875" s="123">
        <v>4</v>
      </c>
      <c r="Y875" s="273"/>
      <c r="Z875" s="98">
        <f t="shared" si="707"/>
        <v>77</v>
      </c>
      <c r="AA875" s="69"/>
      <c r="AB875" s="264">
        <v>4</v>
      </c>
      <c r="AC875" s="264">
        <v>40</v>
      </c>
      <c r="AD875" s="264">
        <v>29</v>
      </c>
      <c r="AE875" s="264">
        <v>0</v>
      </c>
      <c r="AF875" s="264">
        <v>-4</v>
      </c>
      <c r="AG875" s="264">
        <v>6</v>
      </c>
    </row>
    <row r="876" spans="2:33" s="461" customFormat="1" ht="15" customHeight="1" x14ac:dyDescent="0.3">
      <c r="B876" s="199">
        <v>44698</v>
      </c>
      <c r="C876" s="495"/>
      <c r="D876" s="495"/>
      <c r="E876" s="495"/>
      <c r="F876" s="495"/>
      <c r="G876" s="495"/>
      <c r="H876" s="127">
        <v>366</v>
      </c>
      <c r="I876" s="495"/>
      <c r="J876" s="123">
        <v>1334</v>
      </c>
      <c r="K876" s="124">
        <v>0.90074274139095201</v>
      </c>
      <c r="L876" s="123">
        <v>124</v>
      </c>
      <c r="M876" s="124">
        <v>1.1272727272727272</v>
      </c>
      <c r="N876" s="125">
        <v>1458</v>
      </c>
      <c r="O876" s="69"/>
      <c r="P876" s="69"/>
      <c r="Q876" s="123">
        <v>477</v>
      </c>
      <c r="R876" s="84">
        <f t="shared" si="703"/>
        <v>0.75834658187599369</v>
      </c>
      <c r="S876" s="123">
        <v>70</v>
      </c>
      <c r="T876" s="84">
        <f t="shared" si="704"/>
        <v>0.65420560747663548</v>
      </c>
      <c r="U876" s="79">
        <f t="shared" si="705"/>
        <v>547</v>
      </c>
      <c r="V876" s="123">
        <v>43</v>
      </c>
      <c r="W876" s="84">
        <f t="shared" si="706"/>
        <v>43</v>
      </c>
      <c r="X876" s="123">
        <v>5</v>
      </c>
      <c r="Y876" s="273"/>
      <c r="Z876" s="98">
        <f t="shared" si="707"/>
        <v>48</v>
      </c>
      <c r="AA876" s="69"/>
      <c r="AB876" s="264">
        <v>8</v>
      </c>
      <c r="AC876" s="264">
        <v>40</v>
      </c>
      <c r="AD876" s="264">
        <v>39</v>
      </c>
      <c r="AE876" s="264">
        <v>8</v>
      </c>
      <c r="AF876" s="264">
        <v>-2</v>
      </c>
      <c r="AG876" s="264">
        <v>5</v>
      </c>
    </row>
    <row r="877" spans="2:33" s="461" customFormat="1" ht="15" customHeight="1" x14ac:dyDescent="0.3">
      <c r="B877" s="199">
        <v>44699</v>
      </c>
      <c r="C877" s="495"/>
      <c r="D877" s="495"/>
      <c r="E877" s="495"/>
      <c r="F877" s="495"/>
      <c r="G877" s="495"/>
      <c r="H877" s="127">
        <v>407</v>
      </c>
      <c r="I877" s="495"/>
      <c r="J877" s="123">
        <v>1493</v>
      </c>
      <c r="K877" s="124">
        <v>1.0087837837837839</v>
      </c>
      <c r="L877" s="123">
        <v>118</v>
      </c>
      <c r="M877" s="124">
        <v>0.93650793650793651</v>
      </c>
      <c r="N877" s="125">
        <v>1611</v>
      </c>
      <c r="O877" s="69"/>
      <c r="P877" s="69"/>
      <c r="Q877" s="123">
        <v>494</v>
      </c>
      <c r="R877" s="84">
        <f t="shared" ref="R877:R884" si="708">Q877/Q$68</f>
        <v>0.78537360890302066</v>
      </c>
      <c r="S877" s="123">
        <v>42</v>
      </c>
      <c r="T877" s="84">
        <f t="shared" ref="T877:T884" si="709">S877/S$68</f>
        <v>0.3925233644859813</v>
      </c>
      <c r="U877" s="79">
        <f t="shared" ref="U877:U884" si="710">Q877+S877</f>
        <v>536</v>
      </c>
      <c r="V877" s="123">
        <v>0</v>
      </c>
      <c r="W877" s="84">
        <f t="shared" ref="W877:W884" si="711">V877/$V$68</f>
        <v>0</v>
      </c>
      <c r="X877" s="123">
        <v>10</v>
      </c>
      <c r="Y877" s="273"/>
      <c r="Z877" s="98">
        <f t="shared" ref="Z877:Z884" si="712">V877+X877</f>
        <v>10</v>
      </c>
      <c r="AA877" s="69"/>
      <c r="AB877" s="264">
        <v>8</v>
      </c>
      <c r="AC877" s="264">
        <v>38</v>
      </c>
      <c r="AD877" s="264">
        <v>44</v>
      </c>
      <c r="AE877" s="264">
        <v>9</v>
      </c>
      <c r="AF877" s="264">
        <v>-2</v>
      </c>
      <c r="AG877" s="264">
        <v>4</v>
      </c>
    </row>
    <row r="878" spans="2:33" s="461" customFormat="1" ht="15" customHeight="1" x14ac:dyDescent="0.3">
      <c r="B878" s="199">
        <v>44700</v>
      </c>
      <c r="C878" s="497"/>
      <c r="D878" s="497"/>
      <c r="E878" s="497"/>
      <c r="F878" s="497"/>
      <c r="G878" s="497"/>
      <c r="H878" s="127">
        <v>411</v>
      </c>
      <c r="I878" s="497"/>
      <c r="J878" s="123">
        <v>1498</v>
      </c>
      <c r="K878" s="124">
        <v>1.0101146325016859</v>
      </c>
      <c r="L878" s="123">
        <v>104</v>
      </c>
      <c r="M878" s="124">
        <v>1.1555555555555554</v>
      </c>
      <c r="N878" s="125">
        <v>1602</v>
      </c>
      <c r="O878" s="69"/>
      <c r="P878" s="69"/>
      <c r="Q878" s="123">
        <v>482</v>
      </c>
      <c r="R878" s="84">
        <f t="shared" si="708"/>
        <v>0.76629570747217801</v>
      </c>
      <c r="S878" s="123">
        <v>83</v>
      </c>
      <c r="T878" s="84">
        <f t="shared" si="709"/>
        <v>0.77570093457943923</v>
      </c>
      <c r="U878" s="79">
        <f t="shared" si="710"/>
        <v>565</v>
      </c>
      <c r="V878" s="123">
        <v>2</v>
      </c>
      <c r="W878" s="84">
        <f t="shared" si="711"/>
        <v>2</v>
      </c>
      <c r="X878" s="123">
        <v>1</v>
      </c>
      <c r="Y878" s="273"/>
      <c r="Z878" s="98">
        <f t="shared" si="712"/>
        <v>3</v>
      </c>
      <c r="AA878" s="69"/>
      <c r="AB878" s="264">
        <v>12</v>
      </c>
      <c r="AC878" s="264">
        <v>40</v>
      </c>
      <c r="AD878" s="264">
        <v>55</v>
      </c>
      <c r="AE878" s="264">
        <v>9</v>
      </c>
      <c r="AF878" s="264">
        <v>-3</v>
      </c>
      <c r="AG878" s="264">
        <v>4</v>
      </c>
    </row>
    <row r="879" spans="2:33" s="461" customFormat="1" ht="15" customHeight="1" x14ac:dyDescent="0.3">
      <c r="B879" s="199">
        <v>44701</v>
      </c>
      <c r="C879" s="497"/>
      <c r="D879" s="497"/>
      <c r="E879" s="497"/>
      <c r="F879" s="497"/>
      <c r="G879" s="497"/>
      <c r="H879" s="127">
        <v>430</v>
      </c>
      <c r="I879" s="497"/>
      <c r="J879" s="123">
        <v>1493</v>
      </c>
      <c r="K879" s="124">
        <v>1.0047106325706594</v>
      </c>
      <c r="L879" s="123">
        <v>105</v>
      </c>
      <c r="M879" s="124">
        <v>1.0194174757281553</v>
      </c>
      <c r="N879" s="125">
        <v>1598</v>
      </c>
      <c r="O879" s="69"/>
      <c r="P879" s="69"/>
      <c r="Q879" s="123">
        <v>490</v>
      </c>
      <c r="R879" s="84">
        <f t="shared" si="708"/>
        <v>0.77901430842607311</v>
      </c>
      <c r="S879" s="123">
        <v>49</v>
      </c>
      <c r="T879" s="84">
        <f t="shared" si="709"/>
        <v>0.45794392523364486</v>
      </c>
      <c r="U879" s="79">
        <f t="shared" si="710"/>
        <v>539</v>
      </c>
      <c r="V879" s="123">
        <v>0</v>
      </c>
      <c r="W879" s="84">
        <f t="shared" si="711"/>
        <v>0</v>
      </c>
      <c r="X879" s="123">
        <v>6</v>
      </c>
      <c r="Y879" s="273"/>
      <c r="Z879" s="98">
        <f t="shared" si="712"/>
        <v>6</v>
      </c>
      <c r="AA879" s="69"/>
      <c r="AB879" s="264">
        <v>7</v>
      </c>
      <c r="AC879" s="264">
        <v>37</v>
      </c>
      <c r="AD879" s="264">
        <v>58</v>
      </c>
      <c r="AE879" s="264">
        <v>7</v>
      </c>
      <c r="AF879" s="264">
        <v>-6</v>
      </c>
      <c r="AG879" s="264">
        <v>4</v>
      </c>
    </row>
    <row r="880" spans="2:33" s="461" customFormat="1" ht="15" customHeight="1" x14ac:dyDescent="0.3">
      <c r="B880" s="199">
        <v>44702</v>
      </c>
      <c r="C880" s="497"/>
      <c r="D880" s="497"/>
      <c r="E880" s="497"/>
      <c r="F880" s="497"/>
      <c r="G880" s="497"/>
      <c r="H880" s="127">
        <v>426</v>
      </c>
      <c r="I880" s="497"/>
      <c r="J880" s="123">
        <v>912</v>
      </c>
      <c r="K880" s="124">
        <v>1.0178571428571428</v>
      </c>
      <c r="L880" s="123">
        <v>56</v>
      </c>
      <c r="M880" s="124">
        <v>0.94915254237288138</v>
      </c>
      <c r="N880" s="125">
        <v>968</v>
      </c>
      <c r="O880" s="69"/>
      <c r="P880" s="69"/>
      <c r="Q880" s="127">
        <v>0</v>
      </c>
      <c r="R880" s="88">
        <f t="shared" si="708"/>
        <v>0</v>
      </c>
      <c r="S880" s="127">
        <v>0</v>
      </c>
      <c r="T880" s="88">
        <f t="shared" si="709"/>
        <v>0</v>
      </c>
      <c r="U880" s="97">
        <f t="shared" si="710"/>
        <v>0</v>
      </c>
      <c r="V880" s="127">
        <v>0</v>
      </c>
      <c r="W880" s="88">
        <f t="shared" si="711"/>
        <v>0</v>
      </c>
      <c r="X880" s="127">
        <v>0</v>
      </c>
      <c r="Y880" s="273"/>
      <c r="Z880" s="98">
        <f t="shared" si="712"/>
        <v>0</v>
      </c>
      <c r="AA880" s="69"/>
      <c r="AB880" s="264">
        <v>3</v>
      </c>
      <c r="AC880" s="264">
        <v>26</v>
      </c>
      <c r="AD880" s="264">
        <v>37</v>
      </c>
      <c r="AE880" s="264">
        <v>15</v>
      </c>
      <c r="AF880" s="264">
        <v>7</v>
      </c>
      <c r="AG880" s="264">
        <v>1</v>
      </c>
    </row>
    <row r="881" spans="2:33" s="461" customFormat="1" ht="15" customHeight="1" x14ac:dyDescent="0.3">
      <c r="B881" s="199">
        <v>44703</v>
      </c>
      <c r="C881" s="497"/>
      <c r="D881" s="497"/>
      <c r="E881" s="497"/>
      <c r="F881" s="497"/>
      <c r="G881" s="497"/>
      <c r="H881" s="127">
        <v>446</v>
      </c>
      <c r="I881" s="497"/>
      <c r="J881" s="123">
        <v>894</v>
      </c>
      <c r="K881" s="124">
        <v>1.0124575311438277</v>
      </c>
      <c r="L881" s="123">
        <v>37</v>
      </c>
      <c r="M881" s="124">
        <v>1.4230769230769231</v>
      </c>
      <c r="N881" s="125">
        <v>931</v>
      </c>
      <c r="O881" s="69"/>
      <c r="P881" s="69"/>
      <c r="Q881" s="127">
        <v>0</v>
      </c>
      <c r="R881" s="88">
        <f t="shared" si="708"/>
        <v>0</v>
      </c>
      <c r="S881" s="127">
        <v>0</v>
      </c>
      <c r="T881" s="88">
        <f t="shared" si="709"/>
        <v>0</v>
      </c>
      <c r="U881" s="97">
        <f t="shared" si="710"/>
        <v>0</v>
      </c>
      <c r="V881" s="127">
        <v>0</v>
      </c>
      <c r="W881" s="88">
        <f t="shared" si="711"/>
        <v>0</v>
      </c>
      <c r="X881" s="127">
        <v>0</v>
      </c>
      <c r="Y881" s="273"/>
      <c r="Z881" s="98">
        <f t="shared" si="712"/>
        <v>0</v>
      </c>
      <c r="AA881" s="69"/>
      <c r="AB881" s="264">
        <v>-2</v>
      </c>
      <c r="AC881" s="264">
        <v>19</v>
      </c>
      <c r="AD881" s="264">
        <v>16</v>
      </c>
      <c r="AE881" s="264">
        <v>13</v>
      </c>
      <c r="AF881" s="264">
        <v>9</v>
      </c>
      <c r="AG881" s="264">
        <v>3</v>
      </c>
    </row>
    <row r="882" spans="2:33" s="461" customFormat="1" ht="15" customHeight="1" x14ac:dyDescent="0.3">
      <c r="B882" s="199">
        <v>44704</v>
      </c>
      <c r="C882" s="495"/>
      <c r="D882" s="495"/>
      <c r="E882" s="495"/>
      <c r="F882" s="495"/>
      <c r="G882" s="495"/>
      <c r="H882" s="127">
        <v>428</v>
      </c>
      <c r="I882" s="495"/>
      <c r="J882" s="123">
        <v>1420</v>
      </c>
      <c r="K882" s="124">
        <v>0.96075778078484442</v>
      </c>
      <c r="L882" s="123">
        <v>90</v>
      </c>
      <c r="M882" s="124">
        <v>1.0227272727272727</v>
      </c>
      <c r="N882" s="125">
        <v>1510</v>
      </c>
      <c r="O882" s="69"/>
      <c r="P882" s="69"/>
      <c r="Q882" s="123">
        <v>699</v>
      </c>
      <c r="R882" s="84">
        <f t="shared" si="708"/>
        <v>1.1112877583465819</v>
      </c>
      <c r="S882" s="123">
        <v>36</v>
      </c>
      <c r="T882" s="84">
        <f t="shared" si="709"/>
        <v>0.3364485981308411</v>
      </c>
      <c r="U882" s="79">
        <f t="shared" si="710"/>
        <v>735</v>
      </c>
      <c r="V882" s="123">
        <v>23</v>
      </c>
      <c r="W882" s="84">
        <f t="shared" si="711"/>
        <v>23</v>
      </c>
      <c r="X882" s="123">
        <v>33</v>
      </c>
      <c r="Y882" s="273"/>
      <c r="Z882" s="98">
        <f t="shared" si="712"/>
        <v>56</v>
      </c>
      <c r="AA882" s="69"/>
      <c r="AB882" s="264">
        <v>5</v>
      </c>
      <c r="AC882" s="264">
        <v>39</v>
      </c>
      <c r="AD882" s="264">
        <v>36</v>
      </c>
      <c r="AE882" s="264">
        <v>5</v>
      </c>
      <c r="AF882" s="264">
        <v>-4</v>
      </c>
      <c r="AG882" s="264">
        <v>6</v>
      </c>
    </row>
    <row r="883" spans="2:33" s="461" customFormat="1" ht="15" customHeight="1" x14ac:dyDescent="0.3">
      <c r="B883" s="199">
        <v>44705</v>
      </c>
      <c r="C883" s="497"/>
      <c r="D883" s="497"/>
      <c r="E883" s="497"/>
      <c r="F883" s="497"/>
      <c r="G883" s="497"/>
      <c r="H883" s="127">
        <v>407</v>
      </c>
      <c r="I883" s="497"/>
      <c r="J883" s="123">
        <v>1491</v>
      </c>
      <c r="K883" s="124">
        <v>1.0067521944632005</v>
      </c>
      <c r="L883" s="123">
        <v>112</v>
      </c>
      <c r="M883" s="124">
        <v>1.0181818181818181</v>
      </c>
      <c r="N883" s="125">
        <v>1603</v>
      </c>
      <c r="O883" s="69"/>
      <c r="P883" s="69"/>
      <c r="Q883" s="123">
        <v>639</v>
      </c>
      <c r="R883" s="84">
        <f t="shared" si="708"/>
        <v>1.0158982511923689</v>
      </c>
      <c r="S883" s="123">
        <v>69</v>
      </c>
      <c r="T883" s="84">
        <f t="shared" si="709"/>
        <v>0.64485981308411211</v>
      </c>
      <c r="U883" s="79">
        <f t="shared" si="710"/>
        <v>708</v>
      </c>
      <c r="V883" s="123">
        <v>0</v>
      </c>
      <c r="W883" s="84">
        <f t="shared" si="711"/>
        <v>0</v>
      </c>
      <c r="X883" s="123">
        <v>10</v>
      </c>
      <c r="Y883" s="273"/>
      <c r="Z883" s="98">
        <f t="shared" si="712"/>
        <v>10</v>
      </c>
      <c r="AA883" s="69"/>
      <c r="AB883" s="264">
        <v>7</v>
      </c>
      <c r="AC883" s="264">
        <v>39</v>
      </c>
      <c r="AD883" s="264">
        <v>33</v>
      </c>
      <c r="AE883" s="264">
        <v>8</v>
      </c>
      <c r="AF883" s="264">
        <v>-2</v>
      </c>
      <c r="AG883" s="264">
        <v>5</v>
      </c>
    </row>
    <row r="884" spans="2:33" s="461" customFormat="1" ht="15" customHeight="1" x14ac:dyDescent="0.3">
      <c r="B884" s="199">
        <v>44706</v>
      </c>
      <c r="C884" s="497"/>
      <c r="D884" s="497"/>
      <c r="E884" s="497"/>
      <c r="F884" s="497"/>
      <c r="G884" s="497"/>
      <c r="H884" s="127">
        <v>432</v>
      </c>
      <c r="I884" s="497"/>
      <c r="J884" s="123">
        <v>1493</v>
      </c>
      <c r="K884" s="124">
        <v>1.0087837837837839</v>
      </c>
      <c r="L884" s="123">
        <v>111</v>
      </c>
      <c r="M884" s="124">
        <v>0.88095238095238093</v>
      </c>
      <c r="N884" s="125">
        <v>1604</v>
      </c>
      <c r="O884" s="69"/>
      <c r="P884" s="69"/>
      <c r="Q884" s="123">
        <v>588</v>
      </c>
      <c r="R884" s="84">
        <f t="shared" si="708"/>
        <v>0.93481717011128773</v>
      </c>
      <c r="S884" s="123">
        <v>68</v>
      </c>
      <c r="T884" s="84">
        <f t="shared" si="709"/>
        <v>0.63551401869158874</v>
      </c>
      <c r="U884" s="79">
        <f t="shared" si="710"/>
        <v>656</v>
      </c>
      <c r="V884" s="123">
        <v>25</v>
      </c>
      <c r="W884" s="84">
        <f t="shared" si="711"/>
        <v>25</v>
      </c>
      <c r="X884" s="123">
        <v>6</v>
      </c>
      <c r="Y884" s="273"/>
      <c r="Z884" s="98">
        <f t="shared" si="712"/>
        <v>31</v>
      </c>
      <c r="AA884" s="69"/>
      <c r="AB884" s="264">
        <v>11</v>
      </c>
      <c r="AC884" s="264">
        <v>40</v>
      </c>
      <c r="AD884" s="264">
        <v>55</v>
      </c>
      <c r="AE884" s="264">
        <v>11</v>
      </c>
      <c r="AF884" s="264">
        <v>-2</v>
      </c>
      <c r="AG884" s="264">
        <v>4</v>
      </c>
    </row>
    <row r="885" spans="2:33" s="461" customFormat="1" ht="15" customHeight="1" x14ac:dyDescent="0.3">
      <c r="B885" s="199">
        <v>44707</v>
      </c>
      <c r="C885" s="497"/>
      <c r="D885" s="497"/>
      <c r="E885" s="497"/>
      <c r="F885" s="497"/>
      <c r="G885" s="497"/>
      <c r="H885" s="127">
        <v>426</v>
      </c>
      <c r="I885" s="497"/>
      <c r="J885" s="123">
        <v>1494</v>
      </c>
      <c r="K885" s="124">
        <v>1.0074173971679028</v>
      </c>
      <c r="L885" s="123">
        <v>108</v>
      </c>
      <c r="M885" s="124">
        <v>1.2</v>
      </c>
      <c r="N885" s="125">
        <v>1602</v>
      </c>
      <c r="O885" s="69"/>
      <c r="P885" s="69"/>
      <c r="Q885" s="123">
        <v>679</v>
      </c>
      <c r="R885" s="84">
        <f t="shared" ref="R885:R891" si="713">Q885/Q$68</f>
        <v>1.0794912559618441</v>
      </c>
      <c r="S885" s="123">
        <v>94</v>
      </c>
      <c r="T885" s="84">
        <f t="shared" ref="T885:T891" si="714">S885/S$68</f>
        <v>0.87850467289719625</v>
      </c>
      <c r="U885" s="79">
        <f t="shared" ref="U885:U891" si="715">Q885+S885</f>
        <v>773</v>
      </c>
      <c r="V885" s="123">
        <v>0</v>
      </c>
      <c r="W885" s="84">
        <f t="shared" ref="W885:W891" si="716">V885/$V$68</f>
        <v>0</v>
      </c>
      <c r="X885" s="123">
        <v>6</v>
      </c>
      <c r="Y885" s="273"/>
      <c r="Z885" s="98">
        <f t="shared" ref="Z885:Z891" si="717">V885+X885</f>
        <v>6</v>
      </c>
      <c r="AA885" s="69"/>
      <c r="AB885" s="264">
        <v>15</v>
      </c>
      <c r="AC885" s="264">
        <v>40</v>
      </c>
      <c r="AD885" s="264">
        <v>74</v>
      </c>
      <c r="AE885" s="264">
        <v>10</v>
      </c>
      <c r="AF885" s="264">
        <v>-7</v>
      </c>
      <c r="AG885" s="264">
        <v>4</v>
      </c>
    </row>
    <row r="886" spans="2:33" s="461" customFormat="1" ht="15" customHeight="1" x14ac:dyDescent="0.3">
      <c r="B886" s="199">
        <v>44708</v>
      </c>
      <c r="C886" s="497"/>
      <c r="D886" s="497"/>
      <c r="E886" s="497"/>
      <c r="F886" s="497"/>
      <c r="G886" s="497"/>
      <c r="H886" s="127">
        <v>445</v>
      </c>
      <c r="I886" s="497"/>
      <c r="J886" s="123">
        <v>1267</v>
      </c>
      <c r="K886" s="124">
        <v>0.85262449528936746</v>
      </c>
      <c r="L886" s="123">
        <v>110</v>
      </c>
      <c r="M886" s="124">
        <v>1.0679611650485437</v>
      </c>
      <c r="N886" s="125">
        <v>1377</v>
      </c>
      <c r="O886" s="69"/>
      <c r="P886" s="69"/>
      <c r="Q886" s="123">
        <v>789</v>
      </c>
      <c r="R886" s="84">
        <f t="shared" si="713"/>
        <v>1.2543720190779015</v>
      </c>
      <c r="S886" s="123">
        <v>101</v>
      </c>
      <c r="T886" s="84">
        <f t="shared" si="714"/>
        <v>0.94392523364485981</v>
      </c>
      <c r="U886" s="79">
        <f t="shared" si="715"/>
        <v>890</v>
      </c>
      <c r="V886" s="123">
        <v>15</v>
      </c>
      <c r="W886" s="84">
        <f t="shared" si="716"/>
        <v>15</v>
      </c>
      <c r="X886" s="123">
        <v>21</v>
      </c>
      <c r="Y886" s="273"/>
      <c r="Z886" s="98">
        <f t="shared" si="717"/>
        <v>36</v>
      </c>
      <c r="AA886" s="69"/>
      <c r="AB886" s="264">
        <v>10</v>
      </c>
      <c r="AC886" s="264">
        <v>39</v>
      </c>
      <c r="AD886" s="264">
        <v>73</v>
      </c>
      <c r="AE886" s="264">
        <v>9</v>
      </c>
      <c r="AF886" s="264">
        <v>-4</v>
      </c>
      <c r="AG886" s="264">
        <v>2</v>
      </c>
    </row>
    <row r="887" spans="2:33" s="461" customFormat="1" ht="15" customHeight="1" x14ac:dyDescent="0.3">
      <c r="B887" s="199">
        <v>44709</v>
      </c>
      <c r="C887" s="497"/>
      <c r="D887" s="497"/>
      <c r="E887" s="497"/>
      <c r="F887" s="497"/>
      <c r="G887" s="497"/>
      <c r="H887" s="127">
        <v>426</v>
      </c>
      <c r="I887" s="497"/>
      <c r="J887" s="123">
        <v>915</v>
      </c>
      <c r="K887" s="124">
        <v>1.0212053571428572</v>
      </c>
      <c r="L887" s="123">
        <v>60</v>
      </c>
      <c r="M887" s="124">
        <v>1.0169491525423728</v>
      </c>
      <c r="N887" s="125">
        <v>975</v>
      </c>
      <c r="O887" s="69"/>
      <c r="P887" s="69"/>
      <c r="Q887" s="127">
        <v>0</v>
      </c>
      <c r="R887" s="88">
        <f t="shared" si="713"/>
        <v>0</v>
      </c>
      <c r="S887" s="127">
        <v>0</v>
      </c>
      <c r="T887" s="88">
        <f t="shared" si="714"/>
        <v>0</v>
      </c>
      <c r="U887" s="97">
        <f t="shared" si="715"/>
        <v>0</v>
      </c>
      <c r="V887" s="127">
        <v>0</v>
      </c>
      <c r="W887" s="88">
        <f t="shared" si="716"/>
        <v>0</v>
      </c>
      <c r="X887" s="127">
        <v>0</v>
      </c>
      <c r="Y887" s="128"/>
      <c r="Z887" s="98">
        <f t="shared" si="717"/>
        <v>0</v>
      </c>
      <c r="AA887" s="69"/>
      <c r="AB887" s="264">
        <v>5</v>
      </c>
      <c r="AC887" s="264">
        <v>28</v>
      </c>
      <c r="AD887" s="264">
        <v>69</v>
      </c>
      <c r="AE887" s="264">
        <v>18</v>
      </c>
      <c r="AF887" s="264">
        <v>9</v>
      </c>
      <c r="AG887" s="264">
        <v>-1</v>
      </c>
    </row>
    <row r="888" spans="2:33" s="461" customFormat="1" ht="15" customHeight="1" x14ac:dyDescent="0.3">
      <c r="B888" s="199">
        <v>44710</v>
      </c>
      <c r="C888" s="497"/>
      <c r="D888" s="497"/>
      <c r="E888" s="497"/>
      <c r="F888" s="497"/>
      <c r="G888" s="497"/>
      <c r="H888" s="127">
        <v>437</v>
      </c>
      <c r="I888" s="497"/>
      <c r="J888" s="123">
        <v>899</v>
      </c>
      <c r="K888" s="124">
        <v>1.0181200453001134</v>
      </c>
      <c r="L888" s="123">
        <v>29</v>
      </c>
      <c r="M888" s="124">
        <v>1.1153846153846154</v>
      </c>
      <c r="N888" s="125">
        <v>928</v>
      </c>
      <c r="O888" s="69"/>
      <c r="P888" s="69"/>
      <c r="Q888" s="127">
        <v>0</v>
      </c>
      <c r="R888" s="88">
        <f t="shared" si="713"/>
        <v>0</v>
      </c>
      <c r="S888" s="127">
        <v>0</v>
      </c>
      <c r="T888" s="88">
        <f t="shared" si="714"/>
        <v>0</v>
      </c>
      <c r="U888" s="97">
        <f t="shared" si="715"/>
        <v>0</v>
      </c>
      <c r="V888" s="127">
        <v>0</v>
      </c>
      <c r="W888" s="88">
        <f t="shared" si="716"/>
        <v>0</v>
      </c>
      <c r="X888" s="127">
        <v>0</v>
      </c>
      <c r="Y888" s="128"/>
      <c r="Z888" s="98">
        <f t="shared" si="717"/>
        <v>0</v>
      </c>
      <c r="AA888" s="69"/>
      <c r="AB888" s="264">
        <v>1</v>
      </c>
      <c r="AC888" s="264">
        <v>23</v>
      </c>
      <c r="AD888" s="264">
        <v>27</v>
      </c>
      <c r="AE888" s="264">
        <v>13</v>
      </c>
      <c r="AF888" s="264">
        <v>11</v>
      </c>
      <c r="AG888" s="264">
        <v>2</v>
      </c>
    </row>
    <row r="889" spans="2:33" s="461" customFormat="1" ht="15" customHeight="1" x14ac:dyDescent="0.3">
      <c r="B889" s="199">
        <v>44711</v>
      </c>
      <c r="C889" s="497"/>
      <c r="D889" s="497"/>
      <c r="E889" s="497"/>
      <c r="F889" s="497"/>
      <c r="G889" s="497"/>
      <c r="H889" s="127">
        <v>428</v>
      </c>
      <c r="I889" s="497"/>
      <c r="J889" s="123">
        <v>1477</v>
      </c>
      <c r="K889" s="124">
        <v>0.99932341001353175</v>
      </c>
      <c r="L889" s="123">
        <v>98</v>
      </c>
      <c r="M889" s="124">
        <v>1.1136363636363635</v>
      </c>
      <c r="N889" s="125">
        <v>1575</v>
      </c>
      <c r="O889" s="69"/>
      <c r="P889" s="69"/>
      <c r="Q889" s="123">
        <v>1265</v>
      </c>
      <c r="R889" s="84">
        <f t="shared" si="713"/>
        <v>2.0111287758346581</v>
      </c>
      <c r="S889" s="123">
        <v>181</v>
      </c>
      <c r="T889" s="84">
        <f t="shared" si="714"/>
        <v>1.691588785046729</v>
      </c>
      <c r="U889" s="79">
        <f t="shared" si="715"/>
        <v>1446</v>
      </c>
      <c r="V889" s="123">
        <v>16</v>
      </c>
      <c r="W889" s="84">
        <f t="shared" si="716"/>
        <v>16</v>
      </c>
      <c r="X889" s="123">
        <v>13</v>
      </c>
      <c r="Y889" s="273"/>
      <c r="Z889" s="98">
        <f t="shared" si="717"/>
        <v>29</v>
      </c>
      <c r="AA889" s="69"/>
      <c r="AB889" s="264">
        <v>5</v>
      </c>
      <c r="AC889" s="264">
        <v>41</v>
      </c>
      <c r="AD889" s="264">
        <v>26</v>
      </c>
      <c r="AE889" s="264">
        <v>5</v>
      </c>
      <c r="AF889" s="264">
        <v>-2</v>
      </c>
      <c r="AG889" s="264">
        <v>6</v>
      </c>
    </row>
    <row r="890" spans="2:33" s="461" customFormat="1" ht="15" customHeight="1" x14ac:dyDescent="0.3">
      <c r="B890" s="199">
        <v>44712</v>
      </c>
      <c r="C890" s="497"/>
      <c r="D890" s="497"/>
      <c r="E890" s="497"/>
      <c r="F890" s="497"/>
      <c r="G890" s="497"/>
      <c r="H890" s="127">
        <v>405</v>
      </c>
      <c r="I890" s="497"/>
      <c r="J890" s="123">
        <v>1491</v>
      </c>
      <c r="K890" s="124">
        <v>1.0067521944632005</v>
      </c>
      <c r="L890" s="123">
        <v>116</v>
      </c>
      <c r="M890" s="124">
        <v>1.0545454545454545</v>
      </c>
      <c r="N890" s="125">
        <v>1607</v>
      </c>
      <c r="O890" s="69"/>
      <c r="P890" s="69"/>
      <c r="Q890" s="123">
        <v>984</v>
      </c>
      <c r="R890" s="84">
        <f t="shared" si="713"/>
        <v>1.5643879173290938</v>
      </c>
      <c r="S890" s="123">
        <v>193</v>
      </c>
      <c r="T890" s="84">
        <f t="shared" si="714"/>
        <v>1.8037383177570094</v>
      </c>
      <c r="U890" s="79">
        <f t="shared" si="715"/>
        <v>1177</v>
      </c>
      <c r="V890" s="123">
        <v>27</v>
      </c>
      <c r="W890" s="84">
        <f t="shared" si="716"/>
        <v>27</v>
      </c>
      <c r="X890" s="123">
        <v>2</v>
      </c>
      <c r="Y890" s="273"/>
      <c r="Z890" s="98">
        <f t="shared" si="717"/>
        <v>29</v>
      </c>
      <c r="AA890" s="69"/>
      <c r="AB890" s="264">
        <v>11</v>
      </c>
      <c r="AC890" s="264">
        <v>46</v>
      </c>
      <c r="AD890" s="264">
        <v>29</v>
      </c>
      <c r="AE890" s="264">
        <v>11</v>
      </c>
      <c r="AF890" s="264">
        <v>-1</v>
      </c>
      <c r="AG890" s="264">
        <v>5</v>
      </c>
    </row>
    <row r="891" spans="2:33" s="461" customFormat="1" ht="15" customHeight="1" x14ac:dyDescent="0.3">
      <c r="B891" s="199">
        <v>44713</v>
      </c>
      <c r="C891" s="497"/>
      <c r="D891" s="497"/>
      <c r="E891" s="497"/>
      <c r="F891" s="497"/>
      <c r="G891" s="497"/>
      <c r="H891" s="127">
        <v>440</v>
      </c>
      <c r="I891" s="497"/>
      <c r="J891" s="123">
        <v>1479</v>
      </c>
      <c r="K891" s="124">
        <v>0.99932432432432428</v>
      </c>
      <c r="L891" s="123">
        <v>102</v>
      </c>
      <c r="M891" s="124">
        <v>0.80952380952380953</v>
      </c>
      <c r="N891" s="125">
        <v>1581</v>
      </c>
      <c r="O891" s="69"/>
      <c r="P891" s="69"/>
      <c r="Q891" s="123">
        <v>499</v>
      </c>
      <c r="R891" s="84">
        <f t="shared" si="713"/>
        <v>0.7933227344992051</v>
      </c>
      <c r="S891" s="123">
        <v>20</v>
      </c>
      <c r="T891" s="84">
        <f t="shared" si="714"/>
        <v>0.18691588785046728</v>
      </c>
      <c r="U891" s="79">
        <f t="shared" si="715"/>
        <v>519</v>
      </c>
      <c r="V891" s="123">
        <v>34</v>
      </c>
      <c r="W891" s="84">
        <f t="shared" si="716"/>
        <v>34</v>
      </c>
      <c r="X891" s="123">
        <v>20</v>
      </c>
      <c r="Y891" s="273"/>
      <c r="Z891" s="98">
        <f t="shared" si="717"/>
        <v>54</v>
      </c>
      <c r="AA891" s="69"/>
      <c r="AB891" s="264">
        <v>18</v>
      </c>
      <c r="AC891" s="264">
        <v>47</v>
      </c>
      <c r="AD891" s="264">
        <v>46</v>
      </c>
      <c r="AE891" s="264">
        <v>14</v>
      </c>
      <c r="AF891" s="264">
        <v>-2</v>
      </c>
      <c r="AG891" s="264">
        <v>4</v>
      </c>
    </row>
    <row r="892" spans="2:33" s="461" customFormat="1" ht="15" customHeight="1" x14ac:dyDescent="0.3">
      <c r="B892" s="199">
        <v>44714</v>
      </c>
      <c r="C892" s="497"/>
      <c r="D892" s="497"/>
      <c r="E892" s="497"/>
      <c r="F892" s="497"/>
      <c r="G892" s="497"/>
      <c r="H892" s="127">
        <v>429</v>
      </c>
      <c r="I892" s="497"/>
      <c r="J892" s="123">
        <v>1492</v>
      </c>
      <c r="K892" s="124">
        <v>1.0060687795010115</v>
      </c>
      <c r="L892" s="123">
        <v>98</v>
      </c>
      <c r="M892" s="124">
        <v>1.0888888888888888</v>
      </c>
      <c r="N892" s="125">
        <v>1590</v>
      </c>
      <c r="O892" s="69"/>
      <c r="P892" s="69"/>
      <c r="Q892" s="123">
        <v>419</v>
      </c>
      <c r="R892" s="84">
        <f t="shared" ref="R892:R897" si="718">Q892/Q$68</f>
        <v>0.66613672496025433</v>
      </c>
      <c r="S892" s="123">
        <v>30</v>
      </c>
      <c r="T892" s="84">
        <f t="shared" ref="T892:T897" si="719">S892/S$68</f>
        <v>0.28037383177570091</v>
      </c>
      <c r="U892" s="79">
        <f t="shared" ref="U892:U897" si="720">Q892+S892</f>
        <v>449</v>
      </c>
      <c r="V892" s="123">
        <v>1</v>
      </c>
      <c r="W892" s="84">
        <f t="shared" ref="W892:W897" si="721">V892/$V$68</f>
        <v>1</v>
      </c>
      <c r="X892" s="123">
        <v>15</v>
      </c>
      <c r="Y892" s="273"/>
      <c r="Z892" s="98">
        <f t="shared" ref="Z892:Z897" si="722">V892+X892</f>
        <v>16</v>
      </c>
      <c r="AA892" s="69"/>
      <c r="AB892" s="264">
        <v>13</v>
      </c>
      <c r="AC892" s="264">
        <v>44</v>
      </c>
      <c r="AD892" s="264">
        <v>48</v>
      </c>
      <c r="AE892" s="264">
        <v>10</v>
      </c>
      <c r="AF892" s="264">
        <v>-2</v>
      </c>
      <c r="AG892" s="264">
        <v>4</v>
      </c>
    </row>
    <row r="893" spans="2:33" s="461" customFormat="1" ht="15" customHeight="1" x14ac:dyDescent="0.3">
      <c r="B893" s="199">
        <v>44715</v>
      </c>
      <c r="C893" s="497"/>
      <c r="D893" s="497"/>
      <c r="E893" s="497"/>
      <c r="F893" s="497"/>
      <c r="G893" s="497"/>
      <c r="H893" s="127">
        <v>456</v>
      </c>
      <c r="I893" s="497"/>
      <c r="J893" s="123">
        <v>1492</v>
      </c>
      <c r="K893" s="124">
        <v>1.0040376850605652</v>
      </c>
      <c r="L893" s="123">
        <v>104</v>
      </c>
      <c r="M893" s="124">
        <v>1.0097087378640777</v>
      </c>
      <c r="N893" s="125">
        <v>1596</v>
      </c>
      <c r="O893" s="69"/>
      <c r="P893" s="69"/>
      <c r="Q893" s="123">
        <v>277</v>
      </c>
      <c r="R893" s="84">
        <f t="shared" si="718"/>
        <v>0.44038155802861684</v>
      </c>
      <c r="S893" s="123">
        <v>25</v>
      </c>
      <c r="T893" s="84">
        <f t="shared" si="719"/>
        <v>0.23364485981308411</v>
      </c>
      <c r="U893" s="79">
        <f t="shared" si="720"/>
        <v>302</v>
      </c>
      <c r="V893" s="123">
        <v>26</v>
      </c>
      <c r="W893" s="84">
        <f t="shared" si="721"/>
        <v>26</v>
      </c>
      <c r="X893" s="123">
        <v>17</v>
      </c>
      <c r="Y893" s="273"/>
      <c r="Z893" s="98">
        <f t="shared" si="722"/>
        <v>43</v>
      </c>
      <c r="AA893" s="69"/>
      <c r="AB893" s="264">
        <v>8</v>
      </c>
      <c r="AC893" s="264">
        <v>39</v>
      </c>
      <c r="AD893" s="264">
        <v>46</v>
      </c>
      <c r="AE893" s="264">
        <v>9</v>
      </c>
      <c r="AF893" s="264">
        <v>-3</v>
      </c>
      <c r="AG893" s="264">
        <v>4</v>
      </c>
    </row>
    <row r="894" spans="2:33" s="461" customFormat="1" ht="15" customHeight="1" x14ac:dyDescent="0.3">
      <c r="B894" s="199">
        <v>44716</v>
      </c>
      <c r="C894" s="497"/>
      <c r="D894" s="497"/>
      <c r="E894" s="497"/>
      <c r="F894" s="497"/>
      <c r="G894" s="497"/>
      <c r="H894" s="127">
        <v>445</v>
      </c>
      <c r="I894" s="497"/>
      <c r="J894" s="123">
        <v>918</v>
      </c>
      <c r="K894" s="124">
        <v>1.0245535714285714</v>
      </c>
      <c r="L894" s="123">
        <v>34</v>
      </c>
      <c r="M894" s="124">
        <v>0.57627118644067798</v>
      </c>
      <c r="N894" s="125">
        <v>952</v>
      </c>
      <c r="O894" s="69"/>
      <c r="P894" s="69"/>
      <c r="Q894" s="127">
        <v>0</v>
      </c>
      <c r="R894" s="88">
        <f t="shared" si="718"/>
        <v>0</v>
      </c>
      <c r="S894" s="127">
        <v>0</v>
      </c>
      <c r="T894" s="88">
        <f t="shared" si="719"/>
        <v>0</v>
      </c>
      <c r="U894" s="97">
        <f t="shared" si="720"/>
        <v>0</v>
      </c>
      <c r="V894" s="127">
        <v>0</v>
      </c>
      <c r="W894" s="88">
        <f t="shared" si="721"/>
        <v>0</v>
      </c>
      <c r="X894" s="127">
        <v>0</v>
      </c>
      <c r="Y894" s="128"/>
      <c r="Z894" s="98">
        <f t="shared" si="722"/>
        <v>0</v>
      </c>
      <c r="AA894" s="69"/>
      <c r="AB894" s="264">
        <v>8</v>
      </c>
      <c r="AC894" s="264">
        <v>31</v>
      </c>
      <c r="AD894" s="264">
        <v>58</v>
      </c>
      <c r="AE894" s="264">
        <v>27</v>
      </c>
      <c r="AF894" s="264">
        <v>10</v>
      </c>
      <c r="AG894" s="264">
        <v>0</v>
      </c>
    </row>
    <row r="895" spans="2:33" s="461" customFormat="1" ht="15" customHeight="1" x14ac:dyDescent="0.3">
      <c r="B895" s="199">
        <v>44717</v>
      </c>
      <c r="C895" s="497"/>
      <c r="D895" s="497"/>
      <c r="E895" s="497"/>
      <c r="F895" s="497"/>
      <c r="G895" s="497"/>
      <c r="H895" s="127">
        <v>444</v>
      </c>
      <c r="I895" s="497"/>
      <c r="J895" s="123">
        <v>900</v>
      </c>
      <c r="K895" s="124">
        <v>1.0192525481313703</v>
      </c>
      <c r="L895" s="123">
        <v>26</v>
      </c>
      <c r="M895" s="124">
        <v>1</v>
      </c>
      <c r="N895" s="125">
        <v>926</v>
      </c>
      <c r="O895" s="69"/>
      <c r="P895" s="69"/>
      <c r="Q895" s="127">
        <v>0</v>
      </c>
      <c r="R895" s="88">
        <f t="shared" si="718"/>
        <v>0</v>
      </c>
      <c r="S895" s="127">
        <v>0</v>
      </c>
      <c r="T895" s="88">
        <f t="shared" si="719"/>
        <v>0</v>
      </c>
      <c r="U895" s="97">
        <f t="shared" si="720"/>
        <v>0</v>
      </c>
      <c r="V895" s="127">
        <v>0</v>
      </c>
      <c r="W895" s="88">
        <f t="shared" si="721"/>
        <v>0</v>
      </c>
      <c r="X895" s="127">
        <v>0</v>
      </c>
      <c r="Y895" s="128"/>
      <c r="Z895" s="98">
        <f t="shared" si="722"/>
        <v>0</v>
      </c>
      <c r="AA895" s="69"/>
      <c r="AB895" s="264">
        <v>6</v>
      </c>
      <c r="AC895" s="264">
        <v>27</v>
      </c>
      <c r="AD895" s="264">
        <v>50</v>
      </c>
      <c r="AE895" s="264">
        <v>25</v>
      </c>
      <c r="AF895" s="264">
        <v>12</v>
      </c>
      <c r="AG895" s="264">
        <v>0</v>
      </c>
    </row>
    <row r="896" spans="2:33" s="461" customFormat="1" ht="15" customHeight="1" x14ac:dyDescent="0.3">
      <c r="B896" s="199">
        <v>44718</v>
      </c>
      <c r="C896" s="497"/>
      <c r="D896" s="497"/>
      <c r="E896" s="497"/>
      <c r="F896" s="497"/>
      <c r="G896" s="497"/>
      <c r="H896" s="127">
        <v>438</v>
      </c>
      <c r="I896" s="497"/>
      <c r="J896" s="123">
        <v>1487</v>
      </c>
      <c r="K896" s="124">
        <v>1.0060893098782138</v>
      </c>
      <c r="L896" s="123">
        <v>106</v>
      </c>
      <c r="M896" s="124">
        <v>1.2045454545454546</v>
      </c>
      <c r="N896" s="125">
        <v>1593</v>
      </c>
      <c r="O896" s="69"/>
      <c r="P896" s="69"/>
      <c r="Q896" s="123">
        <v>304</v>
      </c>
      <c r="R896" s="84">
        <f t="shared" si="718"/>
        <v>0.48330683624801274</v>
      </c>
      <c r="S896" s="123">
        <v>35</v>
      </c>
      <c r="T896" s="84">
        <f t="shared" si="719"/>
        <v>0.32710280373831774</v>
      </c>
      <c r="U896" s="79">
        <f t="shared" si="720"/>
        <v>339</v>
      </c>
      <c r="V896" s="123">
        <v>60</v>
      </c>
      <c r="W896" s="84">
        <f t="shared" si="721"/>
        <v>60</v>
      </c>
      <c r="X896" s="123">
        <v>11</v>
      </c>
      <c r="Y896" s="273"/>
      <c r="Z896" s="98">
        <f t="shared" si="722"/>
        <v>71</v>
      </c>
      <c r="AA896" s="69"/>
      <c r="AB896" s="264">
        <v>10</v>
      </c>
      <c r="AC896" s="264">
        <v>41</v>
      </c>
      <c r="AD896" s="264">
        <v>51</v>
      </c>
      <c r="AE896" s="264">
        <v>9</v>
      </c>
      <c r="AF896" s="264">
        <v>-5</v>
      </c>
      <c r="AG896" s="264">
        <v>5</v>
      </c>
    </row>
    <row r="897" spans="2:33" s="461" customFormat="1" ht="15" customHeight="1" x14ac:dyDescent="0.3">
      <c r="B897" s="199">
        <v>44719</v>
      </c>
      <c r="C897" s="497"/>
      <c r="D897" s="497"/>
      <c r="E897" s="497"/>
      <c r="F897" s="497"/>
      <c r="G897" s="497"/>
      <c r="H897" s="127">
        <v>420</v>
      </c>
      <c r="I897" s="497"/>
      <c r="J897" s="123">
        <v>1495</v>
      </c>
      <c r="K897" s="124">
        <v>1.0094530722484807</v>
      </c>
      <c r="L897" s="123">
        <v>119</v>
      </c>
      <c r="M897" s="124">
        <v>1.0818181818181818</v>
      </c>
      <c r="N897" s="125">
        <v>1614</v>
      </c>
      <c r="O897" s="69"/>
      <c r="P897" s="69"/>
      <c r="Q897" s="123">
        <v>553</v>
      </c>
      <c r="R897" s="84">
        <f t="shared" si="718"/>
        <v>0.87917329093799679</v>
      </c>
      <c r="S897" s="123">
        <v>43</v>
      </c>
      <c r="T897" s="84">
        <f t="shared" si="719"/>
        <v>0.40186915887850466</v>
      </c>
      <c r="U897" s="79">
        <f t="shared" si="720"/>
        <v>596</v>
      </c>
      <c r="V897" s="123">
        <v>9</v>
      </c>
      <c r="W897" s="84">
        <f t="shared" si="721"/>
        <v>9</v>
      </c>
      <c r="X897" s="123">
        <v>7</v>
      </c>
      <c r="Y897" s="273"/>
      <c r="Z897" s="98">
        <f t="shared" si="722"/>
        <v>16</v>
      </c>
      <c r="AA897" s="69"/>
      <c r="AB897" s="264">
        <v>13</v>
      </c>
      <c r="AC897" s="264">
        <v>42</v>
      </c>
      <c r="AD897" s="264">
        <v>57</v>
      </c>
      <c r="AE897" s="264">
        <v>13</v>
      </c>
      <c r="AF897" s="264">
        <v>-4</v>
      </c>
      <c r="AG897" s="264">
        <v>4</v>
      </c>
    </row>
    <row r="898" spans="2:33" s="461" customFormat="1" ht="15" customHeight="1" x14ac:dyDescent="0.3">
      <c r="B898" s="199">
        <v>44720</v>
      </c>
      <c r="C898" s="495"/>
      <c r="D898" s="495"/>
      <c r="E898" s="495"/>
      <c r="F898" s="495"/>
      <c r="G898" s="495"/>
      <c r="H898" s="127">
        <v>441</v>
      </c>
      <c r="I898" s="495"/>
      <c r="J898" s="123">
        <v>1493</v>
      </c>
      <c r="K898" s="124">
        <v>1.0087837837837839</v>
      </c>
      <c r="L898" s="123">
        <v>119</v>
      </c>
      <c r="M898" s="124">
        <v>0.94444444444444442</v>
      </c>
      <c r="N898" s="125">
        <v>1612</v>
      </c>
      <c r="O898" s="69"/>
      <c r="P898" s="69"/>
      <c r="Q898" s="123">
        <v>458</v>
      </c>
      <c r="R898" s="84">
        <f t="shared" ref="R898:R904" si="723">Q898/Q$68</f>
        <v>0.72813990461049283</v>
      </c>
      <c r="S898" s="123">
        <v>51</v>
      </c>
      <c r="T898" s="84">
        <f t="shared" ref="T898:T904" si="724">S898/S$68</f>
        <v>0.47663551401869159</v>
      </c>
      <c r="U898" s="79">
        <f t="shared" ref="U898:U904" si="725">Q898+S898</f>
        <v>509</v>
      </c>
      <c r="V898" s="123">
        <v>6</v>
      </c>
      <c r="W898" s="84">
        <f t="shared" ref="W898:W904" si="726">V898/$V$68</f>
        <v>6</v>
      </c>
      <c r="X898" s="123">
        <v>7</v>
      </c>
      <c r="Y898" s="273"/>
      <c r="Z898" s="98">
        <f t="shared" ref="Z898:Z904" si="727">V898+X898</f>
        <v>13</v>
      </c>
      <c r="AA898" s="69"/>
      <c r="AB898" s="264">
        <v>14</v>
      </c>
      <c r="AC898" s="264">
        <v>45</v>
      </c>
      <c r="AD898" s="264">
        <v>52</v>
      </c>
      <c r="AE898" s="264">
        <v>15</v>
      </c>
      <c r="AF898" s="264">
        <v>-4</v>
      </c>
      <c r="AG898" s="264">
        <v>4</v>
      </c>
    </row>
    <row r="899" spans="2:33" ht="15" customHeight="1" x14ac:dyDescent="0.3">
      <c r="B899" s="199">
        <v>44721</v>
      </c>
      <c r="C899" s="99"/>
      <c r="D899" s="99"/>
      <c r="E899" s="99"/>
      <c r="F899" s="99"/>
      <c r="G899" s="99"/>
      <c r="H899" s="127">
        <v>436</v>
      </c>
      <c r="I899" s="69"/>
      <c r="J899" s="123">
        <v>1497</v>
      </c>
      <c r="K899" s="124">
        <v>1.0094403236682401</v>
      </c>
      <c r="L899" s="123">
        <v>117</v>
      </c>
      <c r="M899" s="124">
        <v>1.3</v>
      </c>
      <c r="N899" s="125">
        <v>1614</v>
      </c>
      <c r="O899" s="99"/>
      <c r="P899" s="104"/>
      <c r="Q899" s="123">
        <v>628</v>
      </c>
      <c r="R899" s="84">
        <f t="shared" si="723"/>
        <v>0.99841017488076311</v>
      </c>
      <c r="S899" s="123">
        <v>49</v>
      </c>
      <c r="T899" s="84">
        <f t="shared" si="724"/>
        <v>0.45794392523364486</v>
      </c>
      <c r="U899" s="79">
        <f t="shared" si="725"/>
        <v>677</v>
      </c>
      <c r="V899" s="123">
        <v>2</v>
      </c>
      <c r="W899" s="84">
        <f t="shared" si="726"/>
        <v>2</v>
      </c>
      <c r="X899" s="123">
        <v>14</v>
      </c>
      <c r="Y899" s="273"/>
      <c r="Z899" s="98">
        <f t="shared" si="727"/>
        <v>16</v>
      </c>
      <c r="AA899" s="104"/>
      <c r="AB899" s="264">
        <v>28</v>
      </c>
      <c r="AC899" s="264">
        <v>53</v>
      </c>
      <c r="AD899" s="264">
        <v>90</v>
      </c>
      <c r="AE899" s="264">
        <v>22</v>
      </c>
      <c r="AF899" s="264">
        <v>-6</v>
      </c>
      <c r="AG899" s="264">
        <v>-1</v>
      </c>
    </row>
    <row r="900" spans="2:33" s="461" customFormat="1" ht="15" customHeight="1" x14ac:dyDescent="0.3">
      <c r="B900" s="199">
        <v>44722</v>
      </c>
      <c r="C900" s="99"/>
      <c r="D900" s="99"/>
      <c r="E900" s="99"/>
      <c r="F900" s="99"/>
      <c r="G900" s="99"/>
      <c r="H900" s="127">
        <v>463</v>
      </c>
      <c r="I900" s="69"/>
      <c r="J900" s="123">
        <v>899</v>
      </c>
      <c r="K900" s="124">
        <v>0.60497981157469716</v>
      </c>
      <c r="L900" s="123">
        <v>64</v>
      </c>
      <c r="M900" s="124">
        <v>0.62135922330097082</v>
      </c>
      <c r="N900" s="125">
        <v>963</v>
      </c>
      <c r="O900" s="99"/>
      <c r="P900" s="104"/>
      <c r="Q900" s="127">
        <v>0</v>
      </c>
      <c r="R900" s="88">
        <f t="shared" si="723"/>
        <v>0</v>
      </c>
      <c r="S900" s="127">
        <v>0</v>
      </c>
      <c r="T900" s="88">
        <f t="shared" si="724"/>
        <v>0</v>
      </c>
      <c r="U900" s="97">
        <f t="shared" si="725"/>
        <v>0</v>
      </c>
      <c r="V900" s="127">
        <v>0</v>
      </c>
      <c r="W900" s="88">
        <f t="shared" si="726"/>
        <v>0</v>
      </c>
      <c r="X900" s="127">
        <v>0</v>
      </c>
      <c r="Y900" s="128"/>
      <c r="Z900" s="98">
        <f t="shared" si="727"/>
        <v>0</v>
      </c>
      <c r="AA900" s="104"/>
      <c r="AB900" s="264">
        <v>2</v>
      </c>
      <c r="AC900" s="264">
        <v>33</v>
      </c>
      <c r="AD900" s="264">
        <v>133</v>
      </c>
      <c r="AE900" s="264">
        <v>-8</v>
      </c>
      <c r="AF900" s="264">
        <v>-67</v>
      </c>
      <c r="AG900" s="264">
        <v>15</v>
      </c>
    </row>
    <row r="901" spans="2:33" s="461" customFormat="1" ht="15" customHeight="1" x14ac:dyDescent="0.3">
      <c r="B901" s="199">
        <v>44723</v>
      </c>
      <c r="C901" s="99"/>
      <c r="D901" s="99"/>
      <c r="E901" s="99"/>
      <c r="F901" s="99"/>
      <c r="G901" s="99"/>
      <c r="H901" s="127">
        <v>453</v>
      </c>
      <c r="I901" s="69"/>
      <c r="J901" s="123">
        <v>852</v>
      </c>
      <c r="K901" s="124">
        <v>0.9508928571428571</v>
      </c>
      <c r="L901" s="123">
        <v>43</v>
      </c>
      <c r="M901" s="124">
        <v>0.72881355932203384</v>
      </c>
      <c r="N901" s="125">
        <v>895</v>
      </c>
      <c r="O901" s="99"/>
      <c r="P901" s="104"/>
      <c r="Q901" s="127">
        <v>0</v>
      </c>
      <c r="R901" s="88">
        <f t="shared" si="723"/>
        <v>0</v>
      </c>
      <c r="S901" s="127">
        <v>0</v>
      </c>
      <c r="T901" s="88">
        <f t="shared" si="724"/>
        <v>0</v>
      </c>
      <c r="U901" s="97">
        <f t="shared" si="725"/>
        <v>0</v>
      </c>
      <c r="V901" s="127">
        <v>0</v>
      </c>
      <c r="W901" s="88">
        <f t="shared" si="726"/>
        <v>0</v>
      </c>
      <c r="X901" s="127">
        <v>0</v>
      </c>
      <c r="Y901" s="128"/>
      <c r="Z901" s="98">
        <f t="shared" si="727"/>
        <v>0</v>
      </c>
      <c r="AA901" s="104"/>
      <c r="AB901" s="264">
        <v>2</v>
      </c>
      <c r="AC901" s="264">
        <v>29</v>
      </c>
      <c r="AD901" s="264">
        <v>93</v>
      </c>
      <c r="AE901" s="264">
        <v>22</v>
      </c>
      <c r="AF901" s="264">
        <v>-1</v>
      </c>
      <c r="AG901" s="264">
        <v>0</v>
      </c>
    </row>
    <row r="902" spans="2:33" s="461" customFormat="1" ht="15" customHeight="1" x14ac:dyDescent="0.3">
      <c r="B902" s="199">
        <v>44724</v>
      </c>
      <c r="C902" s="99"/>
      <c r="D902" s="99"/>
      <c r="E902" s="99"/>
      <c r="F902" s="99"/>
      <c r="G902" s="99"/>
      <c r="H902" s="127">
        <v>463</v>
      </c>
      <c r="I902" s="69"/>
      <c r="J902" s="123">
        <v>493</v>
      </c>
      <c r="K902" s="124">
        <v>0.55832389580973951</v>
      </c>
      <c r="L902" s="123">
        <v>33</v>
      </c>
      <c r="M902" s="124">
        <v>1.2692307692307692</v>
      </c>
      <c r="N902" s="125">
        <v>526</v>
      </c>
      <c r="O902" s="99"/>
      <c r="P902" s="104"/>
      <c r="Q902" s="127">
        <v>0</v>
      </c>
      <c r="R902" s="88">
        <f t="shared" si="723"/>
        <v>0</v>
      </c>
      <c r="S902" s="127">
        <v>0</v>
      </c>
      <c r="T902" s="88">
        <f t="shared" si="724"/>
        <v>0</v>
      </c>
      <c r="U902" s="97">
        <f t="shared" si="725"/>
        <v>0</v>
      </c>
      <c r="V902" s="127">
        <v>0</v>
      </c>
      <c r="W902" s="88">
        <f t="shared" si="726"/>
        <v>0</v>
      </c>
      <c r="X902" s="127">
        <v>0</v>
      </c>
      <c r="Y902" s="128"/>
      <c r="Z902" s="98">
        <f t="shared" si="727"/>
        <v>0</v>
      </c>
      <c r="AA902" s="104"/>
      <c r="AB902" s="264">
        <v>1</v>
      </c>
      <c r="AC902" s="264">
        <v>24</v>
      </c>
      <c r="AD902" s="264">
        <v>68</v>
      </c>
      <c r="AE902" s="264">
        <v>27</v>
      </c>
      <c r="AF902" s="264">
        <v>10</v>
      </c>
      <c r="AG902" s="264">
        <v>-3</v>
      </c>
    </row>
    <row r="903" spans="2:33" s="461" customFormat="1" ht="15" customHeight="1" x14ac:dyDescent="0.3">
      <c r="B903" s="199">
        <v>44725</v>
      </c>
      <c r="C903" s="99"/>
      <c r="D903" s="99"/>
      <c r="E903" s="99"/>
      <c r="F903" s="99"/>
      <c r="G903" s="99"/>
      <c r="H903" s="127">
        <v>443</v>
      </c>
      <c r="I903" s="69"/>
      <c r="J903" s="123">
        <v>1138</v>
      </c>
      <c r="K903" s="124">
        <v>0.76995940460081191</v>
      </c>
      <c r="L903" s="123">
        <v>92</v>
      </c>
      <c r="M903" s="124">
        <v>1.0454545454545454</v>
      </c>
      <c r="N903" s="125">
        <v>1230</v>
      </c>
      <c r="O903" s="99"/>
      <c r="P903" s="104"/>
      <c r="Q903" s="123">
        <v>134</v>
      </c>
      <c r="R903" s="84">
        <f t="shared" si="723"/>
        <v>0.21303656597774245</v>
      </c>
      <c r="S903" s="123">
        <v>9</v>
      </c>
      <c r="T903" s="84">
        <f t="shared" si="724"/>
        <v>8.4112149532710276E-2</v>
      </c>
      <c r="U903" s="79">
        <f t="shared" si="725"/>
        <v>143</v>
      </c>
      <c r="V903" s="123">
        <v>0</v>
      </c>
      <c r="W903" s="84">
        <f t="shared" si="726"/>
        <v>0</v>
      </c>
      <c r="X903" s="123">
        <v>5</v>
      </c>
      <c r="Y903" s="273"/>
      <c r="Z903" s="98">
        <f t="shared" si="727"/>
        <v>5</v>
      </c>
      <c r="AA903" s="104"/>
      <c r="AB903" s="264">
        <v>13</v>
      </c>
      <c r="AC903" s="264">
        <v>46</v>
      </c>
      <c r="AD903" s="264">
        <v>86</v>
      </c>
      <c r="AE903" s="264">
        <v>-2</v>
      </c>
      <c r="AF903" s="264">
        <v>-20</v>
      </c>
      <c r="AG903" s="264">
        <v>6</v>
      </c>
    </row>
    <row r="904" spans="2:33" s="461" customFormat="1" ht="15" customHeight="1" x14ac:dyDescent="0.3">
      <c r="B904" s="199">
        <v>44726</v>
      </c>
      <c r="C904" s="99"/>
      <c r="D904" s="99"/>
      <c r="E904" s="99"/>
      <c r="F904" s="99"/>
      <c r="G904" s="99"/>
      <c r="H904" s="127">
        <v>421</v>
      </c>
      <c r="I904" s="69"/>
      <c r="J904" s="123">
        <v>1483</v>
      </c>
      <c r="K904" s="124">
        <v>1.0013504388926402</v>
      </c>
      <c r="L904" s="123">
        <v>132</v>
      </c>
      <c r="M904" s="124">
        <v>1.2</v>
      </c>
      <c r="N904" s="125">
        <v>1615</v>
      </c>
      <c r="O904" s="99"/>
      <c r="P904" s="104"/>
      <c r="Q904" s="123">
        <v>719</v>
      </c>
      <c r="R904" s="84">
        <f t="shared" si="723"/>
        <v>1.1430842607313196</v>
      </c>
      <c r="S904" s="123">
        <v>138</v>
      </c>
      <c r="T904" s="84">
        <f t="shared" si="724"/>
        <v>1.2897196261682242</v>
      </c>
      <c r="U904" s="79">
        <f t="shared" si="725"/>
        <v>857</v>
      </c>
      <c r="V904" s="123">
        <v>17</v>
      </c>
      <c r="W904" s="84">
        <f t="shared" si="726"/>
        <v>17</v>
      </c>
      <c r="X904" s="123">
        <v>13</v>
      </c>
      <c r="Y904" s="273"/>
      <c r="Z904" s="98">
        <f t="shared" si="727"/>
        <v>30</v>
      </c>
      <c r="AA904" s="104"/>
      <c r="AB904" s="264">
        <v>13</v>
      </c>
      <c r="AC904" s="264">
        <v>45</v>
      </c>
      <c r="AD904" s="264">
        <v>60</v>
      </c>
      <c r="AE904" s="264">
        <v>9</v>
      </c>
      <c r="AF904" s="264">
        <v>-7</v>
      </c>
      <c r="AG904" s="264">
        <v>4</v>
      </c>
    </row>
    <row r="905" spans="2:33" s="461" customFormat="1" ht="15" customHeight="1" x14ac:dyDescent="0.3">
      <c r="B905" s="199">
        <v>44727</v>
      </c>
      <c r="C905" s="99"/>
      <c r="D905" s="99"/>
      <c r="E905" s="99"/>
      <c r="F905" s="99"/>
      <c r="G905" s="99"/>
      <c r="H905" s="127">
        <v>439</v>
      </c>
      <c r="I905" s="69"/>
      <c r="J905" s="123">
        <v>1484</v>
      </c>
      <c r="K905" s="124">
        <v>1.0027027027027027</v>
      </c>
      <c r="L905" s="123">
        <v>112</v>
      </c>
      <c r="M905" s="124">
        <v>0.88888888888888884</v>
      </c>
      <c r="N905" s="125">
        <v>1596</v>
      </c>
      <c r="O905" s="99"/>
      <c r="P905" s="104"/>
      <c r="Q905" s="123">
        <v>472</v>
      </c>
      <c r="R905" s="84">
        <f t="shared" ref="R905:R912" si="728">Q905/Q$68</f>
        <v>0.75039745627980925</v>
      </c>
      <c r="S905" s="123">
        <v>85</v>
      </c>
      <c r="T905" s="84">
        <f t="shared" ref="T905:T912" si="729">S905/S$68</f>
        <v>0.79439252336448596</v>
      </c>
      <c r="U905" s="79">
        <f t="shared" ref="U905:U912" si="730">Q905+S905</f>
        <v>557</v>
      </c>
      <c r="V905" s="123">
        <v>29</v>
      </c>
      <c r="W905" s="84">
        <f t="shared" ref="W905:W912" si="731">V905/$V$68</f>
        <v>29</v>
      </c>
      <c r="X905" s="123">
        <v>7</v>
      </c>
      <c r="Y905" s="273"/>
      <c r="Z905" s="98">
        <f t="shared" ref="Z905:Z912" si="732">V905+X905</f>
        <v>36</v>
      </c>
      <c r="AA905" s="104"/>
      <c r="AB905" s="264">
        <v>21</v>
      </c>
      <c r="AC905" s="264">
        <v>47</v>
      </c>
      <c r="AD905" s="264">
        <v>69</v>
      </c>
      <c r="AE905" s="264">
        <v>14</v>
      </c>
      <c r="AF905" s="264">
        <v>-8</v>
      </c>
      <c r="AG905" s="264">
        <v>2</v>
      </c>
    </row>
    <row r="906" spans="2:33" s="461" customFormat="1" ht="15" customHeight="1" x14ac:dyDescent="0.3">
      <c r="B906" s="199">
        <v>44728</v>
      </c>
      <c r="C906" s="99"/>
      <c r="D906" s="99"/>
      <c r="E906" s="99"/>
      <c r="F906" s="99"/>
      <c r="G906" s="99"/>
      <c r="H906" s="127">
        <v>441</v>
      </c>
      <c r="I906" s="69"/>
      <c r="J906" s="123">
        <v>898</v>
      </c>
      <c r="K906" s="124">
        <v>0.60552933243425489</v>
      </c>
      <c r="L906" s="123">
        <v>53</v>
      </c>
      <c r="M906" s="124">
        <v>0.58888888888888891</v>
      </c>
      <c r="N906" s="125">
        <v>951</v>
      </c>
      <c r="O906" s="99"/>
      <c r="P906" s="104"/>
      <c r="Q906" s="123">
        <v>0</v>
      </c>
      <c r="R906" s="84">
        <f t="shared" si="728"/>
        <v>0</v>
      </c>
      <c r="S906" s="123">
        <v>0</v>
      </c>
      <c r="T906" s="84">
        <f t="shared" si="729"/>
        <v>0</v>
      </c>
      <c r="U906" s="79">
        <f t="shared" si="730"/>
        <v>0</v>
      </c>
      <c r="V906" s="123">
        <v>0</v>
      </c>
      <c r="W906" s="84">
        <f t="shared" si="731"/>
        <v>0</v>
      </c>
      <c r="X906" s="123">
        <v>0</v>
      </c>
      <c r="Y906" s="273"/>
      <c r="Z906" s="98">
        <f t="shared" si="732"/>
        <v>0</v>
      </c>
      <c r="AA906" s="104"/>
      <c r="AB906" s="264">
        <v>11</v>
      </c>
      <c r="AC906" s="264">
        <v>35</v>
      </c>
      <c r="AD906" s="264">
        <v>96</v>
      </c>
      <c r="AE906" s="264">
        <v>-18</v>
      </c>
      <c r="AF906" s="264">
        <v>-69</v>
      </c>
      <c r="AG906" s="264">
        <v>20</v>
      </c>
    </row>
    <row r="907" spans="2:33" s="461" customFormat="1" ht="15" customHeight="1" x14ac:dyDescent="0.3">
      <c r="B907" s="199">
        <v>44729</v>
      </c>
      <c r="C907" s="99"/>
      <c r="D907" s="99"/>
      <c r="E907" s="99"/>
      <c r="F907" s="99"/>
      <c r="G907" s="99"/>
      <c r="H907" s="127">
        <v>458</v>
      </c>
      <c r="I907" s="69"/>
      <c r="J907" s="123">
        <v>1492</v>
      </c>
      <c r="K907" s="124">
        <v>1.0040376850605652</v>
      </c>
      <c r="L907" s="123">
        <v>106</v>
      </c>
      <c r="M907" s="124">
        <v>1.029126213592233</v>
      </c>
      <c r="N907" s="125">
        <v>1598</v>
      </c>
      <c r="O907" s="99"/>
      <c r="P907" s="104"/>
      <c r="Q907" s="123">
        <v>466</v>
      </c>
      <c r="R907" s="84">
        <f t="shared" si="728"/>
        <v>0.74085850556438793</v>
      </c>
      <c r="S907" s="123">
        <v>66</v>
      </c>
      <c r="T907" s="84">
        <f t="shared" si="729"/>
        <v>0.61682242990654201</v>
      </c>
      <c r="U907" s="79">
        <f t="shared" si="730"/>
        <v>532</v>
      </c>
      <c r="V907" s="123">
        <v>50</v>
      </c>
      <c r="W907" s="84">
        <f t="shared" si="731"/>
        <v>50</v>
      </c>
      <c r="X907" s="123">
        <v>5</v>
      </c>
      <c r="Y907" s="273"/>
      <c r="Z907" s="98">
        <f t="shared" si="732"/>
        <v>55</v>
      </c>
      <c r="AA907" s="104"/>
      <c r="AB907" s="264">
        <v>10</v>
      </c>
      <c r="AC907" s="264">
        <v>45</v>
      </c>
      <c r="AD907" s="264">
        <v>87</v>
      </c>
      <c r="AE907" s="264">
        <v>5</v>
      </c>
      <c r="AF907" s="264">
        <v>-23</v>
      </c>
      <c r="AG907" s="264">
        <v>7</v>
      </c>
    </row>
    <row r="908" spans="2:33" s="461" customFormat="1" ht="15" customHeight="1" x14ac:dyDescent="0.3">
      <c r="B908" s="199">
        <v>44730</v>
      </c>
      <c r="C908" s="99"/>
      <c r="D908" s="99"/>
      <c r="E908" s="99"/>
      <c r="F908" s="99"/>
      <c r="G908" s="99"/>
      <c r="H908" s="127">
        <v>448</v>
      </c>
      <c r="I908" s="69"/>
      <c r="J908" s="123">
        <v>918</v>
      </c>
      <c r="K908" s="124">
        <v>1.0245535714285714</v>
      </c>
      <c r="L908" s="123">
        <v>58</v>
      </c>
      <c r="M908" s="124">
        <v>0.98305084745762716</v>
      </c>
      <c r="N908" s="125">
        <v>976</v>
      </c>
      <c r="O908" s="99"/>
      <c r="P908" s="104"/>
      <c r="Q908" s="127">
        <v>0</v>
      </c>
      <c r="R908" s="88">
        <f t="shared" si="728"/>
        <v>0</v>
      </c>
      <c r="S908" s="127">
        <v>0</v>
      </c>
      <c r="T908" s="88">
        <f t="shared" si="729"/>
        <v>0</v>
      </c>
      <c r="U908" s="97">
        <f t="shared" si="730"/>
        <v>0</v>
      </c>
      <c r="V908" s="127">
        <v>0</v>
      </c>
      <c r="W908" s="88">
        <f t="shared" si="731"/>
        <v>0</v>
      </c>
      <c r="X908" s="127">
        <v>0</v>
      </c>
      <c r="Y908" s="128"/>
      <c r="Z908" s="98">
        <f t="shared" si="732"/>
        <v>0</v>
      </c>
      <c r="AA908" s="104"/>
      <c r="AB908" s="264">
        <v>3</v>
      </c>
      <c r="AC908" s="264">
        <v>25</v>
      </c>
      <c r="AD908" s="264">
        <v>76</v>
      </c>
      <c r="AE908" s="264">
        <v>22</v>
      </c>
      <c r="AF908" s="264">
        <v>7</v>
      </c>
      <c r="AG908" s="264">
        <v>0</v>
      </c>
    </row>
    <row r="909" spans="2:33" s="461" customFormat="1" ht="15" customHeight="1" x14ac:dyDescent="0.3">
      <c r="B909" s="199">
        <v>44731</v>
      </c>
      <c r="C909" s="99"/>
      <c r="D909" s="99"/>
      <c r="E909" s="99"/>
      <c r="F909" s="99"/>
      <c r="G909" s="99"/>
      <c r="H909" s="127">
        <v>476</v>
      </c>
      <c r="I909" s="69"/>
      <c r="J909" s="123">
        <v>897</v>
      </c>
      <c r="K909" s="124">
        <v>1.0158550396375992</v>
      </c>
      <c r="L909" s="123">
        <v>32</v>
      </c>
      <c r="M909" s="124">
        <v>1.2307692307692308</v>
      </c>
      <c r="N909" s="125">
        <v>929</v>
      </c>
      <c r="O909" s="99"/>
      <c r="P909" s="104"/>
      <c r="Q909" s="127">
        <v>0</v>
      </c>
      <c r="R909" s="88">
        <f t="shared" si="728"/>
        <v>0</v>
      </c>
      <c r="S909" s="127">
        <v>0</v>
      </c>
      <c r="T909" s="88">
        <f t="shared" si="729"/>
        <v>0</v>
      </c>
      <c r="U909" s="97">
        <f t="shared" si="730"/>
        <v>0</v>
      </c>
      <c r="V909" s="127">
        <v>0</v>
      </c>
      <c r="W909" s="88">
        <f t="shared" si="731"/>
        <v>0</v>
      </c>
      <c r="X909" s="127">
        <v>0</v>
      </c>
      <c r="Y909" s="128"/>
      <c r="Z909" s="98">
        <f t="shared" si="732"/>
        <v>0</v>
      </c>
      <c r="AA909" s="104"/>
      <c r="AB909" s="264">
        <v>0</v>
      </c>
      <c r="AC909" s="264">
        <v>23</v>
      </c>
      <c r="AD909" s="264">
        <v>36</v>
      </c>
      <c r="AE909" s="264">
        <v>19</v>
      </c>
      <c r="AF909" s="264">
        <v>13</v>
      </c>
      <c r="AG909" s="264">
        <v>1</v>
      </c>
    </row>
    <row r="910" spans="2:33" s="461" customFormat="1" ht="15" customHeight="1" x14ac:dyDescent="0.3">
      <c r="B910" s="199">
        <v>44732</v>
      </c>
      <c r="C910" s="99"/>
      <c r="D910" s="99"/>
      <c r="E910" s="99"/>
      <c r="F910" s="99"/>
      <c r="G910" s="99"/>
      <c r="H910" s="127">
        <v>440</v>
      </c>
      <c r="I910" s="69"/>
      <c r="J910" s="123">
        <v>1493</v>
      </c>
      <c r="K910" s="124">
        <v>1.010148849797023</v>
      </c>
      <c r="L910" s="123">
        <v>89</v>
      </c>
      <c r="M910" s="124">
        <v>1.0113636363636365</v>
      </c>
      <c r="N910" s="125">
        <v>1582</v>
      </c>
      <c r="O910" s="99"/>
      <c r="P910" s="104"/>
      <c r="Q910" s="123">
        <v>662</v>
      </c>
      <c r="R910" s="84">
        <f t="shared" si="728"/>
        <v>1.0524642289348172</v>
      </c>
      <c r="S910" s="123">
        <v>136</v>
      </c>
      <c r="T910" s="84">
        <f t="shared" si="729"/>
        <v>1.2710280373831775</v>
      </c>
      <c r="U910" s="79">
        <f t="shared" si="730"/>
        <v>798</v>
      </c>
      <c r="V910" s="123">
        <v>0</v>
      </c>
      <c r="W910" s="84">
        <f t="shared" si="731"/>
        <v>0</v>
      </c>
      <c r="X910" s="123">
        <v>15</v>
      </c>
      <c r="Y910" s="273"/>
      <c r="Z910" s="98">
        <f t="shared" si="732"/>
        <v>15</v>
      </c>
      <c r="AA910" s="104"/>
      <c r="AB910" s="264">
        <v>11</v>
      </c>
      <c r="AC910" s="264">
        <v>43</v>
      </c>
      <c r="AD910" s="264">
        <v>53</v>
      </c>
      <c r="AE910" s="264">
        <v>9</v>
      </c>
      <c r="AF910" s="264">
        <v>-7</v>
      </c>
      <c r="AG910" s="264">
        <v>6</v>
      </c>
    </row>
    <row r="911" spans="2:33" s="461" customFormat="1" ht="15" customHeight="1" x14ac:dyDescent="0.3">
      <c r="B911" s="199">
        <v>44733</v>
      </c>
      <c r="C911" s="99"/>
      <c r="D911" s="99"/>
      <c r="E911" s="99"/>
      <c r="F911" s="99"/>
      <c r="G911" s="99"/>
      <c r="H911" s="127">
        <v>425</v>
      </c>
      <c r="I911" s="69"/>
      <c r="J911" s="123">
        <v>1485</v>
      </c>
      <c r="K911" s="124">
        <v>1.0027008777852802</v>
      </c>
      <c r="L911" s="123">
        <v>125</v>
      </c>
      <c r="M911" s="124">
        <v>1.1363636363636365</v>
      </c>
      <c r="N911" s="125">
        <v>1610</v>
      </c>
      <c r="O911" s="99"/>
      <c r="P911" s="104"/>
      <c r="Q911" s="123">
        <v>901</v>
      </c>
      <c r="R911" s="84">
        <f t="shared" si="728"/>
        <v>1.4324324324324325</v>
      </c>
      <c r="S911" s="123">
        <v>107</v>
      </c>
      <c r="T911" s="84">
        <f t="shared" si="729"/>
        <v>1</v>
      </c>
      <c r="U911" s="79">
        <f t="shared" si="730"/>
        <v>1008</v>
      </c>
      <c r="V911" s="123">
        <v>11</v>
      </c>
      <c r="W911" s="84">
        <f t="shared" si="731"/>
        <v>11</v>
      </c>
      <c r="X911" s="123">
        <v>11</v>
      </c>
      <c r="Y911" s="273"/>
      <c r="Z911" s="98">
        <f t="shared" si="732"/>
        <v>22</v>
      </c>
      <c r="AA911" s="104"/>
      <c r="AB911" s="264">
        <v>12</v>
      </c>
      <c r="AC911" s="264">
        <v>43</v>
      </c>
      <c r="AD911" s="264">
        <v>42</v>
      </c>
      <c r="AE911" s="264">
        <v>11</v>
      </c>
      <c r="AF911" s="264">
        <v>-5</v>
      </c>
      <c r="AG911" s="264">
        <v>5</v>
      </c>
    </row>
    <row r="912" spans="2:33" s="461" customFormat="1" ht="15" customHeight="1" x14ac:dyDescent="0.3">
      <c r="B912" s="199">
        <v>44734</v>
      </c>
      <c r="C912" s="99"/>
      <c r="D912" s="99"/>
      <c r="E912" s="99"/>
      <c r="F912" s="99"/>
      <c r="G912" s="99"/>
      <c r="H912" s="127">
        <v>448</v>
      </c>
      <c r="I912" s="69"/>
      <c r="J912" s="123">
        <v>1373</v>
      </c>
      <c r="K912" s="124">
        <v>0.92770270270270272</v>
      </c>
      <c r="L912" s="123">
        <v>113</v>
      </c>
      <c r="M912" s="124">
        <v>0.89682539682539686</v>
      </c>
      <c r="N912" s="125">
        <v>1486</v>
      </c>
      <c r="O912" s="99"/>
      <c r="P912" s="104"/>
      <c r="Q912" s="123">
        <v>1194</v>
      </c>
      <c r="R912" s="84">
        <f t="shared" si="728"/>
        <v>1.8982511923688394</v>
      </c>
      <c r="S912" s="123">
        <v>60</v>
      </c>
      <c r="T912" s="84">
        <f t="shared" si="729"/>
        <v>0.56074766355140182</v>
      </c>
      <c r="U912" s="79">
        <f t="shared" si="730"/>
        <v>1254</v>
      </c>
      <c r="V912" s="123">
        <v>26</v>
      </c>
      <c r="W912" s="84">
        <f t="shared" si="731"/>
        <v>26</v>
      </c>
      <c r="X912" s="123">
        <v>4</v>
      </c>
      <c r="Y912" s="273"/>
      <c r="Z912" s="98">
        <f t="shared" si="732"/>
        <v>30</v>
      </c>
      <c r="AA912" s="104"/>
      <c r="AB912" s="264">
        <v>14</v>
      </c>
      <c r="AC912" s="264">
        <v>44</v>
      </c>
      <c r="AD912" s="264">
        <v>60</v>
      </c>
      <c r="AE912" s="264">
        <v>12</v>
      </c>
      <c r="AF912" s="264">
        <v>-6</v>
      </c>
      <c r="AG912" s="264">
        <v>5</v>
      </c>
    </row>
    <row r="913" spans="2:33" s="461" customFormat="1" ht="15" customHeight="1" x14ac:dyDescent="0.3">
      <c r="B913" s="199">
        <v>44735</v>
      </c>
      <c r="C913" s="99"/>
      <c r="D913" s="99"/>
      <c r="E913" s="99"/>
      <c r="F913" s="99"/>
      <c r="G913" s="99"/>
      <c r="H913" s="127">
        <v>425</v>
      </c>
      <c r="I913" s="69"/>
      <c r="J913" s="123">
        <v>1018</v>
      </c>
      <c r="K913" s="124">
        <v>0.68644639244774108</v>
      </c>
      <c r="L913" s="123">
        <v>2</v>
      </c>
      <c r="M913" s="124">
        <v>2.2222222222222223E-2</v>
      </c>
      <c r="N913" s="125">
        <v>1020</v>
      </c>
      <c r="O913" s="99"/>
      <c r="P913" s="104"/>
      <c r="Q913" s="123">
        <v>1082</v>
      </c>
      <c r="R913" s="84">
        <f t="shared" ref="R913:R919" si="733">Q913/Q$68</f>
        <v>1.7201907790143085</v>
      </c>
      <c r="S913" s="123">
        <v>94</v>
      </c>
      <c r="T913" s="84">
        <f t="shared" ref="T913:T919" si="734">S913/S$68</f>
        <v>0.87850467289719625</v>
      </c>
      <c r="U913" s="79">
        <f t="shared" ref="U913:U919" si="735">Q913+S913</f>
        <v>1176</v>
      </c>
      <c r="V913" s="123">
        <v>17</v>
      </c>
      <c r="W913" s="84">
        <f t="shared" ref="W913:W919" si="736">V913/$V$68</f>
        <v>17</v>
      </c>
      <c r="X913" s="123">
        <v>29</v>
      </c>
      <c r="Y913" s="273"/>
      <c r="Z913" s="98">
        <f t="shared" ref="Z913:Z919" si="737">V913+X913</f>
        <v>46</v>
      </c>
      <c r="AA913" s="104"/>
      <c r="AB913" s="264">
        <v>19</v>
      </c>
      <c r="AC913" s="264">
        <v>47</v>
      </c>
      <c r="AD913" s="264">
        <v>96</v>
      </c>
      <c r="AE913" s="264">
        <v>14</v>
      </c>
      <c r="AF913" s="264">
        <v>-7</v>
      </c>
      <c r="AG913" s="264">
        <v>2</v>
      </c>
    </row>
    <row r="914" spans="2:33" s="461" customFormat="1" ht="15" customHeight="1" x14ac:dyDescent="0.3">
      <c r="B914" s="199">
        <v>44736</v>
      </c>
      <c r="C914" s="99"/>
      <c r="D914" s="99"/>
      <c r="E914" s="99"/>
      <c r="F914" s="99"/>
      <c r="G914" s="99"/>
      <c r="H914" s="127">
        <v>452</v>
      </c>
      <c r="I914" s="69"/>
      <c r="J914" s="123">
        <v>1233</v>
      </c>
      <c r="K914" s="124">
        <v>0.82974427994616418</v>
      </c>
      <c r="L914" s="123">
        <v>97</v>
      </c>
      <c r="M914" s="124">
        <v>0.94174757281553401</v>
      </c>
      <c r="N914" s="125">
        <v>1330</v>
      </c>
      <c r="O914" s="99"/>
      <c r="P914" s="104"/>
      <c r="Q914" s="123">
        <v>959</v>
      </c>
      <c r="R914" s="84">
        <f t="shared" si="733"/>
        <v>1.5246422893481717</v>
      </c>
      <c r="S914" s="123">
        <v>44</v>
      </c>
      <c r="T914" s="84">
        <f t="shared" si="734"/>
        <v>0.41121495327102803</v>
      </c>
      <c r="U914" s="79">
        <f t="shared" si="735"/>
        <v>1003</v>
      </c>
      <c r="V914" s="123">
        <v>0</v>
      </c>
      <c r="W914" s="84">
        <f t="shared" si="736"/>
        <v>0</v>
      </c>
      <c r="X914" s="123">
        <v>17</v>
      </c>
      <c r="Y914" s="273"/>
      <c r="Z914" s="98">
        <f t="shared" si="737"/>
        <v>17</v>
      </c>
      <c r="AA914" s="104"/>
      <c r="AB914" s="264">
        <v>7</v>
      </c>
      <c r="AC914" s="264">
        <v>37</v>
      </c>
      <c r="AD914" s="264">
        <v>85</v>
      </c>
      <c r="AE914" s="264">
        <v>4</v>
      </c>
      <c r="AF914" s="264">
        <v>-21</v>
      </c>
      <c r="AG914" s="264">
        <v>8</v>
      </c>
    </row>
    <row r="915" spans="2:33" s="461" customFormat="1" ht="15" customHeight="1" x14ac:dyDescent="0.3">
      <c r="B915" s="199">
        <v>44737</v>
      </c>
      <c r="C915" s="99"/>
      <c r="D915" s="99"/>
      <c r="E915" s="99"/>
      <c r="F915" s="99"/>
      <c r="G915" s="99"/>
      <c r="H915" s="127">
        <v>445</v>
      </c>
      <c r="I915" s="69"/>
      <c r="J915" s="123">
        <v>921</v>
      </c>
      <c r="K915" s="124">
        <v>1.0279017857142858</v>
      </c>
      <c r="L915" s="123">
        <v>51</v>
      </c>
      <c r="M915" s="124">
        <v>0.86440677966101698</v>
      </c>
      <c r="N915" s="125">
        <v>972</v>
      </c>
      <c r="O915" s="99"/>
      <c r="P915" s="104"/>
      <c r="Q915" s="127">
        <v>0</v>
      </c>
      <c r="R915" s="88">
        <f t="shared" si="733"/>
        <v>0</v>
      </c>
      <c r="S915" s="127">
        <v>0</v>
      </c>
      <c r="T915" s="88">
        <f t="shared" si="734"/>
        <v>0</v>
      </c>
      <c r="U915" s="97">
        <f t="shared" si="735"/>
        <v>0</v>
      </c>
      <c r="V915" s="127">
        <v>0</v>
      </c>
      <c r="W915" s="88">
        <f t="shared" si="736"/>
        <v>0</v>
      </c>
      <c r="X915" s="127">
        <v>0</v>
      </c>
      <c r="Y915" s="128"/>
      <c r="Z915" s="98">
        <f t="shared" si="737"/>
        <v>0</v>
      </c>
      <c r="AA915" s="104"/>
      <c r="AB915" s="264">
        <v>8</v>
      </c>
      <c r="AC915" s="264">
        <v>28</v>
      </c>
      <c r="AD915" s="264">
        <v>84</v>
      </c>
      <c r="AE915" s="264">
        <v>25</v>
      </c>
      <c r="AF915" s="264">
        <v>11</v>
      </c>
      <c r="AG915" s="264">
        <v>0</v>
      </c>
    </row>
    <row r="916" spans="2:33" s="461" customFormat="1" ht="15" customHeight="1" x14ac:dyDescent="0.3">
      <c r="B916" s="199">
        <v>44738</v>
      </c>
      <c r="C916" s="99"/>
      <c r="D916" s="99"/>
      <c r="E916" s="99"/>
      <c r="F916" s="99"/>
      <c r="G916" s="99"/>
      <c r="H916" s="127">
        <v>459</v>
      </c>
      <c r="I916" s="69"/>
      <c r="J916" s="123">
        <v>895</v>
      </c>
      <c r="K916" s="124">
        <v>1.013590033975085</v>
      </c>
      <c r="L916" s="123">
        <v>41</v>
      </c>
      <c r="M916" s="124">
        <v>1.5769230769230769</v>
      </c>
      <c r="N916" s="125">
        <v>936</v>
      </c>
      <c r="O916" s="99"/>
      <c r="P916" s="104"/>
      <c r="Q916" s="127">
        <v>0</v>
      </c>
      <c r="R916" s="88">
        <f t="shared" si="733"/>
        <v>0</v>
      </c>
      <c r="S916" s="127">
        <v>0</v>
      </c>
      <c r="T916" s="88">
        <f t="shared" si="734"/>
        <v>0</v>
      </c>
      <c r="U916" s="97">
        <f t="shared" si="735"/>
        <v>0</v>
      </c>
      <c r="V916" s="127">
        <v>0</v>
      </c>
      <c r="W916" s="88">
        <f t="shared" si="736"/>
        <v>0</v>
      </c>
      <c r="X916" s="127">
        <v>0</v>
      </c>
      <c r="Y916" s="128"/>
      <c r="Z916" s="98">
        <f t="shared" si="737"/>
        <v>0</v>
      </c>
      <c r="AA916" s="104"/>
      <c r="AB916" s="264">
        <v>4</v>
      </c>
      <c r="AC916" s="264">
        <v>25</v>
      </c>
      <c r="AD916" s="264">
        <v>52</v>
      </c>
      <c r="AE916" s="264">
        <v>18</v>
      </c>
      <c r="AF916" s="264">
        <v>14</v>
      </c>
      <c r="AG916" s="264">
        <v>1</v>
      </c>
    </row>
    <row r="917" spans="2:33" s="461" customFormat="1" ht="15" customHeight="1" x14ac:dyDescent="0.3">
      <c r="B917" s="199">
        <v>44739</v>
      </c>
      <c r="C917" s="99"/>
      <c r="D917" s="99"/>
      <c r="E917" s="99"/>
      <c r="F917" s="99"/>
      <c r="G917" s="99"/>
      <c r="H917" s="127">
        <v>452</v>
      </c>
      <c r="I917" s="69"/>
      <c r="J917" s="123">
        <v>1494</v>
      </c>
      <c r="K917" s="124">
        <v>1.0108254397834913</v>
      </c>
      <c r="L917" s="123">
        <v>90</v>
      </c>
      <c r="M917" s="124">
        <v>1.0227272727272727</v>
      </c>
      <c r="N917" s="125">
        <v>1584</v>
      </c>
      <c r="O917" s="99"/>
      <c r="P917" s="104"/>
      <c r="Q917" s="123">
        <v>1414</v>
      </c>
      <c r="R917" s="84">
        <f t="shared" si="733"/>
        <v>2.248012718600954</v>
      </c>
      <c r="S917" s="123">
        <v>256</v>
      </c>
      <c r="T917" s="84">
        <f t="shared" si="734"/>
        <v>2.3925233644859811</v>
      </c>
      <c r="U917" s="79">
        <f t="shared" si="735"/>
        <v>1670</v>
      </c>
      <c r="V917" s="123">
        <v>24</v>
      </c>
      <c r="W917" s="84">
        <f t="shared" si="736"/>
        <v>24</v>
      </c>
      <c r="X917" s="123">
        <v>12</v>
      </c>
      <c r="Y917" s="273"/>
      <c r="Z917" s="98">
        <f t="shared" si="737"/>
        <v>36</v>
      </c>
      <c r="AA917" s="104"/>
      <c r="AB917" s="264">
        <v>13</v>
      </c>
      <c r="AC917" s="264">
        <v>42</v>
      </c>
      <c r="AD917" s="264">
        <v>58</v>
      </c>
      <c r="AE917" s="264">
        <v>10</v>
      </c>
      <c r="AF917" s="264">
        <v>-7</v>
      </c>
      <c r="AG917" s="264">
        <v>5</v>
      </c>
    </row>
    <row r="918" spans="2:33" s="461" customFormat="1" ht="15" customHeight="1" x14ac:dyDescent="0.3">
      <c r="B918" s="199">
        <v>44740</v>
      </c>
      <c r="C918" s="99"/>
      <c r="D918" s="99"/>
      <c r="E918" s="99"/>
      <c r="F918" s="99"/>
      <c r="G918" s="99"/>
      <c r="H918" s="127">
        <v>421</v>
      </c>
      <c r="I918" s="69"/>
      <c r="J918" s="123">
        <v>1486</v>
      </c>
      <c r="K918" s="124">
        <v>1.0033760972316004</v>
      </c>
      <c r="L918" s="123">
        <v>106</v>
      </c>
      <c r="M918" s="124">
        <v>0.96363636363636362</v>
      </c>
      <c r="N918" s="125">
        <v>1592</v>
      </c>
      <c r="O918" s="99"/>
      <c r="P918" s="104"/>
      <c r="Q918" s="123">
        <v>1278</v>
      </c>
      <c r="R918" s="84">
        <f t="shared" si="733"/>
        <v>2.0317965023847377</v>
      </c>
      <c r="S918" s="123">
        <v>190</v>
      </c>
      <c r="T918" s="84">
        <f t="shared" si="734"/>
        <v>1.7757009345794392</v>
      </c>
      <c r="U918" s="79">
        <f t="shared" si="735"/>
        <v>1468</v>
      </c>
      <c r="V918" s="123">
        <v>0</v>
      </c>
      <c r="W918" s="84">
        <f t="shared" si="736"/>
        <v>0</v>
      </c>
      <c r="X918" s="123">
        <v>8</v>
      </c>
      <c r="Y918" s="273"/>
      <c r="Z918" s="98">
        <f t="shared" si="737"/>
        <v>8</v>
      </c>
      <c r="AA918" s="104"/>
      <c r="AB918" s="264">
        <v>17</v>
      </c>
      <c r="AC918" s="264">
        <v>44</v>
      </c>
      <c r="AD918" s="264">
        <v>67</v>
      </c>
      <c r="AE918" s="264">
        <v>13</v>
      </c>
      <c r="AF918" s="264">
        <v>-7</v>
      </c>
      <c r="AG918" s="264">
        <v>4</v>
      </c>
    </row>
    <row r="919" spans="2:33" s="461" customFormat="1" ht="15" customHeight="1" x14ac:dyDescent="0.3">
      <c r="B919" s="199">
        <v>44741</v>
      </c>
      <c r="C919" s="99"/>
      <c r="D919" s="99"/>
      <c r="E919" s="99"/>
      <c r="F919" s="99"/>
      <c r="G919" s="99"/>
      <c r="H919" s="127">
        <v>441</v>
      </c>
      <c r="I919" s="69"/>
      <c r="J919" s="123">
        <v>1492</v>
      </c>
      <c r="K919" s="124">
        <v>1.008108108108108</v>
      </c>
      <c r="L919" s="123">
        <v>110</v>
      </c>
      <c r="M919" s="124">
        <v>0.87301587301587302</v>
      </c>
      <c r="N919" s="125">
        <v>1602</v>
      </c>
      <c r="O919" s="99"/>
      <c r="P919" s="104"/>
      <c r="Q919" s="123">
        <v>1766</v>
      </c>
      <c r="R919" s="84">
        <f t="shared" si="733"/>
        <v>2.807631160572337</v>
      </c>
      <c r="S919" s="123">
        <v>227</v>
      </c>
      <c r="T919" s="84">
        <f t="shared" si="734"/>
        <v>2.1214953271028039</v>
      </c>
      <c r="U919" s="79">
        <f t="shared" si="735"/>
        <v>1993</v>
      </c>
      <c r="V919" s="123">
        <v>17</v>
      </c>
      <c r="W919" s="84">
        <f t="shared" si="736"/>
        <v>17</v>
      </c>
      <c r="X919" s="123">
        <v>24</v>
      </c>
      <c r="Y919" s="273"/>
      <c r="Z919" s="98">
        <f t="shared" si="737"/>
        <v>41</v>
      </c>
      <c r="AA919" s="104"/>
      <c r="AB919" s="264">
        <v>18</v>
      </c>
      <c r="AC919" s="264">
        <v>45</v>
      </c>
      <c r="AD919" s="264">
        <v>69</v>
      </c>
      <c r="AE919" s="264">
        <v>13</v>
      </c>
      <c r="AF919" s="264">
        <v>-9</v>
      </c>
      <c r="AG919" s="264">
        <v>5</v>
      </c>
    </row>
    <row r="920" spans="2:33" s="461" customFormat="1" ht="15" customHeight="1" x14ac:dyDescent="0.3">
      <c r="B920" s="199">
        <v>44742</v>
      </c>
      <c r="C920" s="99"/>
      <c r="D920" s="99"/>
      <c r="E920" s="99"/>
      <c r="F920" s="99"/>
      <c r="G920" s="99"/>
      <c r="H920" s="127">
        <v>440</v>
      </c>
      <c r="I920" s="69"/>
      <c r="J920" s="123">
        <v>1493</v>
      </c>
      <c r="K920" s="124">
        <v>1.0067430883344572</v>
      </c>
      <c r="L920" s="123">
        <v>108</v>
      </c>
      <c r="M920" s="124">
        <v>1.2</v>
      </c>
      <c r="N920" s="125">
        <v>1601</v>
      </c>
      <c r="O920" s="99"/>
      <c r="P920" s="104"/>
      <c r="Q920" s="123">
        <v>1320</v>
      </c>
      <c r="R920" s="84">
        <f t="shared" ref="R920:R926" si="738">Q920/Q$68</f>
        <v>2.0985691573926868</v>
      </c>
      <c r="S920" s="123">
        <v>266</v>
      </c>
      <c r="T920" s="84">
        <f t="shared" ref="T920:T926" si="739">S920/S$68</f>
        <v>2.485981308411215</v>
      </c>
      <c r="U920" s="79">
        <f t="shared" ref="U920:U926" si="740">Q920+S920</f>
        <v>1586</v>
      </c>
      <c r="V920" s="123">
        <v>8</v>
      </c>
      <c r="W920" s="84">
        <f t="shared" ref="W920:W926" si="741">V920/$V$68</f>
        <v>8</v>
      </c>
      <c r="X920" s="123">
        <v>7</v>
      </c>
      <c r="Y920" s="273"/>
      <c r="Z920" s="98">
        <f t="shared" ref="Z920:Z926" si="742">V920+X920</f>
        <v>15</v>
      </c>
      <c r="AA920" s="104"/>
      <c r="AB920" s="264">
        <v>24</v>
      </c>
      <c r="AC920" s="264">
        <v>50</v>
      </c>
      <c r="AD920" s="264">
        <v>77</v>
      </c>
      <c r="AE920" s="264">
        <v>16</v>
      </c>
      <c r="AF920" s="264">
        <v>-7</v>
      </c>
      <c r="AG920" s="264">
        <v>3</v>
      </c>
    </row>
    <row r="921" spans="2:33" s="461" customFormat="1" ht="15" customHeight="1" x14ac:dyDescent="0.3">
      <c r="B921" s="199">
        <v>44743</v>
      </c>
      <c r="C921" s="99"/>
      <c r="D921" s="99"/>
      <c r="E921" s="99"/>
      <c r="F921" s="99"/>
      <c r="G921" s="99"/>
      <c r="H921" s="127">
        <v>440</v>
      </c>
      <c r="I921" s="69"/>
      <c r="J921" s="123">
        <v>1493</v>
      </c>
      <c r="K921" s="124">
        <v>1.0047106325706594</v>
      </c>
      <c r="L921" s="123">
        <v>107</v>
      </c>
      <c r="M921" s="124">
        <v>1.0388349514563107</v>
      </c>
      <c r="N921" s="125">
        <v>1600</v>
      </c>
      <c r="O921" s="99"/>
      <c r="P921" s="104"/>
      <c r="Q921" s="123">
        <v>1062</v>
      </c>
      <c r="R921" s="84">
        <f t="shared" si="738"/>
        <v>1.6883942766295708</v>
      </c>
      <c r="S921" s="123">
        <v>44</v>
      </c>
      <c r="T921" s="84">
        <f t="shared" si="739"/>
        <v>0.41121495327102803</v>
      </c>
      <c r="U921" s="79">
        <f t="shared" si="740"/>
        <v>1106</v>
      </c>
      <c r="V921" s="123">
        <v>24</v>
      </c>
      <c r="W921" s="84">
        <f t="shared" si="741"/>
        <v>24</v>
      </c>
      <c r="X921" s="123">
        <v>27</v>
      </c>
      <c r="Y921" s="273"/>
      <c r="Z921" s="98">
        <f t="shared" si="742"/>
        <v>51</v>
      </c>
      <c r="AA921" s="104"/>
      <c r="AB921" s="264">
        <v>15</v>
      </c>
      <c r="AC921" s="264">
        <v>44</v>
      </c>
      <c r="AD921" s="264">
        <v>87</v>
      </c>
      <c r="AE921" s="264">
        <v>13</v>
      </c>
      <c r="AF921" s="264">
        <v>-10</v>
      </c>
      <c r="AG921" s="264">
        <v>3</v>
      </c>
    </row>
    <row r="922" spans="2:33" s="461" customFormat="1" ht="15" customHeight="1" x14ac:dyDescent="0.3">
      <c r="B922" s="199">
        <v>44744</v>
      </c>
      <c r="C922" s="99"/>
      <c r="D922" s="99"/>
      <c r="E922" s="99"/>
      <c r="F922" s="99"/>
      <c r="G922" s="99"/>
      <c r="H922" s="127">
        <v>450</v>
      </c>
      <c r="I922" s="69"/>
      <c r="J922" s="123">
        <v>922</v>
      </c>
      <c r="K922" s="124">
        <v>1.0290178571428572</v>
      </c>
      <c r="L922" s="123">
        <v>48</v>
      </c>
      <c r="M922" s="124">
        <v>0.81355932203389836</v>
      </c>
      <c r="N922" s="125">
        <v>970</v>
      </c>
      <c r="O922" s="99"/>
      <c r="P922" s="104"/>
      <c r="Q922" s="127">
        <v>0</v>
      </c>
      <c r="R922" s="88">
        <f t="shared" si="738"/>
        <v>0</v>
      </c>
      <c r="S922" s="127">
        <v>0</v>
      </c>
      <c r="T922" s="88">
        <f t="shared" si="739"/>
        <v>0</v>
      </c>
      <c r="U922" s="97">
        <f t="shared" si="740"/>
        <v>0</v>
      </c>
      <c r="V922" s="127">
        <v>0</v>
      </c>
      <c r="W922" s="88">
        <f t="shared" si="741"/>
        <v>0</v>
      </c>
      <c r="X922" s="127">
        <v>0</v>
      </c>
      <c r="Y922" s="128"/>
      <c r="Z922" s="98">
        <f t="shared" si="742"/>
        <v>0</v>
      </c>
      <c r="AA922" s="104"/>
      <c r="AB922" s="264">
        <v>12</v>
      </c>
      <c r="AC922" s="264">
        <v>35</v>
      </c>
      <c r="AD922" s="264">
        <v>96</v>
      </c>
      <c r="AE922" s="264">
        <v>30</v>
      </c>
      <c r="AF922" s="264">
        <v>11</v>
      </c>
      <c r="AG922" s="264">
        <v>-3</v>
      </c>
    </row>
    <row r="923" spans="2:33" s="461" customFormat="1" ht="15" customHeight="1" x14ac:dyDescent="0.3">
      <c r="B923" s="199">
        <v>44745</v>
      </c>
      <c r="C923" s="99"/>
      <c r="D923" s="99"/>
      <c r="E923" s="99"/>
      <c r="F923" s="99"/>
      <c r="G923" s="99"/>
      <c r="H923" s="127">
        <v>466</v>
      </c>
      <c r="I923" s="69"/>
      <c r="J923" s="123">
        <v>897</v>
      </c>
      <c r="K923" s="124">
        <v>1.0158550396375992</v>
      </c>
      <c r="L923" s="123">
        <v>34</v>
      </c>
      <c r="M923" s="124">
        <v>1.3076923076923077</v>
      </c>
      <c r="N923" s="125">
        <v>931</v>
      </c>
      <c r="O923" s="99"/>
      <c r="P923" s="104"/>
      <c r="Q923" s="127">
        <v>0</v>
      </c>
      <c r="R923" s="88">
        <f t="shared" si="738"/>
        <v>0</v>
      </c>
      <c r="S923" s="127">
        <v>0</v>
      </c>
      <c r="T923" s="88">
        <f t="shared" si="739"/>
        <v>0</v>
      </c>
      <c r="U923" s="97">
        <f t="shared" si="740"/>
        <v>0</v>
      </c>
      <c r="V923" s="127">
        <v>0</v>
      </c>
      <c r="W923" s="88">
        <f t="shared" si="741"/>
        <v>0</v>
      </c>
      <c r="X923" s="127">
        <v>0</v>
      </c>
      <c r="Y923" s="128"/>
      <c r="Z923" s="98">
        <f t="shared" si="742"/>
        <v>0</v>
      </c>
      <c r="AA923" s="104"/>
      <c r="AB923" s="264">
        <v>9</v>
      </c>
      <c r="AC923" s="264">
        <v>31</v>
      </c>
      <c r="AD923" s="264">
        <v>58</v>
      </c>
      <c r="AE923" s="264">
        <v>27</v>
      </c>
      <c r="AF923" s="264">
        <v>14</v>
      </c>
      <c r="AG923" s="264">
        <v>-1</v>
      </c>
    </row>
    <row r="924" spans="2:33" s="461" customFormat="1" ht="15" customHeight="1" x14ac:dyDescent="0.3">
      <c r="B924" s="199">
        <v>44746</v>
      </c>
      <c r="C924" s="99"/>
      <c r="D924" s="99"/>
      <c r="E924" s="99"/>
      <c r="F924" s="99"/>
      <c r="G924" s="99"/>
      <c r="H924" s="127">
        <v>455</v>
      </c>
      <c r="I924" s="69"/>
      <c r="J924" s="123">
        <v>1492</v>
      </c>
      <c r="K924" s="124">
        <v>1.0094722598105548</v>
      </c>
      <c r="L924" s="123">
        <v>94</v>
      </c>
      <c r="M924" s="124">
        <v>1.0681818181818181</v>
      </c>
      <c r="N924" s="125">
        <v>1586</v>
      </c>
      <c r="O924" s="99"/>
      <c r="P924" s="104"/>
      <c r="Q924" s="123">
        <v>424</v>
      </c>
      <c r="R924" s="84">
        <f t="shared" si="738"/>
        <v>0.67408585055643877</v>
      </c>
      <c r="S924" s="123">
        <v>32</v>
      </c>
      <c r="T924" s="84">
        <f t="shared" si="739"/>
        <v>0.29906542056074764</v>
      </c>
      <c r="U924" s="79">
        <f t="shared" si="740"/>
        <v>456</v>
      </c>
      <c r="V924" s="123">
        <v>8</v>
      </c>
      <c r="W924" s="84">
        <f t="shared" si="741"/>
        <v>8</v>
      </c>
      <c r="X924" s="123">
        <v>8</v>
      </c>
      <c r="Y924" s="273"/>
      <c r="Z924" s="98">
        <f t="shared" si="742"/>
        <v>16</v>
      </c>
      <c r="AA924" s="104"/>
      <c r="AB924" s="264">
        <v>17</v>
      </c>
      <c r="AC924" s="264">
        <v>48</v>
      </c>
      <c r="AD924" s="264">
        <v>77</v>
      </c>
      <c r="AE924" s="264">
        <v>12</v>
      </c>
      <c r="AF924" s="264">
        <v>-11</v>
      </c>
      <c r="AG924" s="264">
        <v>5</v>
      </c>
    </row>
    <row r="925" spans="2:33" s="461" customFormat="1" ht="15" customHeight="1" x14ac:dyDescent="0.3">
      <c r="B925" s="199">
        <v>44747</v>
      </c>
      <c r="C925" s="99"/>
      <c r="D925" s="99"/>
      <c r="E925" s="99"/>
      <c r="F925" s="99"/>
      <c r="G925" s="99"/>
      <c r="H925" s="127">
        <v>434</v>
      </c>
      <c r="I925" s="69"/>
      <c r="J925" s="123">
        <v>1495</v>
      </c>
      <c r="K925" s="124">
        <v>1.0094530722484807</v>
      </c>
      <c r="L925" s="123">
        <v>115</v>
      </c>
      <c r="M925" s="124">
        <v>1.0454545454545454</v>
      </c>
      <c r="N925" s="125">
        <v>1610</v>
      </c>
      <c r="O925" s="99"/>
      <c r="P925" s="104"/>
      <c r="Q925" s="123">
        <v>371</v>
      </c>
      <c r="R925" s="84">
        <f t="shared" si="738"/>
        <v>0.58982511923688397</v>
      </c>
      <c r="S925" s="123">
        <v>42</v>
      </c>
      <c r="T925" s="84">
        <f t="shared" si="739"/>
        <v>0.3925233644859813</v>
      </c>
      <c r="U925" s="79">
        <f t="shared" si="740"/>
        <v>413</v>
      </c>
      <c r="V925" s="123">
        <v>0</v>
      </c>
      <c r="W925" s="84">
        <f t="shared" si="741"/>
        <v>0</v>
      </c>
      <c r="X925" s="123">
        <v>8</v>
      </c>
      <c r="Y925" s="273"/>
      <c r="Z925" s="98">
        <f t="shared" si="742"/>
        <v>8</v>
      </c>
      <c r="AA925" s="104"/>
      <c r="AB925" s="264">
        <v>19</v>
      </c>
      <c r="AC925" s="264">
        <v>48</v>
      </c>
      <c r="AD925" s="264">
        <v>80</v>
      </c>
      <c r="AE925" s="264">
        <v>15</v>
      </c>
      <c r="AF925" s="264">
        <v>-9</v>
      </c>
      <c r="AG925" s="264">
        <v>4</v>
      </c>
    </row>
    <row r="926" spans="2:33" s="461" customFormat="1" ht="15" customHeight="1" x14ac:dyDescent="0.3">
      <c r="B926" s="199">
        <v>44748</v>
      </c>
      <c r="C926" s="99"/>
      <c r="D926" s="99"/>
      <c r="E926" s="99"/>
      <c r="F926" s="99"/>
      <c r="G926" s="99"/>
      <c r="H926" s="127">
        <v>448</v>
      </c>
      <c r="I926" s="69"/>
      <c r="J926" s="123">
        <v>1493</v>
      </c>
      <c r="K926" s="124">
        <v>1.0087837837837839</v>
      </c>
      <c r="L926" s="123">
        <v>113</v>
      </c>
      <c r="M926" s="124">
        <v>0.89682539682539686</v>
      </c>
      <c r="N926" s="125">
        <v>1606</v>
      </c>
      <c r="O926" s="99"/>
      <c r="P926" s="104"/>
      <c r="Q926" s="123">
        <v>603</v>
      </c>
      <c r="R926" s="84">
        <f t="shared" si="738"/>
        <v>0.95866454689984104</v>
      </c>
      <c r="S926" s="123">
        <v>65</v>
      </c>
      <c r="T926" s="84">
        <f t="shared" si="739"/>
        <v>0.60747663551401865</v>
      </c>
      <c r="U926" s="79">
        <f t="shared" si="740"/>
        <v>668</v>
      </c>
      <c r="V926" s="123">
        <v>18</v>
      </c>
      <c r="W926" s="84">
        <f t="shared" si="741"/>
        <v>18</v>
      </c>
      <c r="X926" s="123">
        <v>14</v>
      </c>
      <c r="Y926" s="273"/>
      <c r="Z926" s="98">
        <f t="shared" si="742"/>
        <v>32</v>
      </c>
      <c r="AA926" s="104"/>
      <c r="AB926" s="264">
        <v>21</v>
      </c>
      <c r="AC926" s="264">
        <v>48</v>
      </c>
      <c r="AD926" s="264">
        <v>104</v>
      </c>
      <c r="AE926" s="264">
        <v>18</v>
      </c>
      <c r="AF926" s="264">
        <v>-9</v>
      </c>
      <c r="AG926" s="264">
        <v>3</v>
      </c>
    </row>
    <row r="927" spans="2:33" s="461" customFormat="1" ht="15" customHeight="1" x14ac:dyDescent="0.3">
      <c r="B927" s="199">
        <v>44749</v>
      </c>
      <c r="C927" s="99"/>
      <c r="D927" s="99"/>
      <c r="E927" s="99"/>
      <c r="F927" s="99"/>
      <c r="G927" s="99"/>
      <c r="H927" s="127">
        <v>436</v>
      </c>
      <c r="I927" s="69"/>
      <c r="J927" s="123">
        <v>1510</v>
      </c>
      <c r="K927" s="124">
        <v>1.0182063385030344</v>
      </c>
      <c r="L927" s="123">
        <v>99</v>
      </c>
      <c r="M927" s="124">
        <v>1.1000000000000001</v>
      </c>
      <c r="N927" s="125">
        <v>1609</v>
      </c>
      <c r="O927" s="99"/>
      <c r="P927" s="104"/>
      <c r="Q927" s="123">
        <v>347</v>
      </c>
      <c r="R927" s="84">
        <f t="shared" ref="R927:R932" si="743">Q927/Q$68</f>
        <v>0.55166931637519878</v>
      </c>
      <c r="S927" s="123">
        <v>65</v>
      </c>
      <c r="T927" s="84">
        <f t="shared" ref="T927:T932" si="744">S927/S$68</f>
        <v>0.60747663551401865</v>
      </c>
      <c r="U927" s="79">
        <f t="shared" ref="U927:U932" si="745">Q927+S927</f>
        <v>412</v>
      </c>
      <c r="V927" s="123">
        <v>3</v>
      </c>
      <c r="W927" s="84">
        <f t="shared" ref="W927:W932" si="746">V927/$V$68</f>
        <v>3</v>
      </c>
      <c r="X927" s="123">
        <v>20</v>
      </c>
      <c r="Y927" s="273"/>
      <c r="Z927" s="98">
        <f t="shared" ref="Z927:Z932" si="747">V927+X927</f>
        <v>23</v>
      </c>
      <c r="AA927" s="104"/>
      <c r="AB927" s="264">
        <v>24</v>
      </c>
      <c r="AC927" s="264">
        <v>47</v>
      </c>
      <c r="AD927" s="264">
        <v>122</v>
      </c>
      <c r="AE927" s="264">
        <v>16</v>
      </c>
      <c r="AF927" s="264">
        <v>-10</v>
      </c>
      <c r="AG927" s="264">
        <v>3</v>
      </c>
    </row>
    <row r="928" spans="2:33" s="461" customFormat="1" ht="15" customHeight="1" x14ac:dyDescent="0.3">
      <c r="B928" s="199">
        <v>44750</v>
      </c>
      <c r="C928" s="99"/>
      <c r="D928" s="99"/>
      <c r="E928" s="99"/>
      <c r="F928" s="99"/>
      <c r="G928" s="99"/>
      <c r="H928" s="127">
        <v>465</v>
      </c>
      <c r="I928" s="69"/>
      <c r="J928" s="123">
        <v>1488</v>
      </c>
      <c r="K928" s="124">
        <v>1.0013458950201883</v>
      </c>
      <c r="L928" s="123">
        <v>99</v>
      </c>
      <c r="M928" s="124">
        <v>0.96116504854368934</v>
      </c>
      <c r="N928" s="125">
        <v>1587</v>
      </c>
      <c r="O928" s="99"/>
      <c r="P928" s="104"/>
      <c r="Q928" s="123">
        <v>413</v>
      </c>
      <c r="R928" s="84">
        <f t="shared" si="743"/>
        <v>0.65659777424483312</v>
      </c>
      <c r="S928" s="123">
        <v>52</v>
      </c>
      <c r="T928" s="84">
        <f t="shared" si="744"/>
        <v>0.48598130841121495</v>
      </c>
      <c r="U928" s="79">
        <f t="shared" si="745"/>
        <v>465</v>
      </c>
      <c r="V928" s="123">
        <v>25</v>
      </c>
      <c r="W928" s="84">
        <f t="shared" si="746"/>
        <v>25</v>
      </c>
      <c r="X928" s="123">
        <v>5</v>
      </c>
      <c r="Y928" s="273"/>
      <c r="Z928" s="98">
        <f t="shared" si="747"/>
        <v>30</v>
      </c>
      <c r="AA928" s="104"/>
      <c r="AB928" s="264">
        <v>16</v>
      </c>
      <c r="AC928" s="264">
        <v>48</v>
      </c>
      <c r="AD928" s="264">
        <v>119</v>
      </c>
      <c r="AE928" s="264">
        <v>15</v>
      </c>
      <c r="AF928" s="264">
        <v>-11</v>
      </c>
      <c r="AG928" s="264">
        <v>2</v>
      </c>
    </row>
    <row r="929" spans="2:33" s="461" customFormat="1" ht="15" customHeight="1" x14ac:dyDescent="0.3">
      <c r="B929" s="199">
        <v>44751</v>
      </c>
      <c r="C929" s="99"/>
      <c r="D929" s="99"/>
      <c r="E929" s="99"/>
      <c r="F929" s="99"/>
      <c r="G929" s="99"/>
      <c r="H929" s="127">
        <v>446</v>
      </c>
      <c r="I929" s="69"/>
      <c r="J929" s="123">
        <v>938</v>
      </c>
      <c r="K929" s="124">
        <v>1.046875</v>
      </c>
      <c r="L929" s="123">
        <v>49</v>
      </c>
      <c r="M929" s="124">
        <v>0.83050847457627119</v>
      </c>
      <c r="N929" s="125">
        <v>987</v>
      </c>
      <c r="O929" s="99"/>
      <c r="P929" s="104"/>
      <c r="Q929" s="127">
        <v>0</v>
      </c>
      <c r="R929" s="88">
        <f t="shared" si="743"/>
        <v>0</v>
      </c>
      <c r="S929" s="127">
        <v>0</v>
      </c>
      <c r="T929" s="88">
        <f t="shared" si="744"/>
        <v>0</v>
      </c>
      <c r="U929" s="97">
        <f t="shared" si="745"/>
        <v>0</v>
      </c>
      <c r="V929" s="127">
        <v>0</v>
      </c>
      <c r="W929" s="88">
        <f t="shared" si="746"/>
        <v>0</v>
      </c>
      <c r="X929" s="127">
        <v>0</v>
      </c>
      <c r="Y929" s="128"/>
      <c r="Z929" s="98">
        <f t="shared" si="747"/>
        <v>0</v>
      </c>
      <c r="AA929" s="104"/>
      <c r="AB929" s="264">
        <v>10</v>
      </c>
      <c r="AC929" s="264">
        <v>36</v>
      </c>
      <c r="AD929" s="264">
        <v>117</v>
      </c>
      <c r="AE929" s="264">
        <v>31</v>
      </c>
      <c r="AF929" s="264">
        <v>8</v>
      </c>
      <c r="AG929" s="264">
        <v>-4</v>
      </c>
    </row>
    <row r="930" spans="2:33" s="461" customFormat="1" ht="15" customHeight="1" x14ac:dyDescent="0.3">
      <c r="B930" s="199">
        <v>44752</v>
      </c>
      <c r="C930" s="99"/>
      <c r="D930" s="99"/>
      <c r="E930" s="99"/>
      <c r="F930" s="99"/>
      <c r="G930" s="99"/>
      <c r="H930" s="127">
        <v>471</v>
      </c>
      <c r="I930" s="69"/>
      <c r="J930" s="123">
        <v>916</v>
      </c>
      <c r="K930" s="124">
        <v>1.0373725934314835</v>
      </c>
      <c r="L930" s="123">
        <v>29</v>
      </c>
      <c r="M930" s="124">
        <v>1.1153846153846154</v>
      </c>
      <c r="N930" s="125">
        <v>945</v>
      </c>
      <c r="O930" s="99"/>
      <c r="P930" s="104"/>
      <c r="Q930" s="127">
        <v>0</v>
      </c>
      <c r="R930" s="88">
        <f t="shared" si="743"/>
        <v>0</v>
      </c>
      <c r="S930" s="127">
        <v>0</v>
      </c>
      <c r="T930" s="88">
        <f t="shared" si="744"/>
        <v>0</v>
      </c>
      <c r="U930" s="97">
        <f t="shared" si="745"/>
        <v>0</v>
      </c>
      <c r="V930" s="127">
        <v>0</v>
      </c>
      <c r="W930" s="88">
        <f t="shared" si="746"/>
        <v>0</v>
      </c>
      <c r="X930" s="127">
        <v>0</v>
      </c>
      <c r="Y930" s="128"/>
      <c r="Z930" s="98">
        <f t="shared" si="747"/>
        <v>0</v>
      </c>
      <c r="AA930" s="104"/>
      <c r="AB930" s="264">
        <v>9</v>
      </c>
      <c r="AC930" s="264">
        <v>34</v>
      </c>
      <c r="AD930" s="264">
        <v>82</v>
      </c>
      <c r="AE930" s="264">
        <v>28</v>
      </c>
      <c r="AF930" s="264">
        <v>12</v>
      </c>
      <c r="AG930" s="264">
        <v>-3</v>
      </c>
    </row>
    <row r="931" spans="2:33" s="461" customFormat="1" ht="15" customHeight="1" x14ac:dyDescent="0.3">
      <c r="B931" s="199">
        <v>44753</v>
      </c>
      <c r="C931" s="99"/>
      <c r="D931" s="99"/>
      <c r="E931" s="99"/>
      <c r="F931" s="99"/>
      <c r="G931" s="99"/>
      <c r="H931" s="127">
        <v>454</v>
      </c>
      <c r="I931" s="69"/>
      <c r="J931" s="123">
        <v>1490</v>
      </c>
      <c r="K931" s="124">
        <v>1.0081190798376185</v>
      </c>
      <c r="L931" s="123">
        <v>85</v>
      </c>
      <c r="M931" s="124">
        <v>0.96590909090909094</v>
      </c>
      <c r="N931" s="125">
        <v>1575</v>
      </c>
      <c r="O931" s="99"/>
      <c r="P931" s="104"/>
      <c r="Q931" s="123">
        <v>457</v>
      </c>
      <c r="R931" s="84">
        <f t="shared" si="743"/>
        <v>0.72655007949125594</v>
      </c>
      <c r="S931" s="123">
        <v>65</v>
      </c>
      <c r="T931" s="84">
        <f t="shared" si="744"/>
        <v>0.60747663551401865</v>
      </c>
      <c r="U931" s="79">
        <f t="shared" si="745"/>
        <v>522</v>
      </c>
      <c r="V931" s="123">
        <v>0</v>
      </c>
      <c r="W931" s="84">
        <f t="shared" si="746"/>
        <v>0</v>
      </c>
      <c r="X931" s="123">
        <v>11</v>
      </c>
      <c r="Y931" s="273"/>
      <c r="Z931" s="98">
        <f t="shared" si="747"/>
        <v>11</v>
      </c>
      <c r="AA931" s="104"/>
      <c r="AB931" s="264">
        <v>21</v>
      </c>
      <c r="AC931" s="264">
        <v>54</v>
      </c>
      <c r="AD931" s="264">
        <v>93</v>
      </c>
      <c r="AE931" s="264">
        <v>13</v>
      </c>
      <c r="AF931" s="264">
        <v>-12</v>
      </c>
      <c r="AG931" s="264">
        <v>4</v>
      </c>
    </row>
    <row r="932" spans="2:33" s="461" customFormat="1" ht="15" customHeight="1" x14ac:dyDescent="0.3">
      <c r="B932" s="199">
        <v>44754</v>
      </c>
      <c r="C932" s="99"/>
      <c r="D932" s="99"/>
      <c r="E932" s="99"/>
      <c r="F932" s="99"/>
      <c r="G932" s="99"/>
      <c r="H932" s="127">
        <v>444</v>
      </c>
      <c r="I932" s="69"/>
      <c r="J932" s="123">
        <v>439</v>
      </c>
      <c r="K932" s="124">
        <v>0.29642133693450373</v>
      </c>
      <c r="L932" s="123">
        <v>39</v>
      </c>
      <c r="M932" s="124">
        <v>0.35454545454545455</v>
      </c>
      <c r="N932" s="125">
        <v>478</v>
      </c>
      <c r="O932" s="99"/>
      <c r="P932" s="104"/>
      <c r="Q932" s="123">
        <v>511</v>
      </c>
      <c r="R932" s="84">
        <f t="shared" si="743"/>
        <v>0.81240063593004774</v>
      </c>
      <c r="S932" s="123">
        <v>49</v>
      </c>
      <c r="T932" s="84">
        <f t="shared" si="744"/>
        <v>0.45794392523364486</v>
      </c>
      <c r="U932" s="79">
        <f t="shared" si="745"/>
        <v>560</v>
      </c>
      <c r="V932" s="123">
        <v>0</v>
      </c>
      <c r="W932" s="84">
        <f t="shared" si="746"/>
        <v>0</v>
      </c>
      <c r="X932" s="123">
        <v>15</v>
      </c>
      <c r="Y932" s="273"/>
      <c r="Z932" s="98">
        <f t="shared" si="747"/>
        <v>15</v>
      </c>
      <c r="AA932" s="104"/>
      <c r="AB932" s="264">
        <v>22</v>
      </c>
      <c r="AC932" s="264">
        <v>52</v>
      </c>
      <c r="AD932" s="264">
        <v>96</v>
      </c>
      <c r="AE932" s="264">
        <v>13</v>
      </c>
      <c r="AF932" s="264">
        <v>-11</v>
      </c>
      <c r="AG932" s="264">
        <v>4</v>
      </c>
    </row>
    <row r="933" spans="2:33" s="461" customFormat="1" ht="15" customHeight="1" x14ac:dyDescent="0.3">
      <c r="B933" s="199">
        <v>44755</v>
      </c>
      <c r="C933" s="99"/>
      <c r="D933" s="99"/>
      <c r="E933" s="99"/>
      <c r="F933" s="99"/>
      <c r="G933" s="99"/>
      <c r="H933" s="127">
        <v>444</v>
      </c>
      <c r="I933" s="69"/>
      <c r="J933" s="123">
        <v>1477</v>
      </c>
      <c r="K933" s="124">
        <v>0.99797297297297294</v>
      </c>
      <c r="L933" s="123">
        <v>107</v>
      </c>
      <c r="M933" s="124">
        <v>0.84920634920634919</v>
      </c>
      <c r="N933" s="125">
        <v>1584</v>
      </c>
      <c r="O933" s="99"/>
      <c r="P933" s="104"/>
      <c r="Q933" s="123">
        <v>468</v>
      </c>
      <c r="R933" s="84">
        <f t="shared" ref="R933" si="748">Q933/Q$68</f>
        <v>0.7440381558028617</v>
      </c>
      <c r="S933" s="123">
        <v>49</v>
      </c>
      <c r="T933" s="84">
        <f t="shared" ref="T933" si="749">S933/S$68</f>
        <v>0.45794392523364486</v>
      </c>
      <c r="U933" s="79">
        <f t="shared" ref="U933" si="750">Q933+S933</f>
        <v>517</v>
      </c>
      <c r="V933" s="123">
        <v>4</v>
      </c>
      <c r="W933" s="84">
        <f t="shared" ref="W933" si="751">V933/$V$68</f>
        <v>4</v>
      </c>
      <c r="X933" s="123">
        <v>9</v>
      </c>
      <c r="Y933" s="273"/>
      <c r="Z933" s="98">
        <f t="shared" ref="Z933" si="752">V933+X933</f>
        <v>13</v>
      </c>
      <c r="AA933" s="104"/>
      <c r="AB933" s="264">
        <v>22</v>
      </c>
      <c r="AC933" s="264">
        <v>49</v>
      </c>
      <c r="AD933" s="264">
        <v>106</v>
      </c>
      <c r="AE933" s="264">
        <v>16</v>
      </c>
      <c r="AF933" s="264">
        <v>-11</v>
      </c>
      <c r="AG933" s="264">
        <v>4</v>
      </c>
    </row>
    <row r="934" spans="2:33" s="461" customFormat="1" ht="15" customHeight="1" x14ac:dyDescent="0.3">
      <c r="B934" s="199">
        <v>44756</v>
      </c>
      <c r="C934" s="99"/>
      <c r="D934" s="99"/>
      <c r="E934" s="99"/>
      <c r="F934" s="99"/>
      <c r="G934" s="99"/>
      <c r="H934" s="127">
        <v>443</v>
      </c>
      <c r="I934" s="69"/>
      <c r="J934" s="123">
        <v>446</v>
      </c>
      <c r="K934" s="124">
        <v>0.3007417397167903</v>
      </c>
      <c r="L934" s="123">
        <v>30</v>
      </c>
      <c r="M934" s="124">
        <v>0.33333333333333331</v>
      </c>
      <c r="N934" s="125">
        <v>476</v>
      </c>
      <c r="O934" s="99"/>
      <c r="P934" s="104"/>
      <c r="Q934" s="123">
        <v>419</v>
      </c>
      <c r="R934" s="84">
        <f t="shared" ref="R934:R940" si="753">Q934/Q$68</f>
        <v>0.66613672496025433</v>
      </c>
      <c r="S934" s="123">
        <v>53</v>
      </c>
      <c r="T934" s="84">
        <f t="shared" ref="T934:T940" si="754">S934/S$68</f>
        <v>0.49532710280373832</v>
      </c>
      <c r="U934" s="79">
        <f t="shared" ref="U934:U940" si="755">Q934+S934</f>
        <v>472</v>
      </c>
      <c r="V934" s="123">
        <v>17</v>
      </c>
      <c r="W934" s="84">
        <f t="shared" ref="W934:W940" si="756">V934/$V$68</f>
        <v>17</v>
      </c>
      <c r="X934" s="123">
        <v>12</v>
      </c>
      <c r="Y934" s="273"/>
      <c r="Z934" s="98">
        <f t="shared" ref="Z934:Z940" si="757">V934+X934</f>
        <v>29</v>
      </c>
      <c r="AA934" s="104"/>
      <c r="AB934" s="264">
        <v>25</v>
      </c>
      <c r="AC934" s="264">
        <v>51</v>
      </c>
      <c r="AD934" s="264">
        <v>111</v>
      </c>
      <c r="AE934" s="264">
        <v>11</v>
      </c>
      <c r="AF934" s="264">
        <v>-11</v>
      </c>
      <c r="AG934" s="264">
        <v>4</v>
      </c>
    </row>
    <row r="935" spans="2:33" s="461" customFormat="1" ht="15" customHeight="1" x14ac:dyDescent="0.3">
      <c r="B935" s="199">
        <v>44757</v>
      </c>
      <c r="C935" s="99"/>
      <c r="D935" s="99"/>
      <c r="E935" s="99"/>
      <c r="F935" s="99"/>
      <c r="G935" s="99"/>
      <c r="H935" s="127">
        <v>461</v>
      </c>
      <c r="I935" s="69"/>
      <c r="J935" s="123">
        <v>1452</v>
      </c>
      <c r="K935" s="124">
        <v>0.97711978465679672</v>
      </c>
      <c r="L935" s="123">
        <v>98</v>
      </c>
      <c r="M935" s="124">
        <v>0.95145631067961167</v>
      </c>
      <c r="N935" s="125">
        <v>1550</v>
      </c>
      <c r="O935" s="99"/>
      <c r="P935" s="104"/>
      <c r="Q935" s="123">
        <v>498</v>
      </c>
      <c r="R935" s="84">
        <f t="shared" si="753"/>
        <v>0.79173290937996821</v>
      </c>
      <c r="S935" s="123">
        <v>111</v>
      </c>
      <c r="T935" s="84">
        <f t="shared" si="754"/>
        <v>1.0373831775700935</v>
      </c>
      <c r="U935" s="79">
        <f t="shared" si="755"/>
        <v>609</v>
      </c>
      <c r="V935" s="123">
        <v>17</v>
      </c>
      <c r="W935" s="84">
        <f t="shared" si="756"/>
        <v>17</v>
      </c>
      <c r="X935" s="123">
        <v>71</v>
      </c>
      <c r="Y935" s="273"/>
      <c r="Z935" s="98">
        <f t="shared" si="757"/>
        <v>88</v>
      </c>
      <c r="AA935" s="104"/>
      <c r="AB935" s="264">
        <v>13</v>
      </c>
      <c r="AC935" s="264">
        <v>40</v>
      </c>
      <c r="AD935" s="264">
        <v>103</v>
      </c>
      <c r="AE935" s="264">
        <v>12</v>
      </c>
      <c r="AF935" s="264">
        <v>-12</v>
      </c>
      <c r="AG935" s="264">
        <v>4</v>
      </c>
    </row>
    <row r="936" spans="2:33" s="461" customFormat="1" ht="15" customHeight="1" x14ac:dyDescent="0.3">
      <c r="B936" s="199">
        <v>44758</v>
      </c>
      <c r="C936" s="99"/>
      <c r="D936" s="99"/>
      <c r="E936" s="99"/>
      <c r="F936" s="99"/>
      <c r="G936" s="99"/>
      <c r="H936" s="127">
        <v>446</v>
      </c>
      <c r="I936" s="69"/>
      <c r="J936" s="123">
        <v>917</v>
      </c>
      <c r="K936" s="124">
        <v>1.0234375</v>
      </c>
      <c r="L936" s="123">
        <v>56</v>
      </c>
      <c r="M936" s="124">
        <v>0.94915254237288138</v>
      </c>
      <c r="N936" s="125">
        <v>973</v>
      </c>
      <c r="O936" s="99"/>
      <c r="P936" s="104"/>
      <c r="Q936" s="127">
        <v>0</v>
      </c>
      <c r="R936" s="88">
        <f t="shared" si="753"/>
        <v>0</v>
      </c>
      <c r="S936" s="127">
        <v>0</v>
      </c>
      <c r="T936" s="88">
        <f t="shared" si="754"/>
        <v>0</v>
      </c>
      <c r="U936" s="97">
        <f t="shared" si="755"/>
        <v>0</v>
      </c>
      <c r="V936" s="127">
        <v>0</v>
      </c>
      <c r="W936" s="88">
        <f t="shared" si="756"/>
        <v>0</v>
      </c>
      <c r="X936" s="127">
        <v>0</v>
      </c>
      <c r="Y936" s="273"/>
      <c r="Z936" s="98">
        <f t="shared" si="757"/>
        <v>0</v>
      </c>
      <c r="AA936" s="104"/>
      <c r="AB936" s="264">
        <v>13</v>
      </c>
      <c r="AC936" s="264">
        <v>37</v>
      </c>
      <c r="AD936" s="264">
        <v>104</v>
      </c>
      <c r="AE936" s="264">
        <v>32</v>
      </c>
      <c r="AF936" s="264">
        <v>9</v>
      </c>
      <c r="AG936" s="264">
        <v>-3</v>
      </c>
    </row>
    <row r="937" spans="2:33" s="461" customFormat="1" ht="15" customHeight="1" x14ac:dyDescent="0.3">
      <c r="B937" s="199">
        <v>44759</v>
      </c>
      <c r="C937" s="99"/>
      <c r="D937" s="99"/>
      <c r="E937" s="99"/>
      <c r="F937" s="99"/>
      <c r="G937" s="99"/>
      <c r="H937" s="127">
        <v>467</v>
      </c>
      <c r="I937" s="69"/>
      <c r="J937" s="123">
        <v>898</v>
      </c>
      <c r="K937" s="124">
        <v>1.0169875424688561</v>
      </c>
      <c r="L937" s="123">
        <v>34</v>
      </c>
      <c r="M937" s="124">
        <v>1.3076923076923077</v>
      </c>
      <c r="N937" s="125">
        <v>932</v>
      </c>
      <c r="O937" s="99"/>
      <c r="P937" s="104"/>
      <c r="Q937" s="127">
        <v>0</v>
      </c>
      <c r="R937" s="88">
        <f t="shared" si="753"/>
        <v>0</v>
      </c>
      <c r="S937" s="127">
        <v>0</v>
      </c>
      <c r="T937" s="88">
        <f t="shared" si="754"/>
        <v>0</v>
      </c>
      <c r="U937" s="97">
        <f t="shared" si="755"/>
        <v>0</v>
      </c>
      <c r="V937" s="127">
        <v>0</v>
      </c>
      <c r="W937" s="88">
        <f t="shared" si="756"/>
        <v>0</v>
      </c>
      <c r="X937" s="127">
        <v>0</v>
      </c>
      <c r="Y937" s="273"/>
      <c r="Z937" s="98">
        <f t="shared" si="757"/>
        <v>0</v>
      </c>
      <c r="AA937" s="104"/>
      <c r="AB937" s="264">
        <v>10</v>
      </c>
      <c r="AC937" s="264">
        <v>34</v>
      </c>
      <c r="AD937" s="264">
        <v>78</v>
      </c>
      <c r="AE937" s="264">
        <v>27</v>
      </c>
      <c r="AF937" s="264">
        <v>13</v>
      </c>
      <c r="AG937" s="264">
        <v>-2</v>
      </c>
    </row>
    <row r="938" spans="2:33" s="461" customFormat="1" ht="15" customHeight="1" x14ac:dyDescent="0.3">
      <c r="B938" s="199">
        <v>44760</v>
      </c>
      <c r="C938" s="99"/>
      <c r="D938" s="99"/>
      <c r="E938" s="99"/>
      <c r="F938" s="99"/>
      <c r="G938" s="99"/>
      <c r="H938" s="127">
        <v>468</v>
      </c>
      <c r="I938" s="69"/>
      <c r="J938" s="123">
        <v>1491</v>
      </c>
      <c r="K938" s="124">
        <v>1.0087956698240865</v>
      </c>
      <c r="L938" s="123">
        <v>88</v>
      </c>
      <c r="M938" s="124">
        <v>1</v>
      </c>
      <c r="N938" s="125">
        <v>1579</v>
      </c>
      <c r="O938" s="99"/>
      <c r="P938" s="104"/>
      <c r="Q938" s="123">
        <v>496</v>
      </c>
      <c r="R938" s="84">
        <f t="shared" si="753"/>
        <v>0.78855325914149443</v>
      </c>
      <c r="S938" s="123">
        <v>61</v>
      </c>
      <c r="T938" s="84">
        <f t="shared" si="754"/>
        <v>0.57009345794392519</v>
      </c>
      <c r="U938" s="79">
        <f t="shared" si="755"/>
        <v>557</v>
      </c>
      <c r="V938" s="123">
        <v>0</v>
      </c>
      <c r="W938" s="84">
        <f t="shared" si="756"/>
        <v>0</v>
      </c>
      <c r="X938" s="123">
        <v>0</v>
      </c>
      <c r="Y938" s="273"/>
      <c r="Z938" s="98">
        <f t="shared" si="757"/>
        <v>0</v>
      </c>
      <c r="AA938" s="104"/>
      <c r="AB938" s="264">
        <v>22</v>
      </c>
      <c r="AC938" s="264">
        <v>51</v>
      </c>
      <c r="AD938" s="264">
        <v>102</v>
      </c>
      <c r="AE938" s="264">
        <v>12</v>
      </c>
      <c r="AF938" s="264">
        <v>-14</v>
      </c>
      <c r="AG938" s="264">
        <v>10</v>
      </c>
    </row>
    <row r="939" spans="2:33" s="461" customFormat="1" ht="15" customHeight="1" x14ac:dyDescent="0.3">
      <c r="B939" s="199">
        <v>44761</v>
      </c>
      <c r="C939" s="99"/>
      <c r="D939" s="99"/>
      <c r="E939" s="99"/>
      <c r="F939" s="99"/>
      <c r="G939" s="99"/>
      <c r="H939" s="127">
        <v>449</v>
      </c>
      <c r="I939" s="69"/>
      <c r="J939" s="123">
        <v>1493</v>
      </c>
      <c r="K939" s="124">
        <v>1.0081026333558407</v>
      </c>
      <c r="L939" s="123">
        <v>109</v>
      </c>
      <c r="M939" s="124">
        <v>0.99090909090909096</v>
      </c>
      <c r="N939" s="125">
        <v>1602</v>
      </c>
      <c r="O939" s="99"/>
      <c r="P939" s="104"/>
      <c r="Q939" s="123">
        <v>760</v>
      </c>
      <c r="R939" s="84">
        <f t="shared" si="753"/>
        <v>1.2082670906200319</v>
      </c>
      <c r="S939" s="123">
        <v>94</v>
      </c>
      <c r="T939" s="84">
        <f t="shared" si="754"/>
        <v>0.87850467289719625</v>
      </c>
      <c r="U939" s="79">
        <f t="shared" si="755"/>
        <v>854</v>
      </c>
      <c r="V939" s="123">
        <v>1</v>
      </c>
      <c r="W939" s="84">
        <f t="shared" si="756"/>
        <v>1</v>
      </c>
      <c r="X939" s="123">
        <v>23</v>
      </c>
      <c r="Y939" s="273"/>
      <c r="Z939" s="98">
        <f t="shared" si="757"/>
        <v>24</v>
      </c>
      <c r="AA939" s="104"/>
      <c r="AB939" s="264">
        <v>25</v>
      </c>
      <c r="AC939" s="264">
        <v>53</v>
      </c>
      <c r="AD939" s="264">
        <v>99</v>
      </c>
      <c r="AE939" s="264">
        <v>15</v>
      </c>
      <c r="AF939" s="264">
        <v>-12</v>
      </c>
      <c r="AG939" s="264">
        <v>14</v>
      </c>
    </row>
    <row r="940" spans="2:33" s="461" customFormat="1" ht="15" customHeight="1" x14ac:dyDescent="0.3">
      <c r="B940" s="199">
        <v>44762</v>
      </c>
      <c r="C940" s="99"/>
      <c r="D940" s="99"/>
      <c r="E940" s="99"/>
      <c r="F940" s="99"/>
      <c r="G940" s="99"/>
      <c r="H940" s="127">
        <v>459</v>
      </c>
      <c r="I940" s="69"/>
      <c r="J940" s="123">
        <v>1494</v>
      </c>
      <c r="K940" s="124">
        <v>1.0094594594594595</v>
      </c>
      <c r="L940" s="123">
        <v>89</v>
      </c>
      <c r="M940" s="124">
        <v>0.70634920634920639</v>
      </c>
      <c r="N940" s="125">
        <v>1583</v>
      </c>
      <c r="O940" s="99"/>
      <c r="P940" s="104"/>
      <c r="Q940" s="123">
        <v>683</v>
      </c>
      <c r="R940" s="84">
        <f t="shared" si="753"/>
        <v>1.0858505564387917</v>
      </c>
      <c r="S940" s="123">
        <v>93</v>
      </c>
      <c r="T940" s="84">
        <f t="shared" si="754"/>
        <v>0.86915887850467288</v>
      </c>
      <c r="U940" s="79">
        <f t="shared" si="755"/>
        <v>776</v>
      </c>
      <c r="V940" s="123">
        <v>1</v>
      </c>
      <c r="W940" s="84">
        <f t="shared" si="756"/>
        <v>1</v>
      </c>
      <c r="X940" s="123">
        <v>5</v>
      </c>
      <c r="Y940" s="273"/>
      <c r="Z940" s="98">
        <f t="shared" si="757"/>
        <v>6</v>
      </c>
      <c r="AA940" s="104"/>
      <c r="AB940" s="264">
        <v>26</v>
      </c>
      <c r="AC940" s="264">
        <v>52</v>
      </c>
      <c r="AD940" s="264">
        <v>123</v>
      </c>
      <c r="AE940" s="264">
        <v>16</v>
      </c>
      <c r="AF940" s="264">
        <v>-11</v>
      </c>
      <c r="AG940" s="264">
        <v>4</v>
      </c>
    </row>
    <row r="941" spans="2:33" s="461" customFormat="1" ht="15" customHeight="1" x14ac:dyDescent="0.3">
      <c r="B941" s="199">
        <v>44763</v>
      </c>
      <c r="C941" s="99"/>
      <c r="D941" s="99"/>
      <c r="E941" s="99"/>
      <c r="F941" s="99"/>
      <c r="G941" s="99"/>
      <c r="H941" s="127">
        <v>442</v>
      </c>
      <c r="I941" s="69"/>
      <c r="J941" s="123">
        <v>1496</v>
      </c>
      <c r="K941" s="124">
        <v>1.0087660148347943</v>
      </c>
      <c r="L941" s="123">
        <v>107</v>
      </c>
      <c r="M941" s="124">
        <v>1.1888888888888889</v>
      </c>
      <c r="N941" s="125">
        <v>1603</v>
      </c>
      <c r="O941" s="99"/>
      <c r="P941" s="104"/>
      <c r="Q941" s="123">
        <v>603</v>
      </c>
      <c r="R941" s="84">
        <f t="shared" ref="R941:R947" si="758">Q941/Q$68</f>
        <v>0.95866454689984104</v>
      </c>
      <c r="S941" s="123">
        <v>70</v>
      </c>
      <c r="T941" s="84">
        <f t="shared" ref="T941:T947" si="759">S941/S$68</f>
        <v>0.65420560747663548</v>
      </c>
      <c r="U941" s="79">
        <f t="shared" ref="U941:U947" si="760">Q941+S941</f>
        <v>673</v>
      </c>
      <c r="V941" s="123">
        <v>21</v>
      </c>
      <c r="W941" s="84">
        <f t="shared" ref="W941:W947" si="761">V941/$V$68</f>
        <v>21</v>
      </c>
      <c r="X941" s="123">
        <v>3</v>
      </c>
      <c r="Y941" s="273"/>
      <c r="Z941" s="98">
        <f t="shared" ref="Z941:Z947" si="762">V941+X941</f>
        <v>24</v>
      </c>
      <c r="AA941" s="104"/>
      <c r="AB941" s="264">
        <v>28</v>
      </c>
      <c r="AC941" s="264">
        <v>53</v>
      </c>
      <c r="AD941" s="264">
        <v>126</v>
      </c>
      <c r="AE941" s="264">
        <v>14</v>
      </c>
      <c r="AF941" s="264">
        <v>-12</v>
      </c>
      <c r="AG941" s="264">
        <v>4</v>
      </c>
    </row>
    <row r="942" spans="2:33" s="461" customFormat="1" ht="15" customHeight="1" x14ac:dyDescent="0.3">
      <c r="B942" s="199">
        <v>44764</v>
      </c>
      <c r="C942" s="99"/>
      <c r="D942" s="99"/>
      <c r="E942" s="99"/>
      <c r="F942" s="99"/>
      <c r="G942" s="99"/>
      <c r="H942" s="127">
        <v>468</v>
      </c>
      <c r="I942" s="69"/>
      <c r="J942" s="123">
        <v>1489</v>
      </c>
      <c r="K942" s="124">
        <v>1.0020188425302827</v>
      </c>
      <c r="L942" s="123">
        <v>99</v>
      </c>
      <c r="M942" s="124">
        <v>0.96116504854368934</v>
      </c>
      <c r="N942" s="125">
        <v>1588</v>
      </c>
      <c r="O942" s="99"/>
      <c r="P942" s="104"/>
      <c r="Q942" s="123">
        <v>606</v>
      </c>
      <c r="R942" s="84">
        <f t="shared" si="758"/>
        <v>0.9634340222575517</v>
      </c>
      <c r="S942" s="123">
        <v>58</v>
      </c>
      <c r="T942" s="84">
        <f t="shared" si="759"/>
        <v>0.54205607476635509</v>
      </c>
      <c r="U942" s="79">
        <f t="shared" si="760"/>
        <v>664</v>
      </c>
      <c r="V942" s="123">
        <v>20</v>
      </c>
      <c r="W942" s="84">
        <f t="shared" si="761"/>
        <v>20</v>
      </c>
      <c r="X942" s="123">
        <v>6</v>
      </c>
      <c r="Y942" s="273"/>
      <c r="Z942" s="98">
        <f t="shared" si="762"/>
        <v>26</v>
      </c>
      <c r="AA942" s="104"/>
      <c r="AB942" s="264">
        <v>19</v>
      </c>
      <c r="AC942" s="264">
        <v>50</v>
      </c>
      <c r="AD942" s="264">
        <v>120</v>
      </c>
      <c r="AE942" s="264">
        <v>12</v>
      </c>
      <c r="AF942" s="264">
        <v>-11</v>
      </c>
      <c r="AG942" s="264">
        <v>3</v>
      </c>
    </row>
    <row r="943" spans="2:33" s="461" customFormat="1" ht="15" customHeight="1" x14ac:dyDescent="0.3">
      <c r="B943" s="199">
        <v>44765</v>
      </c>
      <c r="C943" s="99"/>
      <c r="D943" s="99"/>
      <c r="E943" s="99"/>
      <c r="F943" s="99"/>
      <c r="G943" s="99"/>
      <c r="H943" s="127">
        <v>467</v>
      </c>
      <c r="I943" s="69"/>
      <c r="J943" s="123">
        <v>920</v>
      </c>
      <c r="K943" s="124">
        <v>1.0267857142857142</v>
      </c>
      <c r="L943" s="123">
        <v>51</v>
      </c>
      <c r="M943" s="124">
        <v>0.86440677966101698</v>
      </c>
      <c r="N943" s="125">
        <v>971</v>
      </c>
      <c r="O943" s="99"/>
      <c r="P943" s="104"/>
      <c r="Q943" s="127">
        <v>0</v>
      </c>
      <c r="R943" s="88">
        <f t="shared" si="758"/>
        <v>0</v>
      </c>
      <c r="S943" s="127">
        <v>0</v>
      </c>
      <c r="T943" s="88">
        <f t="shared" si="759"/>
        <v>0</v>
      </c>
      <c r="U943" s="97">
        <f t="shared" si="760"/>
        <v>0</v>
      </c>
      <c r="V943" s="127">
        <v>0</v>
      </c>
      <c r="W943" s="88">
        <f t="shared" si="761"/>
        <v>0</v>
      </c>
      <c r="X943" s="127">
        <v>0</v>
      </c>
      <c r="Y943" s="128"/>
      <c r="Z943" s="98">
        <f t="shared" si="762"/>
        <v>0</v>
      </c>
      <c r="AA943" s="104"/>
      <c r="AB943" s="264">
        <v>14</v>
      </c>
      <c r="AC943" s="264">
        <v>39</v>
      </c>
      <c r="AD943" s="264">
        <v>119</v>
      </c>
      <c r="AE943" s="264">
        <v>27</v>
      </c>
      <c r="AF943" s="264">
        <v>10</v>
      </c>
      <c r="AG943" s="264">
        <v>-3</v>
      </c>
    </row>
    <row r="944" spans="2:33" s="461" customFormat="1" ht="15" customHeight="1" x14ac:dyDescent="0.3">
      <c r="B944" s="199">
        <v>44766</v>
      </c>
      <c r="C944" s="99"/>
      <c r="D944" s="99"/>
      <c r="E944" s="99"/>
      <c r="F944" s="99"/>
      <c r="G944" s="99"/>
      <c r="H944" s="127">
        <v>477</v>
      </c>
      <c r="I944" s="69"/>
      <c r="J944" s="123">
        <v>900</v>
      </c>
      <c r="K944" s="124">
        <v>1.0192525481313703</v>
      </c>
      <c r="L944" s="123">
        <v>37</v>
      </c>
      <c r="M944" s="124">
        <v>1.4230769230769231</v>
      </c>
      <c r="N944" s="125">
        <v>937</v>
      </c>
      <c r="O944" s="99"/>
      <c r="P944" s="104"/>
      <c r="Q944" s="127">
        <v>0</v>
      </c>
      <c r="R944" s="88">
        <f t="shared" si="758"/>
        <v>0</v>
      </c>
      <c r="S944" s="127">
        <v>0</v>
      </c>
      <c r="T944" s="88">
        <f t="shared" si="759"/>
        <v>0</v>
      </c>
      <c r="U944" s="97">
        <f t="shared" si="760"/>
        <v>0</v>
      </c>
      <c r="V944" s="127">
        <v>0</v>
      </c>
      <c r="W944" s="88">
        <f t="shared" si="761"/>
        <v>0</v>
      </c>
      <c r="X944" s="127">
        <v>0</v>
      </c>
      <c r="Y944" s="128"/>
      <c r="Z944" s="98">
        <f t="shared" si="762"/>
        <v>0</v>
      </c>
      <c r="AA944" s="104"/>
      <c r="AB944" s="264">
        <v>9</v>
      </c>
      <c r="AC944" s="264">
        <v>30</v>
      </c>
      <c r="AD944" s="264">
        <v>82</v>
      </c>
      <c r="AE944" s="264">
        <v>21</v>
      </c>
      <c r="AF944" s="264">
        <v>12</v>
      </c>
      <c r="AG944" s="264">
        <v>-1</v>
      </c>
    </row>
    <row r="945" spans="2:33" s="461" customFormat="1" ht="15" customHeight="1" x14ac:dyDescent="0.3">
      <c r="B945" s="199">
        <v>44767</v>
      </c>
      <c r="C945" s="99"/>
      <c r="D945" s="99"/>
      <c r="E945" s="99"/>
      <c r="F945" s="99"/>
      <c r="G945" s="99"/>
      <c r="H945" s="127">
        <v>460</v>
      </c>
      <c r="I945" s="69"/>
      <c r="J945" s="123">
        <v>1489</v>
      </c>
      <c r="K945" s="124">
        <v>1.0074424898511503</v>
      </c>
      <c r="L945" s="123">
        <v>82</v>
      </c>
      <c r="M945" s="124">
        <v>0.93181818181818177</v>
      </c>
      <c r="N945" s="125">
        <v>1571</v>
      </c>
      <c r="O945" s="99"/>
      <c r="P945" s="104"/>
      <c r="Q945" s="123">
        <v>787</v>
      </c>
      <c r="R945" s="84">
        <f t="shared" si="758"/>
        <v>1.2511923688394277</v>
      </c>
      <c r="S945" s="123">
        <v>138</v>
      </c>
      <c r="T945" s="84">
        <f t="shared" si="759"/>
        <v>1.2897196261682242</v>
      </c>
      <c r="U945" s="79">
        <f t="shared" si="760"/>
        <v>925</v>
      </c>
      <c r="V945" s="123">
        <v>0</v>
      </c>
      <c r="W945" s="84">
        <f t="shared" si="761"/>
        <v>0</v>
      </c>
      <c r="X945" s="123">
        <v>9</v>
      </c>
      <c r="Y945" s="273"/>
      <c r="Z945" s="98">
        <f t="shared" si="762"/>
        <v>9</v>
      </c>
      <c r="AA945" s="104"/>
      <c r="AB945" s="264">
        <v>26</v>
      </c>
      <c r="AC945" s="264">
        <v>57</v>
      </c>
      <c r="AD945" s="264">
        <v>126</v>
      </c>
      <c r="AE945" s="264">
        <v>11</v>
      </c>
      <c r="AF945" s="264">
        <v>-14</v>
      </c>
      <c r="AG945" s="264">
        <v>6</v>
      </c>
    </row>
    <row r="946" spans="2:33" s="461" customFormat="1" ht="15" customHeight="1" x14ac:dyDescent="0.3">
      <c r="B946" s="199">
        <v>44768</v>
      </c>
      <c r="C946" s="99"/>
      <c r="D946" s="99"/>
      <c r="E946" s="99"/>
      <c r="F946" s="99"/>
      <c r="G946" s="99"/>
      <c r="H946" s="127">
        <v>446</v>
      </c>
      <c r="I946" s="69"/>
      <c r="J946" s="123">
        <v>1490</v>
      </c>
      <c r="K946" s="124">
        <v>1.0060769750168805</v>
      </c>
      <c r="L946" s="123">
        <v>106</v>
      </c>
      <c r="M946" s="124">
        <v>0.96363636363636362</v>
      </c>
      <c r="N946" s="125">
        <v>1596</v>
      </c>
      <c r="O946" s="99"/>
      <c r="P946" s="104"/>
      <c r="Q946" s="123">
        <v>970</v>
      </c>
      <c r="R946" s="84">
        <f t="shared" si="758"/>
        <v>1.5421303656597773</v>
      </c>
      <c r="S946" s="123">
        <v>107</v>
      </c>
      <c r="T946" s="84">
        <f t="shared" si="759"/>
        <v>1</v>
      </c>
      <c r="U946" s="79">
        <f t="shared" si="760"/>
        <v>1077</v>
      </c>
      <c r="V946" s="123">
        <v>0</v>
      </c>
      <c r="W946" s="84">
        <f t="shared" si="761"/>
        <v>0</v>
      </c>
      <c r="X946" s="123">
        <v>10</v>
      </c>
      <c r="Y946" s="273"/>
      <c r="Z946" s="98">
        <f t="shared" si="762"/>
        <v>10</v>
      </c>
      <c r="AA946" s="104"/>
      <c r="AB946" s="264">
        <v>30</v>
      </c>
      <c r="AC946" s="264">
        <v>58</v>
      </c>
      <c r="AD946" s="264">
        <v>125</v>
      </c>
      <c r="AE946" s="264">
        <v>17</v>
      </c>
      <c r="AF946" s="264">
        <v>-13</v>
      </c>
      <c r="AG946" s="264">
        <v>5</v>
      </c>
    </row>
    <row r="947" spans="2:33" s="461" customFormat="1" ht="15" customHeight="1" x14ac:dyDescent="0.3">
      <c r="B947" s="199">
        <v>44769</v>
      </c>
      <c r="C947" s="99"/>
      <c r="D947" s="99"/>
      <c r="E947" s="99"/>
      <c r="F947" s="99"/>
      <c r="G947" s="99"/>
      <c r="H947" s="127">
        <v>444</v>
      </c>
      <c r="I947" s="69"/>
      <c r="J947" s="123">
        <v>1496</v>
      </c>
      <c r="K947" s="124">
        <v>1.0108108108108107</v>
      </c>
      <c r="L947" s="123">
        <v>96</v>
      </c>
      <c r="M947" s="124">
        <v>0.76190476190476186</v>
      </c>
      <c r="N947" s="125">
        <v>1592</v>
      </c>
      <c r="O947" s="99"/>
      <c r="P947" s="104"/>
      <c r="Q947" s="123">
        <v>1231</v>
      </c>
      <c r="R947" s="84">
        <f t="shared" si="758"/>
        <v>1.9570747217806042</v>
      </c>
      <c r="S947" s="123">
        <v>153</v>
      </c>
      <c r="T947" s="84">
        <f t="shared" si="759"/>
        <v>1.4299065420560748</v>
      </c>
      <c r="U947" s="79">
        <f t="shared" si="760"/>
        <v>1384</v>
      </c>
      <c r="V947" s="123">
        <v>0</v>
      </c>
      <c r="W947" s="84">
        <f t="shared" si="761"/>
        <v>0</v>
      </c>
      <c r="X947" s="123">
        <v>4</v>
      </c>
      <c r="Y947" s="273"/>
      <c r="Z947" s="98">
        <f t="shared" si="762"/>
        <v>4</v>
      </c>
      <c r="AA947" s="104"/>
      <c r="AB947" s="264">
        <v>32</v>
      </c>
      <c r="AC947" s="264">
        <v>58</v>
      </c>
      <c r="AD947" s="264">
        <v>139</v>
      </c>
      <c r="AE947" s="264">
        <v>19</v>
      </c>
      <c r="AF947" s="264">
        <v>-13</v>
      </c>
      <c r="AG947" s="264">
        <v>4</v>
      </c>
    </row>
    <row r="948" spans="2:33" s="461" customFormat="1" ht="15" customHeight="1" x14ac:dyDescent="0.3">
      <c r="B948" s="199">
        <v>44770</v>
      </c>
      <c r="C948" s="99"/>
      <c r="D948" s="99"/>
      <c r="E948" s="99"/>
      <c r="F948" s="99"/>
      <c r="G948" s="99"/>
      <c r="H948" s="127">
        <v>456</v>
      </c>
      <c r="I948" s="69"/>
      <c r="J948" s="123">
        <v>1490</v>
      </c>
      <c r="K948" s="124">
        <v>1.0047201618341199</v>
      </c>
      <c r="L948" s="123">
        <v>83</v>
      </c>
      <c r="M948" s="124">
        <v>0.92222222222222228</v>
      </c>
      <c r="N948" s="125">
        <v>1573</v>
      </c>
      <c r="O948" s="99"/>
      <c r="P948" s="104"/>
      <c r="Q948" s="123">
        <v>1573</v>
      </c>
      <c r="R948" s="84">
        <f t="shared" ref="R948:R954" si="763">Q948/Q$68</f>
        <v>2.5007949125596185</v>
      </c>
      <c r="S948" s="123">
        <v>215</v>
      </c>
      <c r="T948" s="84">
        <f t="shared" ref="T948:T954" si="764">S948/S$68</f>
        <v>2.0093457943925235</v>
      </c>
      <c r="U948" s="79">
        <f t="shared" ref="U948:U954" si="765">Q948+S948</f>
        <v>1788</v>
      </c>
      <c r="V948" s="123">
        <v>13</v>
      </c>
      <c r="W948" s="84">
        <f t="shared" ref="W948:W954" si="766">V948/$V$68</f>
        <v>13</v>
      </c>
      <c r="X948" s="123">
        <v>14</v>
      </c>
      <c r="Y948" s="273"/>
      <c r="Z948" s="98">
        <f t="shared" ref="Z948:Z954" si="767">V948+X948</f>
        <v>27</v>
      </c>
      <c r="AA948" s="104"/>
      <c r="AB948" s="264">
        <v>36</v>
      </c>
      <c r="AC948" s="264">
        <v>61</v>
      </c>
      <c r="AD948" s="264">
        <v>141</v>
      </c>
      <c r="AE948" s="264">
        <v>17</v>
      </c>
      <c r="AF948" s="264">
        <v>-14</v>
      </c>
      <c r="AG948" s="264">
        <v>4</v>
      </c>
    </row>
    <row r="949" spans="2:33" s="461" customFormat="1" ht="15" customHeight="1" x14ac:dyDescent="0.3">
      <c r="B949" s="199">
        <v>44771</v>
      </c>
      <c r="C949" s="99"/>
      <c r="D949" s="99"/>
      <c r="E949" s="99"/>
      <c r="F949" s="99"/>
      <c r="G949" s="99"/>
      <c r="H949" s="127">
        <v>461</v>
      </c>
      <c r="I949" s="69"/>
      <c r="J949" s="123">
        <v>1495</v>
      </c>
      <c r="K949" s="124">
        <v>1.006056527590848</v>
      </c>
      <c r="L949" s="123">
        <v>96</v>
      </c>
      <c r="M949" s="124">
        <v>0.93203883495145634</v>
      </c>
      <c r="N949" s="125">
        <v>1591</v>
      </c>
      <c r="O949" s="99"/>
      <c r="P949" s="104"/>
      <c r="Q949" s="123">
        <v>1210</v>
      </c>
      <c r="R949" s="84">
        <f t="shared" si="763"/>
        <v>1.9236883942766296</v>
      </c>
      <c r="S949" s="123">
        <v>256</v>
      </c>
      <c r="T949" s="84">
        <f t="shared" si="764"/>
        <v>2.3925233644859811</v>
      </c>
      <c r="U949" s="79">
        <f t="shared" si="765"/>
        <v>1466</v>
      </c>
      <c r="V949" s="123">
        <v>1</v>
      </c>
      <c r="W949" s="84">
        <f t="shared" si="766"/>
        <v>1</v>
      </c>
      <c r="X949" s="123">
        <v>6</v>
      </c>
      <c r="Y949" s="273"/>
      <c r="Z949" s="98">
        <f t="shared" si="767"/>
        <v>7</v>
      </c>
      <c r="AA949" s="104"/>
      <c r="AB949" s="264">
        <v>27</v>
      </c>
      <c r="AC949" s="264">
        <v>59</v>
      </c>
      <c r="AD949" s="264">
        <v>134</v>
      </c>
      <c r="AE949" s="264">
        <v>16</v>
      </c>
      <c r="AF949" s="264">
        <v>-13</v>
      </c>
      <c r="AG949" s="264">
        <v>3</v>
      </c>
    </row>
    <row r="950" spans="2:33" s="461" customFormat="1" ht="15" customHeight="1" x14ac:dyDescent="0.3">
      <c r="B950" s="199">
        <v>44772</v>
      </c>
      <c r="C950" s="99"/>
      <c r="D950" s="99"/>
      <c r="E950" s="99"/>
      <c r="F950" s="99"/>
      <c r="G950" s="99"/>
      <c r="H950" s="127">
        <v>468</v>
      </c>
      <c r="I950" s="69"/>
      <c r="J950" s="123">
        <v>922</v>
      </c>
      <c r="K950" s="124">
        <v>1.0290178571428572</v>
      </c>
      <c r="L950" s="123">
        <v>54</v>
      </c>
      <c r="M950" s="124">
        <v>0.9152542372881356</v>
      </c>
      <c r="N950" s="125">
        <v>976</v>
      </c>
      <c r="O950" s="99"/>
      <c r="P950" s="104"/>
      <c r="Q950" s="127">
        <v>0</v>
      </c>
      <c r="R950" s="88">
        <f t="shared" si="763"/>
        <v>0</v>
      </c>
      <c r="S950" s="127">
        <v>0</v>
      </c>
      <c r="T950" s="88">
        <f t="shared" si="764"/>
        <v>0</v>
      </c>
      <c r="U950" s="97">
        <f t="shared" si="765"/>
        <v>0</v>
      </c>
      <c r="V950" s="127">
        <v>0</v>
      </c>
      <c r="W950" s="88">
        <f t="shared" si="766"/>
        <v>0</v>
      </c>
      <c r="X950" s="127">
        <v>0</v>
      </c>
      <c r="Y950" s="128"/>
      <c r="Z950" s="98">
        <f t="shared" si="767"/>
        <v>0</v>
      </c>
      <c r="AA950" s="104"/>
      <c r="AB950" s="264">
        <v>20</v>
      </c>
      <c r="AC950" s="264">
        <v>46</v>
      </c>
      <c r="AD950" s="264">
        <v>127</v>
      </c>
      <c r="AE950" s="264">
        <v>35</v>
      </c>
      <c r="AF950" s="264">
        <v>10</v>
      </c>
      <c r="AG950" s="264">
        <v>-4</v>
      </c>
    </row>
    <row r="951" spans="2:33" s="461" customFormat="1" ht="15" customHeight="1" x14ac:dyDescent="0.3">
      <c r="B951" s="199">
        <v>44773</v>
      </c>
      <c r="C951" s="99"/>
      <c r="D951" s="99"/>
      <c r="E951" s="99"/>
      <c r="F951" s="99"/>
      <c r="G951" s="99"/>
      <c r="H951" s="127">
        <v>470</v>
      </c>
      <c r="I951" s="69"/>
      <c r="J951" s="123">
        <v>897</v>
      </c>
      <c r="K951" s="124">
        <v>1.0158550396375992</v>
      </c>
      <c r="L951" s="123">
        <v>38</v>
      </c>
      <c r="M951" s="124">
        <v>1.4615384615384615</v>
      </c>
      <c r="N951" s="125">
        <v>935</v>
      </c>
      <c r="O951" s="99"/>
      <c r="P951" s="104"/>
      <c r="Q951" s="127">
        <v>0</v>
      </c>
      <c r="R951" s="88">
        <f t="shared" si="763"/>
        <v>0</v>
      </c>
      <c r="S951" s="127">
        <v>0</v>
      </c>
      <c r="T951" s="88">
        <f t="shared" si="764"/>
        <v>0</v>
      </c>
      <c r="U951" s="97">
        <f t="shared" si="765"/>
        <v>0</v>
      </c>
      <c r="V951" s="127">
        <v>0</v>
      </c>
      <c r="W951" s="88">
        <f t="shared" si="766"/>
        <v>0</v>
      </c>
      <c r="X951" s="127">
        <v>0</v>
      </c>
      <c r="Y951" s="128"/>
      <c r="Z951" s="98">
        <f t="shared" si="767"/>
        <v>0</v>
      </c>
      <c r="AA951" s="104"/>
      <c r="AB951" s="264">
        <v>20</v>
      </c>
      <c r="AC951" s="264">
        <v>44</v>
      </c>
      <c r="AD951" s="264">
        <v>105</v>
      </c>
      <c r="AE951" s="264">
        <v>37</v>
      </c>
      <c r="AF951" s="264">
        <v>15</v>
      </c>
      <c r="AG951" s="264">
        <v>-4</v>
      </c>
    </row>
    <row r="952" spans="2:33" s="461" customFormat="1" ht="15" customHeight="1" x14ac:dyDescent="0.3">
      <c r="B952" s="199">
        <v>44774</v>
      </c>
      <c r="C952" s="99"/>
      <c r="D952" s="99"/>
      <c r="E952" s="99"/>
      <c r="F952" s="99"/>
      <c r="G952" s="99"/>
      <c r="H952" s="127">
        <v>462</v>
      </c>
      <c r="I952" s="69"/>
      <c r="J952" s="123">
        <v>1495</v>
      </c>
      <c r="K952" s="124">
        <v>1.0115020297699595</v>
      </c>
      <c r="L952" s="123">
        <v>64</v>
      </c>
      <c r="M952" s="124">
        <v>0.72727272727272729</v>
      </c>
      <c r="N952" s="125">
        <v>1559</v>
      </c>
      <c r="O952" s="99"/>
      <c r="P952" s="104"/>
      <c r="Q952" s="123">
        <v>302</v>
      </c>
      <c r="R952" s="84">
        <f t="shared" si="763"/>
        <v>0.48012718600953896</v>
      </c>
      <c r="S952" s="123">
        <v>30</v>
      </c>
      <c r="T952" s="84">
        <f t="shared" si="764"/>
        <v>0.28037383177570091</v>
      </c>
      <c r="U952" s="79">
        <f t="shared" si="765"/>
        <v>332</v>
      </c>
      <c r="V952" s="123">
        <v>1</v>
      </c>
      <c r="W952" s="84">
        <f t="shared" si="766"/>
        <v>1</v>
      </c>
      <c r="X952" s="123">
        <v>20</v>
      </c>
      <c r="Y952" s="273"/>
      <c r="Z952" s="98">
        <f t="shared" si="767"/>
        <v>21</v>
      </c>
      <c r="AA952" s="104"/>
      <c r="AB952" s="264">
        <v>37</v>
      </c>
      <c r="AC952" s="264">
        <v>70</v>
      </c>
      <c r="AD952" s="264">
        <v>153</v>
      </c>
      <c r="AE952" s="264">
        <v>17</v>
      </c>
      <c r="AF952" s="264">
        <v>-20</v>
      </c>
      <c r="AG952" s="264">
        <v>5</v>
      </c>
    </row>
    <row r="953" spans="2:33" s="461" customFormat="1" ht="15" customHeight="1" x14ac:dyDescent="0.3">
      <c r="B953" s="199">
        <v>44775</v>
      </c>
      <c r="C953" s="99"/>
      <c r="D953" s="99"/>
      <c r="E953" s="99"/>
      <c r="F953" s="99"/>
      <c r="G953" s="99"/>
      <c r="H953" s="127">
        <v>438</v>
      </c>
      <c r="I953" s="69"/>
      <c r="J953" s="123">
        <v>1493</v>
      </c>
      <c r="K953" s="124">
        <v>1.0081026333558407</v>
      </c>
      <c r="L953" s="123">
        <v>106</v>
      </c>
      <c r="M953" s="124">
        <v>0.96363636363636362</v>
      </c>
      <c r="N953" s="125">
        <v>1599</v>
      </c>
      <c r="O953" s="99"/>
      <c r="P953" s="104"/>
      <c r="Q953" s="123">
        <v>444</v>
      </c>
      <c r="R953" s="84">
        <f t="shared" si="763"/>
        <v>0.70588235294117652</v>
      </c>
      <c r="S953" s="123">
        <v>29</v>
      </c>
      <c r="T953" s="84">
        <f t="shared" si="764"/>
        <v>0.27102803738317754</v>
      </c>
      <c r="U953" s="79">
        <f t="shared" si="765"/>
        <v>473</v>
      </c>
      <c r="V953" s="123">
        <v>5</v>
      </c>
      <c r="W953" s="84">
        <f t="shared" si="766"/>
        <v>5</v>
      </c>
      <c r="X953" s="123">
        <v>13</v>
      </c>
      <c r="Y953" s="273"/>
      <c r="Z953" s="98">
        <f t="shared" si="767"/>
        <v>18</v>
      </c>
      <c r="AA953" s="104"/>
      <c r="AB953" s="264">
        <v>40</v>
      </c>
      <c r="AC953" s="264">
        <v>70</v>
      </c>
      <c r="AD953" s="264">
        <v>149</v>
      </c>
      <c r="AE953" s="264">
        <v>19</v>
      </c>
      <c r="AF953" s="264">
        <v>-19</v>
      </c>
      <c r="AG953" s="264">
        <v>5</v>
      </c>
    </row>
    <row r="954" spans="2:33" s="461" customFormat="1" ht="15" customHeight="1" x14ac:dyDescent="0.3">
      <c r="B954" s="199">
        <v>44776</v>
      </c>
      <c r="C954" s="99"/>
      <c r="D954" s="99"/>
      <c r="E954" s="99"/>
      <c r="F954" s="99"/>
      <c r="G954" s="99"/>
      <c r="H954" s="127">
        <v>453</v>
      </c>
      <c r="I954" s="69"/>
      <c r="J954" s="123">
        <v>1491</v>
      </c>
      <c r="K954" s="124">
        <v>1.0074324324324324</v>
      </c>
      <c r="L954" s="123">
        <v>95</v>
      </c>
      <c r="M954" s="124">
        <v>0.75396825396825395</v>
      </c>
      <c r="N954" s="125">
        <v>1586</v>
      </c>
      <c r="O954" s="99"/>
      <c r="P954" s="104"/>
      <c r="Q954" s="123">
        <v>321</v>
      </c>
      <c r="R954" s="84">
        <f t="shared" si="763"/>
        <v>0.51033386327503971</v>
      </c>
      <c r="S954" s="123">
        <v>34</v>
      </c>
      <c r="T954" s="84">
        <f t="shared" si="764"/>
        <v>0.31775700934579437</v>
      </c>
      <c r="U954" s="79">
        <f t="shared" si="765"/>
        <v>355</v>
      </c>
      <c r="V954" s="123">
        <v>18</v>
      </c>
      <c r="W954" s="84">
        <f t="shared" si="766"/>
        <v>18</v>
      </c>
      <c r="X954" s="123">
        <v>11</v>
      </c>
      <c r="Y954" s="273"/>
      <c r="Z954" s="98">
        <f t="shared" si="767"/>
        <v>29</v>
      </c>
      <c r="AA954" s="104"/>
      <c r="AB954" s="264">
        <v>41</v>
      </c>
      <c r="AC954" s="264">
        <v>69</v>
      </c>
      <c r="AD954" s="264">
        <v>168</v>
      </c>
      <c r="AE954" s="264">
        <v>21</v>
      </c>
      <c r="AF954" s="264">
        <v>-19</v>
      </c>
      <c r="AG954" s="264">
        <v>5</v>
      </c>
    </row>
    <row r="955" spans="2:33" s="535" customFormat="1" ht="15" customHeight="1" x14ac:dyDescent="0.3">
      <c r="B955" s="199">
        <v>44777</v>
      </c>
      <c r="C955" s="99"/>
      <c r="D955" s="99"/>
      <c r="E955" s="99"/>
      <c r="F955" s="99"/>
      <c r="G955" s="99"/>
      <c r="H955" s="127">
        <v>453</v>
      </c>
      <c r="I955" s="69"/>
      <c r="J955" s="123">
        <v>1496</v>
      </c>
      <c r="K955" s="124">
        <v>1.0087660148347943</v>
      </c>
      <c r="L955" s="123">
        <v>84</v>
      </c>
      <c r="M955" s="124">
        <v>0.93333333333333335</v>
      </c>
      <c r="N955" s="125">
        <v>1580</v>
      </c>
      <c r="O955" s="99"/>
      <c r="P955" s="104"/>
      <c r="Q955" s="123">
        <v>416</v>
      </c>
      <c r="R955" s="84">
        <f t="shared" ref="R955:R960" si="768">Q955/Q$68</f>
        <v>0.66136724960254367</v>
      </c>
      <c r="S955" s="123">
        <v>55</v>
      </c>
      <c r="T955" s="84">
        <f t="shared" ref="T955:T960" si="769">S955/S$68</f>
        <v>0.51401869158878499</v>
      </c>
      <c r="U955" s="79">
        <f t="shared" ref="U955:U961" si="770">Q955+S955</f>
        <v>471</v>
      </c>
      <c r="V955" s="123">
        <v>30</v>
      </c>
      <c r="W955" s="84">
        <f t="shared" ref="W955:W961" si="771">V955/$V$68</f>
        <v>30</v>
      </c>
      <c r="X955" s="123">
        <v>1</v>
      </c>
      <c r="Y955" s="273"/>
      <c r="Z955" s="98">
        <f t="shared" ref="Z955:Z961" si="772">V955+X955</f>
        <v>31</v>
      </c>
      <c r="AA955" s="104"/>
      <c r="AB955" s="264">
        <v>44</v>
      </c>
      <c r="AC955" s="264">
        <v>68</v>
      </c>
      <c r="AD955" s="264">
        <v>173</v>
      </c>
      <c r="AE955" s="264">
        <v>19</v>
      </c>
      <c r="AF955" s="264">
        <v>-20</v>
      </c>
      <c r="AG955" s="264">
        <v>5</v>
      </c>
    </row>
    <row r="956" spans="2:33" s="535" customFormat="1" ht="15" customHeight="1" x14ac:dyDescent="0.3">
      <c r="B956" s="199">
        <v>44778</v>
      </c>
      <c r="C956" s="99"/>
      <c r="D956" s="99"/>
      <c r="E956" s="99"/>
      <c r="F956" s="99"/>
      <c r="G956" s="99"/>
      <c r="H956" s="127">
        <v>464</v>
      </c>
      <c r="I956" s="69"/>
      <c r="J956" s="123">
        <v>1497</v>
      </c>
      <c r="K956" s="124">
        <v>1.0074024226110363</v>
      </c>
      <c r="L956" s="123">
        <v>91</v>
      </c>
      <c r="M956" s="124">
        <v>0.88349514563106801</v>
      </c>
      <c r="N956" s="125">
        <v>1588</v>
      </c>
      <c r="O956" s="99"/>
      <c r="P956" s="104"/>
      <c r="Q956" s="123">
        <v>472</v>
      </c>
      <c r="R956" s="84">
        <f t="shared" si="768"/>
        <v>0.75039745627980925</v>
      </c>
      <c r="S956" s="123">
        <v>42</v>
      </c>
      <c r="T956" s="84">
        <f t="shared" si="769"/>
        <v>0.3925233644859813</v>
      </c>
      <c r="U956" s="79">
        <f t="shared" si="770"/>
        <v>514</v>
      </c>
      <c r="V956" s="123">
        <v>16</v>
      </c>
      <c r="W956" s="84">
        <f t="shared" si="771"/>
        <v>16</v>
      </c>
      <c r="X956" s="123">
        <v>3</v>
      </c>
      <c r="Y956" s="273"/>
      <c r="Z956" s="98">
        <f t="shared" si="772"/>
        <v>19</v>
      </c>
      <c r="AA956" s="104"/>
      <c r="AB956" s="264">
        <v>30</v>
      </c>
      <c r="AC956" s="264">
        <v>61</v>
      </c>
      <c r="AD956" s="264">
        <v>151</v>
      </c>
      <c r="AE956" s="264">
        <v>15</v>
      </c>
      <c r="AF956" s="264">
        <v>-20</v>
      </c>
      <c r="AG956" s="264">
        <v>4</v>
      </c>
    </row>
    <row r="957" spans="2:33" s="535" customFormat="1" ht="15" customHeight="1" x14ac:dyDescent="0.3">
      <c r="B957" s="199">
        <v>44779</v>
      </c>
      <c r="C957" s="99"/>
      <c r="D957" s="99"/>
      <c r="E957" s="99"/>
      <c r="F957" s="99"/>
      <c r="G957" s="99"/>
      <c r="H957" s="127">
        <v>464</v>
      </c>
      <c r="I957" s="69"/>
      <c r="J957" s="123">
        <v>922</v>
      </c>
      <c r="K957" s="124">
        <v>1.0290178571428572</v>
      </c>
      <c r="L957" s="123">
        <v>38</v>
      </c>
      <c r="M957" s="124">
        <v>0.64406779661016944</v>
      </c>
      <c r="N957" s="125">
        <v>960</v>
      </c>
      <c r="O957" s="99"/>
      <c r="P957" s="104"/>
      <c r="Q957" s="127">
        <v>0</v>
      </c>
      <c r="R957" s="88">
        <f t="shared" si="768"/>
        <v>0</v>
      </c>
      <c r="S957" s="127">
        <v>0</v>
      </c>
      <c r="T957" s="88">
        <f t="shared" si="769"/>
        <v>0</v>
      </c>
      <c r="U957" s="97">
        <f t="shared" si="770"/>
        <v>0</v>
      </c>
      <c r="V957" s="127">
        <v>0</v>
      </c>
      <c r="W957" s="88">
        <f t="shared" si="771"/>
        <v>0</v>
      </c>
      <c r="X957" s="127">
        <v>0</v>
      </c>
      <c r="Y957" s="128"/>
      <c r="Z957" s="98">
        <f t="shared" si="772"/>
        <v>0</v>
      </c>
      <c r="AA957" s="104"/>
      <c r="AB957" s="264">
        <v>24</v>
      </c>
      <c r="AC957" s="264">
        <v>48</v>
      </c>
      <c r="AD957" s="264">
        <v>132</v>
      </c>
      <c r="AE957" s="264">
        <v>35</v>
      </c>
      <c r="AF957" s="264">
        <v>6</v>
      </c>
      <c r="AG957" s="264">
        <v>-2</v>
      </c>
    </row>
    <row r="958" spans="2:33" s="535" customFormat="1" ht="15" customHeight="1" x14ac:dyDescent="0.3">
      <c r="B958" s="199">
        <v>44780</v>
      </c>
      <c r="C958" s="99"/>
      <c r="D958" s="99"/>
      <c r="E958" s="99"/>
      <c r="F958" s="99"/>
      <c r="G958" s="99"/>
      <c r="H958" s="127">
        <v>476</v>
      </c>
      <c r="I958" s="69"/>
      <c r="J958" s="123">
        <v>901</v>
      </c>
      <c r="K958" s="124">
        <v>1.0203850509626273</v>
      </c>
      <c r="L958" s="123">
        <v>32</v>
      </c>
      <c r="M958" s="124">
        <v>1.2307692307692308</v>
      </c>
      <c r="N958" s="125">
        <v>933</v>
      </c>
      <c r="O958" s="99"/>
      <c r="P958" s="104"/>
      <c r="Q958" s="127">
        <v>0</v>
      </c>
      <c r="R958" s="88">
        <f t="shared" si="768"/>
        <v>0</v>
      </c>
      <c r="S958" s="127">
        <v>0</v>
      </c>
      <c r="T958" s="88">
        <f t="shared" si="769"/>
        <v>0</v>
      </c>
      <c r="U958" s="97">
        <f t="shared" si="770"/>
        <v>0</v>
      </c>
      <c r="V958" s="127">
        <v>0</v>
      </c>
      <c r="W958" s="88">
        <f t="shared" si="771"/>
        <v>0</v>
      </c>
      <c r="X958" s="127">
        <v>0</v>
      </c>
      <c r="Y958" s="128"/>
      <c r="Z958" s="98">
        <f t="shared" si="772"/>
        <v>0</v>
      </c>
      <c r="AA958" s="104"/>
      <c r="AB958" s="264">
        <v>25</v>
      </c>
      <c r="AC958" s="264">
        <v>45</v>
      </c>
      <c r="AD958" s="264">
        <v>106</v>
      </c>
      <c r="AE958" s="264">
        <v>35</v>
      </c>
      <c r="AF958" s="264">
        <v>14</v>
      </c>
      <c r="AG958" s="264">
        <v>-2</v>
      </c>
    </row>
    <row r="959" spans="2:33" s="535" customFormat="1" ht="15" customHeight="1" x14ac:dyDescent="0.3">
      <c r="B959" s="199">
        <v>44781</v>
      </c>
      <c r="C959" s="99"/>
      <c r="D959" s="99"/>
      <c r="E959" s="99"/>
      <c r="F959" s="99"/>
      <c r="G959" s="99"/>
      <c r="H959" s="127">
        <v>458</v>
      </c>
      <c r="I959" s="69"/>
      <c r="J959" s="123">
        <v>1487</v>
      </c>
      <c r="K959" s="124">
        <v>1.0060893098782138</v>
      </c>
      <c r="L959" s="123">
        <v>78</v>
      </c>
      <c r="M959" s="124">
        <v>0.88636363636363635</v>
      </c>
      <c r="N959" s="125">
        <v>1565</v>
      </c>
      <c r="O959" s="99"/>
      <c r="P959" s="104"/>
      <c r="Q959" s="123">
        <v>325</v>
      </c>
      <c r="R959" s="84">
        <f t="shared" si="768"/>
        <v>0.51669316375198726</v>
      </c>
      <c r="S959" s="123">
        <v>54</v>
      </c>
      <c r="T959" s="84">
        <f t="shared" si="769"/>
        <v>0.50467289719626163</v>
      </c>
      <c r="U959" s="79">
        <f t="shared" si="770"/>
        <v>379</v>
      </c>
      <c r="V959" s="123">
        <v>6</v>
      </c>
      <c r="W959" s="84">
        <f t="shared" si="771"/>
        <v>6</v>
      </c>
      <c r="X959" s="123">
        <v>11</v>
      </c>
      <c r="Y959" s="273"/>
      <c r="Z959" s="98">
        <f t="shared" si="772"/>
        <v>17</v>
      </c>
      <c r="AA959" s="104"/>
      <c r="AB959" s="264">
        <v>42</v>
      </c>
      <c r="AC959" s="264">
        <v>74</v>
      </c>
      <c r="AD959" s="264">
        <v>171</v>
      </c>
      <c r="AE959" s="264">
        <v>17</v>
      </c>
      <c r="AF959" s="264">
        <v>-24</v>
      </c>
      <c r="AG959" s="264">
        <v>6</v>
      </c>
    </row>
    <row r="960" spans="2:33" s="535" customFormat="1" ht="15" customHeight="1" x14ac:dyDescent="0.3">
      <c r="B960" s="199">
        <v>44782</v>
      </c>
      <c r="C960" s="99"/>
      <c r="D960" s="99"/>
      <c r="E960" s="99"/>
      <c r="F960" s="99"/>
      <c r="G960" s="99"/>
      <c r="H960" s="127">
        <v>442</v>
      </c>
      <c r="I960" s="69"/>
      <c r="J960" s="123">
        <v>1494</v>
      </c>
      <c r="K960" s="124">
        <v>1.0087778528021607</v>
      </c>
      <c r="L960" s="123">
        <v>100</v>
      </c>
      <c r="M960" s="124">
        <v>0.90909090909090906</v>
      </c>
      <c r="N960" s="125">
        <v>1594</v>
      </c>
      <c r="O960" s="99"/>
      <c r="P960" s="104"/>
      <c r="Q960" s="123">
        <v>475</v>
      </c>
      <c r="R960" s="84">
        <f t="shared" si="768"/>
        <v>0.75516693163751991</v>
      </c>
      <c r="S960" s="123">
        <v>54</v>
      </c>
      <c r="T960" s="84">
        <f t="shared" si="769"/>
        <v>0.50467289719626163</v>
      </c>
      <c r="U960" s="79">
        <f t="shared" si="770"/>
        <v>529</v>
      </c>
      <c r="V960" s="123">
        <v>30</v>
      </c>
      <c r="W960" s="84">
        <f t="shared" si="771"/>
        <v>30</v>
      </c>
      <c r="X960" s="123">
        <v>4</v>
      </c>
      <c r="Y960" s="273"/>
      <c r="Z960" s="98">
        <f t="shared" si="772"/>
        <v>34</v>
      </c>
      <c r="AA960" s="104"/>
      <c r="AB960" s="264">
        <v>42</v>
      </c>
      <c r="AC960" s="264">
        <v>70</v>
      </c>
      <c r="AD960" s="264">
        <v>174</v>
      </c>
      <c r="AE960" s="264">
        <v>20</v>
      </c>
      <c r="AF960" s="264">
        <v>-23</v>
      </c>
      <c r="AG960" s="264">
        <v>5</v>
      </c>
    </row>
    <row r="961" spans="2:33" s="535" customFormat="1" ht="15" customHeight="1" x14ac:dyDescent="0.3">
      <c r="B961" s="199">
        <v>44783</v>
      </c>
      <c r="C961" s="99"/>
      <c r="D961" s="99"/>
      <c r="E961" s="99"/>
      <c r="F961" s="99"/>
      <c r="G961" s="99"/>
      <c r="H961" s="127">
        <v>456</v>
      </c>
      <c r="I961" s="69"/>
      <c r="J961" s="123">
        <v>1492</v>
      </c>
      <c r="L961" s="123">
        <v>96</v>
      </c>
      <c r="M961" s="124">
        <v>0.76190476190476186</v>
      </c>
      <c r="N961" s="125">
        <v>1588</v>
      </c>
      <c r="O961" s="99"/>
      <c r="P961" s="104"/>
      <c r="Q961" s="123">
        <v>404</v>
      </c>
      <c r="R961" s="84">
        <f>Q961/Q$68</f>
        <v>0.64228934817170114</v>
      </c>
      <c r="S961" s="123">
        <v>49</v>
      </c>
      <c r="T961" s="84">
        <f>S961/S$68</f>
        <v>0.45794392523364486</v>
      </c>
      <c r="U961" s="79">
        <f t="shared" si="770"/>
        <v>453</v>
      </c>
      <c r="V961" s="123">
        <v>2</v>
      </c>
      <c r="W961" s="84">
        <f t="shared" si="771"/>
        <v>2</v>
      </c>
      <c r="X961" s="123">
        <v>10</v>
      </c>
      <c r="Y961" s="273"/>
      <c r="Z961" s="98">
        <f t="shared" si="772"/>
        <v>12</v>
      </c>
      <c r="AA961" s="104"/>
      <c r="AB961" s="264">
        <v>43</v>
      </c>
      <c r="AC961" s="264">
        <v>70</v>
      </c>
      <c r="AD961" s="264">
        <v>196</v>
      </c>
      <c r="AE961" s="264">
        <v>22</v>
      </c>
      <c r="AF961" s="264">
        <v>-23</v>
      </c>
      <c r="AG961" s="264">
        <v>4</v>
      </c>
    </row>
    <row r="962" spans="2:33" s="535" customFormat="1" ht="15" customHeight="1" x14ac:dyDescent="0.3">
      <c r="B962" s="199">
        <v>44784</v>
      </c>
      <c r="C962" s="99"/>
      <c r="D962" s="99"/>
      <c r="E962" s="99"/>
      <c r="F962" s="99"/>
      <c r="G962" s="99"/>
      <c r="H962" s="127">
        <v>453</v>
      </c>
      <c r="I962" s="69"/>
      <c r="J962" s="123">
        <v>1498</v>
      </c>
      <c r="L962" s="123">
        <v>93</v>
      </c>
      <c r="M962" s="124">
        <v>1.0333333333333334</v>
      </c>
      <c r="N962" s="125">
        <v>1591</v>
      </c>
      <c r="O962" s="99"/>
      <c r="P962" s="104"/>
      <c r="Q962" s="123">
        <v>403</v>
      </c>
      <c r="R962" s="84">
        <f t="shared" ref="R962:R968" si="773">Q962/Q$68</f>
        <v>0.64069952305246425</v>
      </c>
      <c r="S962" s="123">
        <v>38</v>
      </c>
      <c r="T962" s="84">
        <f t="shared" ref="T962:T968" si="774">S962/S$68</f>
        <v>0.35514018691588783</v>
      </c>
      <c r="U962" s="79">
        <f t="shared" ref="U962:U968" si="775">Q962+S962</f>
        <v>441</v>
      </c>
      <c r="V962" s="123">
        <v>0</v>
      </c>
      <c r="W962" s="84">
        <f t="shared" ref="W962:W968" si="776">V962/$V$68</f>
        <v>0</v>
      </c>
      <c r="X962" s="123">
        <v>0</v>
      </c>
      <c r="Y962" s="273"/>
      <c r="Z962" s="98">
        <f t="shared" ref="Z962:Z968" si="777">V962+X962</f>
        <v>0</v>
      </c>
      <c r="AA962" s="104"/>
      <c r="AB962" s="264">
        <v>45</v>
      </c>
      <c r="AC962" s="264">
        <v>69</v>
      </c>
      <c r="AD962" s="264">
        <v>203</v>
      </c>
      <c r="AE962" s="264">
        <v>19</v>
      </c>
      <c r="AF962" s="264">
        <v>-23</v>
      </c>
      <c r="AG962" s="264">
        <v>5</v>
      </c>
    </row>
    <row r="963" spans="2:33" s="535" customFormat="1" ht="15" customHeight="1" x14ac:dyDescent="0.3">
      <c r="B963" s="199">
        <v>44785</v>
      </c>
      <c r="C963" s="99"/>
      <c r="D963" s="99"/>
      <c r="E963" s="99"/>
      <c r="F963" s="99"/>
      <c r="G963" s="99"/>
      <c r="H963" s="127">
        <v>474</v>
      </c>
      <c r="I963" s="69"/>
      <c r="J963" s="123">
        <v>1495</v>
      </c>
      <c r="L963" s="123">
        <v>84</v>
      </c>
      <c r="M963" s="124">
        <v>0.81553398058252424</v>
      </c>
      <c r="N963" s="125">
        <v>1579</v>
      </c>
      <c r="O963" s="99"/>
      <c r="P963" s="104"/>
      <c r="Q963" s="123">
        <v>252</v>
      </c>
      <c r="R963" s="84">
        <f t="shared" si="773"/>
        <v>0.40063593004769477</v>
      </c>
      <c r="S963" s="123">
        <v>59</v>
      </c>
      <c r="T963" s="84">
        <f t="shared" si="774"/>
        <v>0.55140186915887845</v>
      </c>
      <c r="U963" s="79">
        <f t="shared" si="775"/>
        <v>311</v>
      </c>
      <c r="V963" s="123">
        <v>10</v>
      </c>
      <c r="W963" s="84">
        <f t="shared" si="776"/>
        <v>10</v>
      </c>
      <c r="X963" s="123">
        <v>10</v>
      </c>
      <c r="Y963" s="273"/>
      <c r="Z963" s="98">
        <f t="shared" si="777"/>
        <v>20</v>
      </c>
      <c r="AA963" s="104"/>
      <c r="AB963" s="264">
        <v>31</v>
      </c>
      <c r="AC963" s="264">
        <v>62</v>
      </c>
      <c r="AD963" s="264">
        <v>182</v>
      </c>
      <c r="AE963" s="264">
        <v>17</v>
      </c>
      <c r="AF963" s="264">
        <v>-23</v>
      </c>
      <c r="AG963" s="264">
        <v>4</v>
      </c>
    </row>
    <row r="964" spans="2:33" s="535" customFormat="1" ht="15" customHeight="1" x14ac:dyDescent="0.3">
      <c r="B964" s="199">
        <v>44786</v>
      </c>
      <c r="C964" s="99"/>
      <c r="D964" s="99"/>
      <c r="E964" s="99"/>
      <c r="F964" s="99"/>
      <c r="G964" s="99"/>
      <c r="H964" s="127">
        <v>465</v>
      </c>
      <c r="I964" s="69"/>
      <c r="J964" s="123">
        <v>920</v>
      </c>
      <c r="L964" s="123">
        <v>37</v>
      </c>
      <c r="M964" s="124">
        <v>0.6271186440677966</v>
      </c>
      <c r="N964" s="125">
        <v>957</v>
      </c>
      <c r="O964" s="99"/>
      <c r="P964" s="104"/>
      <c r="Q964" s="127">
        <v>0</v>
      </c>
      <c r="R964" s="88">
        <f t="shared" si="773"/>
        <v>0</v>
      </c>
      <c r="S964" s="127">
        <v>0</v>
      </c>
      <c r="T964" s="88">
        <f t="shared" si="774"/>
        <v>0</v>
      </c>
      <c r="U964" s="97">
        <f t="shared" si="775"/>
        <v>0</v>
      </c>
      <c r="V964" s="127">
        <v>0</v>
      </c>
      <c r="W964" s="88">
        <f t="shared" si="776"/>
        <v>0</v>
      </c>
      <c r="X964" s="127">
        <v>0</v>
      </c>
      <c r="Y964" s="128"/>
      <c r="Z964" s="98">
        <f t="shared" si="777"/>
        <v>0</v>
      </c>
      <c r="AA964" s="104"/>
      <c r="AB964" s="264">
        <v>24</v>
      </c>
      <c r="AC964" s="264">
        <v>49</v>
      </c>
      <c r="AD964" s="264">
        <v>142</v>
      </c>
      <c r="AE964" s="264">
        <v>38</v>
      </c>
      <c r="AF964" s="264">
        <v>4</v>
      </c>
      <c r="AG964" s="264">
        <v>-3</v>
      </c>
    </row>
    <row r="965" spans="2:33" s="535" customFormat="1" ht="15" customHeight="1" x14ac:dyDescent="0.3">
      <c r="B965" s="199">
        <v>44787</v>
      </c>
      <c r="C965" s="99"/>
      <c r="D965" s="99"/>
      <c r="E965" s="99"/>
      <c r="F965" s="99"/>
      <c r="G965" s="99"/>
      <c r="H965" s="127">
        <v>476</v>
      </c>
      <c r="I965" s="69"/>
      <c r="J965" s="123">
        <v>885</v>
      </c>
      <c r="L965" s="123">
        <v>30</v>
      </c>
      <c r="M965" s="124">
        <v>1.1538461538461537</v>
      </c>
      <c r="N965" s="125">
        <v>915</v>
      </c>
      <c r="O965" s="99"/>
      <c r="P965" s="104"/>
      <c r="Q965" s="127">
        <v>0</v>
      </c>
      <c r="R965" s="88">
        <f t="shared" si="773"/>
        <v>0</v>
      </c>
      <c r="S965" s="127">
        <v>0</v>
      </c>
      <c r="T965" s="88">
        <f t="shared" si="774"/>
        <v>0</v>
      </c>
      <c r="U965" s="97">
        <f t="shared" si="775"/>
        <v>0</v>
      </c>
      <c r="V965" s="127">
        <v>0</v>
      </c>
      <c r="W965" s="88">
        <f t="shared" si="776"/>
        <v>0</v>
      </c>
      <c r="X965" s="127">
        <v>0</v>
      </c>
      <c r="Y965" s="128"/>
      <c r="Z965" s="98">
        <f t="shared" si="777"/>
        <v>0</v>
      </c>
      <c r="AA965" s="104"/>
      <c r="AB965" s="264">
        <v>28</v>
      </c>
      <c r="AC965" s="264">
        <v>45</v>
      </c>
      <c r="AD965" s="264">
        <v>138</v>
      </c>
      <c r="AE965" s="264">
        <v>38</v>
      </c>
      <c r="AF965" s="264">
        <v>15</v>
      </c>
      <c r="AG965" s="264">
        <v>-3</v>
      </c>
    </row>
    <row r="966" spans="2:33" s="535" customFormat="1" ht="15" customHeight="1" x14ac:dyDescent="0.3">
      <c r="B966" s="199">
        <v>44788</v>
      </c>
      <c r="C966" s="99"/>
      <c r="D966" s="99"/>
      <c r="E966" s="99"/>
      <c r="F966" s="99"/>
      <c r="G966" s="99"/>
      <c r="H966" s="127">
        <v>457</v>
      </c>
      <c r="I966" s="69"/>
      <c r="J966" s="123">
        <v>902</v>
      </c>
      <c r="L966" s="123">
        <v>33</v>
      </c>
      <c r="M966" s="124">
        <v>0.375</v>
      </c>
      <c r="N966" s="125">
        <v>935</v>
      </c>
      <c r="O966" s="99"/>
      <c r="P966" s="104"/>
      <c r="Q966" s="127">
        <v>0</v>
      </c>
      <c r="R966" s="88">
        <f t="shared" si="773"/>
        <v>0</v>
      </c>
      <c r="S966" s="127">
        <v>0</v>
      </c>
      <c r="T966" s="88">
        <f t="shared" si="774"/>
        <v>0</v>
      </c>
      <c r="U966" s="97">
        <f t="shared" si="775"/>
        <v>0</v>
      </c>
      <c r="V966" s="127">
        <v>0</v>
      </c>
      <c r="W966" s="88">
        <f t="shared" si="776"/>
        <v>0</v>
      </c>
      <c r="X966" s="127">
        <v>0</v>
      </c>
      <c r="Y966" s="128"/>
      <c r="Z966" s="98">
        <f t="shared" si="777"/>
        <v>0</v>
      </c>
      <c r="AA966" s="104"/>
      <c r="AB966" s="264">
        <v>33</v>
      </c>
      <c r="AC966" s="264">
        <v>58</v>
      </c>
      <c r="AD966" s="264">
        <v>252</v>
      </c>
      <c r="AE966" s="264">
        <v>-1</v>
      </c>
      <c r="AF966" s="264">
        <v>-71</v>
      </c>
      <c r="AG966" s="264">
        <v>15</v>
      </c>
    </row>
    <row r="967" spans="2:33" s="535" customFormat="1" ht="15" customHeight="1" x14ac:dyDescent="0.3">
      <c r="B967" s="199">
        <v>44789</v>
      </c>
      <c r="C967" s="99"/>
      <c r="D967" s="99"/>
      <c r="E967" s="99"/>
      <c r="F967" s="99"/>
      <c r="G967" s="99"/>
      <c r="H967" s="127">
        <v>440</v>
      </c>
      <c r="I967" s="69"/>
      <c r="J967" s="123">
        <v>1488</v>
      </c>
      <c r="L967" s="123">
        <v>86</v>
      </c>
      <c r="M967" s="124">
        <v>0.78181818181818186</v>
      </c>
      <c r="N967" s="125">
        <v>1574</v>
      </c>
      <c r="O967" s="99"/>
      <c r="P967" s="104"/>
      <c r="Q967" s="123">
        <v>378</v>
      </c>
      <c r="R967" s="84">
        <f t="shared" si="773"/>
        <v>0.60095389507154218</v>
      </c>
      <c r="S967" s="123">
        <v>48</v>
      </c>
      <c r="T967" s="84">
        <f t="shared" si="774"/>
        <v>0.44859813084112149</v>
      </c>
      <c r="U967" s="79">
        <f t="shared" si="775"/>
        <v>426</v>
      </c>
      <c r="V967" s="123">
        <v>21</v>
      </c>
      <c r="W967" s="84">
        <f t="shared" si="776"/>
        <v>21</v>
      </c>
      <c r="X967" s="123">
        <v>8</v>
      </c>
      <c r="Y967" s="273"/>
      <c r="Z967" s="98">
        <f t="shared" si="777"/>
        <v>29</v>
      </c>
      <c r="AA967" s="104"/>
      <c r="AB967" s="264">
        <v>42</v>
      </c>
      <c r="AC967" s="264">
        <v>79</v>
      </c>
      <c r="AD967" s="264">
        <v>165</v>
      </c>
      <c r="AE967" s="264">
        <v>20</v>
      </c>
      <c r="AF967" s="264">
        <v>-33</v>
      </c>
      <c r="AG967" s="264">
        <v>10</v>
      </c>
    </row>
    <row r="968" spans="2:33" s="535" customFormat="1" ht="15" customHeight="1" x14ac:dyDescent="0.3">
      <c r="B968" s="199">
        <v>44790</v>
      </c>
      <c r="C968" s="99"/>
      <c r="D968" s="99"/>
      <c r="E968" s="99"/>
      <c r="F968" s="99"/>
      <c r="G968" s="99"/>
      <c r="H968" s="127">
        <v>462</v>
      </c>
      <c r="I968" s="69"/>
      <c r="J968" s="123">
        <v>1490</v>
      </c>
      <c r="L968" s="123">
        <v>96</v>
      </c>
      <c r="M968" s="124">
        <v>0.76190476190476186</v>
      </c>
      <c r="N968" s="125">
        <v>1586</v>
      </c>
      <c r="O968" s="99"/>
      <c r="P968" s="104"/>
      <c r="Q968" s="123">
        <v>406</v>
      </c>
      <c r="R968" s="84">
        <f t="shared" si="773"/>
        <v>0.64546899841017491</v>
      </c>
      <c r="S968" s="123">
        <v>41</v>
      </c>
      <c r="T968" s="84">
        <f t="shared" si="774"/>
        <v>0.38317757009345793</v>
      </c>
      <c r="U968" s="79">
        <f t="shared" si="775"/>
        <v>447</v>
      </c>
      <c r="V968" s="123">
        <v>10</v>
      </c>
      <c r="W968" s="84">
        <f t="shared" si="776"/>
        <v>10</v>
      </c>
      <c r="X968" s="123">
        <v>10</v>
      </c>
      <c r="Y968" s="273"/>
      <c r="Z968" s="98">
        <f t="shared" si="777"/>
        <v>20</v>
      </c>
      <c r="AA968" s="104"/>
      <c r="AB968" s="264">
        <v>42</v>
      </c>
      <c r="AC968" s="264">
        <v>73</v>
      </c>
      <c r="AD968" s="264">
        <v>191</v>
      </c>
      <c r="AE968" s="264">
        <v>21</v>
      </c>
      <c r="AF968" s="264">
        <v>-31</v>
      </c>
      <c r="AG968" s="264">
        <v>10</v>
      </c>
    </row>
    <row r="969" spans="2:33" s="535" customFormat="1" ht="15" customHeight="1" x14ac:dyDescent="0.3">
      <c r="B969" s="199">
        <v>44791</v>
      </c>
      <c r="C969" s="99"/>
      <c r="D969" s="99"/>
      <c r="E969" s="99"/>
      <c r="F969" s="99"/>
      <c r="G969" s="99"/>
      <c r="H969" s="127">
        <v>456</v>
      </c>
      <c r="I969" s="69"/>
      <c r="J969" s="123">
        <v>1486</v>
      </c>
      <c r="L969" s="123">
        <v>91</v>
      </c>
      <c r="M969" s="124">
        <v>1.0111111111111111</v>
      </c>
      <c r="N969" s="125">
        <v>1577</v>
      </c>
      <c r="O969" s="99"/>
      <c r="P969" s="104"/>
      <c r="Q969" s="123">
        <v>341</v>
      </c>
      <c r="R969" s="84">
        <f t="shared" ref="R969:R975" si="778">Q969/Q$68</f>
        <v>0.54213036565977746</v>
      </c>
      <c r="S969" s="123">
        <v>57</v>
      </c>
      <c r="T969" s="84">
        <f t="shared" ref="T969:T975" si="779">S969/S$68</f>
        <v>0.53271028037383172</v>
      </c>
      <c r="U969" s="79">
        <f t="shared" ref="U969:U975" si="780">Q969+S969</f>
        <v>398</v>
      </c>
      <c r="V969" s="123">
        <v>13</v>
      </c>
      <c r="W969" s="84">
        <f t="shared" ref="W969:W975" si="781">V969/$V$68</f>
        <v>13</v>
      </c>
      <c r="X969" s="123">
        <v>5</v>
      </c>
      <c r="Y969" s="273"/>
      <c r="Z969" s="98">
        <f t="shared" ref="Z969:Z975" si="782">V969+X969</f>
        <v>18</v>
      </c>
      <c r="AA969" s="104"/>
      <c r="AB969" s="264">
        <v>43</v>
      </c>
      <c r="AC969" s="264">
        <v>70</v>
      </c>
      <c r="AD969" s="264">
        <v>220</v>
      </c>
      <c r="AE969" s="264">
        <v>17</v>
      </c>
      <c r="AF969" s="264">
        <v>-31</v>
      </c>
      <c r="AG969" s="264">
        <v>10</v>
      </c>
    </row>
    <row r="970" spans="2:33" s="535" customFormat="1" ht="15" customHeight="1" x14ac:dyDescent="0.3">
      <c r="B970" s="199">
        <v>44792</v>
      </c>
      <c r="C970" s="99"/>
      <c r="D970" s="99"/>
      <c r="E970" s="99"/>
      <c r="F970" s="99"/>
      <c r="G970" s="99"/>
      <c r="H970" s="127">
        <v>456</v>
      </c>
      <c r="I970" s="69"/>
      <c r="J970" s="123">
        <v>1493</v>
      </c>
      <c r="L970" s="123">
        <v>86</v>
      </c>
      <c r="M970" s="124">
        <v>0.83495145631067957</v>
      </c>
      <c r="N970" s="125">
        <v>1579</v>
      </c>
      <c r="O970" s="99"/>
      <c r="P970" s="104"/>
      <c r="Q970" s="123">
        <v>247</v>
      </c>
      <c r="R970" s="84">
        <f t="shared" si="778"/>
        <v>0.39268680445151033</v>
      </c>
      <c r="S970" s="123">
        <v>41</v>
      </c>
      <c r="T970" s="84">
        <f t="shared" si="779"/>
        <v>0.38317757009345793</v>
      </c>
      <c r="U970" s="79">
        <f t="shared" si="780"/>
        <v>288</v>
      </c>
      <c r="V970" s="123">
        <v>0</v>
      </c>
      <c r="W970" s="84">
        <f t="shared" si="781"/>
        <v>0</v>
      </c>
      <c r="X970" s="123">
        <v>2</v>
      </c>
      <c r="Y970" s="273"/>
      <c r="Z970" s="98">
        <f t="shared" si="782"/>
        <v>2</v>
      </c>
      <c r="AA970" s="104"/>
      <c r="AB970" s="264">
        <v>26</v>
      </c>
      <c r="AC970" s="264">
        <v>62</v>
      </c>
      <c r="AD970" s="264">
        <v>192</v>
      </c>
      <c r="AE970" s="264">
        <v>11</v>
      </c>
      <c r="AF970" s="264">
        <v>-31</v>
      </c>
      <c r="AG970" s="264">
        <v>10</v>
      </c>
    </row>
    <row r="971" spans="2:33" s="535" customFormat="1" ht="15" customHeight="1" x14ac:dyDescent="0.3">
      <c r="B971" s="199">
        <v>44793</v>
      </c>
      <c r="C971" s="99"/>
      <c r="D971" s="99"/>
      <c r="E971" s="99"/>
      <c r="F971" s="99"/>
      <c r="G971" s="99"/>
      <c r="H971" s="127">
        <v>466</v>
      </c>
      <c r="I971" s="69"/>
      <c r="J971" s="123">
        <v>924</v>
      </c>
      <c r="L971" s="123">
        <v>40</v>
      </c>
      <c r="M971" s="124">
        <v>0.67796610169491522</v>
      </c>
      <c r="N971" s="125">
        <v>964</v>
      </c>
      <c r="O971" s="99"/>
      <c r="P971" s="104"/>
      <c r="Q971" s="127">
        <v>0</v>
      </c>
      <c r="R971" s="88">
        <f t="shared" si="778"/>
        <v>0</v>
      </c>
      <c r="S971" s="127">
        <v>0</v>
      </c>
      <c r="T971" s="88">
        <f t="shared" si="779"/>
        <v>0</v>
      </c>
      <c r="U971" s="97">
        <f t="shared" si="780"/>
        <v>0</v>
      </c>
      <c r="V971" s="127">
        <v>0</v>
      </c>
      <c r="W971" s="88">
        <f t="shared" si="781"/>
        <v>0</v>
      </c>
      <c r="X971" s="127">
        <v>0</v>
      </c>
      <c r="Y971" s="128"/>
      <c r="Z971" s="98">
        <f t="shared" si="782"/>
        <v>0</v>
      </c>
      <c r="AA971" s="104"/>
      <c r="AB971" s="264">
        <v>17</v>
      </c>
      <c r="AC971" s="264">
        <v>43</v>
      </c>
      <c r="AD971" s="264">
        <v>146</v>
      </c>
      <c r="AE971" s="264">
        <v>33</v>
      </c>
      <c r="AF971" s="264">
        <v>3</v>
      </c>
      <c r="AG971" s="264">
        <v>1</v>
      </c>
    </row>
    <row r="972" spans="2:33" s="535" customFormat="1" ht="15" customHeight="1" x14ac:dyDescent="0.3">
      <c r="B972" s="199">
        <v>44794</v>
      </c>
      <c r="C972" s="99"/>
      <c r="D972" s="99"/>
      <c r="E972" s="99"/>
      <c r="F972" s="99"/>
      <c r="G972" s="99"/>
      <c r="H972" s="127">
        <v>480</v>
      </c>
      <c r="I972" s="69"/>
      <c r="J972" s="123">
        <v>896</v>
      </c>
      <c r="L972" s="123">
        <v>28</v>
      </c>
      <c r="M972" s="124">
        <v>1.0769230769230769</v>
      </c>
      <c r="N972" s="125">
        <v>924</v>
      </c>
      <c r="O972" s="99"/>
      <c r="P972" s="104"/>
      <c r="Q972" s="127">
        <v>0</v>
      </c>
      <c r="R972" s="88">
        <f t="shared" si="778"/>
        <v>0</v>
      </c>
      <c r="S972" s="127">
        <v>0</v>
      </c>
      <c r="T972" s="88">
        <f t="shared" si="779"/>
        <v>0</v>
      </c>
      <c r="U972" s="97">
        <f t="shared" si="780"/>
        <v>0</v>
      </c>
      <c r="V972" s="127">
        <v>0</v>
      </c>
      <c r="W972" s="88">
        <f t="shared" si="781"/>
        <v>0</v>
      </c>
      <c r="X972" s="127">
        <v>0</v>
      </c>
      <c r="Y972" s="128"/>
      <c r="Z972" s="98">
        <f t="shared" si="782"/>
        <v>0</v>
      </c>
      <c r="AA972" s="104"/>
      <c r="AB972" s="264">
        <v>19</v>
      </c>
      <c r="AC972" s="264">
        <v>42</v>
      </c>
      <c r="AD972" s="264">
        <v>109</v>
      </c>
      <c r="AE972" s="264">
        <v>32</v>
      </c>
      <c r="AF972" s="264">
        <v>18</v>
      </c>
      <c r="AG972" s="264">
        <v>0</v>
      </c>
    </row>
    <row r="973" spans="2:33" s="535" customFormat="1" ht="15" customHeight="1" x14ac:dyDescent="0.3">
      <c r="B973" s="199">
        <v>44795</v>
      </c>
      <c r="C973" s="99"/>
      <c r="D973" s="99"/>
      <c r="E973" s="99"/>
      <c r="F973" s="99"/>
      <c r="G973" s="99"/>
      <c r="H973" s="127">
        <v>466</v>
      </c>
      <c r="I973" s="69"/>
      <c r="J973" s="123">
        <v>1482</v>
      </c>
      <c r="L973" s="123">
        <v>69</v>
      </c>
      <c r="M973" s="124">
        <v>0.78409090909090906</v>
      </c>
      <c r="N973" s="125">
        <v>1551</v>
      </c>
      <c r="O973" s="99"/>
      <c r="P973" s="104"/>
      <c r="Q973" s="123">
        <v>436</v>
      </c>
      <c r="R973" s="84">
        <f t="shared" si="778"/>
        <v>0.69316375198728142</v>
      </c>
      <c r="S973" s="123">
        <v>52</v>
      </c>
      <c r="T973" s="84">
        <f t="shared" si="779"/>
        <v>0.48598130841121495</v>
      </c>
      <c r="U973" s="79">
        <f t="shared" si="780"/>
        <v>488</v>
      </c>
      <c r="V973" s="123">
        <v>5</v>
      </c>
      <c r="W973" s="84">
        <f t="shared" si="781"/>
        <v>5</v>
      </c>
      <c r="X973" s="123">
        <v>14</v>
      </c>
      <c r="Y973" s="273"/>
      <c r="Z973" s="98">
        <f t="shared" si="782"/>
        <v>19</v>
      </c>
      <c r="AA973" s="104"/>
      <c r="AB973" s="104"/>
    </row>
    <row r="974" spans="2:33" s="535" customFormat="1" ht="15" customHeight="1" x14ac:dyDescent="0.3">
      <c r="B974" s="199">
        <v>44796</v>
      </c>
      <c r="C974" s="99"/>
      <c r="D974" s="99"/>
      <c r="E974" s="99"/>
      <c r="F974" s="99"/>
      <c r="G974" s="99"/>
      <c r="H974" s="127">
        <v>443</v>
      </c>
      <c r="I974" s="69"/>
      <c r="J974" s="123">
        <v>1495</v>
      </c>
      <c r="L974" s="123">
        <v>89</v>
      </c>
      <c r="M974" s="124">
        <v>0.80909090909090908</v>
      </c>
      <c r="N974" s="125">
        <v>1584</v>
      </c>
      <c r="O974" s="99"/>
      <c r="P974" s="104"/>
      <c r="Q974" s="123">
        <v>512</v>
      </c>
      <c r="R974" s="84">
        <f t="shared" si="778"/>
        <v>0.81399046104928463</v>
      </c>
      <c r="S974" s="123">
        <v>46</v>
      </c>
      <c r="T974" s="84">
        <f t="shared" si="779"/>
        <v>0.42990654205607476</v>
      </c>
      <c r="U974" s="79">
        <f t="shared" si="780"/>
        <v>558</v>
      </c>
      <c r="V974" s="123">
        <v>20</v>
      </c>
      <c r="W974" s="84">
        <f t="shared" si="781"/>
        <v>20</v>
      </c>
      <c r="X974" s="123">
        <v>2</v>
      </c>
      <c r="Y974" s="273"/>
      <c r="Z974" s="98">
        <f t="shared" si="782"/>
        <v>22</v>
      </c>
      <c r="AA974" s="104"/>
      <c r="AB974" s="104"/>
    </row>
    <row r="975" spans="2:33" s="535" customFormat="1" ht="15" customHeight="1" x14ac:dyDescent="0.3">
      <c r="B975" s="199">
        <v>44797</v>
      </c>
      <c r="C975" s="99"/>
      <c r="D975" s="99"/>
      <c r="E975" s="99"/>
      <c r="F975" s="99"/>
      <c r="G975" s="99"/>
      <c r="H975" s="127">
        <v>460</v>
      </c>
      <c r="I975" s="69"/>
      <c r="M975" s="124">
        <v>0</v>
      </c>
      <c r="N975" s="125"/>
      <c r="O975" s="99"/>
      <c r="P975" s="104"/>
      <c r="Q975" s="123">
        <v>612</v>
      </c>
      <c r="R975" s="84">
        <f t="shared" si="778"/>
        <v>0.97297297297297303</v>
      </c>
      <c r="S975" s="123">
        <v>67</v>
      </c>
      <c r="T975" s="84">
        <f t="shared" si="779"/>
        <v>0.62616822429906538</v>
      </c>
      <c r="U975" s="79">
        <f t="shared" si="780"/>
        <v>679</v>
      </c>
      <c r="V975" s="123">
        <v>0</v>
      </c>
      <c r="W975" s="84">
        <f t="shared" si="781"/>
        <v>0</v>
      </c>
      <c r="X975" s="123">
        <v>4</v>
      </c>
      <c r="Y975" s="273"/>
      <c r="Z975" s="98">
        <f t="shared" si="782"/>
        <v>4</v>
      </c>
      <c r="AA975" s="104"/>
      <c r="AB975" s="104"/>
    </row>
    <row r="976" spans="2:33" s="461" customFormat="1" ht="15" customHeight="1" x14ac:dyDescent="0.3">
      <c r="B976" s="99"/>
      <c r="C976" s="99"/>
      <c r="D976" s="99"/>
      <c r="E976" s="99"/>
      <c r="F976" s="99"/>
      <c r="G976" s="99"/>
      <c r="H976" s="99"/>
      <c r="I976" s="69"/>
      <c r="J976" s="535"/>
      <c r="K976" s="535"/>
      <c r="L976" s="535"/>
      <c r="O976" s="99"/>
      <c r="P976" s="104"/>
      <c r="W976" s="104"/>
      <c r="X976" s="104"/>
      <c r="Y976" s="104"/>
      <c r="Z976" s="104"/>
      <c r="AA976" s="104"/>
      <c r="AB976" s="104"/>
    </row>
    <row r="977" spans="2:34" ht="15" customHeight="1" x14ac:dyDescent="0.3">
      <c r="B977" s="100" t="s">
        <v>25</v>
      </c>
      <c r="C977" s="101"/>
      <c r="D977" s="101"/>
      <c r="E977" s="101"/>
      <c r="F977" s="101"/>
      <c r="G977" s="101"/>
      <c r="H977" s="101"/>
      <c r="I977" s="47"/>
      <c r="O977" s="105"/>
      <c r="P977" s="105"/>
      <c r="Q977" s="70" t="s">
        <v>35</v>
      </c>
      <c r="R977" s="70"/>
      <c r="S977" s="70"/>
      <c r="T977" s="70"/>
      <c r="U977" s="32"/>
      <c r="V977" s="103"/>
      <c r="W977" s="105"/>
      <c r="X977" s="105"/>
      <c r="Y977" s="105"/>
      <c r="Z977" s="105"/>
      <c r="AA977" s="105"/>
      <c r="AB977" s="105"/>
    </row>
    <row r="978" spans="2:34" x14ac:dyDescent="0.3">
      <c r="B978" s="570" t="s">
        <v>259</v>
      </c>
      <c r="C978" s="570"/>
      <c r="D978" s="570"/>
      <c r="E978" s="570"/>
      <c r="F978" s="570"/>
      <c r="G978" s="570"/>
      <c r="H978" s="570"/>
      <c r="I978" s="570"/>
      <c r="J978" s="570"/>
      <c r="K978" s="570"/>
      <c r="L978" s="570"/>
      <c r="O978" s="105"/>
      <c r="P978" s="105"/>
      <c r="Q978" s="107"/>
      <c r="R978" s="99"/>
      <c r="S978" s="99"/>
      <c r="T978" s="99"/>
      <c r="U978" s="99"/>
      <c r="V978" s="110"/>
      <c r="W978" s="105"/>
      <c r="X978" s="105"/>
      <c r="Y978" s="105"/>
      <c r="Z978" s="105"/>
      <c r="AA978" s="105"/>
      <c r="AB978" s="105"/>
    </row>
    <row r="979" spans="2:34" x14ac:dyDescent="0.3">
      <c r="B979" s="570"/>
      <c r="C979" s="570"/>
      <c r="D979" s="570"/>
      <c r="E979" s="570"/>
      <c r="F979" s="570"/>
      <c r="G979" s="570"/>
      <c r="H979" s="570"/>
      <c r="I979" s="570"/>
      <c r="J979" s="570"/>
      <c r="K979" s="570"/>
      <c r="L979" s="570"/>
      <c r="O979" s="104"/>
      <c r="P979" s="104"/>
      <c r="Q979" s="107" t="s">
        <v>36</v>
      </c>
      <c r="R979" s="104"/>
      <c r="S979" s="104"/>
      <c r="T979" s="99"/>
      <c r="U979" s="99"/>
      <c r="V979" s="104"/>
      <c r="W979" s="104"/>
      <c r="X979" s="104"/>
      <c r="Y979" s="104"/>
      <c r="Z979" s="104"/>
      <c r="AA979" s="104"/>
      <c r="AB979" s="104"/>
    </row>
    <row r="980" spans="2:34" ht="15" customHeight="1" x14ac:dyDescent="0.3">
      <c r="B980" s="102" t="s">
        <v>140</v>
      </c>
      <c r="C980" s="101"/>
      <c r="D980" s="101"/>
      <c r="E980" s="101"/>
      <c r="F980" s="101"/>
      <c r="G980" s="101"/>
      <c r="H980" s="101"/>
      <c r="I980" s="47"/>
      <c r="O980" s="105"/>
      <c r="P980" s="105"/>
      <c r="Q980" s="106" t="s">
        <v>258</v>
      </c>
      <c r="R980" s="104"/>
      <c r="S980" s="105"/>
      <c r="T980" s="105"/>
      <c r="U980" s="105"/>
      <c r="V980" s="105"/>
      <c r="W980" s="105"/>
      <c r="X980" s="105"/>
      <c r="Y980" s="105"/>
      <c r="Z980" s="105"/>
      <c r="AA980" s="105"/>
      <c r="AB980" s="105"/>
      <c r="AC980" s="67"/>
      <c r="AD980" s="67"/>
      <c r="AE980" s="67"/>
      <c r="AF980" s="67"/>
      <c r="AG980" s="67"/>
      <c r="AH980" s="67"/>
    </row>
    <row r="981" spans="2:34" x14ac:dyDescent="0.3">
      <c r="B981" s="102" t="s">
        <v>141</v>
      </c>
      <c r="C981" s="101"/>
      <c r="D981" s="101"/>
      <c r="E981" s="101"/>
      <c r="F981" s="101"/>
      <c r="G981" s="101"/>
      <c r="H981" s="101"/>
      <c r="I981" s="47"/>
      <c r="O981" s="105"/>
      <c r="P981" s="105"/>
      <c r="Q981" s="107" t="s">
        <v>37</v>
      </c>
      <c r="R981" s="105"/>
      <c r="S981" s="105"/>
      <c r="T981" s="105"/>
      <c r="U981" s="105"/>
      <c r="V981" s="105"/>
      <c r="W981" s="105"/>
      <c r="X981" s="105"/>
      <c r="Y981" s="105"/>
      <c r="Z981" s="105"/>
      <c r="AA981" s="105"/>
      <c r="AB981" s="105"/>
      <c r="AC981" s="67"/>
      <c r="AD981" s="67"/>
      <c r="AE981" s="67"/>
      <c r="AF981" s="67"/>
      <c r="AG981" s="67"/>
      <c r="AH981" s="67"/>
    </row>
    <row r="982" spans="2:34" ht="14.4" customHeight="1" x14ac:dyDescent="0.3">
      <c r="B982" s="102" t="s">
        <v>142</v>
      </c>
      <c r="C982" s="102"/>
      <c r="D982" s="102"/>
      <c r="E982" s="102"/>
      <c r="F982" s="102"/>
      <c r="G982" s="102"/>
      <c r="H982" s="102"/>
      <c r="I982" s="68"/>
      <c r="O982" s="105"/>
      <c r="P982" s="105"/>
      <c r="Q982" s="571" t="s">
        <v>247</v>
      </c>
      <c r="R982" s="571"/>
      <c r="S982" s="571"/>
      <c r="T982" s="571"/>
      <c r="U982" s="571"/>
      <c r="V982" s="571"/>
      <c r="W982" s="571"/>
      <c r="X982" s="571"/>
      <c r="Y982" s="571"/>
      <c r="Z982" s="571"/>
      <c r="AA982" s="571"/>
      <c r="AB982" s="571"/>
      <c r="AC982" s="571"/>
      <c r="AD982" s="571"/>
      <c r="AE982" s="571"/>
    </row>
    <row r="983" spans="2:34" ht="15" customHeight="1" x14ac:dyDescent="0.3">
      <c r="C983" s="32"/>
      <c r="D983" s="32"/>
      <c r="E983" s="32"/>
      <c r="F983" s="32"/>
      <c r="G983" s="32"/>
      <c r="H983" s="32"/>
      <c r="O983" s="104"/>
      <c r="P983" s="104"/>
      <c r="Q983" s="571"/>
      <c r="R983" s="571"/>
      <c r="S983" s="571"/>
      <c r="T983" s="571"/>
      <c r="U983" s="571"/>
      <c r="V983" s="571"/>
      <c r="W983" s="571"/>
      <c r="X983" s="571"/>
      <c r="Y983" s="571"/>
      <c r="Z983" s="571"/>
      <c r="AA983" s="571"/>
      <c r="AB983" s="571"/>
      <c r="AC983" s="571"/>
      <c r="AD983" s="571"/>
      <c r="AE983" s="571"/>
    </row>
    <row r="984" spans="2:34" ht="14.4" customHeight="1" x14ac:dyDescent="0.3">
      <c r="B984" s="32"/>
      <c r="C984" s="32"/>
      <c r="D984" s="32"/>
      <c r="E984" s="32"/>
      <c r="F984" s="32"/>
      <c r="G984" s="32"/>
      <c r="H984" s="32"/>
      <c r="O984" s="105"/>
      <c r="P984" s="105"/>
      <c r="Q984" s="571"/>
      <c r="R984" s="571"/>
      <c r="S984" s="571"/>
      <c r="T984" s="571"/>
      <c r="U984" s="571"/>
      <c r="V984" s="571"/>
      <c r="W984" s="571"/>
      <c r="X984" s="571"/>
      <c r="Y984" s="571"/>
      <c r="Z984" s="571"/>
      <c r="AA984" s="571"/>
      <c r="AB984" s="571"/>
      <c r="AC984" s="571"/>
      <c r="AD984" s="571"/>
      <c r="AE984" s="571"/>
    </row>
    <row r="985" spans="2:34" s="461" customFormat="1" ht="14.4" customHeight="1" x14ac:dyDescent="0.3">
      <c r="B985" s="32"/>
      <c r="C985" s="32"/>
      <c r="D985" s="32"/>
      <c r="E985" s="32"/>
      <c r="F985" s="32"/>
      <c r="G985" s="32"/>
      <c r="H985" s="32"/>
      <c r="O985" s="105"/>
      <c r="P985" s="105"/>
      <c r="Q985" s="107" t="s">
        <v>138</v>
      </c>
      <c r="R985" s="105"/>
      <c r="S985" s="105"/>
      <c r="T985" s="105"/>
      <c r="U985" s="105"/>
      <c r="V985" s="105"/>
      <c r="W985" s="105"/>
      <c r="X985" s="105"/>
      <c r="Y985" s="105"/>
      <c r="Z985" s="105"/>
      <c r="AA985" s="105"/>
      <c r="AB985" s="105"/>
      <c r="AC985" s="105"/>
      <c r="AD985" s="105"/>
      <c r="AE985" s="105"/>
    </row>
    <row r="986" spans="2:34" ht="15" customHeight="1" x14ac:dyDescent="0.3">
      <c r="O986" s="32"/>
      <c r="P986" s="32"/>
      <c r="Q986" s="571" t="s">
        <v>271</v>
      </c>
      <c r="R986" s="571"/>
      <c r="S986" s="571"/>
      <c r="T986" s="571"/>
      <c r="U986" s="571"/>
      <c r="V986" s="571"/>
      <c r="W986" s="571"/>
      <c r="X986" s="571"/>
      <c r="Y986" s="571"/>
      <c r="Z986" s="571"/>
      <c r="AA986" s="571"/>
      <c r="AB986" s="571"/>
      <c r="AC986" s="571"/>
      <c r="AD986" s="571"/>
      <c r="AE986" s="571"/>
    </row>
    <row r="987" spans="2:34" s="461" customFormat="1" ht="15" customHeight="1" x14ac:dyDescent="0.3">
      <c r="O987" s="32"/>
      <c r="P987" s="32"/>
      <c r="Q987" s="571"/>
      <c r="R987" s="571"/>
      <c r="S987" s="571"/>
      <c r="T987" s="571"/>
      <c r="U987" s="571"/>
      <c r="V987" s="571"/>
      <c r="W987" s="571"/>
      <c r="X987" s="571"/>
      <c r="Y987" s="571"/>
      <c r="Z987" s="571"/>
      <c r="AA987" s="571"/>
      <c r="AB987" s="571"/>
      <c r="AC987" s="571"/>
      <c r="AD987" s="571"/>
      <c r="AE987" s="571"/>
    </row>
    <row r="988" spans="2:34" x14ac:dyDescent="0.3">
      <c r="O988" s="32"/>
      <c r="P988" s="32"/>
      <c r="Q988" s="571"/>
      <c r="R988" s="571"/>
      <c r="S988" s="571"/>
      <c r="T988" s="571"/>
      <c r="U988" s="571"/>
      <c r="V988" s="571"/>
      <c r="W988" s="571"/>
      <c r="X988" s="571"/>
      <c r="Y988" s="571"/>
      <c r="Z988" s="571"/>
      <c r="AA988" s="571"/>
      <c r="AB988" s="571"/>
      <c r="AC988" s="571"/>
      <c r="AD988" s="571"/>
      <c r="AE988" s="571"/>
    </row>
    <row r="989" spans="2:34" x14ac:dyDescent="0.3">
      <c r="M989" s="32"/>
      <c r="N989" s="32"/>
      <c r="O989" s="32"/>
      <c r="P989" s="32"/>
      <c r="Q989" s="49" t="s">
        <v>90</v>
      </c>
      <c r="R989" s="32"/>
      <c r="T989" s="105"/>
      <c r="U989" s="105"/>
      <c r="V989" s="105"/>
      <c r="W989" s="32"/>
      <c r="X989" s="32"/>
      <c r="Y989" s="32"/>
      <c r="Z989" s="32"/>
      <c r="AA989" s="32"/>
      <c r="AB989" s="32"/>
    </row>
    <row r="990" spans="2:34" x14ac:dyDescent="0.3">
      <c r="K990" s="32"/>
      <c r="M990" s="32"/>
      <c r="N990" s="32"/>
      <c r="O990" s="32"/>
      <c r="P990" s="32"/>
      <c r="Q990" s="132"/>
      <c r="R990" s="32"/>
      <c r="S990" s="106" t="s">
        <v>91</v>
      </c>
      <c r="T990" s="32"/>
      <c r="U990" s="32"/>
      <c r="V990" s="32"/>
      <c r="W990" s="32"/>
      <c r="X990" s="32"/>
      <c r="Y990" s="32"/>
      <c r="Z990" s="32"/>
      <c r="AA990" s="32"/>
      <c r="AB990" s="32"/>
    </row>
    <row r="991" spans="2:34" x14ac:dyDescent="0.3">
      <c r="Q991" s="108"/>
      <c r="S991" s="106" t="s">
        <v>33</v>
      </c>
      <c r="T991" s="32"/>
      <c r="U991" s="32"/>
      <c r="V991" s="32"/>
    </row>
    <row r="992" spans="2:34" x14ac:dyDescent="0.3">
      <c r="Q992" s="109"/>
      <c r="S992" s="106" t="s">
        <v>34</v>
      </c>
    </row>
  </sheetData>
  <mergeCells count="20">
    <mergeCell ref="C7:D7"/>
    <mergeCell ref="C4:F4"/>
    <mergeCell ref="H4:O4"/>
    <mergeCell ref="C6:D6"/>
    <mergeCell ref="J6:O6"/>
    <mergeCell ref="B978:L979"/>
    <mergeCell ref="Q982:AE984"/>
    <mergeCell ref="Q986:AE988"/>
    <mergeCell ref="B2:AG2"/>
    <mergeCell ref="Q4:Z4"/>
    <mergeCell ref="Q6:U6"/>
    <mergeCell ref="V6:Z6"/>
    <mergeCell ref="AB68:AG68"/>
    <mergeCell ref="AB4:AG4"/>
    <mergeCell ref="AB6:AB7"/>
    <mergeCell ref="AC6:AC7"/>
    <mergeCell ref="AD6:AD7"/>
    <mergeCell ref="AE6:AE7"/>
    <mergeCell ref="AF6:AF7"/>
    <mergeCell ref="AG6:AG7"/>
  </mergeCells>
  <conditionalFormatting sqref="X441:X445 V441:V445 V448:V452 X448:X452 X455:X459 V455:V459 V462:V465 X462:X465 X469:X473 V469:V473 V476:V480 X476:X480 X483:X487 V483:V487 V490:V494 X490:X494 X498:X501 V498:V501 V504:V508 X504:X508 X511:X515 V511:V515 V518:V522 X518:X522 X525:X527 V525:V527 V532:V534 X532:X534 X536 V536 V529 X529 X539:X543 V539:V543 V546:V550 X546:X550 X553:X557 V553:V557 X560:X564 V560:V564 V567:V571 X567:X571 X574:X578 V574:V578 V581:V585 X581:X585 X588:X592 V588:V592 V595:V599 X595:X599 X602:X606 V602:V606 V609:V613 X609:X613 V616:V620 X616:X620 X623:X627 V623:V627 V630:V634 X630:X634 X637:X641 V637:V641 V644:V648 X644:X648 X651 V651 V653:V655 X653:X655 X658:X662 V658:V662 V665:V669 X665:X669 X672:X683 V672:V683 V686:V690 X686:X690 X693:X697 V693:V697 V700:V704 X700:X704 X707:X711 V707:V711 V714:V715 X714:X715 X717:X718 V717:V718 X721:X725 V721:V725 V728:V732 X728:X732 X735:X739 V735:V739 V742:V746 X742:X746 X749:X753 V749:V753 V756:V760 X756:X760 X763:X767 V763:V767 V770:V774 X770:X774 X777:X781 V777:V781 V784:V788 X784:X788 X791:X795 V791:V795 V798 X798 X800:X802 V800:V802 V805:V809 X805:X809 X812:X816 V812:V816 V819:V823 X819:X823 X826:X830 V826:V830 V833:V837 X833:X837 X840:X843 V840:V843 V847:V851 X847:X851 X855:X858 V855:V858 V861:V865 X861:X865 X868:X872 V868:V872 V875:V879 X875:X879 X882:X886 V882:V886 V889:V893 X889:X893 X896:X899 V896:V899 V903:V907 X903:X907 X910:X914 V910:V914 V917:V921 X917:X921 X924:X928 V924:V928 V931:V935 X931:X935 X938:X942 V938:V942 V945:V949 X945:X949 X952:X956 V952:V956 V959:V963 X959:X963 J100:J974 L100:L974 X967:X970 V967:V970 V973:V975 X973:X975">
    <cfRule type="expression" dxfId="65" priority="61">
      <formula>K100&gt;0.98</formula>
    </cfRule>
    <cfRule type="expression" dxfId="64" priority="62">
      <formula>AND(K100&lt;0.98,K100&gt;0.8)</formula>
    </cfRule>
    <cfRule type="expression" dxfId="63" priority="63">
      <formula>K100&lt;0.8</formula>
    </cfRule>
  </conditionalFormatting>
  <conditionalFormatting sqref="Q100:Q102 Q105:Q109 Q112:Q116 Q119:Q123">
    <cfRule type="expression" dxfId="62" priority="56">
      <formula>AND(R100&lt;0.98,R100&gt;0.8)</formula>
    </cfRule>
    <cfRule type="expression" dxfId="61" priority="57">
      <formula>R100&lt;0.8</formula>
    </cfRule>
  </conditionalFormatting>
  <conditionalFormatting sqref="Q126:Q129">
    <cfRule type="expression" dxfId="60" priority="52">
      <formula>R126&gt;0.98</formula>
    </cfRule>
    <cfRule type="expression" dxfId="59" priority="53">
      <formula>AND(R126&lt;0.98,R126&gt;0.8)</formula>
    </cfRule>
    <cfRule type="expression" dxfId="58" priority="54">
      <formula>R126&lt;0.8</formula>
    </cfRule>
  </conditionalFormatting>
  <conditionalFormatting sqref="S100:S102 S105:S109 S112:S116 S119:S123">
    <cfRule type="expression" dxfId="57" priority="49">
      <formula>T100&gt;0.98</formula>
    </cfRule>
    <cfRule type="expression" dxfId="56" priority="50">
      <formula>AND(T100&lt;0.98,T100&gt;0.8)</formula>
    </cfRule>
    <cfRule type="expression" dxfId="55" priority="51">
      <formula>T100&lt;0.8</formula>
    </cfRule>
  </conditionalFormatting>
  <conditionalFormatting sqref="S126:S129">
    <cfRule type="expression" dxfId="54" priority="46">
      <formula>T126&gt;0.98</formula>
    </cfRule>
    <cfRule type="expression" dxfId="53" priority="47">
      <formula>AND(T126&lt;0.98,T126&gt;0.8)</formula>
    </cfRule>
    <cfRule type="expression" dxfId="52" priority="48">
      <formula>T126&lt;0.8</formula>
    </cfRule>
  </conditionalFormatting>
  <conditionalFormatting sqref="X100:X102 X105:X109 X112:X116 X119:X123">
    <cfRule type="expression" dxfId="51" priority="37">
      <formula>Y100&gt;0.98</formula>
    </cfRule>
    <cfRule type="expression" dxfId="50" priority="38">
      <formula>AND(Y100&lt;0.98,Y100&gt;0.8)</formula>
    </cfRule>
    <cfRule type="expression" dxfId="49" priority="39">
      <formula>Y100&lt;0.8</formula>
    </cfRule>
  </conditionalFormatting>
  <conditionalFormatting sqref="X126:X129 X133:X137 X140:X144 X147:X151 X154:X158 X161:X165 X168:X169 X172 X175:X179 X182:X186 X189:X193 X196:X200 X203:X207 X210:X214 X217:X221 X224:X228 X231:X235 X238:X242 X245:X249 X252:X256 X259:X263 X266:X270 X273:X277 X280:X284 X287:X291 X294:X298 X301:X305 X308:X312 X315:X319 X322:X326 X329:X333 X336:X340 X343:X347 X350:X354 X357:X361 X364:X367 X371:X374 X378:X382 X385:X389 X392:X396 X399:X403 X406:X410 X413:X417 X420:X424 X427:X431 X434:X438">
    <cfRule type="expression" dxfId="48" priority="34">
      <formula>Y126&gt;0.98</formula>
    </cfRule>
    <cfRule type="expression" dxfId="47" priority="35">
      <formula>AND(Y126&lt;0.98,Y126&gt;0.8)</formula>
    </cfRule>
    <cfRule type="expression" dxfId="46" priority="36">
      <formula>Y126&lt;0.8</formula>
    </cfRule>
  </conditionalFormatting>
  <conditionalFormatting sqref="Q140:Q144 S140:S144 Y140:Y144 Y147:Y151 S147:S151 Q147:Q151 S154:S158 Y154:Y158 Q154:Q158 Q161:Q165 Y161:Y165 S161:S165 S168:S169 Y168:Y169 Q168:Q169 Q172 Y172 S172">
    <cfRule type="expression" dxfId="45" priority="19">
      <formula>R140&gt;0.98</formula>
    </cfRule>
    <cfRule type="expression" dxfId="44" priority="20">
      <formula>AND(R140&lt;0.98,R140&gt;0.8)</formula>
    </cfRule>
    <cfRule type="expression" dxfId="43" priority="21">
      <formula>R140&lt;0.8</formula>
    </cfRule>
  </conditionalFormatting>
  <conditionalFormatting sqref="H100:H975">
    <cfRule type="expression" dxfId="42" priority="10">
      <formula>AND(H100&lt;424,H100&gt;345)</formula>
    </cfRule>
    <cfRule type="expression" dxfId="41" priority="11">
      <formula>OR(H100&gt;424,H100=424)</formula>
    </cfRule>
    <cfRule type="expression" dxfId="40" priority="12">
      <formula>OR(H100&lt;345,H100=345)</formula>
    </cfRule>
  </conditionalFormatting>
  <conditionalFormatting sqref="Q100:Q102 Q105:Q109 Q112:Q116 Q119:Q123 Q126:Q129 Q133:Q137 Q140:Q144 Q147:Q151 Q154:Q158 Q161:Q165 Q168:Q169 Q172 Q175:Q179 Q182:Q186 Q189:Q193 Q196:Q200 Q203:Q207 Q210:Q214 Q217:Q221 Q224:Q228 Q231:Q235 Q238:Q242 Q245:Q249 Q252:Q256 Q259:Q263 Q266:Q270 Q273:Q277 Q280:Q284 Q287:Q291 Q294:Q298 Q301:Q305 Q308:Q312 Q315:Q319 Q322:Q326 Q329:Q333 Q336:Q340 Q343:Q347 Q350:Q354 Q357:Q361 Q364:Q367 Q371:Q374 Q378:Q382 Q385:Q389 Q392:Q396 Q399:Q403 Q406:Q410 Q413:Q417 Q420:Q424 Q427:Q431 Q434:Q438 S434:S438 S427:S431 S420:S424 S413:S417 S406:S410 S399:S403 S392:S396 S385:S389 S378:S382 S371:S374 S364:S367 S357:S361 S350:S354 S343:S347 S336:S340 S329:S333 S322:S326 S315:S319 S308:S312 S301:S305 S294:S298 S287:S291 S280:S284 S273:S277 S266:S270 S259:S263 S252:S256 S245:S249 S238:S242 S231:S235 S224:S228 S217:S221 S210:S214 S203:S207 S196:S200 S189:S193 S182:S186 S175:S179 S172 S168:S169 S161:S165 S154:S158 S147:S151 S140:S144 S133:S137 S126:S129 S119:S123 S112:S116 S105:S109 S100:S102 Q441:Q445 S441:S445 S448:S452 Q448:Q452 Q455:Q459 S455:S459 S462:S465 Q462:Q465 Q469:Q473 S469:S473 S476:S480 Q476:Q480 S483:S487 Q483:Q487 Q490:Q494 S490:S494 S498:S501 Q498:Q501 Q504:Q508 S504:S508 S511:S515 Q511:Q515 Q518:Q522 S518:S522 S525:S527 Q525:Q527 Q532:Q534 S532:S534 S536 Q536 Q529 S529 S539:S543 Q539:Q543 Q546:Q550 S546:S550 S553:S557 Q553:Q557 S560:S564 Q560:Q564 Q567:Q571 S567:S571 S574:S578 Q574:Q578 Q581:Q585 S581:S585 S588:S592 Q588:Q592 Q595:Q599 S595:S599 S602:S606 Q602:Q606 Q609:Q613 S609:S613 Q616:Q620 S616:S620 S623:S627 Q623:Q627 Q630:Q634 S630:S634 S637:S641 Q637:Q641 Q644:Q648 S644:S648 S651 Q651 Q653:Q655 S653:S655 S658:S662 Q658:Q662 Q665:Q669 S665:S669 S672:S683 Q672:Q683 Q686:Q690 S686:S690 S693:S697 Q693:Q697 Q700:Q704 S700:S704 S707:S711 Q707:Q711 Q714:Q715 S714:S715 S717:S718 Q717:Q718 S721:S725 Q721:Q725 Q728:Q732 S728:S732 S735:S739 Q735:Q739 Q742:Q746 S742:S746 S749:S753 Q749:Q753 Q756:Q760 S756:S760 S763:S767 Q763:Q767 Q770:Q774 S770:S774 S777:S781 Q777:Q781 Q784:Q788 S784:S788 S791:S795 Q791:Q795 Q798 S798 S800:S802 Q800:Q802 Q805:Q809 S805:S809 S812:S816 Q812:Q816 Q819:Q823 S819:S823 S826:S830 Q826:Q830 Q833:Q837 S833:S837 S840:S843 Q840:Q843 Q847:Q851 S847:S851 S855:S858 Q855:Q858 Q861:Q865 S861:S865 S868:S872 Q868:Q872 Q875:Q879 S875:S879 S882:S886 Q882:Q886 Q889:Q893 S889:S893 S896:S899 Q896:Q899 Q903:Q907 S903:S907 S910:S914 Q910:Q914 Q917:Q921 S917:S921 S924:S928 Q924:Q928 Q931:Q935 S931:S935 S938:S942 Q938:Q942 Q945:Q949 S945:S949 S952:S956 Q952:Q956 Q959:Q963 S959:S963 S967:S970 Q967:Q970 Q973:Q975 S973:S975">
    <cfRule type="expression" dxfId="39" priority="55">
      <formula>R100&gt;0.98</formula>
    </cfRule>
    <cfRule type="expression" dxfId="38" priority="64">
      <formula>R100&gt;0.98</formula>
    </cfRule>
    <cfRule type="expression" dxfId="37" priority="65">
      <formula>AND(R100&lt;0.98,R100&gt;0.8)</formula>
    </cfRule>
    <cfRule type="expression" dxfId="36" priority="66">
      <formula>R100&lt;0.8</formula>
    </cfRule>
  </conditionalFormatting>
  <conditionalFormatting sqref="V100:V102 V105:V109 V112:V116 V119:V123 V126:V129 V133:V137 V140:V144 V147:V151 V154:V158 V161:V165 V168:V169 V172 V175:V179 V182:V186 V189:V193 V196:V200 V203:V207 V210:V214 V217:V221 V224:V228 V231:V235 V238:V242 V245:V249 V252:V256 V259:V263 V266:V270 V273:V277 V280:V284 V287:V291 V294:V298 V301:V305 V308:V312 V315:V319 V322:V326 V329:V333 V336:V340 V343:V347 V350:V354 V357:V361 V364:V367 V371:V374 V378:V382 V385:V389 V392:V396 V399:V403 V406:V410 V413:V417 V420:V424 V427:V431 V434:V438">
    <cfRule type="expression" dxfId="35" priority="43">
      <formula>W100&gt;0.98</formula>
    </cfRule>
    <cfRule type="expression" dxfId="34" priority="44">
      <formula>AND(W100&lt;0.98,W100&gt;0.8)</formula>
    </cfRule>
    <cfRule type="expression" dxfId="33" priority="45">
      <formula>W100&lt;0.8</formula>
    </cfRule>
  </conditionalFormatting>
  <pageMargins left="0.7" right="0.7" top="0.75" bottom="0.75" header="0.3" footer="0.3"/>
  <pageSetup paperSize="9" orientation="portrait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F58D5E-F444-414F-B8C4-88179069AC9D}">
  <dimension ref="A1:AI971"/>
  <sheetViews>
    <sheetView showGridLines="0" topLeftCell="A4" zoomScale="90" zoomScaleNormal="90" workbookViewId="0">
      <selection activeCell="V29" sqref="V29"/>
    </sheetView>
  </sheetViews>
  <sheetFormatPr defaultColWidth="9.109375" defaultRowHeight="15.6" x14ac:dyDescent="0.3"/>
  <cols>
    <col min="1" max="1" width="4" style="462" customWidth="1"/>
    <col min="2" max="2" width="8.88671875" style="73" customWidth="1"/>
    <col min="3" max="3" width="19.109375" style="73" customWidth="1"/>
    <col min="4" max="4" width="18" style="73" bestFit="1" customWidth="1"/>
    <col min="5" max="5" width="13.5546875" style="461" customWidth="1"/>
    <col min="6" max="6" width="12.109375" style="461" customWidth="1"/>
    <col min="7" max="8" width="9.109375" style="461"/>
    <col min="9" max="9" width="10.6640625" style="461" customWidth="1"/>
    <col min="10" max="10" width="12.33203125" style="461" customWidth="1"/>
    <col min="11" max="12" width="9.6640625" style="134" customWidth="1"/>
    <col min="13" max="13" width="9.109375" style="461"/>
    <col min="14" max="14" width="10.109375" style="461" customWidth="1"/>
    <col min="15" max="15" width="11.109375" style="461" customWidth="1"/>
    <col min="16" max="16" width="9.109375" style="461"/>
    <col min="17" max="17" width="11.88671875" style="461" customWidth="1"/>
    <col min="18" max="18" width="9.109375" style="461"/>
    <col min="19" max="23" width="10.109375" style="461" customWidth="1"/>
    <col min="24" max="24" width="7.6640625" style="461" customWidth="1"/>
    <col min="25" max="25" width="12.6640625" style="461" customWidth="1"/>
    <col min="26" max="26" width="9.109375" style="461"/>
    <col min="27" max="27" width="24.44140625" style="461" customWidth="1"/>
    <col min="28" max="28" width="18.5546875" style="461" customWidth="1"/>
    <col min="29" max="29" width="19.33203125" style="461" customWidth="1"/>
    <col min="30" max="16384" width="9.109375" style="461"/>
  </cols>
  <sheetData>
    <row r="1" spans="1:30" ht="29.25" customHeight="1" x14ac:dyDescent="0.3">
      <c r="A1" s="461"/>
      <c r="B1" s="461"/>
      <c r="C1" s="461"/>
      <c r="D1" s="461"/>
    </row>
    <row r="2" spans="1:30" ht="16.5" customHeight="1" x14ac:dyDescent="0.35">
      <c r="A2" s="461"/>
      <c r="B2" s="587" t="s">
        <v>230</v>
      </c>
      <c r="C2" s="587"/>
      <c r="D2" s="587"/>
      <c r="E2" s="587"/>
      <c r="F2" s="587"/>
      <c r="G2" s="587"/>
      <c r="H2" s="587"/>
      <c r="I2" s="587"/>
      <c r="J2" s="587"/>
      <c r="K2" s="587"/>
      <c r="L2" s="587"/>
      <c r="M2" s="587"/>
      <c r="N2" s="587"/>
      <c r="O2" s="587"/>
      <c r="P2" s="587"/>
      <c r="Q2" s="587"/>
      <c r="R2" s="587"/>
      <c r="S2" s="587"/>
      <c r="T2" s="587"/>
      <c r="U2" s="587"/>
      <c r="V2" s="587"/>
      <c r="W2" s="587"/>
      <c r="X2" s="587"/>
    </row>
    <row r="3" spans="1:30" ht="9.75" customHeight="1" x14ac:dyDescent="0.3">
      <c r="A3" s="461" t="s">
        <v>83</v>
      </c>
      <c r="B3" s="461"/>
      <c r="C3" s="461"/>
      <c r="D3" s="461"/>
    </row>
    <row r="4" spans="1:30" ht="19.95" customHeight="1" x14ac:dyDescent="0.3">
      <c r="A4" s="461"/>
      <c r="B4" s="588" t="s">
        <v>225</v>
      </c>
      <c r="C4" s="589"/>
      <c r="D4" s="589"/>
      <c r="E4" s="589"/>
      <c r="F4" s="589"/>
      <c r="G4" s="589"/>
      <c r="H4" s="589"/>
      <c r="I4" s="589"/>
      <c r="J4" s="589"/>
      <c r="K4" s="589"/>
      <c r="L4" s="589"/>
      <c r="M4" s="589"/>
      <c r="N4" s="589"/>
      <c r="O4" s="589"/>
      <c r="P4" s="589"/>
      <c r="Q4" s="589"/>
      <c r="R4" s="589"/>
      <c r="S4" s="589"/>
      <c r="T4" s="589"/>
      <c r="U4" s="589"/>
      <c r="V4" s="589"/>
      <c r="X4" s="111"/>
      <c r="Y4" s="588" t="s">
        <v>249</v>
      </c>
      <c r="Z4" s="589"/>
      <c r="AA4" s="589"/>
      <c r="AB4" s="589"/>
      <c r="AC4" s="589"/>
      <c r="AD4" s="589"/>
    </row>
    <row r="5" spans="1:30" ht="5.4" customHeight="1" x14ac:dyDescent="0.3">
      <c r="A5" s="2"/>
      <c r="B5" s="2"/>
      <c r="C5" s="34"/>
      <c r="D5" s="34"/>
      <c r="E5" s="35"/>
      <c r="F5" s="228"/>
      <c r="G5" s="228"/>
      <c r="H5" s="228"/>
      <c r="I5" s="228"/>
      <c r="J5" s="228"/>
      <c r="K5" s="218"/>
      <c r="L5" s="218"/>
      <c r="M5" s="2"/>
      <c r="N5" s="2"/>
      <c r="O5" s="2"/>
      <c r="P5" s="2"/>
      <c r="Q5" s="2"/>
      <c r="R5" s="2"/>
      <c r="S5" s="2"/>
      <c r="T5" s="2"/>
      <c r="U5" s="2"/>
      <c r="V5" s="2"/>
      <c r="W5" s="529"/>
      <c r="X5" s="2"/>
    </row>
    <row r="6" spans="1:30" ht="15" customHeight="1" x14ac:dyDescent="0.3">
      <c r="A6" s="461"/>
      <c r="B6" s="461"/>
      <c r="C6" s="590" t="s">
        <v>266</v>
      </c>
      <c r="D6" s="590"/>
      <c r="E6" s="590"/>
      <c r="F6" s="590"/>
      <c r="G6" s="590"/>
      <c r="H6" s="590"/>
      <c r="I6" s="590"/>
      <c r="J6" s="590"/>
      <c r="K6" s="590"/>
      <c r="L6" s="590"/>
      <c r="M6" s="590"/>
      <c r="N6" s="590"/>
      <c r="O6" s="590"/>
      <c r="P6" s="590"/>
      <c r="Q6" s="590"/>
      <c r="R6" s="590"/>
      <c r="S6" s="590"/>
      <c r="T6" s="590"/>
      <c r="U6" s="590"/>
      <c r="V6" s="529"/>
      <c r="W6" s="529"/>
      <c r="Y6" s="462"/>
      <c r="Z6" s="73" t="s">
        <v>226</v>
      </c>
      <c r="AA6" s="73" t="s">
        <v>227</v>
      </c>
      <c r="AB6" s="73" t="s">
        <v>228</v>
      </c>
      <c r="AC6" s="68" t="s">
        <v>267</v>
      </c>
      <c r="AD6" s="68" t="s">
        <v>268</v>
      </c>
    </row>
    <row r="7" spans="1:30" ht="15" customHeight="1" x14ac:dyDescent="0.3">
      <c r="A7" s="461"/>
      <c r="B7" s="461"/>
      <c r="C7" s="590"/>
      <c r="D7" s="590"/>
      <c r="E7" s="590"/>
      <c r="F7" s="590"/>
      <c r="G7" s="590"/>
      <c r="H7" s="590"/>
      <c r="I7" s="590"/>
      <c r="J7" s="590"/>
      <c r="K7" s="590"/>
      <c r="L7" s="590"/>
      <c r="M7" s="590"/>
      <c r="N7" s="590"/>
      <c r="O7" s="590"/>
      <c r="P7" s="590"/>
      <c r="Q7" s="590"/>
      <c r="R7" s="590"/>
      <c r="S7" s="590"/>
      <c r="T7" s="590"/>
      <c r="U7" s="590"/>
      <c r="V7" s="529"/>
      <c r="W7" s="529"/>
      <c r="Y7" s="462"/>
      <c r="Z7" s="73"/>
      <c r="AA7" s="73"/>
      <c r="AB7" s="73"/>
      <c r="AC7" s="68"/>
      <c r="AD7" s="68"/>
    </row>
    <row r="8" spans="1:30" ht="15" customHeight="1" x14ac:dyDescent="0.3">
      <c r="A8" s="461"/>
      <c r="B8" s="461"/>
      <c r="C8" s="590"/>
      <c r="D8" s="590"/>
      <c r="E8" s="590"/>
      <c r="F8" s="590"/>
      <c r="G8" s="590"/>
      <c r="H8" s="590"/>
      <c r="I8" s="590"/>
      <c r="J8" s="590"/>
      <c r="K8" s="590"/>
      <c r="L8" s="590"/>
      <c r="M8" s="590"/>
      <c r="N8" s="590"/>
      <c r="O8" s="590"/>
      <c r="P8" s="590"/>
      <c r="Q8" s="590"/>
      <c r="R8" s="590"/>
      <c r="S8" s="590"/>
      <c r="T8" s="590"/>
      <c r="U8" s="590"/>
      <c r="V8" s="529"/>
      <c r="W8" s="529"/>
      <c r="Y8" s="462"/>
      <c r="Z8" s="73"/>
      <c r="AA8" s="73"/>
      <c r="AB8" s="73"/>
      <c r="AC8" s="68"/>
      <c r="AD8" s="68"/>
    </row>
    <row r="9" spans="1:30" ht="14.4" x14ac:dyDescent="0.3">
      <c r="A9" s="461"/>
      <c r="B9" s="461"/>
      <c r="C9" s="590"/>
      <c r="D9" s="590"/>
      <c r="E9" s="590"/>
      <c r="F9" s="590"/>
      <c r="G9" s="590"/>
      <c r="H9" s="590"/>
      <c r="I9" s="590"/>
      <c r="J9" s="590"/>
      <c r="K9" s="590"/>
      <c r="L9" s="590"/>
      <c r="M9" s="590"/>
      <c r="N9" s="590"/>
      <c r="O9" s="590"/>
      <c r="P9" s="590"/>
      <c r="Q9" s="590"/>
      <c r="R9" s="590"/>
      <c r="S9" s="590"/>
      <c r="T9" s="590"/>
      <c r="U9" s="590"/>
      <c r="V9" s="529"/>
      <c r="W9" s="529"/>
      <c r="Y9" s="462">
        <v>43831</v>
      </c>
      <c r="Z9" s="563">
        <v>2.5648859699653253</v>
      </c>
      <c r="AA9" s="563">
        <v>0.62768141026838642</v>
      </c>
      <c r="AB9" s="563">
        <v>-2.6340061006556681</v>
      </c>
      <c r="AC9" s="564">
        <v>0.16569979948164359</v>
      </c>
      <c r="AD9" s="564">
        <v>5.2162813784250641</v>
      </c>
    </row>
    <row r="10" spans="1:30" ht="14.4" x14ac:dyDescent="0.3">
      <c r="A10" s="461"/>
      <c r="B10" s="461"/>
      <c r="C10" s="194"/>
      <c r="D10" s="194"/>
      <c r="E10" s="194"/>
      <c r="F10" s="194"/>
      <c r="G10" s="194"/>
      <c r="H10" s="194"/>
      <c r="I10" s="194"/>
      <c r="J10" s="194"/>
      <c r="K10" s="194"/>
      <c r="L10" s="194"/>
      <c r="M10" s="194"/>
      <c r="N10" s="194"/>
      <c r="O10" s="194"/>
      <c r="P10" s="194"/>
      <c r="Q10" s="194"/>
      <c r="R10" s="194"/>
      <c r="S10" s="194"/>
      <c r="T10" s="529"/>
      <c r="U10" s="529"/>
      <c r="V10" s="529"/>
      <c r="W10" s="529"/>
      <c r="Y10" s="462" t="s">
        <v>145</v>
      </c>
      <c r="Z10" s="563">
        <v>1.0786773901970728</v>
      </c>
      <c r="AA10" s="563">
        <v>1.3370059123654772</v>
      </c>
      <c r="AB10" s="563">
        <v>-2.6340061006556681</v>
      </c>
      <c r="AC10" s="564">
        <v>3.4521360973409685</v>
      </c>
      <c r="AD10" s="564">
        <v>5.6473623966779076</v>
      </c>
    </row>
    <row r="11" spans="1:30" x14ac:dyDescent="0.3">
      <c r="A11" s="461"/>
      <c r="B11" s="461"/>
      <c r="C11" s="194"/>
      <c r="D11" s="194"/>
      <c r="E11" s="194"/>
      <c r="F11" s="194"/>
      <c r="G11" s="194"/>
      <c r="H11" s="194"/>
      <c r="I11" s="194"/>
      <c r="J11" s="194"/>
      <c r="K11" s="219"/>
      <c r="L11" s="219"/>
      <c r="M11" s="194"/>
      <c r="N11" s="194"/>
      <c r="O11" s="194"/>
      <c r="P11" s="194"/>
      <c r="Q11" s="194"/>
      <c r="R11" s="194"/>
      <c r="S11" s="194"/>
      <c r="T11" s="194"/>
      <c r="U11" s="194"/>
      <c r="V11" s="194"/>
      <c r="W11" s="194"/>
      <c r="Y11" s="462" t="s">
        <v>145</v>
      </c>
      <c r="Z11" s="563">
        <v>-1.8669297097242699</v>
      </c>
      <c r="AA11" s="563">
        <v>0.99436443240410455</v>
      </c>
      <c r="AB11" s="563">
        <v>-2.6340061006556681</v>
      </c>
      <c r="AC11" s="564">
        <v>4.4385616665442882</v>
      </c>
      <c r="AD11" s="564">
        <v>5.6540397879903379</v>
      </c>
    </row>
    <row r="12" spans="1:30" x14ac:dyDescent="0.3">
      <c r="A12" s="461"/>
      <c r="B12" s="461"/>
      <c r="C12" s="461"/>
      <c r="D12" s="461"/>
      <c r="Y12" s="462" t="s">
        <v>145</v>
      </c>
      <c r="Z12" s="563">
        <v>-2.2137157139392234</v>
      </c>
      <c r="AA12" s="563">
        <v>0.32033425933112053</v>
      </c>
      <c r="AB12" s="563">
        <v>-2.6340061006556681</v>
      </c>
      <c r="AC12" s="564">
        <v>6.1033756379326007</v>
      </c>
      <c r="AD12" s="564">
        <v>6.7936131337149641</v>
      </c>
    </row>
    <row r="13" spans="1:30" x14ac:dyDescent="0.3">
      <c r="A13" s="461"/>
      <c r="B13" s="461"/>
      <c r="C13" s="461"/>
      <c r="D13" s="461"/>
      <c r="Y13" s="462" t="s">
        <v>145</v>
      </c>
      <c r="Z13" s="563">
        <v>2.1033078001892851</v>
      </c>
      <c r="AA13" s="563">
        <v>0.10970414883552304</v>
      </c>
      <c r="AB13" s="563">
        <v>-2.6340061006556681</v>
      </c>
      <c r="AC13" s="564">
        <v>9.6961745307141172</v>
      </c>
      <c r="AD13" s="564">
        <v>8.1088412096921907</v>
      </c>
    </row>
    <row r="14" spans="1:30" x14ac:dyDescent="0.3">
      <c r="Y14" s="462" t="s">
        <v>145</v>
      </c>
      <c r="Z14" s="563">
        <v>1.2331789192653368</v>
      </c>
      <c r="AA14" s="563">
        <v>0.50503795699484866</v>
      </c>
      <c r="AB14" s="563">
        <v>-2.6340061006556681</v>
      </c>
      <c r="AC14" s="564">
        <v>10.830678596847719</v>
      </c>
      <c r="AD14" s="564">
        <v>9.1474866725344786</v>
      </c>
    </row>
    <row r="15" spans="1:30" x14ac:dyDescent="0.3">
      <c r="Y15" s="462" t="s">
        <v>145</v>
      </c>
      <c r="Z15" s="563">
        <v>-0.65706484063568316</v>
      </c>
      <c r="AA15" s="563">
        <v>0.9544596353660888</v>
      </c>
      <c r="AB15" s="563">
        <v>-2.6340061006556681</v>
      </c>
      <c r="AC15" s="564">
        <v>12.868665607143413</v>
      </c>
      <c r="AD15" s="564">
        <v>9.5501160349306975</v>
      </c>
    </row>
    <row r="16" spans="1:30" x14ac:dyDescent="0.3">
      <c r="Y16" s="462" t="s">
        <v>145</v>
      </c>
      <c r="Z16" s="563">
        <v>1.090475196496143</v>
      </c>
      <c r="AA16" s="563">
        <v>1.6350524097151293</v>
      </c>
      <c r="AB16" s="563">
        <v>-2.6340061006556681</v>
      </c>
      <c r="AC16" s="564">
        <v>9.3722963313222323</v>
      </c>
      <c r="AD16" s="564">
        <v>10.091115418755493</v>
      </c>
    </row>
    <row r="17" spans="25:30" x14ac:dyDescent="0.3">
      <c r="Y17" s="462" t="s">
        <v>145</v>
      </c>
      <c r="Z17" s="563">
        <v>3.8460140473123521</v>
      </c>
      <c r="AA17" s="563">
        <v>1.7616657822149373</v>
      </c>
      <c r="AB17" s="563">
        <v>-2.6340061006556681</v>
      </c>
      <c r="AC17" s="564">
        <v>10.722654337236975</v>
      </c>
      <c r="AD17" s="564">
        <v>9.9957473279004141</v>
      </c>
    </row>
    <row r="18" spans="25:30" x14ac:dyDescent="0.3">
      <c r="Y18" s="462" t="s">
        <v>145</v>
      </c>
      <c r="Z18" s="563">
        <v>1.279022038874412</v>
      </c>
      <c r="AA18" s="563">
        <v>2.0462436917439293</v>
      </c>
      <c r="AB18" s="563">
        <v>-2.6340061006556681</v>
      </c>
      <c r="AC18" s="564">
        <v>7.2569672033178279</v>
      </c>
      <c r="AD18" s="564">
        <v>9.9722343931026369</v>
      </c>
    </row>
    <row r="19" spans="25:30" x14ac:dyDescent="0.3">
      <c r="Y19" s="462" t="s">
        <v>145</v>
      </c>
      <c r="Z19" s="563">
        <v>2.5504337065040588</v>
      </c>
      <c r="AA19" s="563">
        <v>2.2939877991308664</v>
      </c>
      <c r="AB19" s="563">
        <v>-2.6340061006556681</v>
      </c>
      <c r="AC19" s="564">
        <v>9.890371324706166</v>
      </c>
      <c r="AD19" s="564">
        <v>9.3192510346835551</v>
      </c>
    </row>
    <row r="20" spans="25:30" x14ac:dyDescent="0.3">
      <c r="Y20" s="462" t="s">
        <v>145</v>
      </c>
      <c r="Z20" s="563">
        <v>2.9896014076879425</v>
      </c>
      <c r="AA20" s="563">
        <v>2.3892892071159308</v>
      </c>
      <c r="AB20" s="563">
        <v>-2.6340061006556681</v>
      </c>
      <c r="AC20" s="564">
        <v>9.0285978947285628</v>
      </c>
      <c r="AD20" s="564">
        <v>9.0244191029699827</v>
      </c>
    </row>
    <row r="21" spans="25:30" x14ac:dyDescent="0.3">
      <c r="Y21" s="462" t="s">
        <v>145</v>
      </c>
      <c r="Z21" s="563">
        <v>3.2252242859682796</v>
      </c>
      <c r="AA21" s="563">
        <v>2.1287680902376573</v>
      </c>
      <c r="AB21" s="563">
        <v>-2.6340061006556681</v>
      </c>
      <c r="AC21" s="564">
        <v>10.66608805326328</v>
      </c>
      <c r="AD21" s="564">
        <v>8.0682021010559257</v>
      </c>
    </row>
    <row r="22" spans="25:30" x14ac:dyDescent="0.3">
      <c r="Y22" s="462" t="s">
        <v>145</v>
      </c>
      <c r="Z22" s="563">
        <v>1.0771439110728753</v>
      </c>
      <c r="AA22" s="563">
        <v>1.9691730286357128</v>
      </c>
      <c r="AB22" s="563">
        <v>-2.6340061006556681</v>
      </c>
      <c r="AC22" s="564">
        <v>8.2977820982098365</v>
      </c>
      <c r="AD22" s="564">
        <v>7.89455791058736</v>
      </c>
    </row>
    <row r="23" spans="25:30" x14ac:dyDescent="0.3">
      <c r="Y23" s="462" t="s">
        <v>145</v>
      </c>
      <c r="Z23" s="563">
        <v>1.7575850523915988</v>
      </c>
      <c r="AA23" s="563">
        <v>1.5627222655727555</v>
      </c>
      <c r="AB23" s="563">
        <v>-2.6340061006556681</v>
      </c>
      <c r="AC23" s="564">
        <v>7.3084728093272275</v>
      </c>
      <c r="AD23" s="564">
        <v>7.2368662715808894</v>
      </c>
    </row>
    <row r="24" spans="25:30" x14ac:dyDescent="0.3">
      <c r="Y24" s="462" t="s">
        <v>145</v>
      </c>
      <c r="Z24" s="563">
        <v>2.0223662291644344</v>
      </c>
      <c r="AA24" s="563">
        <v>1.4121086659453419</v>
      </c>
      <c r="AB24" s="563">
        <v>-2.6340061006556681</v>
      </c>
      <c r="AC24" s="564">
        <v>4.0291353238385739</v>
      </c>
      <c r="AD24" s="564">
        <v>7.262327729413097</v>
      </c>
    </row>
    <row r="25" spans="25:30" x14ac:dyDescent="0.3">
      <c r="Y25" s="462" t="s">
        <v>145</v>
      </c>
      <c r="Z25" s="563">
        <v>0.16185660766079979</v>
      </c>
      <c r="AA25" s="563">
        <v>1.6810686859929156</v>
      </c>
      <c r="AB25" s="563">
        <v>-2.6340061006556681</v>
      </c>
      <c r="AC25" s="564">
        <v>6.041457870037874</v>
      </c>
      <c r="AD25" s="564">
        <v>6.5610978907887016</v>
      </c>
    </row>
    <row r="26" spans="25:30" x14ac:dyDescent="0.3">
      <c r="Y26" s="462" t="s">
        <v>145</v>
      </c>
      <c r="Z26" s="563">
        <v>-0.29472163493664344</v>
      </c>
      <c r="AA26" s="563">
        <v>1.8008303090847453</v>
      </c>
      <c r="AB26" s="563">
        <v>-2.6340061006556681</v>
      </c>
      <c r="AC26" s="564">
        <v>5.2865298516608732</v>
      </c>
      <c r="AD26" s="564">
        <v>6.1080321882448869</v>
      </c>
    </row>
    <row r="27" spans="25:30" x14ac:dyDescent="0.3">
      <c r="Y27" s="462" t="s">
        <v>145</v>
      </c>
      <c r="Z27" s="563">
        <v>1.9353062102960492</v>
      </c>
      <c r="AA27" s="563">
        <v>1.6961686315651188</v>
      </c>
      <c r="AB27" s="563">
        <v>-2.6340061006556681</v>
      </c>
      <c r="AC27" s="564">
        <v>9.2068280995540164</v>
      </c>
      <c r="AD27" s="564">
        <v>5.9458706751392754</v>
      </c>
    </row>
    <row r="28" spans="25:30" x14ac:dyDescent="0.3">
      <c r="Y28" s="462" t="s">
        <v>145</v>
      </c>
      <c r="Z28" s="563">
        <v>5.1079444263012945</v>
      </c>
      <c r="AA28" s="563">
        <v>1.8888096769035432</v>
      </c>
      <c r="AB28" s="563">
        <v>-2.6340061006556681</v>
      </c>
      <c r="AC28" s="564">
        <v>5.75747918289251</v>
      </c>
      <c r="AD28" s="564">
        <v>6.2637380416178701</v>
      </c>
    </row>
    <row r="29" spans="25:30" x14ac:dyDescent="0.3">
      <c r="Y29" s="462" t="s">
        <v>145</v>
      </c>
      <c r="Z29" s="563">
        <v>1.9154752727156841</v>
      </c>
      <c r="AA29" s="563">
        <v>2.4436241036029691</v>
      </c>
      <c r="AB29" s="563">
        <v>-2.6340061006556681</v>
      </c>
      <c r="AC29" s="564">
        <v>5.126322180403136</v>
      </c>
      <c r="AD29" s="564">
        <v>6.1972928638273954</v>
      </c>
    </row>
    <row r="30" spans="25:30" x14ac:dyDescent="0.3">
      <c r="Y30" s="462" t="s">
        <v>145</v>
      </c>
      <c r="Z30" s="563">
        <v>1.0249533097542138</v>
      </c>
      <c r="AA30" s="563">
        <v>3.0981299490633338</v>
      </c>
      <c r="AB30" s="563">
        <v>-2.6340061006556681</v>
      </c>
      <c r="AC30" s="564">
        <v>6.173342217587944</v>
      </c>
      <c r="AD30" s="564">
        <v>6.1674760375524533</v>
      </c>
    </row>
    <row r="31" spans="25:30" x14ac:dyDescent="0.3">
      <c r="Y31" s="462" t="s">
        <v>145</v>
      </c>
      <c r="Z31" s="563">
        <v>3.3708535465334051</v>
      </c>
      <c r="AA31" s="563">
        <v>3.544280147383287</v>
      </c>
      <c r="AB31" s="563">
        <v>-2.6340061006556681</v>
      </c>
      <c r="AC31" s="564">
        <v>6.2542068891887368</v>
      </c>
      <c r="AD31" s="564">
        <v>5.7863878984727757</v>
      </c>
    </row>
    <row r="32" spans="25:30" x14ac:dyDescent="0.3">
      <c r="Y32" s="462" t="s">
        <v>145</v>
      </c>
      <c r="Z32" s="563">
        <v>4.0455575945567794</v>
      </c>
      <c r="AA32" s="563">
        <v>3.2795642967881142</v>
      </c>
      <c r="AB32" s="563">
        <v>-2.6340061006556681</v>
      </c>
      <c r="AC32" s="564">
        <v>5.5763416255045541</v>
      </c>
      <c r="AD32" s="564">
        <v>5.602884926889244</v>
      </c>
    </row>
    <row r="33" spans="1:30" x14ac:dyDescent="0.3">
      <c r="Y33" s="462" t="s">
        <v>145</v>
      </c>
      <c r="Z33" s="563">
        <v>4.2868192832859071</v>
      </c>
      <c r="AA33" s="563">
        <v>3.1122251550105555</v>
      </c>
      <c r="AB33" s="563">
        <v>-2.6340061006556681</v>
      </c>
      <c r="AC33" s="564">
        <v>5.077812067736275</v>
      </c>
      <c r="AD33" s="564">
        <v>5.7189512227860559</v>
      </c>
    </row>
    <row r="34" spans="1:30" x14ac:dyDescent="0.3">
      <c r="Y34" s="462" t="s">
        <v>145</v>
      </c>
      <c r="Z34" s="563">
        <v>5.0583575985357232</v>
      </c>
      <c r="AA34" s="563">
        <v>3.2511646852663345</v>
      </c>
      <c r="AB34" s="563">
        <v>-2.6340061006556681</v>
      </c>
      <c r="AC34" s="564">
        <v>6.5392111259962746</v>
      </c>
      <c r="AD34" s="564">
        <v>5.9916846184667287</v>
      </c>
    </row>
    <row r="35" spans="1:30" x14ac:dyDescent="0.3">
      <c r="D35" s="73" t="s">
        <v>229</v>
      </c>
      <c r="Y35" s="462" t="s">
        <v>145</v>
      </c>
      <c r="Z35" s="563">
        <v>3.2549334721350855</v>
      </c>
      <c r="AA35" s="563">
        <v>3.2284006215460832</v>
      </c>
      <c r="AB35" s="563">
        <v>-2.6340061006556681</v>
      </c>
      <c r="AC35" s="564">
        <v>4.4729583818077856</v>
      </c>
      <c r="AD35" s="564">
        <v>5.935008647723202</v>
      </c>
    </row>
    <row r="36" spans="1:30" x14ac:dyDescent="0.3">
      <c r="Y36" s="462" t="s">
        <v>145</v>
      </c>
      <c r="Z36" s="563">
        <v>0.74410128027277722</v>
      </c>
      <c r="AA36" s="563">
        <v>2.8319385667835637</v>
      </c>
      <c r="AB36" s="563">
        <v>-2.6340061006556681</v>
      </c>
      <c r="AC36" s="564">
        <v>5.9387862516808241</v>
      </c>
      <c r="AD36" s="564">
        <v>5.8774202700200231</v>
      </c>
    </row>
    <row r="37" spans="1:30" ht="18" x14ac:dyDescent="0.3">
      <c r="C37" s="591" t="s">
        <v>212</v>
      </c>
      <c r="D37" s="591"/>
      <c r="E37" s="591"/>
      <c r="F37" s="591"/>
      <c r="G37" s="591"/>
      <c r="H37" s="591"/>
      <c r="I37" s="591"/>
      <c r="J37" s="591"/>
      <c r="K37" s="591"/>
      <c r="L37" s="591"/>
      <c r="M37" s="591"/>
      <c r="N37" s="591"/>
      <c r="O37" s="591"/>
      <c r="P37" s="591"/>
      <c r="Q37" s="591"/>
      <c r="Y37" s="462" t="s">
        <v>145</v>
      </c>
      <c r="Z37" s="563">
        <v>1.9975300215446632</v>
      </c>
      <c r="AA37" s="563">
        <v>2.3943820561370637</v>
      </c>
      <c r="AB37" s="563">
        <v>-2.6340061006556681</v>
      </c>
      <c r="AC37" s="564">
        <v>8.0824759873526517</v>
      </c>
      <c r="AD37" s="564">
        <v>5.9378610755768433</v>
      </c>
    </row>
    <row r="38" spans="1:30" x14ac:dyDescent="0.3">
      <c r="C38" s="461"/>
      <c r="D38" s="461"/>
      <c r="Y38" s="462" t="s">
        <v>145</v>
      </c>
      <c r="Z38" s="563">
        <v>3.2115051004916504</v>
      </c>
      <c r="AA38" s="563">
        <v>1.4355775870371004</v>
      </c>
      <c r="AB38" s="563">
        <v>-2.6340061006556681</v>
      </c>
      <c r="AC38" s="564">
        <v>5.8574750939840499</v>
      </c>
      <c r="AD38" s="564">
        <v>5.785711995021499</v>
      </c>
    </row>
    <row r="39" spans="1:30" ht="15.75" customHeight="1" thickBot="1" x14ac:dyDescent="0.35">
      <c r="A39" s="461"/>
      <c r="C39" s="611" t="s">
        <v>92</v>
      </c>
      <c r="D39" s="614" t="s">
        <v>221</v>
      </c>
      <c r="E39" s="615"/>
      <c r="F39" s="615"/>
      <c r="G39" s="616"/>
      <c r="H39" s="617" t="s">
        <v>4</v>
      </c>
      <c r="I39" s="568"/>
      <c r="J39" s="568"/>
      <c r="K39" s="568"/>
      <c r="L39" s="568"/>
      <c r="M39" s="618"/>
      <c r="N39" s="617" t="s">
        <v>17</v>
      </c>
      <c r="O39" s="568"/>
      <c r="P39" s="568"/>
      <c r="Q39" s="569"/>
      <c r="Y39" s="462" t="s">
        <v>145</v>
      </c>
      <c r="Z39" s="563">
        <v>1.2703232112191398</v>
      </c>
      <c r="AA39" s="563">
        <v>0.98514419553544186</v>
      </c>
      <c r="AB39" s="563">
        <v>-2.6340061006556681</v>
      </c>
      <c r="AC39" s="564">
        <v>5.173222981582299</v>
      </c>
      <c r="AD39" s="564">
        <v>6.1649800321442871</v>
      </c>
    </row>
    <row r="40" spans="1:30" ht="15" thickBot="1" x14ac:dyDescent="0.35">
      <c r="A40" s="461"/>
      <c r="C40" s="612"/>
      <c r="D40" s="619" t="s">
        <v>6</v>
      </c>
      <c r="E40" s="620"/>
      <c r="F40" s="530" t="s">
        <v>14</v>
      </c>
      <c r="G40" s="593" t="s">
        <v>29</v>
      </c>
      <c r="H40" s="595" t="s">
        <v>169</v>
      </c>
      <c r="I40" s="596"/>
      <c r="J40" s="597"/>
      <c r="K40" s="598" t="s">
        <v>170</v>
      </c>
      <c r="L40" s="596"/>
      <c r="M40" s="599"/>
      <c r="N40" s="595" t="s">
        <v>18</v>
      </c>
      <c r="O40" s="596"/>
      <c r="P40" s="596"/>
      <c r="Q40" s="597"/>
      <c r="Y40" s="462">
        <v>43862</v>
      </c>
      <c r="Z40" s="563">
        <v>1.2239237087604047</v>
      </c>
      <c r="AA40" s="563">
        <v>0.44118479460735566</v>
      </c>
      <c r="AB40" s="563">
        <v>-2.6340061006556681</v>
      </c>
      <c r="AC40" s="564">
        <v>5.5008977066340208</v>
      </c>
      <c r="AD40" s="564">
        <v>5.7216243034986274</v>
      </c>
    </row>
    <row r="41" spans="1:30" ht="16.2" thickBot="1" x14ac:dyDescent="0.35">
      <c r="A41" s="461"/>
      <c r="C41" s="613"/>
      <c r="D41" s="289" t="s">
        <v>6</v>
      </c>
      <c r="E41" s="289" t="s">
        <v>12</v>
      </c>
      <c r="F41" s="289" t="s">
        <v>13</v>
      </c>
      <c r="G41" s="594"/>
      <c r="H41" s="287" t="s">
        <v>15</v>
      </c>
      <c r="I41" s="288" t="s">
        <v>16</v>
      </c>
      <c r="J41" s="51" t="s">
        <v>29</v>
      </c>
      <c r="K41" s="220" t="s">
        <v>15</v>
      </c>
      <c r="L41" s="220" t="s">
        <v>16</v>
      </c>
      <c r="M41" s="77" t="s">
        <v>29</v>
      </c>
      <c r="N41" s="78" t="s">
        <v>93</v>
      </c>
      <c r="O41" s="288" t="s">
        <v>110</v>
      </c>
      <c r="P41" s="51" t="s">
        <v>16</v>
      </c>
      <c r="Q41" s="288" t="s">
        <v>110</v>
      </c>
      <c r="Y41" s="462" t="s">
        <v>145</v>
      </c>
      <c r="Z41" s="563">
        <v>-1.6532736851640188</v>
      </c>
      <c r="AA41" s="563">
        <v>-0.41389733597751677</v>
      </c>
      <c r="AB41" s="563">
        <v>-2.6340061006556681</v>
      </c>
      <c r="AC41" s="564">
        <v>5.4741675621088604</v>
      </c>
      <c r="AD41" s="564">
        <v>4.9817573327267395</v>
      </c>
    </row>
    <row r="42" spans="1:30" x14ac:dyDescent="0.3">
      <c r="A42" s="461"/>
      <c r="C42" s="229"/>
      <c r="D42" s="461"/>
      <c r="J42" s="30"/>
      <c r="M42" s="30"/>
      <c r="N42" s="30"/>
      <c r="O42" s="30"/>
      <c r="P42" s="30"/>
      <c r="Y42" s="462" t="s">
        <v>145</v>
      </c>
      <c r="Z42" s="563">
        <v>0.10189973162347632</v>
      </c>
      <c r="AA42" s="563">
        <v>-1.0124963279490398</v>
      </c>
      <c r="AB42" s="563">
        <v>-2.6340061006556681</v>
      </c>
      <c r="AC42" s="564">
        <v>7.127834641667306</v>
      </c>
      <c r="AD42" s="564">
        <v>4.8323089929572847</v>
      </c>
    </row>
    <row r="43" spans="1:30" ht="14.4" x14ac:dyDescent="0.3">
      <c r="A43" s="461"/>
      <c r="C43" s="259">
        <v>43933</v>
      </c>
      <c r="D43" s="230">
        <v>-0.13</v>
      </c>
      <c r="E43" s="230">
        <v>-0.61</v>
      </c>
      <c r="F43" s="230">
        <v>-0.34</v>
      </c>
      <c r="G43" s="231">
        <v>-0.18</v>
      </c>
      <c r="H43" s="230">
        <v>0.39</v>
      </c>
      <c r="I43" s="230">
        <v>0.2</v>
      </c>
      <c r="J43" s="231">
        <v>0.22</v>
      </c>
      <c r="K43" s="230">
        <v>0.67</v>
      </c>
      <c r="L43" s="230">
        <v>0.05</v>
      </c>
      <c r="M43" s="231">
        <v>0.63</v>
      </c>
      <c r="N43" s="232">
        <v>2E-3</v>
      </c>
      <c r="O43" s="223">
        <v>3.0000000000000001E-3</v>
      </c>
      <c r="P43" s="232">
        <v>-1.2E-2</v>
      </c>
      <c r="Q43" s="223">
        <v>-5.0000000000000001E-3</v>
      </c>
      <c r="Y43" s="462" t="s">
        <v>145</v>
      </c>
      <c r="Z43" s="563">
        <v>-3.0636145262238252</v>
      </c>
      <c r="AA43" s="563">
        <v>-1.3036886427878953</v>
      </c>
      <c r="AB43" s="563">
        <v>-2.6340061006556681</v>
      </c>
      <c r="AC43" s="564">
        <v>2.8352961511612023</v>
      </c>
      <c r="AD43" s="564">
        <v>5.0297347483344135</v>
      </c>
    </row>
    <row r="44" spans="1:30" ht="14.4" x14ac:dyDescent="0.3">
      <c r="A44" s="461"/>
      <c r="C44" s="259">
        <v>43940</v>
      </c>
      <c r="D44" s="230">
        <v>0.1</v>
      </c>
      <c r="E44" s="230">
        <v>-0.25</v>
      </c>
      <c r="F44" s="230">
        <v>-7.0000000000000007E-2</v>
      </c>
      <c r="G44" s="231">
        <v>7.0000000000000007E-2</v>
      </c>
      <c r="H44" s="230">
        <v>0.33</v>
      </c>
      <c r="I44" s="230">
        <v>0.16</v>
      </c>
      <c r="J44" s="231">
        <v>0.17</v>
      </c>
      <c r="K44" s="230">
        <v>0.68</v>
      </c>
      <c r="L44" s="230">
        <v>-0.02</v>
      </c>
      <c r="M44" s="231">
        <v>0.63</v>
      </c>
      <c r="N44" s="232">
        <v>4.0000000000000001E-3</v>
      </c>
      <c r="O44" s="223">
        <v>4.0000000000000001E-3</v>
      </c>
      <c r="P44" s="232">
        <v>-0.02</v>
      </c>
      <c r="Q44" s="223">
        <v>-6.0000000000000001E-3</v>
      </c>
      <c r="Y44" s="462" t="s">
        <v>145</v>
      </c>
      <c r="Z44" s="563">
        <v>-3.9880448925494445</v>
      </c>
      <c r="AA44" s="563">
        <v>-1.8298883684561211</v>
      </c>
      <c r="AB44" s="563">
        <v>-2.6340061006556681</v>
      </c>
      <c r="AC44" s="564">
        <v>2.9034071919494409</v>
      </c>
      <c r="AD44" s="564">
        <v>5.0688570843812135</v>
      </c>
    </row>
    <row r="45" spans="1:30" ht="14.4" x14ac:dyDescent="0.3">
      <c r="A45" s="461"/>
      <c r="C45" s="259">
        <v>43947</v>
      </c>
      <c r="D45" s="230">
        <v>0.11</v>
      </c>
      <c r="E45" s="230">
        <v>-0.01</v>
      </c>
      <c r="F45" s="230">
        <v>0.16</v>
      </c>
      <c r="G45" s="231">
        <v>0.11</v>
      </c>
      <c r="H45" s="230">
        <v>0.3</v>
      </c>
      <c r="I45" s="230">
        <v>0.14000000000000001</v>
      </c>
      <c r="J45" s="231">
        <v>0.16</v>
      </c>
      <c r="K45" s="230">
        <v>0.61</v>
      </c>
      <c r="L45" s="230">
        <v>-0.04</v>
      </c>
      <c r="M45" s="231">
        <v>0.56999999999999995</v>
      </c>
      <c r="N45" s="232">
        <v>5.0000000000000001E-3</v>
      </c>
      <c r="O45" s="223">
        <v>5.0000000000000001E-3</v>
      </c>
      <c r="P45" s="232">
        <v>-2.3E-2</v>
      </c>
      <c r="Q45" s="223">
        <v>-7.0000000000000001E-3</v>
      </c>
      <c r="Y45" s="462" t="s">
        <v>145</v>
      </c>
      <c r="Z45" s="563">
        <v>-0.97868784330901049</v>
      </c>
      <c r="AA45" s="563">
        <v>-1.787155662919782</v>
      </c>
      <c r="AB45" s="563">
        <v>-2.6340061006556681</v>
      </c>
      <c r="AC45" s="564">
        <v>4.8113367155978608</v>
      </c>
      <c r="AD45" s="564">
        <v>4.9925937493683232</v>
      </c>
    </row>
    <row r="46" spans="1:30" ht="14.4" x14ac:dyDescent="0.3">
      <c r="A46" s="461"/>
      <c r="C46" s="259">
        <v>43954</v>
      </c>
      <c r="D46" s="230">
        <v>0.17</v>
      </c>
      <c r="E46" s="230">
        <v>0.02</v>
      </c>
      <c r="F46" s="230">
        <v>0.44</v>
      </c>
      <c r="G46" s="231">
        <v>0.18</v>
      </c>
      <c r="H46" s="230">
        <v>0.24</v>
      </c>
      <c r="I46" s="230">
        <v>0.15</v>
      </c>
      <c r="J46" s="231">
        <v>0.16</v>
      </c>
      <c r="K46" s="230">
        <v>0.59</v>
      </c>
      <c r="L46" s="230">
        <v>-0.03</v>
      </c>
      <c r="M46" s="231">
        <v>0.55000000000000004</v>
      </c>
      <c r="N46" s="232">
        <v>5.0000000000000001E-3</v>
      </c>
      <c r="O46" s="223">
        <v>5.0000000000000001E-3</v>
      </c>
      <c r="P46" s="232">
        <v>-3.6999999999999998E-2</v>
      </c>
      <c r="Q46" s="223">
        <v>-8.0000000000000002E-3</v>
      </c>
      <c r="Y46" s="462" t="s">
        <v>145</v>
      </c>
      <c r="Z46" s="563">
        <v>-0.76802299265284912</v>
      </c>
      <c r="AA46" s="563">
        <v>-1.5256185909165552</v>
      </c>
      <c r="AB46" s="563">
        <v>-2.6340061006556681</v>
      </c>
      <c r="AC46" s="564">
        <v>6.5552032692222042</v>
      </c>
      <c r="AD46" s="564">
        <v>4.6467888764219305</v>
      </c>
    </row>
    <row r="47" spans="1:30" ht="14.4" x14ac:dyDescent="0.3">
      <c r="A47" s="461"/>
      <c r="C47" s="259">
        <v>43961</v>
      </c>
      <c r="D47" s="230">
        <v>0.28000000000000003</v>
      </c>
      <c r="E47" s="230">
        <v>0.03</v>
      </c>
      <c r="F47" s="230">
        <v>0.39</v>
      </c>
      <c r="G47" s="231">
        <v>0.28000000000000003</v>
      </c>
      <c r="H47" s="230">
        <v>0.31</v>
      </c>
      <c r="I47" s="230">
        <v>0.22</v>
      </c>
      <c r="J47" s="231">
        <v>0.23</v>
      </c>
      <c r="K47" s="230">
        <v>0.51</v>
      </c>
      <c r="L47" s="230">
        <v>0</v>
      </c>
      <c r="M47" s="231">
        <v>0.47</v>
      </c>
      <c r="N47" s="232">
        <v>6.0000000000000001E-3</v>
      </c>
      <c r="O47" s="223">
        <v>6.0000000000000001E-3</v>
      </c>
      <c r="P47" s="232">
        <v>-2.8000000000000001E-2</v>
      </c>
      <c r="Q47" s="223">
        <v>-3.0000000000000001E-3</v>
      </c>
      <c r="Y47" s="462" t="s">
        <v>145</v>
      </c>
      <c r="Z47" s="563">
        <v>-2.4594743709171758</v>
      </c>
      <c r="AA47" s="563">
        <v>-1.2594250458133895</v>
      </c>
      <c r="AB47" s="563">
        <v>-2.6340061006556681</v>
      </c>
      <c r="AC47" s="564">
        <v>5.7747540589616193</v>
      </c>
      <c r="AD47" s="564">
        <v>4.5559126481597332</v>
      </c>
    </row>
    <row r="48" spans="1:30" ht="14.4" x14ac:dyDescent="0.3">
      <c r="A48" s="461"/>
      <c r="C48" s="259">
        <v>43968</v>
      </c>
      <c r="D48" s="230">
        <v>0.25</v>
      </c>
      <c r="E48" s="230">
        <v>0.1</v>
      </c>
      <c r="F48" s="230">
        <v>0.26</v>
      </c>
      <c r="G48" s="231">
        <v>0.24</v>
      </c>
      <c r="H48" s="230">
        <v>0.24</v>
      </c>
      <c r="I48" s="230">
        <v>0.17</v>
      </c>
      <c r="J48" s="231">
        <v>0.18</v>
      </c>
      <c r="K48" s="230">
        <v>0.54</v>
      </c>
      <c r="L48" s="230">
        <v>-0.04</v>
      </c>
      <c r="M48" s="231">
        <v>0.5</v>
      </c>
      <c r="N48" s="232" t="s">
        <v>171</v>
      </c>
      <c r="O48" s="233" t="s">
        <v>172</v>
      </c>
      <c r="P48" s="232">
        <v>-2.5000000000000001E-2</v>
      </c>
      <c r="Q48" s="223">
        <v>-1E-3</v>
      </c>
      <c r="Y48" s="462" t="s">
        <v>145</v>
      </c>
      <c r="Z48" s="563">
        <v>-1.3541447464096446</v>
      </c>
      <c r="AA48" s="563">
        <v>8.3979677771957278E-2</v>
      </c>
      <c r="AB48" s="563">
        <v>-2.6340061006556681</v>
      </c>
      <c r="AC48" s="564">
        <v>4.9403242170186275</v>
      </c>
      <c r="AD48" s="564">
        <v>4.5834202880887931</v>
      </c>
    </row>
    <row r="49" spans="1:30" ht="14.4" x14ac:dyDescent="0.3">
      <c r="A49" s="461"/>
      <c r="C49" s="259">
        <v>43975</v>
      </c>
      <c r="D49" s="230">
        <v>-0.06</v>
      </c>
      <c r="E49" s="230">
        <v>-0.04</v>
      </c>
      <c r="F49" s="230">
        <v>-0.01</v>
      </c>
      <c r="G49" s="231">
        <v>-0.05</v>
      </c>
      <c r="H49" s="230">
        <v>0.18</v>
      </c>
      <c r="I49" s="230">
        <v>0.15</v>
      </c>
      <c r="J49" s="231">
        <v>0.15</v>
      </c>
      <c r="K49" s="230">
        <v>0.43</v>
      </c>
      <c r="L49" s="230">
        <v>-0.05</v>
      </c>
      <c r="M49" s="231">
        <v>0.4</v>
      </c>
      <c r="N49" s="232">
        <v>8.0000000000000002E-3</v>
      </c>
      <c r="O49" s="233">
        <v>8.0000000000000002E-3</v>
      </c>
      <c r="P49" s="232">
        <v>-2.3E-2</v>
      </c>
      <c r="Q49" s="223">
        <v>0</v>
      </c>
      <c r="Y49" s="462" t="s">
        <v>145</v>
      </c>
      <c r="Z49" s="563">
        <v>1.9326592356460632</v>
      </c>
      <c r="AA49" s="563">
        <v>1.1083207632124572</v>
      </c>
      <c r="AB49" s="563">
        <v>-2.6340061006556681</v>
      </c>
      <c r="AC49" s="564">
        <v>4.7072005310425595</v>
      </c>
      <c r="AD49" s="564">
        <v>4.8347907602561309</v>
      </c>
    </row>
    <row r="50" spans="1:30" ht="14.4" x14ac:dyDescent="0.3">
      <c r="A50" s="461"/>
      <c r="C50" s="259">
        <v>43982</v>
      </c>
      <c r="D50" s="230">
        <v>0.15</v>
      </c>
      <c r="E50" s="230">
        <v>0.1</v>
      </c>
      <c r="F50" s="230">
        <v>0.53</v>
      </c>
      <c r="G50" s="231">
        <v>0.19</v>
      </c>
      <c r="H50" s="230">
        <v>0.17</v>
      </c>
      <c r="I50" s="230">
        <v>0.19</v>
      </c>
      <c r="J50" s="231">
        <v>0.18</v>
      </c>
      <c r="K50" s="230">
        <v>0.36</v>
      </c>
      <c r="L50" s="230">
        <v>-0.05</v>
      </c>
      <c r="M50" s="231">
        <v>0.33</v>
      </c>
      <c r="N50" s="232">
        <v>8.0000000000000002E-3</v>
      </c>
      <c r="O50" s="233" t="s">
        <v>201</v>
      </c>
      <c r="P50" s="232">
        <v>-2.5999999999999999E-2</v>
      </c>
      <c r="Q50" s="223">
        <v>1E-3</v>
      </c>
      <c r="Y50" s="462" t="s">
        <v>145</v>
      </c>
      <c r="Z50" s="563">
        <v>-1.2002597105016664</v>
      </c>
      <c r="AA50" s="563">
        <v>1.1782516741229296</v>
      </c>
      <c r="AB50" s="563">
        <v>-2.6340061006556681</v>
      </c>
      <c r="AC50" s="564">
        <v>2.1991625533258201</v>
      </c>
      <c r="AD50" s="564">
        <v>4.2406620723178987</v>
      </c>
    </row>
    <row r="51" spans="1:30" ht="14.4" x14ac:dyDescent="0.3">
      <c r="A51" s="461"/>
      <c r="C51" s="259">
        <v>43989</v>
      </c>
      <c r="D51" s="230">
        <v>0.19</v>
      </c>
      <c r="E51" s="230">
        <v>0.1</v>
      </c>
      <c r="F51" s="230">
        <v>0.39</v>
      </c>
      <c r="G51" s="231">
        <v>0.21</v>
      </c>
      <c r="H51" s="230">
        <v>0.18</v>
      </c>
      <c r="I51" s="230">
        <v>0.16</v>
      </c>
      <c r="J51" s="231">
        <v>0.16</v>
      </c>
      <c r="K51" s="230">
        <v>0.38</v>
      </c>
      <c r="L51" s="230">
        <v>0.02</v>
      </c>
      <c r="M51" s="231">
        <v>0.36</v>
      </c>
      <c r="N51" s="232">
        <v>8.0000000000000002E-3</v>
      </c>
      <c r="O51" s="233">
        <v>8.9999999999999993E-3</v>
      </c>
      <c r="P51" s="232">
        <v>-1.4E-2</v>
      </c>
      <c r="Q51" s="223">
        <v>5.0000000000000001E-3</v>
      </c>
      <c r="Y51" s="462" t="s">
        <v>145</v>
      </c>
      <c r="Z51" s="563">
        <v>5.4157881725479839</v>
      </c>
      <c r="AA51" s="563">
        <v>1.6470916922287684</v>
      </c>
      <c r="AB51" s="563">
        <v>-2.6340061006556681</v>
      </c>
      <c r="AC51" s="564">
        <v>3.0959606714528576</v>
      </c>
      <c r="AD51" s="564">
        <v>3.456515404335355</v>
      </c>
    </row>
    <row r="52" spans="1:30" ht="14.4" x14ac:dyDescent="0.3">
      <c r="A52" s="461"/>
      <c r="C52" s="259">
        <v>43996</v>
      </c>
      <c r="D52" s="230">
        <v>-0.23</v>
      </c>
      <c r="E52" s="230">
        <v>-0.15</v>
      </c>
      <c r="F52" s="230">
        <v>0.22</v>
      </c>
      <c r="G52" s="231">
        <v>-0.17</v>
      </c>
      <c r="H52" s="230">
        <v>-0.15</v>
      </c>
      <c r="I52" s="230">
        <v>-0.05</v>
      </c>
      <c r="J52" s="231">
        <v>-0.06</v>
      </c>
      <c r="K52" s="230">
        <v>0.42</v>
      </c>
      <c r="L52" s="230">
        <v>0.08</v>
      </c>
      <c r="M52" s="231">
        <v>0.4</v>
      </c>
      <c r="N52" s="232">
        <v>8.0000000000000002E-3</v>
      </c>
      <c r="O52" s="233">
        <v>8.9999999999999993E-3</v>
      </c>
      <c r="P52" s="232">
        <v>-2.4E-2</v>
      </c>
      <c r="Q52" s="223">
        <v>3.0000000000000001E-3</v>
      </c>
      <c r="Y52" s="462" t="s">
        <v>145</v>
      </c>
      <c r="Z52" s="563">
        <v>6.191699754774489</v>
      </c>
      <c r="AA52" s="563">
        <v>2.3098199106556443</v>
      </c>
      <c r="AB52" s="563">
        <v>-2.6340061006556681</v>
      </c>
      <c r="AC52" s="564">
        <v>6.5709300207692252</v>
      </c>
      <c r="AD52" s="564">
        <v>3.6151203138013961</v>
      </c>
    </row>
    <row r="53" spans="1:30" ht="14.4" x14ac:dyDescent="0.3">
      <c r="A53" s="461"/>
      <c r="C53" s="259">
        <v>44003</v>
      </c>
      <c r="D53" s="230">
        <v>0.17</v>
      </c>
      <c r="E53" s="230">
        <v>0.28000000000000003</v>
      </c>
      <c r="F53" s="230">
        <v>0.56000000000000005</v>
      </c>
      <c r="G53" s="231">
        <v>0.23</v>
      </c>
      <c r="H53" s="230">
        <v>0.15</v>
      </c>
      <c r="I53" s="230">
        <v>0.12</v>
      </c>
      <c r="J53" s="231">
        <v>0.13</v>
      </c>
      <c r="K53" s="230">
        <v>0.46</v>
      </c>
      <c r="L53" s="230">
        <v>0.01</v>
      </c>
      <c r="M53" s="231">
        <v>0.43</v>
      </c>
      <c r="N53" s="232">
        <v>8.0000000000000002E-3</v>
      </c>
      <c r="O53" s="233">
        <v>8.9999999999999993E-3</v>
      </c>
      <c r="P53" s="232">
        <v>-1.7999999999999999E-2</v>
      </c>
      <c r="Q53" s="223">
        <v>6.0000000000000001E-3</v>
      </c>
      <c r="Y53" s="462" t="s">
        <v>145</v>
      </c>
      <c r="Z53" s="563">
        <v>-0.27850661627954165</v>
      </c>
      <c r="AA53" s="563">
        <v>3.3881013267725431</v>
      </c>
      <c r="AB53" s="563">
        <v>-2.6340061006556681</v>
      </c>
      <c r="AC53" s="564">
        <v>2.3963024536545845</v>
      </c>
      <c r="AD53" s="564">
        <v>4.6770087331077423</v>
      </c>
    </row>
    <row r="54" spans="1:30" ht="14.4" x14ac:dyDescent="0.3">
      <c r="A54" s="461"/>
      <c r="C54" s="259">
        <v>44010</v>
      </c>
      <c r="D54" s="234" t="s">
        <v>74</v>
      </c>
      <c r="E54" s="234" t="s">
        <v>74</v>
      </c>
      <c r="F54" s="234" t="s">
        <v>74</v>
      </c>
      <c r="G54" s="231">
        <v>0.16</v>
      </c>
      <c r="H54" s="230">
        <v>0.11</v>
      </c>
      <c r="I54" s="230">
        <v>0.12</v>
      </c>
      <c r="J54" s="231">
        <v>0.11</v>
      </c>
      <c r="K54" s="230">
        <v>0.39</v>
      </c>
      <c r="L54" s="230">
        <v>-0.01</v>
      </c>
      <c r="M54" s="231">
        <v>0.36</v>
      </c>
      <c r="N54" s="232">
        <v>8.0000000000000002E-3</v>
      </c>
      <c r="O54" s="233">
        <v>8.9999999999999993E-3</v>
      </c>
      <c r="P54" s="232">
        <v>-2.1000000000000001E-2</v>
      </c>
      <c r="Q54" s="223">
        <v>7.0000000000000001E-3</v>
      </c>
      <c r="Y54" s="462" t="s">
        <v>145</v>
      </c>
      <c r="Z54" s="563">
        <v>0.82240575582369491</v>
      </c>
      <c r="AA54" s="563">
        <v>3.880714479047719</v>
      </c>
      <c r="AB54" s="563">
        <v>-2.6340061006556681</v>
      </c>
      <c r="AC54" s="564">
        <v>0.28572738308380963</v>
      </c>
      <c r="AD54" s="564">
        <v>5.4351468640210356</v>
      </c>
    </row>
    <row r="55" spans="1:30" ht="14.4" x14ac:dyDescent="0.3">
      <c r="A55" s="461"/>
      <c r="C55" s="259">
        <v>44017</v>
      </c>
      <c r="D55" s="234" t="s">
        <v>74</v>
      </c>
      <c r="E55" s="234" t="s">
        <v>74</v>
      </c>
      <c r="F55" s="234" t="s">
        <v>74</v>
      </c>
      <c r="G55" s="231">
        <v>0.19</v>
      </c>
      <c r="H55" s="230">
        <v>0.14000000000000001</v>
      </c>
      <c r="I55" s="230">
        <v>0.15</v>
      </c>
      <c r="J55" s="231">
        <v>0.15</v>
      </c>
      <c r="K55" s="230">
        <v>0.39</v>
      </c>
      <c r="L55" s="230">
        <v>0.08</v>
      </c>
      <c r="M55" s="231">
        <v>0.37</v>
      </c>
      <c r="N55" s="232">
        <v>8.0000000000000002E-3</v>
      </c>
      <c r="O55" s="233">
        <v>8.9999999999999993E-3</v>
      </c>
      <c r="P55" s="232">
        <v>-1.2999999999999999E-2</v>
      </c>
      <c r="Q55" s="223">
        <v>8.9999999999999993E-3</v>
      </c>
      <c r="Y55" s="462" t="s">
        <v>145</v>
      </c>
      <c r="Z55" s="563">
        <v>3.284952782578487</v>
      </c>
      <c r="AA55" s="563">
        <v>3.3271209080790682</v>
      </c>
      <c r="AB55" s="563">
        <v>-2.6340061006556681</v>
      </c>
      <c r="AC55" s="564">
        <v>6.0505585832809174</v>
      </c>
      <c r="AD55" s="564">
        <v>5.6104995721431328</v>
      </c>
    </row>
    <row r="56" spans="1:30" ht="14.4" x14ac:dyDescent="0.3">
      <c r="A56" s="461"/>
      <c r="C56" s="259">
        <v>44024</v>
      </c>
      <c r="D56" s="234" t="s">
        <v>74</v>
      </c>
      <c r="E56" s="234" t="s">
        <v>74</v>
      </c>
      <c r="F56" s="234" t="s">
        <v>74</v>
      </c>
      <c r="G56" s="231">
        <v>0.15</v>
      </c>
      <c r="H56" s="230">
        <v>0.1</v>
      </c>
      <c r="I56" s="230">
        <v>0.12</v>
      </c>
      <c r="J56" s="231">
        <v>0.12</v>
      </c>
      <c r="K56" s="230">
        <v>0.27</v>
      </c>
      <c r="L56" s="230">
        <v>0.12</v>
      </c>
      <c r="M56" s="231">
        <v>0.26</v>
      </c>
      <c r="N56" s="232">
        <v>8.9999999999999993E-3</v>
      </c>
      <c r="O56" s="233">
        <v>8.9999999999999993E-3</v>
      </c>
      <c r="P56" s="232">
        <v>-1.0999999999999999E-2</v>
      </c>
      <c r="Q56" s="223">
        <v>0.01</v>
      </c>
      <c r="Y56" s="462" t="s">
        <v>145</v>
      </c>
      <c r="Z56" s="563">
        <v>9.4806291484643541</v>
      </c>
      <c r="AA56" s="563">
        <v>2.8735992012218259</v>
      </c>
      <c r="AB56" s="563">
        <v>-2.6340061006556681</v>
      </c>
      <c r="AC56" s="564">
        <v>12.140419466186984</v>
      </c>
      <c r="AD56" s="564">
        <v>5.5716132978935731</v>
      </c>
    </row>
    <row r="57" spans="1:30" ht="14.4" x14ac:dyDescent="0.3">
      <c r="A57" s="461"/>
      <c r="C57" s="259">
        <v>44031</v>
      </c>
      <c r="D57" s="234" t="s">
        <v>74</v>
      </c>
      <c r="E57" s="234" t="s">
        <v>74</v>
      </c>
      <c r="F57" s="234" t="s">
        <v>74</v>
      </c>
      <c r="G57" s="231">
        <v>0.12</v>
      </c>
      <c r="H57" s="230">
        <v>0.06</v>
      </c>
      <c r="I57" s="230">
        <v>0.11</v>
      </c>
      <c r="J57" s="231">
        <v>0.11</v>
      </c>
      <c r="K57" s="230">
        <v>0.32</v>
      </c>
      <c r="L57" s="230">
        <v>0.14000000000000001</v>
      </c>
      <c r="M57" s="231">
        <v>0.31</v>
      </c>
      <c r="N57" s="232">
        <v>0.01</v>
      </c>
      <c r="O57" s="233">
        <v>0.01</v>
      </c>
      <c r="P57" s="232">
        <v>4.0000000000000001E-3</v>
      </c>
      <c r="Q57" s="223">
        <v>1.2999999999999999E-2</v>
      </c>
      <c r="Y57" s="462" t="s">
        <v>145</v>
      </c>
      <c r="Z57" s="563">
        <v>2.2480323554245611</v>
      </c>
      <c r="AA57" s="563">
        <v>2.9569969650128454</v>
      </c>
      <c r="AB57" s="563">
        <v>-2.6340061006556681</v>
      </c>
      <c r="AC57" s="564">
        <v>7.5061294697188714</v>
      </c>
      <c r="AD57" s="564">
        <v>5.8856449694689923</v>
      </c>
    </row>
    <row r="58" spans="1:30" ht="14.4" x14ac:dyDescent="0.3">
      <c r="A58" s="461"/>
      <c r="C58" s="259">
        <v>44038</v>
      </c>
      <c r="D58" s="234" t="s">
        <v>74</v>
      </c>
      <c r="E58" s="234" t="s">
        <v>74</v>
      </c>
      <c r="F58" s="234" t="s">
        <v>74</v>
      </c>
      <c r="G58" s="231">
        <v>0.11</v>
      </c>
      <c r="H58" s="230">
        <v>0.02</v>
      </c>
      <c r="I58" s="230">
        <v>0.08</v>
      </c>
      <c r="J58" s="231">
        <v>7.0000000000000007E-2</v>
      </c>
      <c r="K58" s="230">
        <v>0.42</v>
      </c>
      <c r="L58" s="230">
        <v>0.12</v>
      </c>
      <c r="M58" s="231">
        <v>0.4</v>
      </c>
      <c r="N58" s="232">
        <v>0.01</v>
      </c>
      <c r="O58" s="233">
        <v>1.0999999999999999E-2</v>
      </c>
      <c r="P58" s="232">
        <v>1E-3</v>
      </c>
      <c r="Q58" s="223">
        <v>1.7999999999999999E-2</v>
      </c>
      <c r="Y58" s="462" t="s">
        <v>145</v>
      </c>
      <c r="Z58" s="563">
        <v>1.5406331757674345</v>
      </c>
      <c r="AA58" s="563">
        <v>2.7709559256715934</v>
      </c>
      <c r="AB58" s="563">
        <v>-2.6340061006556681</v>
      </c>
      <c r="AC58" s="564">
        <v>4.3234296283075366</v>
      </c>
      <c r="AD58" s="564">
        <v>6.3429792190088454</v>
      </c>
    </row>
    <row r="59" spans="1:30" ht="14.4" x14ac:dyDescent="0.3">
      <c r="A59" s="461"/>
      <c r="C59" s="259">
        <v>44045</v>
      </c>
      <c r="D59" s="234" t="s">
        <v>74</v>
      </c>
      <c r="E59" s="234" t="s">
        <v>74</v>
      </c>
      <c r="F59" s="234" t="s">
        <v>74</v>
      </c>
      <c r="G59" s="231">
        <v>0</v>
      </c>
      <c r="H59" s="230">
        <v>0.01</v>
      </c>
      <c r="I59" s="230">
        <v>0.06</v>
      </c>
      <c r="J59" s="231">
        <v>0.05</v>
      </c>
      <c r="K59" s="230">
        <v>0.38</v>
      </c>
      <c r="L59" s="230">
        <v>0.08</v>
      </c>
      <c r="M59" s="231">
        <v>0.36</v>
      </c>
      <c r="N59" s="232">
        <v>1.0999999999999999E-2</v>
      </c>
      <c r="O59" s="233">
        <v>1.0999999999999999E-2</v>
      </c>
      <c r="P59" s="232">
        <v>1E-3</v>
      </c>
      <c r="Q59" s="223">
        <v>0.01</v>
      </c>
      <c r="Y59" s="462" t="s">
        <v>145</v>
      </c>
      <c r="Z59" s="563">
        <v>3.0170478067737934</v>
      </c>
      <c r="AA59" s="563">
        <v>1.9001901460398389</v>
      </c>
      <c r="AB59" s="563">
        <v>-2.6340061006556681</v>
      </c>
      <c r="AC59" s="564">
        <v>6.2987261010223108</v>
      </c>
      <c r="AD59" s="564">
        <v>5.967222665255183</v>
      </c>
    </row>
    <row r="60" spans="1:30" ht="14.4" x14ac:dyDescent="0.3">
      <c r="A60" s="461"/>
      <c r="C60" s="259">
        <v>44052</v>
      </c>
      <c r="D60" s="234" t="s">
        <v>74</v>
      </c>
      <c r="E60" s="234" t="s">
        <v>74</v>
      </c>
      <c r="F60" s="234" t="s">
        <v>74</v>
      </c>
      <c r="G60" s="231">
        <v>0.08</v>
      </c>
      <c r="H60" s="230">
        <v>-0.05</v>
      </c>
      <c r="I60" s="230">
        <v>0.02</v>
      </c>
      <c r="J60" s="231">
        <v>0.01</v>
      </c>
      <c r="K60" s="230">
        <v>0.38</v>
      </c>
      <c r="L60" s="230">
        <v>0.18</v>
      </c>
      <c r="M60" s="231">
        <v>0.37</v>
      </c>
      <c r="N60" s="232">
        <v>1.0999999999999999E-2</v>
      </c>
      <c r="O60" s="233">
        <v>1.2E-2</v>
      </c>
      <c r="P60" s="232">
        <v>-1.2999999999999999E-2</v>
      </c>
      <c r="Q60" s="223">
        <v>1.0999999999999999E-2</v>
      </c>
      <c r="Y60" s="462" t="s">
        <v>145</v>
      </c>
      <c r="Z60" s="563">
        <v>0.30527773025759197</v>
      </c>
      <c r="AA60" s="563">
        <v>0.67656686376217368</v>
      </c>
      <c r="AB60" s="563">
        <v>-2.6340061006556681</v>
      </c>
      <c r="AC60" s="564">
        <v>4.5945241546825173</v>
      </c>
      <c r="AD60" s="564">
        <v>4.8836660858534993</v>
      </c>
    </row>
    <row r="61" spans="1:30" ht="14.4" x14ac:dyDescent="0.3">
      <c r="A61" s="461"/>
      <c r="C61" s="259">
        <v>44059</v>
      </c>
      <c r="D61" s="234" t="s">
        <v>74</v>
      </c>
      <c r="E61" s="234" t="s">
        <v>74</v>
      </c>
      <c r="F61" s="234" t="s">
        <v>74</v>
      </c>
      <c r="G61" s="234" t="s">
        <v>74</v>
      </c>
      <c r="H61" s="234" t="s">
        <v>74</v>
      </c>
      <c r="I61" s="234" t="s">
        <v>74</v>
      </c>
      <c r="J61" s="234" t="s">
        <v>74</v>
      </c>
      <c r="K61" s="234" t="s">
        <v>74</v>
      </c>
      <c r="L61" s="234" t="s">
        <v>74</v>
      </c>
      <c r="M61" s="234" t="s">
        <v>74</v>
      </c>
      <c r="N61" s="234" t="s">
        <v>74</v>
      </c>
      <c r="O61" s="234" t="s">
        <v>74</v>
      </c>
      <c r="P61" s="234" t="s">
        <v>74</v>
      </c>
      <c r="Q61" s="234" t="s">
        <v>74</v>
      </c>
      <c r="Y61" s="462" t="s">
        <v>145</v>
      </c>
      <c r="Z61" s="563">
        <v>-0.47988151956506953</v>
      </c>
      <c r="AA61" s="563">
        <v>1.1121251577776721</v>
      </c>
      <c r="AB61" s="563">
        <v>-2.6340061006556681</v>
      </c>
      <c r="AC61" s="564">
        <v>3.4870671298627798</v>
      </c>
      <c r="AD61" s="564">
        <v>5.2333659255786751</v>
      </c>
    </row>
    <row r="62" spans="1:30" ht="14.4" x14ac:dyDescent="0.3">
      <c r="A62" s="461"/>
      <c r="C62" s="259">
        <v>44066</v>
      </c>
      <c r="D62" s="234" t="s">
        <v>74</v>
      </c>
      <c r="E62" s="234" t="s">
        <v>74</v>
      </c>
      <c r="F62" s="234" t="s">
        <v>74</v>
      </c>
      <c r="G62" s="231">
        <v>-0.01</v>
      </c>
      <c r="H62" s="230">
        <v>-0.13</v>
      </c>
      <c r="I62" s="230">
        <v>-0.1</v>
      </c>
      <c r="J62" s="231">
        <v>-0.1</v>
      </c>
      <c r="K62" s="230">
        <v>0.42</v>
      </c>
      <c r="L62" s="230">
        <v>0.17</v>
      </c>
      <c r="M62" s="231">
        <v>0.4</v>
      </c>
      <c r="N62" s="232">
        <v>1.2999999999999999E-2</v>
      </c>
      <c r="O62" s="233">
        <v>1.2999999999999999E-2</v>
      </c>
      <c r="P62" s="232">
        <v>-1E-3</v>
      </c>
      <c r="Q62" s="223">
        <v>1.7000000000000001E-2</v>
      </c>
      <c r="Y62" s="462" t="s">
        <v>145</v>
      </c>
      <c r="Z62" s="563">
        <v>-2.8104076748437943</v>
      </c>
      <c r="AA62" s="563">
        <v>1.4935855292607674</v>
      </c>
      <c r="AB62" s="563">
        <v>-2.6340061006556681</v>
      </c>
      <c r="AC62" s="564">
        <v>3.4202627070052785</v>
      </c>
      <c r="AD62" s="564">
        <v>5.9835916455229308</v>
      </c>
    </row>
    <row r="63" spans="1:30" ht="14.4" x14ac:dyDescent="0.3">
      <c r="A63" s="461"/>
      <c r="C63" s="259">
        <v>44073</v>
      </c>
      <c r="D63" s="234" t="s">
        <v>74</v>
      </c>
      <c r="E63" s="234" t="s">
        <v>74</v>
      </c>
      <c r="F63" s="234" t="s">
        <v>74</v>
      </c>
      <c r="G63" s="231">
        <v>0.05</v>
      </c>
      <c r="H63" s="230">
        <v>-0.13</v>
      </c>
      <c r="I63" s="230">
        <v>-0.03</v>
      </c>
      <c r="J63" s="231">
        <v>-0.04</v>
      </c>
      <c r="K63" s="230">
        <v>0.42</v>
      </c>
      <c r="L63" s="230">
        <v>0.14000000000000001</v>
      </c>
      <c r="M63" s="231">
        <v>0.41</v>
      </c>
      <c r="N63" s="232">
        <v>1.2999999999999999E-2</v>
      </c>
      <c r="O63" s="233">
        <v>1.4E-2</v>
      </c>
      <c r="P63" s="232">
        <v>1E-3</v>
      </c>
      <c r="Q63" s="223">
        <v>1.9E-2</v>
      </c>
      <c r="Y63" s="462" t="s">
        <v>145</v>
      </c>
      <c r="Z63" s="563">
        <v>0.91526617252069842</v>
      </c>
      <c r="AA63" s="563">
        <v>1.0959539601968671</v>
      </c>
      <c r="AB63" s="563">
        <v>-2.6340061006556681</v>
      </c>
      <c r="AC63" s="564">
        <v>4.5555234103752014</v>
      </c>
      <c r="AD63" s="564">
        <v>5.3841437943729948</v>
      </c>
    </row>
    <row r="64" spans="1:30" ht="14.4" x14ac:dyDescent="0.3">
      <c r="A64" s="461"/>
      <c r="C64" s="259">
        <v>44080</v>
      </c>
      <c r="D64" s="234" t="s">
        <v>74</v>
      </c>
      <c r="E64" s="234" t="s">
        <v>74</v>
      </c>
      <c r="F64" s="234" t="s">
        <v>74</v>
      </c>
      <c r="G64" s="231">
        <v>0.03</v>
      </c>
      <c r="H64" s="230">
        <v>-0.04</v>
      </c>
      <c r="I64" s="230">
        <v>0.05</v>
      </c>
      <c r="J64" s="231">
        <v>0.04</v>
      </c>
      <c r="K64" s="230">
        <v>0.41</v>
      </c>
      <c r="L64" s="230">
        <v>0.14000000000000001</v>
      </c>
      <c r="M64" s="231">
        <v>0.39</v>
      </c>
      <c r="N64" s="232">
        <v>1.2999999999999999E-2</v>
      </c>
      <c r="O64" s="233">
        <v>1.4E-2</v>
      </c>
      <c r="P64" s="232">
        <v>1E-3</v>
      </c>
      <c r="Q64" s="223">
        <v>0.02</v>
      </c>
      <c r="Y64" s="462" t="s">
        <v>145</v>
      </c>
      <c r="Z64" s="563">
        <v>5.2969404135330507</v>
      </c>
      <c r="AA64" s="563">
        <v>1.1215406088049051</v>
      </c>
      <c r="AB64" s="563">
        <v>-2.6340061006556681</v>
      </c>
      <c r="AC64" s="564">
        <v>9.9540283477951021</v>
      </c>
      <c r="AD64" s="564">
        <v>5.061553912219976</v>
      </c>
    </row>
    <row r="65" spans="1:30" ht="14.4" x14ac:dyDescent="0.3">
      <c r="A65" s="461"/>
      <c r="C65" s="259">
        <v>44087</v>
      </c>
      <c r="D65" s="234" t="s">
        <v>74</v>
      </c>
      <c r="E65" s="234" t="s">
        <v>74</v>
      </c>
      <c r="F65" s="234" t="s">
        <v>74</v>
      </c>
      <c r="G65" s="231">
        <v>0.18</v>
      </c>
      <c r="H65" s="230">
        <v>0</v>
      </c>
      <c r="I65" s="230">
        <v>0.09</v>
      </c>
      <c r="J65" s="231">
        <v>0.08</v>
      </c>
      <c r="K65" s="230">
        <v>0.41</v>
      </c>
      <c r="L65" s="230">
        <v>0.14000000000000001</v>
      </c>
      <c r="M65" s="231">
        <v>0.39</v>
      </c>
      <c r="N65" s="232">
        <v>1.4E-2</v>
      </c>
      <c r="O65" s="233">
        <v>1.4999999999999999E-2</v>
      </c>
      <c r="P65" s="232">
        <v>2E-3</v>
      </c>
      <c r="Q65" s="223">
        <v>0.02</v>
      </c>
      <c r="Y65" s="462" t="s">
        <v>145</v>
      </c>
      <c r="Z65" s="563">
        <v>4.2108557761490992</v>
      </c>
      <c r="AA65" s="563">
        <v>1.6169498606248449</v>
      </c>
      <c r="AB65" s="563">
        <v>-2.6340061006556681</v>
      </c>
      <c r="AC65" s="564">
        <v>9.5750096679173282</v>
      </c>
      <c r="AD65" s="564">
        <v>5.1674865383254387</v>
      </c>
    </row>
    <row r="66" spans="1:30" ht="14.4" x14ac:dyDescent="0.3">
      <c r="A66" s="461"/>
      <c r="C66" s="259">
        <v>44094</v>
      </c>
      <c r="D66" s="234" t="s">
        <v>74</v>
      </c>
      <c r="E66" s="234" t="s">
        <v>74</v>
      </c>
      <c r="F66" s="234" t="s">
        <v>74</v>
      </c>
      <c r="G66" s="231">
        <v>0.21</v>
      </c>
      <c r="H66" s="230">
        <v>0.05</v>
      </c>
      <c r="I66" s="230">
        <v>0.13</v>
      </c>
      <c r="J66" s="231">
        <v>0.12</v>
      </c>
      <c r="K66" s="230">
        <v>0.52</v>
      </c>
      <c r="L66" s="230">
        <v>0.05</v>
      </c>
      <c r="M66" s="231">
        <v>0.49</v>
      </c>
      <c r="N66" s="232">
        <v>1.4999999999999999E-2</v>
      </c>
      <c r="O66" s="233">
        <v>1.4999999999999999E-2</v>
      </c>
      <c r="P66" s="232">
        <v>6.0000000000000001E-3</v>
      </c>
      <c r="Q66" s="223">
        <v>2.3E-2</v>
      </c>
      <c r="Y66" s="462" t="s">
        <v>145</v>
      </c>
      <c r="Z66" s="563">
        <v>0.23362682332649365</v>
      </c>
      <c r="AA66" s="563">
        <v>3.2252132553286579</v>
      </c>
      <c r="AB66" s="563">
        <v>-2.6340061006556681</v>
      </c>
      <c r="AC66" s="564">
        <v>2.1025911429727557</v>
      </c>
      <c r="AD66" s="564">
        <v>6.2647712094037757</v>
      </c>
    </row>
    <row r="67" spans="1:30" ht="14.4" x14ac:dyDescent="0.3">
      <c r="A67" s="461"/>
      <c r="C67" s="259">
        <v>44101</v>
      </c>
      <c r="D67" s="234" t="s">
        <v>74</v>
      </c>
      <c r="E67" s="234" t="s">
        <v>74</v>
      </c>
      <c r="F67" s="234" t="s">
        <v>74</v>
      </c>
      <c r="G67" s="231">
        <v>0.14000000000000001</v>
      </c>
      <c r="H67" s="230">
        <v>0.04</v>
      </c>
      <c r="I67" s="230">
        <v>0.13</v>
      </c>
      <c r="J67" s="231">
        <v>0.12</v>
      </c>
      <c r="K67" s="230">
        <v>0.49</v>
      </c>
      <c r="L67" s="230">
        <v>0.02</v>
      </c>
      <c r="M67" s="231">
        <v>0.46</v>
      </c>
      <c r="N67" s="232">
        <v>1.4999999999999999E-2</v>
      </c>
      <c r="O67" s="233">
        <v>1.6E-2</v>
      </c>
      <c r="P67" s="232">
        <v>5.0000000000000001E-3</v>
      </c>
      <c r="Q67" s="223">
        <v>2.3E-2</v>
      </c>
      <c r="Y67" s="462" t="s">
        <v>145</v>
      </c>
      <c r="Z67" s="563">
        <v>0.48438427051385669</v>
      </c>
      <c r="AA67" s="563">
        <v>4.1248192782023656</v>
      </c>
      <c r="AB67" s="563">
        <v>-2.6340061006556681</v>
      </c>
      <c r="AC67" s="564">
        <v>2.3363949796113843</v>
      </c>
      <c r="AD67" s="564">
        <v>6.4119886390072542</v>
      </c>
    </row>
    <row r="68" spans="1:30" ht="14.4" x14ac:dyDescent="0.3">
      <c r="A68" s="461"/>
      <c r="C68" s="259">
        <v>44108</v>
      </c>
      <c r="D68" s="234" t="s">
        <v>74</v>
      </c>
      <c r="E68" s="234" t="s">
        <v>74</v>
      </c>
      <c r="F68" s="234" t="s">
        <v>74</v>
      </c>
      <c r="G68" s="231">
        <v>0.21</v>
      </c>
      <c r="H68" s="230">
        <v>0.03</v>
      </c>
      <c r="I68" s="230">
        <v>0.13</v>
      </c>
      <c r="J68" s="231">
        <v>0.12</v>
      </c>
      <c r="K68" s="230">
        <v>0.48</v>
      </c>
      <c r="L68" s="230">
        <v>7.0000000000000007E-2</v>
      </c>
      <c r="M68" s="231">
        <v>0.45</v>
      </c>
      <c r="N68" s="232">
        <v>1.4999999999999999E-2</v>
      </c>
      <c r="O68" s="233">
        <v>1.7000000000000001E-2</v>
      </c>
      <c r="P68" s="232">
        <v>8.0000000000000002E-3</v>
      </c>
      <c r="Q68" s="223">
        <v>0.02</v>
      </c>
      <c r="Y68" s="462">
        <v>43891</v>
      </c>
      <c r="Z68" s="563">
        <v>2.9879832431745124</v>
      </c>
      <c r="AA68" s="563">
        <v>3.8917282562879243</v>
      </c>
      <c r="AB68" s="563">
        <v>-2.6340061006556681</v>
      </c>
      <c r="AC68" s="564">
        <v>4.228595512601018</v>
      </c>
      <c r="AD68" s="564">
        <v>5.8150069567929057</v>
      </c>
    </row>
    <row r="69" spans="1:30" ht="14.4" x14ac:dyDescent="0.3">
      <c r="A69" s="461"/>
      <c r="C69" s="259">
        <v>44115</v>
      </c>
      <c r="D69" s="234" t="s">
        <v>74</v>
      </c>
      <c r="E69" s="234" t="s">
        <v>74</v>
      </c>
      <c r="F69" s="234" t="s">
        <v>74</v>
      </c>
      <c r="G69" s="231">
        <v>0.03</v>
      </c>
      <c r="H69" s="230">
        <v>-0.02</v>
      </c>
      <c r="I69" s="230">
        <v>0.09</v>
      </c>
      <c r="J69" s="231">
        <v>7.0000000000000007E-2</v>
      </c>
      <c r="K69" s="230">
        <v>0.53</v>
      </c>
      <c r="L69" s="230">
        <v>0.06</v>
      </c>
      <c r="M69" s="231">
        <v>0.49</v>
      </c>
      <c r="N69" s="232">
        <v>1.6E-2</v>
      </c>
      <c r="O69" s="233">
        <v>1.7000000000000001E-2</v>
      </c>
      <c r="P69" s="232">
        <v>-8.9999999999999993E-3</v>
      </c>
      <c r="Q69" s="223">
        <v>0.01</v>
      </c>
      <c r="Y69" s="462" t="s">
        <v>145</v>
      </c>
      <c r="Z69" s="563">
        <v>8.4474360880828918</v>
      </c>
      <c r="AA69" s="563">
        <v>3.5792396949122209</v>
      </c>
      <c r="AB69" s="563">
        <v>-2.6340061006556681</v>
      </c>
      <c r="AC69" s="564">
        <v>11.10125540455364</v>
      </c>
      <c r="AD69" s="564">
        <v>5.4460498103226689</v>
      </c>
    </row>
    <row r="70" spans="1:30" ht="14.4" x14ac:dyDescent="0.3">
      <c r="A70" s="461"/>
      <c r="C70" s="259">
        <v>44122</v>
      </c>
      <c r="D70" s="234" t="s">
        <v>74</v>
      </c>
      <c r="E70" s="234" t="s">
        <v>74</v>
      </c>
      <c r="F70" s="234" t="s">
        <v>74</v>
      </c>
      <c r="G70" s="231">
        <v>0.19</v>
      </c>
      <c r="H70" s="230">
        <v>0.08</v>
      </c>
      <c r="I70" s="230">
        <v>0.14000000000000001</v>
      </c>
      <c r="J70" s="231">
        <v>0.14000000000000001</v>
      </c>
      <c r="K70" s="230">
        <v>0.56999999999999995</v>
      </c>
      <c r="L70" s="230">
        <v>0.06</v>
      </c>
      <c r="M70" s="231">
        <v>0.53</v>
      </c>
      <c r="N70" s="232">
        <v>1.7000000000000001E-2</v>
      </c>
      <c r="O70" s="233">
        <v>1.7999999999999999E-2</v>
      </c>
      <c r="P70" s="232">
        <v>5.0000000000000001E-3</v>
      </c>
      <c r="Q70" s="223">
        <v>2.5999999999999999E-2</v>
      </c>
      <c r="Y70" s="462" t="s">
        <v>145</v>
      </c>
      <c r="Z70" s="563">
        <v>7.2125083326366539</v>
      </c>
      <c r="AA70" s="563">
        <v>3.8017370795924563</v>
      </c>
      <c r="AB70" s="563">
        <v>-2.6340061006556681</v>
      </c>
      <c r="AC70" s="564">
        <v>5.58604541759955</v>
      </c>
      <c r="AD70" s="564">
        <v>6.1529349787208725</v>
      </c>
    </row>
    <row r="71" spans="1:30" ht="14.4" x14ac:dyDescent="0.3">
      <c r="A71" s="461"/>
      <c r="C71" s="259">
        <v>44134</v>
      </c>
      <c r="D71" s="234" t="s">
        <v>74</v>
      </c>
      <c r="E71" s="234" t="s">
        <v>74</v>
      </c>
      <c r="F71" s="234" t="s">
        <v>74</v>
      </c>
      <c r="G71" s="231">
        <v>0.16</v>
      </c>
      <c r="H71" s="230">
        <v>0.12</v>
      </c>
      <c r="I71" s="230">
        <v>0.16</v>
      </c>
      <c r="J71" s="231">
        <v>0.16</v>
      </c>
      <c r="K71" s="230">
        <v>0.57999999999999996</v>
      </c>
      <c r="L71" s="230">
        <v>0.03</v>
      </c>
      <c r="M71" s="231">
        <v>0.55000000000000004</v>
      </c>
      <c r="N71" s="232">
        <v>1.7999999999999999E-2</v>
      </c>
      <c r="O71" s="233">
        <v>1.9E-2</v>
      </c>
      <c r="P71" s="232">
        <v>6.0000000000000001E-3</v>
      </c>
      <c r="Q71" s="223">
        <v>2.8000000000000001E-2</v>
      </c>
      <c r="Y71" s="462" t="s">
        <v>145</v>
      </c>
      <c r="Z71" s="563">
        <v>3.6653032601319651</v>
      </c>
      <c r="AA71" s="563">
        <v>4.1093554847931975</v>
      </c>
      <c r="AB71" s="563">
        <v>-2.6340061006556681</v>
      </c>
      <c r="AC71" s="564">
        <v>5.7751565722946623</v>
      </c>
      <c r="AD71" s="564">
        <v>6.8234622642193541</v>
      </c>
    </row>
    <row r="72" spans="1:30" ht="14.4" x14ac:dyDescent="0.3">
      <c r="A72" s="461"/>
      <c r="C72" s="259">
        <v>44136</v>
      </c>
      <c r="D72" s="234" t="s">
        <v>74</v>
      </c>
      <c r="E72" s="234" t="s">
        <v>74</v>
      </c>
      <c r="F72" s="234" t="s">
        <v>74</v>
      </c>
      <c r="G72" s="231">
        <v>0.24</v>
      </c>
      <c r="H72" s="230">
        <v>0.14000000000000001</v>
      </c>
      <c r="I72" s="230">
        <v>0.19</v>
      </c>
      <c r="J72" s="231">
        <v>0.18</v>
      </c>
      <c r="K72" s="230">
        <v>0.61</v>
      </c>
      <c r="L72" s="230">
        <v>0.01</v>
      </c>
      <c r="M72" s="231">
        <v>0.56999999999999995</v>
      </c>
      <c r="N72" s="232">
        <v>1.7999999999999999E-2</v>
      </c>
      <c r="O72" s="233">
        <v>1.9E-2</v>
      </c>
      <c r="P72" s="232">
        <v>8.9999999999999993E-3</v>
      </c>
      <c r="Q72" s="223">
        <v>3.1E-2</v>
      </c>
      <c r="Y72" s="462" t="s">
        <v>145</v>
      </c>
      <c r="Z72" s="563">
        <v>2.0234358465191726</v>
      </c>
      <c r="AA72" s="563">
        <v>3.9869039201772551</v>
      </c>
      <c r="AB72" s="563">
        <v>-2.6340061006556681</v>
      </c>
      <c r="AC72" s="564">
        <v>6.9923096426256706</v>
      </c>
      <c r="AD72" s="564">
        <v>7.9403761879264163</v>
      </c>
    </row>
    <row r="73" spans="1:30" ht="14.4" x14ac:dyDescent="0.3">
      <c r="A73" s="461"/>
      <c r="C73" s="259">
        <v>44143</v>
      </c>
      <c r="D73" s="234" t="s">
        <v>74</v>
      </c>
      <c r="E73" s="234" t="s">
        <v>74</v>
      </c>
      <c r="F73" s="234" t="s">
        <v>74</v>
      </c>
      <c r="G73" s="231">
        <v>0.2</v>
      </c>
      <c r="H73" s="230">
        <v>0.15</v>
      </c>
      <c r="I73" s="230">
        <v>0.19</v>
      </c>
      <c r="J73" s="231">
        <v>0.19</v>
      </c>
      <c r="K73" s="230">
        <v>0.68</v>
      </c>
      <c r="L73" s="230">
        <v>0.11</v>
      </c>
      <c r="M73" s="231">
        <v>0.64</v>
      </c>
      <c r="N73" s="232">
        <v>1.7999999999999999E-2</v>
      </c>
      <c r="O73" s="233">
        <v>0.02</v>
      </c>
      <c r="P73" s="232">
        <v>8.9999999999999993E-3</v>
      </c>
      <c r="Q73" s="223">
        <v>2.9000000000000001E-2</v>
      </c>
      <c r="Y73" s="462" t="s">
        <v>145</v>
      </c>
      <c r="Z73" s="563">
        <v>1.7911085160881397</v>
      </c>
      <c r="AA73" s="563">
        <v>3.1139321944918734</v>
      </c>
      <c r="AB73" s="563">
        <v>-2.6340061006556681</v>
      </c>
      <c r="AC73" s="564">
        <v>7.0507873217601826</v>
      </c>
      <c r="AD73" s="564">
        <v>8.0795440133944858</v>
      </c>
    </row>
    <row r="74" spans="1:30" ht="14.4" x14ac:dyDescent="0.3">
      <c r="A74" s="461"/>
      <c r="C74" s="259">
        <v>44150</v>
      </c>
      <c r="D74" s="234" t="s">
        <v>74</v>
      </c>
      <c r="E74" s="234" t="s">
        <v>74</v>
      </c>
      <c r="F74" s="234" t="s">
        <v>74</v>
      </c>
      <c r="G74" s="231">
        <v>0.24</v>
      </c>
      <c r="H74" s="230">
        <v>0.17</v>
      </c>
      <c r="I74" s="230">
        <v>0.22</v>
      </c>
      <c r="J74" s="231">
        <v>0.22</v>
      </c>
      <c r="K74" s="230">
        <v>0.72</v>
      </c>
      <c r="L74" s="230">
        <v>0.1</v>
      </c>
      <c r="M74" s="231">
        <v>0.68</v>
      </c>
      <c r="N74" s="232">
        <v>1.9E-2</v>
      </c>
      <c r="O74" s="233">
        <v>0.02</v>
      </c>
      <c r="P74" s="232">
        <v>0.01</v>
      </c>
      <c r="Q74" s="223">
        <v>3.2000000000000001E-2</v>
      </c>
      <c r="Y74" s="462" t="s">
        <v>145</v>
      </c>
      <c r="Z74" s="563">
        <v>2.6377131069190471</v>
      </c>
      <c r="AA74" s="563">
        <v>2.6563265216382779</v>
      </c>
      <c r="AB74" s="563">
        <v>-2.6340061006556681</v>
      </c>
      <c r="AC74" s="564">
        <v>7.0300859781007574</v>
      </c>
      <c r="AD74" s="564">
        <v>9.0602310757377182</v>
      </c>
    </row>
    <row r="75" spans="1:30" ht="14.4" x14ac:dyDescent="0.3">
      <c r="A75" s="461"/>
      <c r="C75" s="259">
        <v>44157</v>
      </c>
      <c r="D75" s="234" t="s">
        <v>74</v>
      </c>
      <c r="E75" s="234" t="s">
        <v>74</v>
      </c>
      <c r="F75" s="234" t="s">
        <v>74</v>
      </c>
      <c r="G75" s="231">
        <v>0.32</v>
      </c>
      <c r="H75" s="230">
        <v>0.16</v>
      </c>
      <c r="I75" s="230">
        <v>0.22</v>
      </c>
      <c r="J75" s="231">
        <v>0.21</v>
      </c>
      <c r="K75" s="230">
        <v>0.71</v>
      </c>
      <c r="L75" s="230">
        <v>0.06</v>
      </c>
      <c r="M75" s="231">
        <v>0.67</v>
      </c>
      <c r="N75" s="232">
        <v>1.9E-2</v>
      </c>
      <c r="O75" s="233">
        <v>0.02</v>
      </c>
      <c r="P75" s="232">
        <v>2E-3</v>
      </c>
      <c r="Q75" s="223">
        <v>2.9000000000000001E-2</v>
      </c>
      <c r="Y75" s="462" t="s">
        <v>145</v>
      </c>
      <c r="Z75" s="563">
        <v>2.1308222908629109</v>
      </c>
      <c r="AA75" s="563">
        <v>3.0085562157198775</v>
      </c>
      <c r="AB75" s="563">
        <v>-2.6340061006556681</v>
      </c>
      <c r="AC75" s="564">
        <v>12.046992978550449</v>
      </c>
      <c r="AD75" s="564">
        <v>9.9204608617414323</v>
      </c>
    </row>
    <row r="76" spans="1:30" ht="14.4" x14ac:dyDescent="0.3">
      <c r="A76" s="461"/>
      <c r="C76" s="259">
        <v>44164</v>
      </c>
      <c r="D76" s="234" t="s">
        <v>74</v>
      </c>
      <c r="E76" s="234" t="s">
        <v>74</v>
      </c>
      <c r="F76" s="234" t="s">
        <v>74</v>
      </c>
      <c r="G76" s="231">
        <v>0.51</v>
      </c>
      <c r="H76" s="230">
        <v>0.11</v>
      </c>
      <c r="I76" s="230">
        <v>0.24</v>
      </c>
      <c r="J76" s="231">
        <v>0.23</v>
      </c>
      <c r="K76" s="230">
        <v>0.69</v>
      </c>
      <c r="L76" s="230">
        <v>0.03</v>
      </c>
      <c r="M76" s="231">
        <v>0.65</v>
      </c>
      <c r="N76" s="232">
        <v>0.02</v>
      </c>
      <c r="O76" s="233">
        <v>2.1000000000000001E-2</v>
      </c>
      <c r="P76" s="232">
        <v>0</v>
      </c>
      <c r="Q76" s="223">
        <v>2.9000000000000001E-2</v>
      </c>
      <c r="Y76" s="462" t="s">
        <v>145</v>
      </c>
      <c r="Z76" s="563">
        <v>2.3366340082852242</v>
      </c>
      <c r="AA76" s="563">
        <v>3.4067430800157799</v>
      </c>
      <c r="AB76" s="563">
        <v>-2.6340061006556681</v>
      </c>
      <c r="AC76" s="564">
        <v>12.075430182830132</v>
      </c>
      <c r="AD76" s="564">
        <v>10.497996595914072</v>
      </c>
    </row>
    <row r="77" spans="1:30" ht="14.4" x14ac:dyDescent="0.3">
      <c r="A77" s="461"/>
      <c r="C77" s="259">
        <v>44171</v>
      </c>
      <c r="D77" s="234" t="s">
        <v>74</v>
      </c>
      <c r="E77" s="234" t="s">
        <v>74</v>
      </c>
      <c r="F77" s="234" t="s">
        <v>74</v>
      </c>
      <c r="G77" s="231">
        <v>0.54</v>
      </c>
      <c r="H77" s="230">
        <v>-0.05</v>
      </c>
      <c r="I77" s="230">
        <v>0.12</v>
      </c>
      <c r="J77" s="231">
        <v>0.1</v>
      </c>
      <c r="K77" s="230">
        <v>0.82</v>
      </c>
      <c r="L77" s="230">
        <v>0.1</v>
      </c>
      <c r="M77" s="231">
        <v>0.77</v>
      </c>
      <c r="N77" s="232">
        <v>6.0000000000000001E-3</v>
      </c>
      <c r="O77" s="233">
        <v>5.0000000000000001E-3</v>
      </c>
      <c r="P77" s="232">
        <v>0</v>
      </c>
      <c r="Q77" s="223">
        <v>0.03</v>
      </c>
      <c r="Y77" s="462" t="s">
        <v>145</v>
      </c>
      <c r="Z77" s="563">
        <v>4.0092686226614882</v>
      </c>
      <c r="AA77" s="563">
        <v>3.9825407036278753</v>
      </c>
      <c r="AB77" s="563">
        <v>-2.6340061006556681</v>
      </c>
      <c r="AC77" s="564">
        <v>12.450854854002174</v>
      </c>
      <c r="AD77" s="564">
        <v>10.974125334377163</v>
      </c>
    </row>
    <row r="78" spans="1:30" ht="14.4" x14ac:dyDescent="0.3">
      <c r="A78" s="461"/>
      <c r="C78" s="259">
        <v>44178</v>
      </c>
      <c r="D78" s="234" t="s">
        <v>74</v>
      </c>
      <c r="E78" s="234" t="s">
        <v>74</v>
      </c>
      <c r="F78" s="234" t="s">
        <v>74</v>
      </c>
      <c r="G78" s="231">
        <v>0.56000000000000005</v>
      </c>
      <c r="H78" s="230">
        <v>-0.02</v>
      </c>
      <c r="I78" s="230">
        <v>0.12</v>
      </c>
      <c r="J78" s="231">
        <v>0.1</v>
      </c>
      <c r="K78" s="230">
        <v>0.83</v>
      </c>
      <c r="L78" s="230">
        <v>0.13</v>
      </c>
      <c r="M78" s="231">
        <v>0.78</v>
      </c>
      <c r="N78" s="232">
        <v>6.0000000000000001E-3</v>
      </c>
      <c r="O78" s="233">
        <v>6.0000000000000001E-3</v>
      </c>
      <c r="P78" s="232">
        <v>1E-3</v>
      </c>
      <c r="Q78" s="223">
        <v>0.03</v>
      </c>
      <c r="Y78" s="462" t="s">
        <v>145</v>
      </c>
      <c r="Z78" s="563">
        <v>6.1309111187031595</v>
      </c>
      <c r="AA78" s="563">
        <v>3.2930509953040081</v>
      </c>
      <c r="AB78" s="563">
        <v>-2.6340061006556681</v>
      </c>
      <c r="AC78" s="564">
        <v>11.79676507432066</v>
      </c>
      <c r="AD78" s="564">
        <v>10.481888471537635</v>
      </c>
    </row>
    <row r="79" spans="1:30" ht="14.4" x14ac:dyDescent="0.3">
      <c r="A79" s="461"/>
      <c r="C79" s="259">
        <v>44185</v>
      </c>
      <c r="D79" s="234" t="s">
        <v>74</v>
      </c>
      <c r="E79" s="234" t="s">
        <v>74</v>
      </c>
      <c r="F79" s="234" t="s">
        <v>74</v>
      </c>
      <c r="G79" s="231">
        <v>0.81</v>
      </c>
      <c r="H79" s="230">
        <v>0.11</v>
      </c>
      <c r="I79" s="230">
        <v>0.24</v>
      </c>
      <c r="J79" s="231">
        <v>0.23</v>
      </c>
      <c r="K79" s="230">
        <v>0.78</v>
      </c>
      <c r="L79" s="230">
        <v>0.12</v>
      </c>
      <c r="M79" s="231">
        <v>0.73</v>
      </c>
      <c r="N79" s="232">
        <v>7.0000000000000001E-3</v>
      </c>
      <c r="O79" s="233">
        <v>6.0000000000000001E-3</v>
      </c>
      <c r="P79" s="232">
        <v>4.0000000000000001E-3</v>
      </c>
      <c r="Q79" s="223">
        <v>3.2000000000000001E-2</v>
      </c>
      <c r="Y79" s="462" t="s">
        <v>145</v>
      </c>
      <c r="Z79" s="563">
        <v>4.8107438965904921</v>
      </c>
      <c r="AA79" s="563">
        <v>3.3136180312878545</v>
      </c>
      <c r="AB79" s="563">
        <v>-2.6340061006556681</v>
      </c>
      <c r="AC79" s="564">
        <v>11.03505978183415</v>
      </c>
      <c r="AD79" s="564">
        <v>9.8060587920908464</v>
      </c>
    </row>
    <row r="80" spans="1:30" ht="14.4" x14ac:dyDescent="0.3">
      <c r="A80" s="461"/>
      <c r="C80" s="259">
        <v>44557</v>
      </c>
      <c r="D80" s="234" t="s">
        <v>74</v>
      </c>
      <c r="E80" s="234" t="s">
        <v>74</v>
      </c>
      <c r="F80" s="234" t="s">
        <v>74</v>
      </c>
      <c r="G80" s="231">
        <v>-0.1</v>
      </c>
      <c r="H80" s="230">
        <v>-0.08</v>
      </c>
      <c r="I80" s="230">
        <v>0.05</v>
      </c>
      <c r="J80" s="231">
        <v>0.04</v>
      </c>
      <c r="K80" s="230">
        <v>0.68</v>
      </c>
      <c r="L80" s="230">
        <v>7.0000000000000007E-2</v>
      </c>
      <c r="M80" s="231">
        <v>0.64</v>
      </c>
      <c r="N80" s="232">
        <v>2.1000000000000001E-2</v>
      </c>
      <c r="O80" s="233">
        <v>2.3E-2</v>
      </c>
      <c r="P80" s="232">
        <v>1.0999999999999999E-2</v>
      </c>
      <c r="Q80" s="223">
        <v>0.04</v>
      </c>
      <c r="Y80" s="462" t="s">
        <v>145</v>
      </c>
      <c r="Z80" s="563">
        <v>5.8216918813728027</v>
      </c>
      <c r="AA80" s="563">
        <v>2.7792183762010128</v>
      </c>
      <c r="AB80" s="563">
        <v>-2.6340061006556681</v>
      </c>
      <c r="AC80" s="564">
        <v>10.38368849100182</v>
      </c>
      <c r="AD80" s="564">
        <v>9.0825195200434443</v>
      </c>
    </row>
    <row r="81" spans="1:30" ht="14.4" x14ac:dyDescent="0.3">
      <c r="A81" s="461"/>
      <c r="C81" s="259">
        <v>44199</v>
      </c>
      <c r="D81" s="234" t="s">
        <v>74</v>
      </c>
      <c r="E81" s="234" t="s">
        <v>74</v>
      </c>
      <c r="F81" s="234" t="s">
        <v>74</v>
      </c>
      <c r="G81" s="231">
        <v>-0.26</v>
      </c>
      <c r="H81" s="230">
        <v>-7.0000000000000007E-2</v>
      </c>
      <c r="I81" s="230">
        <v>0</v>
      </c>
      <c r="J81" s="231">
        <v>-0.01</v>
      </c>
      <c r="K81" s="230">
        <v>0.74</v>
      </c>
      <c r="L81" s="230">
        <v>0.09</v>
      </c>
      <c r="M81" s="231">
        <v>0.69</v>
      </c>
      <c r="N81" s="232">
        <v>2.1000000000000001E-2</v>
      </c>
      <c r="O81" s="233">
        <v>2.1999999999999999E-2</v>
      </c>
      <c r="P81" s="232">
        <v>7.0000000000000001E-3</v>
      </c>
      <c r="Q81" s="223">
        <v>2.5000000000000001E-2</v>
      </c>
      <c r="Y81" s="462" t="s">
        <v>145</v>
      </c>
      <c r="Z81" s="563">
        <v>-2.1887148513480215</v>
      </c>
      <c r="AA81" s="563">
        <v>1.8261003736699597</v>
      </c>
      <c r="AB81" s="563">
        <v>-2.6340061006556681</v>
      </c>
      <c r="AC81" s="564">
        <v>3.5844279382240671</v>
      </c>
      <c r="AD81" s="564">
        <v>7.9630595263750843</v>
      </c>
    </row>
    <row r="82" spans="1:30" ht="14.4" x14ac:dyDescent="0.3">
      <c r="A82" s="461"/>
      <c r="C82" s="259">
        <v>44206</v>
      </c>
      <c r="D82" s="234" t="s">
        <v>74</v>
      </c>
      <c r="E82" s="234" t="s">
        <v>74</v>
      </c>
      <c r="F82" s="234" t="s">
        <v>74</v>
      </c>
      <c r="G82" s="231">
        <v>0.08</v>
      </c>
      <c r="H82" s="230">
        <v>0.16</v>
      </c>
      <c r="I82" s="230">
        <v>0.21</v>
      </c>
      <c r="J82" s="231">
        <v>0.2</v>
      </c>
      <c r="K82" s="230">
        <v>0.52</v>
      </c>
      <c r="L82" s="230">
        <v>7.0000000000000007E-2</v>
      </c>
      <c r="M82" s="231">
        <v>0.57999999999999996</v>
      </c>
      <c r="N82" s="232">
        <v>2.1000000000000001E-2</v>
      </c>
      <c r="O82" s="233">
        <v>2.3E-2</v>
      </c>
      <c r="P82" s="232">
        <v>4.0000000000000001E-3</v>
      </c>
      <c r="Q82" s="223">
        <v>3.2000000000000001E-2</v>
      </c>
      <c r="Y82" s="462" t="s">
        <v>145</v>
      </c>
      <c r="Z82" s="563">
        <v>2.2747915427498357</v>
      </c>
      <c r="AA82" s="563">
        <v>0.16764075830631139</v>
      </c>
      <c r="AB82" s="563">
        <v>-2.6340061006556681</v>
      </c>
      <c r="AC82" s="564">
        <v>7.3161852224229165</v>
      </c>
      <c r="AD82" s="564">
        <v>6.6969756387187624</v>
      </c>
    </row>
    <row r="83" spans="1:30" ht="14.4" x14ac:dyDescent="0.3">
      <c r="A83" s="461"/>
      <c r="C83" s="259">
        <v>44213</v>
      </c>
      <c r="D83" s="234" t="s">
        <v>74</v>
      </c>
      <c r="E83" s="234" t="s">
        <v>74</v>
      </c>
      <c r="F83" s="234" t="s">
        <v>74</v>
      </c>
      <c r="G83" s="231">
        <v>0.08</v>
      </c>
      <c r="H83" s="230">
        <v>0.18</v>
      </c>
      <c r="I83" s="230">
        <v>0.24</v>
      </c>
      <c r="J83" s="231">
        <v>0.24</v>
      </c>
      <c r="K83" s="230">
        <v>0.75</v>
      </c>
      <c r="L83" s="230">
        <v>7.0000000000000007E-2</v>
      </c>
      <c r="M83" s="231">
        <v>0.71</v>
      </c>
      <c r="N83" s="232">
        <v>2.1999999999999999E-2</v>
      </c>
      <c r="O83" s="233">
        <v>2.3E-2</v>
      </c>
      <c r="P83" s="232">
        <v>7.0000000000000001E-3</v>
      </c>
      <c r="Q83" s="223">
        <v>3.4000000000000002E-2</v>
      </c>
      <c r="Y83" s="462" t="s">
        <v>145</v>
      </c>
      <c r="Z83" s="563">
        <v>-1.4041635773226653</v>
      </c>
      <c r="AA83" s="563">
        <v>-2.7048692032451194</v>
      </c>
      <c r="AB83" s="563">
        <v>-2.6340061006556681</v>
      </c>
      <c r="AC83" s="564">
        <v>7.0106552784983194</v>
      </c>
      <c r="AD83" s="564">
        <v>3.8308757030966438</v>
      </c>
    </row>
    <row r="84" spans="1:30" ht="14.4" x14ac:dyDescent="0.3">
      <c r="A84" s="461"/>
      <c r="C84" s="259">
        <v>44220</v>
      </c>
      <c r="D84" s="234" t="s">
        <v>74</v>
      </c>
      <c r="E84" s="234" t="s">
        <v>74</v>
      </c>
      <c r="F84" s="234" t="s">
        <v>74</v>
      </c>
      <c r="G84" s="231">
        <v>0.23</v>
      </c>
      <c r="H84" s="230">
        <v>0.1</v>
      </c>
      <c r="I84" s="230">
        <v>0.06</v>
      </c>
      <c r="J84" s="231">
        <v>7.0000000000000007E-2</v>
      </c>
      <c r="K84" s="230">
        <v>0.1</v>
      </c>
      <c r="L84" s="230">
        <v>-0.01</v>
      </c>
      <c r="M84" s="231">
        <v>0.09</v>
      </c>
      <c r="N84" s="232">
        <v>0</v>
      </c>
      <c r="O84" s="233">
        <v>0</v>
      </c>
      <c r="P84" s="232">
        <v>-8.9999999999999993E-3</v>
      </c>
      <c r="Q84" s="223">
        <v>-3.0000000000000001E-3</v>
      </c>
      <c r="Y84" s="462" t="s">
        <v>145</v>
      </c>
      <c r="Z84" s="563">
        <v>-2.6625573950558872</v>
      </c>
      <c r="AA84" s="563">
        <v>-5.7163530780074172</v>
      </c>
      <c r="AB84" s="563">
        <v>-2.6340061006556681</v>
      </c>
      <c r="AC84" s="564">
        <v>4.6146348983236578</v>
      </c>
      <c r="AD84" s="564">
        <v>0.89139343566445661</v>
      </c>
    </row>
    <row r="85" spans="1:30" ht="14.4" x14ac:dyDescent="0.3">
      <c r="A85" s="461"/>
      <c r="C85" s="259">
        <v>44227</v>
      </c>
      <c r="D85" s="234" t="s">
        <v>74</v>
      </c>
      <c r="E85" s="234" t="s">
        <v>74</v>
      </c>
      <c r="F85" s="234" t="s">
        <v>74</v>
      </c>
      <c r="G85" s="231">
        <v>0.57999999999999996</v>
      </c>
      <c r="H85" s="230">
        <v>0.22</v>
      </c>
      <c r="I85" s="230">
        <v>0.31</v>
      </c>
      <c r="J85" s="231">
        <v>0.3</v>
      </c>
      <c r="K85" s="230">
        <v>1.0900000000000001</v>
      </c>
      <c r="L85" s="230">
        <v>0.03</v>
      </c>
      <c r="M85" s="231">
        <v>1.02</v>
      </c>
      <c r="N85" s="232">
        <v>2.1999999999999999E-2</v>
      </c>
      <c r="O85" s="233">
        <v>2.4E-2</v>
      </c>
      <c r="P85" s="232">
        <v>-7.0000000000000001E-3</v>
      </c>
      <c r="Q85" s="223">
        <v>3.1E-2</v>
      </c>
      <c r="Y85" s="462" t="s">
        <v>145</v>
      </c>
      <c r="Z85" s="563">
        <v>-5.4783061888423772</v>
      </c>
      <c r="AA85" s="563">
        <v>-8.3730906909243483</v>
      </c>
      <c r="AB85" s="563">
        <v>-2.6340061006556681</v>
      </c>
      <c r="AC85" s="564">
        <v>2.9341778607264075</v>
      </c>
      <c r="AD85" s="564">
        <v>-1.7598077411126707</v>
      </c>
    </row>
    <row r="86" spans="1:30" ht="14.4" x14ac:dyDescent="0.3">
      <c r="A86" s="461"/>
      <c r="C86" s="259">
        <v>44234</v>
      </c>
      <c r="D86" s="234" t="s">
        <v>74</v>
      </c>
      <c r="E86" s="234" t="s">
        <v>74</v>
      </c>
      <c r="F86" s="234" t="s">
        <v>74</v>
      </c>
      <c r="G86" s="231">
        <v>0.7</v>
      </c>
      <c r="H86" s="230">
        <v>0.18</v>
      </c>
      <c r="I86" s="230">
        <v>0.25</v>
      </c>
      <c r="J86" s="231">
        <v>0.25</v>
      </c>
      <c r="K86" s="230">
        <v>1.1100000000000001</v>
      </c>
      <c r="L86" s="230">
        <v>0.13</v>
      </c>
      <c r="M86" s="231">
        <v>1.04</v>
      </c>
      <c r="N86" s="232">
        <v>2.1999999999999999E-2</v>
      </c>
      <c r="O86" s="233">
        <v>2.4E-2</v>
      </c>
      <c r="P86" s="232">
        <v>-0.01</v>
      </c>
      <c r="Q86" s="223">
        <v>2.9000000000000001E-2</v>
      </c>
      <c r="Y86" s="462" t="s">
        <v>145</v>
      </c>
      <c r="Z86" s="563">
        <v>-15.296825834269521</v>
      </c>
      <c r="AA86" s="563">
        <v>-12.276095446017225</v>
      </c>
      <c r="AB86" s="563">
        <v>-2.6340061006556681</v>
      </c>
      <c r="AC86" s="564">
        <v>-9.0276397675206823</v>
      </c>
      <c r="AD86" s="564">
        <v>-5.89973621397447</v>
      </c>
    </row>
    <row r="87" spans="1:30" ht="14.4" x14ac:dyDescent="0.3">
      <c r="A87" s="461"/>
      <c r="C87" s="259">
        <v>44241</v>
      </c>
      <c r="D87" s="234" t="s">
        <v>74</v>
      </c>
      <c r="E87" s="234" t="s">
        <v>74</v>
      </c>
      <c r="F87" s="234" t="s">
        <v>74</v>
      </c>
      <c r="G87" s="231">
        <v>0.69</v>
      </c>
      <c r="H87" s="230">
        <v>0.11</v>
      </c>
      <c r="I87" s="230">
        <v>0.21</v>
      </c>
      <c r="J87" s="231">
        <v>0.2</v>
      </c>
      <c r="K87" s="230">
        <v>1.07</v>
      </c>
      <c r="L87" s="230">
        <v>0.1</v>
      </c>
      <c r="M87" s="231">
        <v>1.01</v>
      </c>
      <c r="N87" s="232">
        <v>2.3E-2</v>
      </c>
      <c r="O87" s="233">
        <v>2.4E-2</v>
      </c>
      <c r="P87" s="232">
        <v>0</v>
      </c>
      <c r="Q87" s="223">
        <v>3.4000000000000002E-2</v>
      </c>
      <c r="Y87" s="462" t="s">
        <v>145</v>
      </c>
      <c r="Z87" s="563">
        <v>-15.258695241963284</v>
      </c>
      <c r="AA87" s="563">
        <v>-15.00145912306194</v>
      </c>
      <c r="AB87" s="563">
        <v>-2.6340061006556681</v>
      </c>
      <c r="AC87" s="564">
        <v>-10.192687381023489</v>
      </c>
      <c r="AD87" s="564">
        <v>-9.485203118456722</v>
      </c>
    </row>
    <row r="88" spans="1:30" ht="14.4" x14ac:dyDescent="0.3">
      <c r="A88" s="461"/>
      <c r="C88" s="259">
        <v>44248</v>
      </c>
      <c r="D88" s="234" t="s">
        <v>74</v>
      </c>
      <c r="E88" s="234" t="s">
        <v>74</v>
      </c>
      <c r="F88" s="234" t="s">
        <v>74</v>
      </c>
      <c r="G88" s="231">
        <v>0.53</v>
      </c>
      <c r="H88" s="230">
        <v>0.06</v>
      </c>
      <c r="I88" s="230">
        <v>0.11</v>
      </c>
      <c r="J88" s="231">
        <v>0.1</v>
      </c>
      <c r="K88" s="230">
        <v>1.05</v>
      </c>
      <c r="L88" s="230">
        <v>0.13</v>
      </c>
      <c r="M88" s="231">
        <v>0.99</v>
      </c>
      <c r="N88" s="232">
        <v>2.4E-2</v>
      </c>
      <c r="O88" s="233">
        <v>2.5000000000000001E-2</v>
      </c>
      <c r="P88" s="232">
        <v>-6.0000000000000001E-3</v>
      </c>
      <c r="Q88" s="223">
        <v>3.2000000000000001E-2</v>
      </c>
      <c r="Y88" s="462" t="s">
        <v>145</v>
      </c>
      <c r="Z88" s="563">
        <v>-20.785878141766549</v>
      </c>
      <c r="AA88" s="563">
        <v>-17.941295518598391</v>
      </c>
      <c r="AB88" s="563">
        <v>-2.6340061006556681</v>
      </c>
      <c r="AC88" s="564">
        <v>-14.973980299215825</v>
      </c>
      <c r="AD88" s="564">
        <v>-12.971086830077667</v>
      </c>
    </row>
    <row r="89" spans="1:30" ht="14.4" x14ac:dyDescent="0.3">
      <c r="A89" s="461"/>
      <c r="C89" s="259">
        <v>44255</v>
      </c>
      <c r="D89" s="234" t="s">
        <v>74</v>
      </c>
      <c r="E89" s="234" t="s">
        <v>74</v>
      </c>
      <c r="F89" s="234" t="s">
        <v>74</v>
      </c>
      <c r="G89" s="231">
        <v>0.59</v>
      </c>
      <c r="H89" s="230">
        <v>0.06</v>
      </c>
      <c r="I89" s="230">
        <v>0.15</v>
      </c>
      <c r="J89" s="231">
        <v>0.14000000000000001</v>
      </c>
      <c r="K89" s="230">
        <v>1.05</v>
      </c>
      <c r="L89" s="230">
        <v>0.13</v>
      </c>
      <c r="M89" s="231">
        <v>0.99</v>
      </c>
      <c r="N89" s="232">
        <v>2.4E-2</v>
      </c>
      <c r="O89" s="233">
        <v>2.5000000000000001E-2</v>
      </c>
      <c r="P89" s="232">
        <v>-5.0000000000000001E-3</v>
      </c>
      <c r="Q89" s="223">
        <v>3.5999999999999997E-2</v>
      </c>
      <c r="Y89" s="462" t="s">
        <v>145</v>
      </c>
      <c r="Z89" s="563">
        <v>-25.046241742900289</v>
      </c>
      <c r="AA89" s="563">
        <v>-20.118218620110778</v>
      </c>
      <c r="AB89" s="563">
        <v>-2.6340061006556681</v>
      </c>
      <c r="AC89" s="564">
        <v>-21.663314087609677</v>
      </c>
      <c r="AD89" s="564">
        <v>-16.33043355683116</v>
      </c>
    </row>
    <row r="90" spans="1:30" ht="14.4" x14ac:dyDescent="0.3">
      <c r="A90" s="461"/>
      <c r="C90" s="259">
        <v>44262</v>
      </c>
      <c r="D90" s="234" t="s">
        <v>74</v>
      </c>
      <c r="E90" s="234" t="s">
        <v>74</v>
      </c>
      <c r="F90" s="234" t="s">
        <v>74</v>
      </c>
      <c r="G90" s="231">
        <v>0.63</v>
      </c>
      <c r="H90" s="230">
        <v>0.04</v>
      </c>
      <c r="I90" s="230">
        <v>0.16</v>
      </c>
      <c r="J90" s="231">
        <v>0.15</v>
      </c>
      <c r="K90" s="230">
        <v>1.04</v>
      </c>
      <c r="L90" s="230">
        <v>0.17</v>
      </c>
      <c r="M90" s="231">
        <v>0.98</v>
      </c>
      <c r="N90" s="232">
        <v>2.4E-2</v>
      </c>
      <c r="O90" s="233">
        <v>2.5000000000000001E-2</v>
      </c>
      <c r="P90" s="232">
        <v>-2E-3</v>
      </c>
      <c r="Q90" s="223">
        <v>3.5000000000000003E-2</v>
      </c>
      <c r="Y90" s="462" t="s">
        <v>145</v>
      </c>
      <c r="Z90" s="563">
        <v>-20.481709316635673</v>
      </c>
      <c r="AA90" s="563">
        <v>-20.922524595400827</v>
      </c>
      <c r="AB90" s="563">
        <v>-2.6340061006556681</v>
      </c>
      <c r="AC90" s="564">
        <v>-18.087613052877444</v>
      </c>
      <c r="AD90" s="564">
        <v>-18.142316185958023</v>
      </c>
    </row>
    <row r="91" spans="1:30" ht="14.4" x14ac:dyDescent="0.3">
      <c r="A91" s="461"/>
      <c r="C91" s="259">
        <v>44269</v>
      </c>
      <c r="D91" s="234" t="s">
        <v>74</v>
      </c>
      <c r="E91" s="234" t="s">
        <v>74</v>
      </c>
      <c r="F91" s="234" t="s">
        <v>74</v>
      </c>
      <c r="G91" s="231">
        <v>0.57999999999999996</v>
      </c>
      <c r="H91" s="230">
        <v>0.03</v>
      </c>
      <c r="I91" s="230">
        <v>0.17</v>
      </c>
      <c r="J91" s="231">
        <v>0.16</v>
      </c>
      <c r="K91" s="230">
        <v>1.02</v>
      </c>
      <c r="L91" s="230">
        <v>0.17</v>
      </c>
      <c r="M91" s="231">
        <v>0.97</v>
      </c>
      <c r="N91" s="232">
        <v>2.1999999999999999E-2</v>
      </c>
      <c r="O91" s="233">
        <v>2.4E-2</v>
      </c>
      <c r="P91" s="232">
        <v>6.0000000000000001E-3</v>
      </c>
      <c r="Q91" s="223">
        <v>4.1000000000000002E-2</v>
      </c>
      <c r="Y91" s="462" t="s">
        <v>145</v>
      </c>
      <c r="Z91" s="563">
        <v>-23.241412163811045</v>
      </c>
      <c r="AA91" s="563">
        <v>-21.497628039502764</v>
      </c>
      <c r="AB91" s="563">
        <v>-2.6340061006556681</v>
      </c>
      <c r="AC91" s="564">
        <v>-19.786551083022957</v>
      </c>
      <c r="AD91" s="564">
        <v>-19.481637668701289</v>
      </c>
    </row>
    <row r="92" spans="1:30" ht="14.4" x14ac:dyDescent="0.3">
      <c r="A92" s="461"/>
      <c r="C92" s="259">
        <v>44276</v>
      </c>
      <c r="D92" s="234" t="s">
        <v>74</v>
      </c>
      <c r="E92" s="234" t="s">
        <v>74</v>
      </c>
      <c r="F92" s="234" t="s">
        <v>74</v>
      </c>
      <c r="G92" s="231">
        <v>0.49</v>
      </c>
      <c r="H92" s="230">
        <v>0.01</v>
      </c>
      <c r="I92" s="230">
        <v>0.18</v>
      </c>
      <c r="J92" s="231">
        <v>0.16</v>
      </c>
      <c r="K92" s="230">
        <v>1.03</v>
      </c>
      <c r="L92" s="230">
        <v>0.13</v>
      </c>
      <c r="M92" s="231">
        <v>0.97</v>
      </c>
      <c r="N92" s="232">
        <v>2.5000000000000001E-2</v>
      </c>
      <c r="O92" s="233">
        <v>2.5999999999999999E-2</v>
      </c>
      <c r="P92" s="232">
        <v>-1E-3</v>
      </c>
      <c r="Q92" s="223">
        <v>0.04</v>
      </c>
      <c r="Y92" s="462" t="s">
        <v>145</v>
      </c>
      <c r="Z92" s="563">
        <v>-20.716767899429062</v>
      </c>
      <c r="AA92" s="563">
        <v>-22.376978984398129</v>
      </c>
      <c r="AB92" s="563">
        <v>-2.6340061006556681</v>
      </c>
      <c r="AC92" s="564">
        <v>-20.581249226548039</v>
      </c>
      <c r="AD92" s="564">
        <v>-20.608601612823513</v>
      </c>
    </row>
    <row r="93" spans="1:30" ht="14.4" x14ac:dyDescent="0.3">
      <c r="A93" s="461"/>
      <c r="C93" s="259">
        <v>44283</v>
      </c>
      <c r="D93" s="234" t="s">
        <v>74</v>
      </c>
      <c r="E93" s="234" t="s">
        <v>74</v>
      </c>
      <c r="F93" s="234" t="s">
        <v>74</v>
      </c>
      <c r="G93" s="231">
        <v>0.5</v>
      </c>
      <c r="H93" s="230">
        <v>0.01</v>
      </c>
      <c r="I93" s="230">
        <v>0.18</v>
      </c>
      <c r="J93" s="231">
        <v>0.16</v>
      </c>
      <c r="K93" s="230">
        <v>0.94</v>
      </c>
      <c r="L93" s="230">
        <v>0.13</v>
      </c>
      <c r="M93" s="231">
        <v>0.89</v>
      </c>
      <c r="N93" s="232">
        <v>2.5000000000000001E-2</v>
      </c>
      <c r="O93" s="233">
        <v>2.7E-2</v>
      </c>
      <c r="P93" s="232">
        <v>0</v>
      </c>
      <c r="Q93" s="223">
        <v>4.1000000000000002E-2</v>
      </c>
      <c r="Y93" s="462" t="s">
        <v>145</v>
      </c>
      <c r="Z93" s="563">
        <v>-20.926967661299891</v>
      </c>
      <c r="AA93" s="563">
        <v>-23.016196015997263</v>
      </c>
      <c r="AB93" s="563">
        <v>-2.6340061006556681</v>
      </c>
      <c r="AC93" s="564">
        <v>-21.710818171408732</v>
      </c>
      <c r="AD93" s="564">
        <v>-21.033616644417265</v>
      </c>
    </row>
    <row r="94" spans="1:30" ht="14.4" x14ac:dyDescent="0.3">
      <c r="A94" s="461"/>
      <c r="C94" s="259">
        <v>44290</v>
      </c>
      <c r="D94" s="234" t="s">
        <v>74</v>
      </c>
      <c r="E94" s="234" t="s">
        <v>74</v>
      </c>
      <c r="F94" s="234" t="s">
        <v>74</v>
      </c>
      <c r="G94" s="231">
        <v>0.28000000000000003</v>
      </c>
      <c r="H94" s="230">
        <v>0.01</v>
      </c>
      <c r="I94" s="230">
        <v>0.12</v>
      </c>
      <c r="J94" s="231">
        <v>0.11</v>
      </c>
      <c r="K94" s="230">
        <v>1.03</v>
      </c>
      <c r="L94" s="230">
        <v>0.14000000000000001</v>
      </c>
      <c r="M94" s="231">
        <v>0.97</v>
      </c>
      <c r="N94" s="232">
        <v>2.4E-2</v>
      </c>
      <c r="O94" s="233">
        <v>2.5999999999999999E-2</v>
      </c>
      <c r="P94" s="232">
        <v>-2E-3</v>
      </c>
      <c r="Q94" s="223">
        <v>4.1000000000000002E-2</v>
      </c>
      <c r="Y94" s="462" t="s">
        <v>145</v>
      </c>
      <c r="Z94" s="563">
        <v>-19.284419350676846</v>
      </c>
      <c r="AA94" s="563">
        <v>-23.018898683614356</v>
      </c>
      <c r="AB94" s="563">
        <v>-2.6340061006556681</v>
      </c>
      <c r="AC94" s="564">
        <v>-19.567937760226357</v>
      </c>
      <c r="AD94" s="564">
        <v>-20.55309705903888</v>
      </c>
    </row>
    <row r="95" spans="1:30" ht="14.4" x14ac:dyDescent="0.3">
      <c r="A95" s="461"/>
      <c r="C95" s="259">
        <v>44297</v>
      </c>
      <c r="D95" s="234" t="s">
        <v>74</v>
      </c>
      <c r="E95" s="234" t="s">
        <v>74</v>
      </c>
      <c r="F95" s="234" t="s">
        <v>74</v>
      </c>
      <c r="G95" s="231">
        <v>0.45</v>
      </c>
      <c r="H95" s="230">
        <v>0.02</v>
      </c>
      <c r="I95" s="230">
        <v>0.14000000000000001</v>
      </c>
      <c r="J95" s="231">
        <v>0.12</v>
      </c>
      <c r="K95" s="230">
        <v>0.84</v>
      </c>
      <c r="L95" s="230">
        <v>0.21</v>
      </c>
      <c r="M95" s="231">
        <v>0.79</v>
      </c>
      <c r="N95" s="232">
        <v>2.4E-2</v>
      </c>
      <c r="O95" s="233">
        <v>2.5999999999999999E-2</v>
      </c>
      <c r="P95" s="232">
        <v>1E-3</v>
      </c>
      <c r="Q95" s="223">
        <v>0.04</v>
      </c>
      <c r="Y95" s="462" t="s">
        <v>145</v>
      </c>
      <c r="Z95" s="563">
        <v>-26.941334756034077</v>
      </c>
      <c r="AA95" s="563">
        <v>-21.886572109812157</v>
      </c>
      <c r="AB95" s="563">
        <v>-2.6340061006556681</v>
      </c>
      <c r="AC95" s="564">
        <v>-22.862727908071392</v>
      </c>
      <c r="AD95" s="564">
        <v>-19.60264530482895</v>
      </c>
    </row>
    <row r="96" spans="1:30" ht="14.4" x14ac:dyDescent="0.3">
      <c r="A96" s="461"/>
      <c r="C96" s="259">
        <v>44304</v>
      </c>
      <c r="D96" s="234" t="s">
        <v>74</v>
      </c>
      <c r="E96" s="234" t="s">
        <v>74</v>
      </c>
      <c r="F96" s="234" t="s">
        <v>74</v>
      </c>
      <c r="G96" s="231">
        <v>0.46</v>
      </c>
      <c r="H96" s="230">
        <v>0.02</v>
      </c>
      <c r="I96" s="230">
        <v>0.15</v>
      </c>
      <c r="J96" s="231">
        <v>0.14000000000000001</v>
      </c>
      <c r="K96" s="230">
        <v>0.84</v>
      </c>
      <c r="L96" s="230">
        <v>0.2</v>
      </c>
      <c r="M96" s="231">
        <v>0.8</v>
      </c>
      <c r="N96" s="232">
        <v>2.5000000000000001E-2</v>
      </c>
      <c r="O96" s="233">
        <v>2.7E-2</v>
      </c>
      <c r="P96" s="232">
        <v>2E-3</v>
      </c>
      <c r="Q96" s="223">
        <v>4.1000000000000002E-2</v>
      </c>
      <c r="Y96" s="462" t="s">
        <v>145</v>
      </c>
      <c r="Z96" s="563">
        <v>-29.52076096409424</v>
      </c>
      <c r="AA96" s="563">
        <v>-21.703718721241369</v>
      </c>
      <c r="AB96" s="563">
        <v>-2.6340061006556681</v>
      </c>
      <c r="AC96" s="564">
        <v>-24.638419308765933</v>
      </c>
      <c r="AD96" s="564">
        <v>-19.028634414450089</v>
      </c>
    </row>
    <row r="97" spans="1:30" ht="14.4" x14ac:dyDescent="0.3">
      <c r="A97" s="461"/>
      <c r="C97" s="259">
        <v>44311</v>
      </c>
      <c r="D97" s="234" t="s">
        <v>74</v>
      </c>
      <c r="E97" s="234" t="s">
        <v>74</v>
      </c>
      <c r="F97" s="234" t="s">
        <v>74</v>
      </c>
      <c r="G97" s="231">
        <v>0.38</v>
      </c>
      <c r="H97" s="230">
        <v>0.04</v>
      </c>
      <c r="I97" s="230">
        <v>0.15</v>
      </c>
      <c r="J97" s="231">
        <v>0.13</v>
      </c>
      <c r="K97" s="230">
        <v>0.86</v>
      </c>
      <c r="L97" s="230">
        <v>0.18</v>
      </c>
      <c r="M97" s="231">
        <v>0.81</v>
      </c>
      <c r="N97" s="232">
        <v>2.5000000000000001E-2</v>
      </c>
      <c r="O97" s="233">
        <v>2.7E-2</v>
      </c>
      <c r="P97" s="232">
        <v>8.0000000000000002E-3</v>
      </c>
      <c r="Q97" s="223">
        <v>4.9000000000000002E-2</v>
      </c>
      <c r="Y97" s="462" t="s">
        <v>145</v>
      </c>
      <c r="Z97" s="563">
        <v>-20.500627989955333</v>
      </c>
      <c r="AA97" s="563">
        <v>-21.801804522746725</v>
      </c>
      <c r="AB97" s="563">
        <v>-2.6340061006556681</v>
      </c>
      <c r="AC97" s="564">
        <v>-14.723975955228738</v>
      </c>
      <c r="AD97" s="564">
        <v>-18.859973945818318</v>
      </c>
    </row>
    <row r="98" spans="1:30" ht="14.4" x14ac:dyDescent="0.3">
      <c r="A98" s="461"/>
      <c r="C98" s="259">
        <v>44318</v>
      </c>
      <c r="D98" s="234" t="s">
        <v>74</v>
      </c>
      <c r="E98" s="234" t="s">
        <v>74</v>
      </c>
      <c r="F98" s="234" t="s">
        <v>74</v>
      </c>
      <c r="G98" s="231">
        <v>0.43</v>
      </c>
      <c r="H98" s="230">
        <v>-0.01</v>
      </c>
      <c r="I98" s="230">
        <v>0.14000000000000001</v>
      </c>
      <c r="J98" s="231">
        <v>0.12</v>
      </c>
      <c r="K98" s="230">
        <v>0.72</v>
      </c>
      <c r="L98" s="230">
        <v>0.21</v>
      </c>
      <c r="M98" s="231">
        <v>0.68</v>
      </c>
      <c r="N98" s="232">
        <v>2.5000000000000001E-2</v>
      </c>
      <c r="O98" s="233">
        <v>2.7E-2</v>
      </c>
      <c r="P98" s="232">
        <v>1.4999999999999999E-2</v>
      </c>
      <c r="Q98" s="223">
        <v>5.1999999999999998E-2</v>
      </c>
      <c r="Y98" s="462" t="s">
        <v>145</v>
      </c>
      <c r="Z98" s="563">
        <v>-15.315126147195647</v>
      </c>
      <c r="AA98" s="563">
        <v>-22.390721098028283</v>
      </c>
      <c r="AB98" s="563">
        <v>-2.6340061006556681</v>
      </c>
      <c r="AC98" s="564">
        <v>-13.133388803553487</v>
      </c>
      <c r="AD98" s="564">
        <v>-18.55491603221116</v>
      </c>
    </row>
    <row r="99" spans="1:30" ht="14.4" x14ac:dyDescent="0.3">
      <c r="A99" s="461"/>
      <c r="C99" s="259">
        <v>44325</v>
      </c>
      <c r="D99" s="234" t="s">
        <v>74</v>
      </c>
      <c r="E99" s="234" t="s">
        <v>74</v>
      </c>
      <c r="F99" s="234" t="s">
        <v>74</v>
      </c>
      <c r="G99" s="231">
        <v>0.37</v>
      </c>
      <c r="H99" s="230">
        <v>-0.02</v>
      </c>
      <c r="I99" s="230">
        <v>0.12</v>
      </c>
      <c r="J99" s="231">
        <v>0.1</v>
      </c>
      <c r="K99" s="230">
        <v>0.71</v>
      </c>
      <c r="L99" s="230">
        <v>0.26</v>
      </c>
      <c r="M99" s="231">
        <v>0.68</v>
      </c>
      <c r="N99" s="232">
        <v>2.5999999999999999E-2</v>
      </c>
      <c r="O99" s="233">
        <v>2.7E-2</v>
      </c>
      <c r="P99" s="232">
        <v>1.2999999999999999E-2</v>
      </c>
      <c r="Q99" s="223">
        <v>5.1999999999999998E-2</v>
      </c>
      <c r="Y99" s="462">
        <v>43922</v>
      </c>
      <c r="Z99" s="563">
        <v>-19.436794179433548</v>
      </c>
      <c r="AA99" s="563">
        <v>-22.434331710701144</v>
      </c>
      <c r="AB99" s="563">
        <v>-17.945345508567414</v>
      </c>
      <c r="AC99" s="564">
        <v>-16.563172993895975</v>
      </c>
      <c r="AD99" s="564">
        <v>-18.634188764444129</v>
      </c>
    </row>
    <row r="100" spans="1:30" ht="14.4" x14ac:dyDescent="0.3">
      <c r="A100" s="461"/>
      <c r="C100" s="259">
        <v>44332</v>
      </c>
      <c r="D100" s="234" t="s">
        <v>74</v>
      </c>
      <c r="E100" s="234" t="s">
        <v>74</v>
      </c>
      <c r="F100" s="234" t="s">
        <v>74</v>
      </c>
      <c r="G100" s="231">
        <v>0.28000000000000003</v>
      </c>
      <c r="H100" s="230">
        <v>-0.01</v>
      </c>
      <c r="I100" s="230">
        <v>0.15</v>
      </c>
      <c r="J100" s="231">
        <v>0.13</v>
      </c>
      <c r="K100" s="230">
        <v>0.72</v>
      </c>
      <c r="L100" s="230">
        <v>0.28999999999999998</v>
      </c>
      <c r="M100" s="231">
        <v>0.69</v>
      </c>
      <c r="N100" s="232">
        <v>2.5999999999999999E-2</v>
      </c>
      <c r="O100" s="233">
        <v>2.8000000000000001E-2</v>
      </c>
      <c r="P100" s="232">
        <v>1.6E-2</v>
      </c>
      <c r="Q100" s="223">
        <v>5.3999999999999999E-2</v>
      </c>
      <c r="Y100" s="462" t="s">
        <v>145</v>
      </c>
      <c r="Z100" s="563">
        <v>-21.613568271837373</v>
      </c>
      <c r="AA100" s="563">
        <v>-22.216866422098303</v>
      </c>
      <c r="AB100" s="563">
        <v>-17.945345508567414</v>
      </c>
      <c r="AC100" s="564">
        <v>-20.530194890986337</v>
      </c>
      <c r="AD100" s="564">
        <v>-18.285462115486336</v>
      </c>
    </row>
    <row r="101" spans="1:30" ht="14.4" x14ac:dyDescent="0.3">
      <c r="A101" s="461"/>
      <c r="C101" s="259">
        <v>44339</v>
      </c>
      <c r="D101" s="234" t="s">
        <v>74</v>
      </c>
      <c r="E101" s="234" t="s">
        <v>74</v>
      </c>
      <c r="F101" s="234" t="s">
        <v>74</v>
      </c>
      <c r="G101" s="231">
        <v>0.25</v>
      </c>
      <c r="H101" s="230">
        <v>-0.02</v>
      </c>
      <c r="I101" s="230">
        <v>0.15</v>
      </c>
      <c r="J101" s="231">
        <v>0.13</v>
      </c>
      <c r="K101" s="230">
        <v>0.7</v>
      </c>
      <c r="L101" s="230">
        <v>0.21</v>
      </c>
      <c r="M101" s="231">
        <v>0.67</v>
      </c>
      <c r="N101" s="232">
        <v>2.7E-2</v>
      </c>
      <c r="O101" s="233">
        <v>2.8000000000000001E-2</v>
      </c>
      <c r="P101" s="232">
        <v>1.6E-2</v>
      </c>
      <c r="Q101" s="223">
        <v>5.3999999999999999E-2</v>
      </c>
      <c r="Y101" s="462" t="s">
        <v>145</v>
      </c>
      <c r="Z101" s="563">
        <v>-23.406835377647784</v>
      </c>
      <c r="AA101" s="563">
        <v>-23.001980518732896</v>
      </c>
      <c r="AB101" s="563">
        <v>-17.945345508567414</v>
      </c>
      <c r="AC101" s="564">
        <v>-17.432532364976268</v>
      </c>
      <c r="AD101" s="564">
        <v>-18.945542192105069</v>
      </c>
    </row>
    <row r="102" spans="1:30" ht="14.4" x14ac:dyDescent="0.3">
      <c r="A102" s="461"/>
      <c r="C102" s="259">
        <v>44346</v>
      </c>
      <c r="D102" s="234" t="s">
        <v>74</v>
      </c>
      <c r="E102" s="234" t="s">
        <v>74</v>
      </c>
      <c r="F102" s="234" t="s">
        <v>74</v>
      </c>
      <c r="G102" s="231">
        <v>0.21</v>
      </c>
      <c r="H102" s="230">
        <v>-0.03</v>
      </c>
      <c r="I102" s="230">
        <v>0.17</v>
      </c>
      <c r="J102" s="231">
        <v>0.14000000000000001</v>
      </c>
      <c r="K102" s="230">
        <v>0.66</v>
      </c>
      <c r="L102" s="230">
        <v>0.18</v>
      </c>
      <c r="M102" s="231">
        <v>0.63</v>
      </c>
      <c r="N102" s="232">
        <v>2.7E-2</v>
      </c>
      <c r="O102" s="233">
        <v>2.9000000000000001E-2</v>
      </c>
      <c r="P102" s="232">
        <v>1.7999999999999999E-2</v>
      </c>
      <c r="Q102" s="223">
        <v>5.8999999999999997E-2</v>
      </c>
      <c r="Y102" s="462" t="s">
        <v>145</v>
      </c>
      <c r="Z102" s="563">
        <v>-27.246609044744105</v>
      </c>
      <c r="AA102" s="563">
        <v>-24.728303535522606</v>
      </c>
      <c r="AB102" s="563">
        <v>-17.945345508567414</v>
      </c>
      <c r="AC102" s="564">
        <v>-23.41763703370215</v>
      </c>
      <c r="AD102" s="564">
        <v>-19.847535395236687</v>
      </c>
    </row>
    <row r="103" spans="1:30" ht="14.4" x14ac:dyDescent="0.3">
      <c r="A103" s="461"/>
      <c r="C103" s="259">
        <v>44353</v>
      </c>
      <c r="D103" s="234" t="s">
        <v>74</v>
      </c>
      <c r="E103" s="234" t="s">
        <v>74</v>
      </c>
      <c r="F103" s="234" t="s">
        <v>74</v>
      </c>
      <c r="G103" s="231">
        <v>0.21</v>
      </c>
      <c r="H103" s="230">
        <v>-0.1</v>
      </c>
      <c r="I103" s="230">
        <v>0.11</v>
      </c>
      <c r="J103" s="231">
        <v>0.09</v>
      </c>
      <c r="K103" s="230">
        <v>0.67</v>
      </c>
      <c r="L103" s="230">
        <v>0.26</v>
      </c>
      <c r="M103" s="231">
        <v>0.64</v>
      </c>
      <c r="N103" s="232">
        <v>2.7E-2</v>
      </c>
      <c r="O103" s="233">
        <v>2.9000000000000001E-2</v>
      </c>
      <c r="P103" s="232">
        <v>1.9E-2</v>
      </c>
      <c r="Q103" s="223">
        <v>5.8999999999999997E-2</v>
      </c>
      <c r="Y103" s="462" t="s">
        <v>145</v>
      </c>
      <c r="Z103" s="563">
        <v>-27.998503943874343</v>
      </c>
      <c r="AA103" s="563">
        <v>-25.479721557403259</v>
      </c>
      <c r="AB103" s="563">
        <v>-17.945345508567414</v>
      </c>
      <c r="AC103" s="564">
        <v>-22.197332766061407</v>
      </c>
      <c r="AD103" s="564">
        <v>-19.959839741076678</v>
      </c>
    </row>
    <row r="104" spans="1:30" ht="14.4" x14ac:dyDescent="0.3">
      <c r="A104" s="461"/>
      <c r="C104" s="259">
        <v>44360</v>
      </c>
      <c r="D104" s="234" t="s">
        <v>74</v>
      </c>
      <c r="E104" s="234" t="s">
        <v>74</v>
      </c>
      <c r="F104" s="234" t="s">
        <v>74</v>
      </c>
      <c r="G104" s="231">
        <v>0.32</v>
      </c>
      <c r="H104" s="230">
        <v>-0.13</v>
      </c>
      <c r="I104" s="230">
        <v>0.1</v>
      </c>
      <c r="J104" s="231">
        <v>7.0000000000000007E-2</v>
      </c>
      <c r="K104" s="230">
        <v>0.69</v>
      </c>
      <c r="L104" s="230">
        <v>0.44</v>
      </c>
      <c r="M104" s="231">
        <v>0.68</v>
      </c>
      <c r="N104" s="232">
        <v>2.8000000000000001E-2</v>
      </c>
      <c r="O104" s="233">
        <v>2.9000000000000001E-2</v>
      </c>
      <c r="P104" s="232">
        <v>1.0999999999999999E-2</v>
      </c>
      <c r="Q104" s="223">
        <v>5.8999999999999997E-2</v>
      </c>
      <c r="Y104" s="462" t="s">
        <v>145</v>
      </c>
      <c r="Z104" s="563">
        <v>-25.996426666397475</v>
      </c>
      <c r="AA104" s="563">
        <v>-26.487111813023223</v>
      </c>
      <c r="AB104" s="563">
        <v>-17.945345508567414</v>
      </c>
      <c r="AC104" s="564">
        <v>-19.344536491559865</v>
      </c>
      <c r="AD104" s="564">
        <v>-19.833306177949876</v>
      </c>
    </row>
    <row r="105" spans="1:30" ht="14.4" x14ac:dyDescent="0.3">
      <c r="A105" s="461"/>
      <c r="C105" s="259">
        <v>44367</v>
      </c>
      <c r="D105" s="234" t="s">
        <v>74</v>
      </c>
      <c r="E105" s="234" t="s">
        <v>74</v>
      </c>
      <c r="F105" s="234" t="s">
        <v>74</v>
      </c>
      <c r="G105" s="231">
        <v>0.34</v>
      </c>
      <c r="H105" s="230">
        <v>-0.01</v>
      </c>
      <c r="I105" s="230">
        <v>0.18</v>
      </c>
      <c r="J105" s="231">
        <v>0.16</v>
      </c>
      <c r="K105" s="230">
        <v>0.74</v>
      </c>
      <c r="L105" s="230">
        <v>0.33</v>
      </c>
      <c r="M105" s="231">
        <v>0.72</v>
      </c>
      <c r="N105" s="232">
        <v>2.8000000000000001E-2</v>
      </c>
      <c r="O105" s="233">
        <v>2.9000000000000001E-2</v>
      </c>
      <c r="P105" s="232">
        <v>1.6E-2</v>
      </c>
      <c r="Q105" s="223">
        <v>0.06</v>
      </c>
      <c r="Y105" s="462" t="s">
        <v>145</v>
      </c>
      <c r="Z105" s="563">
        <v>-27.399387264723622</v>
      </c>
      <c r="AA105" s="563">
        <v>-28.002583207317929</v>
      </c>
      <c r="AB105" s="563">
        <v>-17.945345508567414</v>
      </c>
      <c r="AC105" s="564">
        <v>-19.447341225474801</v>
      </c>
      <c r="AD105" s="564">
        <v>-21.634562396257415</v>
      </c>
    </row>
    <row r="106" spans="1:30" ht="14.4" x14ac:dyDescent="0.3">
      <c r="A106" s="461"/>
      <c r="C106" s="259">
        <v>44374</v>
      </c>
      <c r="D106" s="234" t="s">
        <v>74</v>
      </c>
      <c r="E106" s="234" t="s">
        <v>74</v>
      </c>
      <c r="F106" s="234" t="s">
        <v>74</v>
      </c>
      <c r="G106" s="231">
        <v>0.3</v>
      </c>
      <c r="H106" s="230">
        <v>-0.05</v>
      </c>
      <c r="I106" s="230">
        <v>0.17</v>
      </c>
      <c r="J106" s="231">
        <v>0.14000000000000001</v>
      </c>
      <c r="K106" s="230">
        <v>0.71</v>
      </c>
      <c r="L106" s="230">
        <v>0.36</v>
      </c>
      <c r="M106" s="231">
        <v>0.68</v>
      </c>
      <c r="N106" s="232">
        <v>2.9000000000000001E-2</v>
      </c>
      <c r="O106" s="233">
        <v>0.03</v>
      </c>
      <c r="P106" s="232">
        <v>1.7999999999999999E-2</v>
      </c>
      <c r="Q106" s="223">
        <v>6.0999999999999999E-2</v>
      </c>
      <c r="Y106" s="462" t="s">
        <v>145</v>
      </c>
      <c r="Z106" s="563">
        <v>-24.696720332598126</v>
      </c>
      <c r="AA106" s="563">
        <v>-28.086381888347194</v>
      </c>
      <c r="AB106" s="563">
        <v>-17.945345508567414</v>
      </c>
      <c r="AC106" s="564">
        <v>-17.349303414775918</v>
      </c>
      <c r="AD106" s="564">
        <v>-21.304449343782689</v>
      </c>
    </row>
    <row r="107" spans="1:30" ht="14.4" x14ac:dyDescent="0.3">
      <c r="A107" s="461"/>
      <c r="C107" s="259">
        <v>44381</v>
      </c>
      <c r="D107" s="234" t="s">
        <v>74</v>
      </c>
      <c r="E107" s="234" t="s">
        <v>74</v>
      </c>
      <c r="F107" s="234" t="s">
        <v>74</v>
      </c>
      <c r="G107" s="231">
        <v>0.31</v>
      </c>
      <c r="H107" s="230">
        <v>0</v>
      </c>
      <c r="I107" s="230">
        <v>0.2</v>
      </c>
      <c r="J107" s="231">
        <v>0.18</v>
      </c>
      <c r="K107" s="230">
        <v>0.76</v>
      </c>
      <c r="L107" s="230">
        <v>0.34</v>
      </c>
      <c r="M107" s="231">
        <v>0.73</v>
      </c>
      <c r="N107" s="232">
        <v>2.9000000000000001E-2</v>
      </c>
      <c r="O107" s="233">
        <v>0.03</v>
      </c>
      <c r="P107" s="232">
        <v>1.7000000000000001E-2</v>
      </c>
      <c r="Q107" s="223">
        <v>6.2E-2</v>
      </c>
      <c r="Y107" s="462" t="s">
        <v>145</v>
      </c>
      <c r="Z107" s="563">
        <v>-28.665300061177113</v>
      </c>
      <c r="AA107" s="563">
        <v>-28.343456941489375</v>
      </c>
      <c r="AB107" s="563">
        <v>-17.945345508567414</v>
      </c>
      <c r="AC107" s="564">
        <v>-19.644459949098717</v>
      </c>
      <c r="AD107" s="564">
        <v>-21.842544729704578</v>
      </c>
    </row>
    <row r="108" spans="1:30" ht="14.4" x14ac:dyDescent="0.3">
      <c r="A108" s="461"/>
      <c r="C108" s="259">
        <v>44388</v>
      </c>
      <c r="D108" s="234" t="s">
        <v>74</v>
      </c>
      <c r="E108" s="234" t="s">
        <v>74</v>
      </c>
      <c r="F108" s="234" t="s">
        <v>74</v>
      </c>
      <c r="G108" s="231">
        <v>0.34</v>
      </c>
      <c r="H108" s="230">
        <v>-0.02</v>
      </c>
      <c r="I108" s="230">
        <v>0.19</v>
      </c>
      <c r="J108" s="231">
        <v>0.16</v>
      </c>
      <c r="K108" s="230">
        <v>0.75</v>
      </c>
      <c r="L108" s="230">
        <v>0.45</v>
      </c>
      <c r="M108" s="231">
        <v>0.73</v>
      </c>
      <c r="N108" s="232" t="s">
        <v>256</v>
      </c>
      <c r="O108" s="233" t="s">
        <v>257</v>
      </c>
      <c r="P108" s="232" t="s">
        <v>256</v>
      </c>
      <c r="Q108" s="223" t="s">
        <v>257</v>
      </c>
      <c r="Y108" s="462" t="s">
        <v>145</v>
      </c>
      <c r="Z108" s="563">
        <v>-34.015135137710722</v>
      </c>
      <c r="AA108" s="563">
        <v>-28.062098632834275</v>
      </c>
      <c r="AB108" s="563">
        <v>-17.945345508567414</v>
      </c>
      <c r="AC108" s="564">
        <v>-30.041325893129041</v>
      </c>
      <c r="AD108" s="564">
        <v>-21.199235143574167</v>
      </c>
    </row>
    <row r="109" spans="1:30" ht="14.4" x14ac:dyDescent="0.3">
      <c r="A109" s="461"/>
      <c r="C109" s="259">
        <v>44395</v>
      </c>
      <c r="D109" s="234" t="s">
        <v>74</v>
      </c>
      <c r="E109" s="234" t="s">
        <v>74</v>
      </c>
      <c r="F109" s="234" t="s">
        <v>74</v>
      </c>
      <c r="G109" s="231">
        <v>0.28000000000000003</v>
      </c>
      <c r="H109" s="230">
        <v>-0.04</v>
      </c>
      <c r="I109" s="230">
        <v>0.16</v>
      </c>
      <c r="J109" s="231">
        <v>0.14000000000000001</v>
      </c>
      <c r="K109" s="230">
        <v>0.75</v>
      </c>
      <c r="L109" s="230">
        <v>0.46</v>
      </c>
      <c r="M109" s="231">
        <v>0.73</v>
      </c>
      <c r="N109" s="232">
        <v>0.03</v>
      </c>
      <c r="O109" s="233">
        <v>3.1E-2</v>
      </c>
      <c r="P109" s="232">
        <v>2.7E-2</v>
      </c>
      <c r="Q109" s="223">
        <v>6.6000000000000003E-2</v>
      </c>
      <c r="Y109" s="462" t="s">
        <v>145</v>
      </c>
      <c r="Z109" s="563">
        <v>-27.833199811948958</v>
      </c>
      <c r="AA109" s="563">
        <v>-27.25331895965304</v>
      </c>
      <c r="AB109" s="563">
        <v>-17.945345508567414</v>
      </c>
      <c r="AC109" s="564">
        <v>-21.106845666379073</v>
      </c>
      <c r="AD109" s="564">
        <v>-19.738377596423692</v>
      </c>
    </row>
    <row r="110" spans="1:30" ht="14.4" x14ac:dyDescent="0.3">
      <c r="A110" s="461"/>
      <c r="C110" s="259">
        <v>44402</v>
      </c>
      <c r="D110" s="234" t="s">
        <v>74</v>
      </c>
      <c r="E110" s="234" t="s">
        <v>74</v>
      </c>
      <c r="F110" s="234" t="s">
        <v>74</v>
      </c>
      <c r="G110" s="231">
        <v>0.17</v>
      </c>
      <c r="H110" s="230">
        <v>-0.06</v>
      </c>
      <c r="I110" s="230">
        <v>0.13</v>
      </c>
      <c r="J110" s="231">
        <v>0.11</v>
      </c>
      <c r="K110" s="230">
        <v>0.79</v>
      </c>
      <c r="L110" s="230">
        <v>0.51</v>
      </c>
      <c r="M110" s="231">
        <v>0.77</v>
      </c>
      <c r="N110" s="232">
        <v>3.1E-2</v>
      </c>
      <c r="O110" s="233">
        <v>3.2000000000000001E-2</v>
      </c>
      <c r="P110" s="232">
        <v>3.1E-2</v>
      </c>
      <c r="Q110" s="223">
        <v>6.8000000000000005E-2</v>
      </c>
      <c r="Y110" s="462" t="s">
        <v>145</v>
      </c>
      <c r="Z110" s="563">
        <v>-29.798029315869616</v>
      </c>
      <c r="AA110" s="563">
        <v>-27.111654126135758</v>
      </c>
      <c r="AB110" s="563">
        <v>-17.945345508567414</v>
      </c>
      <c r="AC110" s="564">
        <v>-25.964000467514637</v>
      </c>
      <c r="AD110" s="564">
        <v>-19.39217090626288</v>
      </c>
    </row>
    <row r="111" spans="1:30" ht="14.4" x14ac:dyDescent="0.3">
      <c r="A111" s="461"/>
      <c r="C111" s="259">
        <v>44409</v>
      </c>
      <c r="D111" s="234" t="s">
        <v>74</v>
      </c>
      <c r="E111" s="234" t="s">
        <v>74</v>
      </c>
      <c r="F111" s="234" t="s">
        <v>74</v>
      </c>
      <c r="G111" s="231">
        <v>0.18</v>
      </c>
      <c r="H111" s="230">
        <v>-0.09</v>
      </c>
      <c r="I111" s="230">
        <v>0.11</v>
      </c>
      <c r="J111" s="231">
        <v>0.09</v>
      </c>
      <c r="K111" s="230">
        <v>0.75</v>
      </c>
      <c r="L111" s="230">
        <v>0.54</v>
      </c>
      <c r="M111" s="231">
        <v>0.74</v>
      </c>
      <c r="N111" s="232">
        <v>3.1E-2</v>
      </c>
      <c r="O111" s="233">
        <v>3.2000000000000001E-2</v>
      </c>
      <c r="P111" s="232">
        <v>2.7E-2</v>
      </c>
      <c r="Q111" s="223">
        <v>6.9000000000000006E-2</v>
      </c>
      <c r="Y111" s="462" t="s">
        <v>145</v>
      </c>
      <c r="Z111" s="563">
        <v>-24.026918505811746</v>
      </c>
      <c r="AA111" s="563">
        <v>-26.057321273300662</v>
      </c>
      <c r="AB111" s="563">
        <v>-17.945345508567414</v>
      </c>
      <c r="AC111" s="564">
        <v>-14.841369388646996</v>
      </c>
      <c r="AD111" s="564">
        <v>-19.276205831603022</v>
      </c>
    </row>
    <row r="112" spans="1:30" ht="14.4" x14ac:dyDescent="0.3">
      <c r="A112" s="461"/>
      <c r="C112" s="259">
        <v>44416</v>
      </c>
      <c r="D112" s="234" t="s">
        <v>74</v>
      </c>
      <c r="E112" s="234" t="s">
        <v>74</v>
      </c>
      <c r="F112" s="234" t="s">
        <v>74</v>
      </c>
      <c r="G112" s="231">
        <v>0.25</v>
      </c>
      <c r="H112" s="230">
        <v>-0.13</v>
      </c>
      <c r="I112" s="230">
        <v>0.08</v>
      </c>
      <c r="J112" s="231">
        <v>0.06</v>
      </c>
      <c r="K112" s="230">
        <v>0.71</v>
      </c>
      <c r="L112" s="230">
        <v>0.63</v>
      </c>
      <c r="M112" s="231">
        <v>0.71</v>
      </c>
      <c r="N112" s="232">
        <v>3.2000000000000001E-2</v>
      </c>
      <c r="O112" s="233">
        <v>3.3000000000000002E-2</v>
      </c>
      <c r="P112" s="232">
        <v>0.03</v>
      </c>
      <c r="Q112" s="223">
        <v>7.0999999999999994E-2</v>
      </c>
      <c r="Y112" s="462" t="s">
        <v>145</v>
      </c>
      <c r="Z112" s="563">
        <v>-21.737929552454993</v>
      </c>
      <c r="AA112" s="563">
        <v>-25.047255012618244</v>
      </c>
      <c r="AB112" s="563">
        <v>-17.945345508567414</v>
      </c>
      <c r="AC112" s="564">
        <v>-9.2213383954214834</v>
      </c>
      <c r="AD112" s="564">
        <v>-18.154701725527314</v>
      </c>
    </row>
    <row r="113" spans="1:30" ht="14.4" x14ac:dyDescent="0.3">
      <c r="A113" s="461"/>
      <c r="C113" s="259">
        <v>44423</v>
      </c>
      <c r="D113" s="234" t="s">
        <v>74</v>
      </c>
      <c r="E113" s="234" t="s">
        <v>74</v>
      </c>
      <c r="F113" s="234" t="s">
        <v>74</v>
      </c>
      <c r="G113" s="231">
        <v>0.15</v>
      </c>
      <c r="H113" s="230">
        <v>-0.19</v>
      </c>
      <c r="I113" s="230">
        <v>0.03</v>
      </c>
      <c r="J113" s="231">
        <v>0.01</v>
      </c>
      <c r="K113" s="230">
        <v>0.7</v>
      </c>
      <c r="L113" s="230">
        <v>0.66</v>
      </c>
      <c r="M113" s="231">
        <v>0.7</v>
      </c>
      <c r="N113" s="232">
        <v>3.2000000000000001E-2</v>
      </c>
      <c r="O113" s="233">
        <v>3.3000000000000002E-2</v>
      </c>
      <c r="P113" s="232">
        <v>3.4000000000000002E-2</v>
      </c>
      <c r="Q113" s="223">
        <v>7.1999999999999995E-2</v>
      </c>
      <c r="Y113" s="462" t="s">
        <v>145</v>
      </c>
      <c r="Z113" s="563">
        <v>-23.705066497977167</v>
      </c>
      <c r="AA113" s="563">
        <v>-24.78462531628524</v>
      </c>
      <c r="AB113" s="563">
        <v>-17.945345508567414</v>
      </c>
      <c r="AC113" s="564">
        <v>-14.925856583650202</v>
      </c>
      <c r="AD113" s="564">
        <v>-18.398666434757867</v>
      </c>
    </row>
    <row r="114" spans="1:30" ht="14.4" x14ac:dyDescent="0.3">
      <c r="A114" s="461"/>
      <c r="C114" s="259">
        <v>44430</v>
      </c>
      <c r="D114" s="234" t="s">
        <v>74</v>
      </c>
      <c r="E114" s="234" t="s">
        <v>74</v>
      </c>
      <c r="F114" s="234" t="s">
        <v>74</v>
      </c>
      <c r="G114" s="231">
        <v>0.11</v>
      </c>
      <c r="H114" s="230">
        <v>-0.24</v>
      </c>
      <c r="I114" s="230">
        <v>0.03</v>
      </c>
      <c r="J114" s="231">
        <v>0</v>
      </c>
      <c r="K114" s="230">
        <v>0.69</v>
      </c>
      <c r="L114" s="230">
        <v>0.75</v>
      </c>
      <c r="M114" s="231">
        <v>0.7</v>
      </c>
      <c r="N114" s="232">
        <v>3.3000000000000002E-2</v>
      </c>
      <c r="O114" s="233">
        <v>3.4000000000000002E-2</v>
      </c>
      <c r="P114" s="232">
        <v>0.03</v>
      </c>
      <c r="Q114" s="223">
        <v>7.2999999999999995E-2</v>
      </c>
      <c r="Y114" s="462" t="s">
        <v>145</v>
      </c>
      <c r="Z114" s="563">
        <v>-21.284970091331445</v>
      </c>
      <c r="AA114" s="563">
        <v>-24.505936630621527</v>
      </c>
      <c r="AB114" s="563">
        <v>-17.945345508567414</v>
      </c>
      <c r="AC114" s="564">
        <v>-18.832704426479722</v>
      </c>
      <c r="AD114" s="564">
        <v>-17.872049683905637</v>
      </c>
    </row>
    <row r="115" spans="1:30" ht="15" customHeight="1" x14ac:dyDescent="0.3">
      <c r="A115" s="461"/>
      <c r="C115" s="259">
        <v>44437</v>
      </c>
      <c r="D115" s="234" t="s">
        <v>74</v>
      </c>
      <c r="E115" s="234" t="s">
        <v>74</v>
      </c>
      <c r="F115" s="234" t="s">
        <v>74</v>
      </c>
      <c r="G115" s="231">
        <v>0.17</v>
      </c>
      <c r="H115" s="230">
        <v>-0.22</v>
      </c>
      <c r="I115" s="230">
        <v>0.02</v>
      </c>
      <c r="J115" s="231">
        <v>-0.01</v>
      </c>
      <c r="K115" s="230">
        <v>0.73</v>
      </c>
      <c r="L115" s="230">
        <v>0.62</v>
      </c>
      <c r="M115" s="231">
        <v>0.73</v>
      </c>
      <c r="N115" s="232">
        <v>3.4000000000000002E-2</v>
      </c>
      <c r="O115" s="233">
        <v>3.5000000000000003E-2</v>
      </c>
      <c r="P115" s="232">
        <v>2.4E-2</v>
      </c>
      <c r="Q115" s="223">
        <v>7.0999999999999994E-2</v>
      </c>
      <c r="Y115" s="462" t="s">
        <v>145</v>
      </c>
      <c r="Z115" s="563">
        <v>-26.944671312933771</v>
      </c>
      <c r="AA115" s="563">
        <v>-24.364632249668354</v>
      </c>
      <c r="AB115" s="563">
        <v>-17.945345508567414</v>
      </c>
      <c r="AC115" s="564">
        <v>-22.190797150599096</v>
      </c>
      <c r="AD115" s="564">
        <v>-17.75490803984323</v>
      </c>
    </row>
    <row r="116" spans="1:30" ht="15" customHeight="1" x14ac:dyDescent="0.3">
      <c r="A116" s="461"/>
      <c r="C116" s="259">
        <v>44444</v>
      </c>
      <c r="D116" s="234" t="s">
        <v>74</v>
      </c>
      <c r="E116" s="234" t="s">
        <v>74</v>
      </c>
      <c r="F116" s="234" t="s">
        <v>74</v>
      </c>
      <c r="G116" s="231">
        <v>0.22</v>
      </c>
      <c r="H116" s="230">
        <v>-0.16</v>
      </c>
      <c r="I116" s="230">
        <v>0.08</v>
      </c>
      <c r="J116" s="231">
        <v>0.05</v>
      </c>
      <c r="K116" s="230">
        <v>0.78</v>
      </c>
      <c r="L116" s="230">
        <v>0.56000000000000005</v>
      </c>
      <c r="M116" s="231">
        <v>0.77</v>
      </c>
      <c r="N116" s="232">
        <v>3.4000000000000002E-2</v>
      </c>
      <c r="O116" s="233">
        <v>3.5000000000000003E-2</v>
      </c>
      <c r="P116" s="232">
        <v>3.5000000000000003E-2</v>
      </c>
      <c r="Q116" s="223">
        <v>7.8E-2</v>
      </c>
      <c r="Y116" s="462" t="s">
        <v>145</v>
      </c>
      <c r="Z116" s="563">
        <v>-25.994791937617958</v>
      </c>
      <c r="AA116" s="563">
        <v>-24.405699028021939</v>
      </c>
      <c r="AB116" s="563">
        <v>-17.945345508567414</v>
      </c>
      <c r="AC116" s="564">
        <v>-22.814598630992919</v>
      </c>
      <c r="AD116" s="564">
        <v>-18.152504300718736</v>
      </c>
    </row>
    <row r="117" spans="1:30" ht="15" customHeight="1" x14ac:dyDescent="0.3">
      <c r="A117" s="461"/>
      <c r="C117" s="259">
        <v>44451</v>
      </c>
      <c r="D117" s="234" t="s">
        <v>74</v>
      </c>
      <c r="E117" s="234" t="s">
        <v>74</v>
      </c>
      <c r="F117" s="234" t="s">
        <v>74</v>
      </c>
      <c r="G117" s="231">
        <v>0.28999999999999998</v>
      </c>
      <c r="H117" s="230">
        <v>-0.17</v>
      </c>
      <c r="I117" s="230">
        <v>0.09</v>
      </c>
      <c r="J117" s="231">
        <v>0.06</v>
      </c>
      <c r="K117" s="230">
        <v>0.83</v>
      </c>
      <c r="L117" s="230">
        <v>0.53</v>
      </c>
      <c r="M117" s="231">
        <v>0.81</v>
      </c>
      <c r="N117" s="232">
        <v>3.5000000000000003E-2</v>
      </c>
      <c r="O117" s="233">
        <v>3.5999999999999997E-2</v>
      </c>
      <c r="P117" s="232">
        <v>3.2000000000000001E-2</v>
      </c>
      <c r="Q117" s="223">
        <v>7.5999999999999998E-2</v>
      </c>
      <c r="Y117" s="462" t="s">
        <v>145</v>
      </c>
      <c r="Z117" s="563">
        <v>-27.847208516223613</v>
      </c>
      <c r="AA117" s="563">
        <v>-24.416310122236894</v>
      </c>
      <c r="AB117" s="563">
        <v>-17.945345508567414</v>
      </c>
      <c r="AC117" s="564">
        <v>-22.277683211549032</v>
      </c>
      <c r="AD117" s="564">
        <v>-18.720110783409989</v>
      </c>
    </row>
    <row r="118" spans="1:30" ht="15" customHeight="1" x14ac:dyDescent="0.3">
      <c r="A118" s="461"/>
      <c r="C118" s="259">
        <v>44458</v>
      </c>
      <c r="D118" s="234" t="s">
        <v>74</v>
      </c>
      <c r="E118" s="234" t="s">
        <v>74</v>
      </c>
      <c r="F118" s="234" t="s">
        <v>74</v>
      </c>
      <c r="G118" s="231">
        <v>0.28999999999999998</v>
      </c>
      <c r="H118" s="230">
        <v>-0.11</v>
      </c>
      <c r="I118" s="230">
        <v>0.14000000000000001</v>
      </c>
      <c r="J118" s="231">
        <v>0.11</v>
      </c>
      <c r="K118" s="230">
        <v>0.84</v>
      </c>
      <c r="L118" s="230">
        <v>0.44</v>
      </c>
      <c r="M118" s="231">
        <v>0.81</v>
      </c>
      <c r="N118" s="232">
        <v>3.5000000000000003E-2</v>
      </c>
      <c r="O118" s="233">
        <v>3.5000000000000003E-2</v>
      </c>
      <c r="P118" s="232">
        <v>3.1E-2</v>
      </c>
      <c r="Q118" s="223">
        <v>7.8E-2</v>
      </c>
      <c r="Y118" s="462" t="s">
        <v>145</v>
      </c>
      <c r="Z118" s="563">
        <v>-23.037787839139554</v>
      </c>
      <c r="AA118" s="563">
        <v>-24.636513922483669</v>
      </c>
      <c r="AB118" s="563">
        <v>-17.945345508567414</v>
      </c>
      <c r="AC118" s="564">
        <v>-14.021377880210153</v>
      </c>
      <c r="AD118" s="564">
        <v>-18.163116382365022</v>
      </c>
    </row>
    <row r="119" spans="1:30" ht="15" customHeight="1" x14ac:dyDescent="0.3">
      <c r="A119" s="461"/>
      <c r="C119" s="259">
        <v>44465</v>
      </c>
      <c r="D119" s="234" t="s">
        <v>74</v>
      </c>
      <c r="E119" s="234" t="s">
        <v>74</v>
      </c>
      <c r="F119" s="234" t="s">
        <v>74</v>
      </c>
      <c r="G119" s="231">
        <v>0.36</v>
      </c>
      <c r="H119" s="230">
        <v>-0.12</v>
      </c>
      <c r="I119" s="230">
        <v>0.27</v>
      </c>
      <c r="J119" s="231">
        <v>0.22</v>
      </c>
      <c r="K119" s="230">
        <v>0.69</v>
      </c>
      <c r="L119" s="230">
        <v>0.35</v>
      </c>
      <c r="M119" s="231">
        <v>0.66</v>
      </c>
      <c r="N119" s="232">
        <v>3.5999999999999997E-2</v>
      </c>
      <c r="O119" s="233">
        <v>3.5999999999999997E-2</v>
      </c>
      <c r="P119" s="232">
        <v>3.1E-2</v>
      </c>
      <c r="Q119" s="223">
        <v>7.9000000000000001E-2</v>
      </c>
      <c r="Y119" s="462" t="s">
        <v>145</v>
      </c>
      <c r="Z119" s="563">
        <v>-22.025397000930074</v>
      </c>
      <c r="AA119" s="563">
        <v>-24.363698198172148</v>
      </c>
      <c r="AB119" s="563">
        <v>-17.945345508567414</v>
      </c>
      <c r="AC119" s="564">
        <v>-12.00451222155003</v>
      </c>
      <c r="AD119" s="564">
        <v>-17.430295965105365</v>
      </c>
    </row>
    <row r="120" spans="1:30" ht="15" customHeight="1" x14ac:dyDescent="0.3">
      <c r="A120" s="461"/>
      <c r="C120" s="259">
        <v>44472</v>
      </c>
      <c r="D120" s="234" t="s">
        <v>74</v>
      </c>
      <c r="E120" s="234" t="s">
        <v>74</v>
      </c>
      <c r="F120" s="234" t="s">
        <v>74</v>
      </c>
      <c r="G120" s="231">
        <v>0.34</v>
      </c>
      <c r="H120" s="230">
        <v>-0.11</v>
      </c>
      <c r="I120" s="230">
        <v>0.17</v>
      </c>
      <c r="J120" s="231">
        <v>0.14000000000000001</v>
      </c>
      <c r="K120" s="230">
        <v>0.68</v>
      </c>
      <c r="L120" s="230">
        <v>0.43</v>
      </c>
      <c r="M120" s="231">
        <v>0.66</v>
      </c>
      <c r="N120" s="232">
        <v>3.5999999999999997E-2</v>
      </c>
      <c r="O120" s="233">
        <v>3.5999999999999997E-2</v>
      </c>
      <c r="P120" s="232">
        <v>2.4E-2</v>
      </c>
      <c r="Q120" s="223">
        <v>7.6999999999999999E-2</v>
      </c>
      <c r="Y120" s="462" t="s">
        <v>145</v>
      </c>
      <c r="Z120" s="563">
        <v>-23.779344157481844</v>
      </c>
      <c r="AA120" s="563">
        <v>-24.983032003520815</v>
      </c>
      <c r="AB120" s="563">
        <v>-17.945345508567414</v>
      </c>
      <c r="AC120" s="564">
        <v>-18.89910196248897</v>
      </c>
      <c r="AD120" s="564">
        <v>-17.663645994227497</v>
      </c>
    </row>
    <row r="121" spans="1:30" ht="15" customHeight="1" x14ac:dyDescent="0.3">
      <c r="A121" s="461"/>
      <c r="C121" s="259"/>
      <c r="D121" s="234"/>
      <c r="E121" s="234"/>
      <c r="F121" s="234"/>
      <c r="G121" s="231"/>
      <c r="H121" s="230"/>
      <c r="I121" s="230"/>
      <c r="J121" s="231"/>
      <c r="K121" s="230"/>
      <c r="L121" s="230"/>
      <c r="M121" s="231"/>
      <c r="N121" s="232"/>
      <c r="O121" s="233"/>
      <c r="P121" s="232"/>
      <c r="Q121" s="223"/>
      <c r="Y121" s="462" t="s">
        <v>145</v>
      </c>
      <c r="Z121" s="563">
        <v>-22.826396693058868</v>
      </c>
      <c r="AA121" s="563">
        <v>-24.636403730796339</v>
      </c>
      <c r="AB121" s="563">
        <v>-17.945345508567414</v>
      </c>
      <c r="AC121" s="564">
        <v>-14.933743619164957</v>
      </c>
      <c r="AD121" s="564">
        <v>-17.890250336106725</v>
      </c>
    </row>
    <row r="122" spans="1:30" ht="14.4" x14ac:dyDescent="0.3">
      <c r="A122" s="461"/>
      <c r="C122" s="479" t="s">
        <v>260</v>
      </c>
      <c r="D122" s="234" t="s">
        <v>74</v>
      </c>
      <c r="E122" s="234" t="s">
        <v>74</v>
      </c>
      <c r="F122" s="234" t="s">
        <v>74</v>
      </c>
      <c r="G122" s="234" t="s">
        <v>74</v>
      </c>
      <c r="H122" s="230">
        <v>-0.13</v>
      </c>
      <c r="I122" s="230">
        <v>0.14000000000000001</v>
      </c>
      <c r="J122" s="231">
        <v>0.11</v>
      </c>
      <c r="K122" s="230">
        <v>0.68</v>
      </c>
      <c r="L122" s="230">
        <v>0.49</v>
      </c>
      <c r="M122" s="231">
        <v>0.67</v>
      </c>
      <c r="N122" s="234" t="s">
        <v>74</v>
      </c>
      <c r="O122" s="234" t="s">
        <v>74</v>
      </c>
      <c r="P122" s="234" t="s">
        <v>74</v>
      </c>
      <c r="Q122" s="234" t="s">
        <v>74</v>
      </c>
      <c r="Y122" s="462" t="s">
        <v>145</v>
      </c>
      <c r="Z122" s="563">
        <v>-25.034961242753141</v>
      </c>
      <c r="AA122" s="563">
        <v>-24.386348054848785</v>
      </c>
      <c r="AB122" s="563">
        <v>-17.945345508567414</v>
      </c>
      <c r="AC122" s="564">
        <v>-17.06105422978149</v>
      </c>
      <c r="AD122" s="564">
        <v>-18.819994957266481</v>
      </c>
    </row>
    <row r="123" spans="1:30" ht="14.4" x14ac:dyDescent="0.3">
      <c r="A123" s="461"/>
      <c r="C123" s="479" t="s">
        <v>261</v>
      </c>
      <c r="D123" s="234" t="s">
        <v>74</v>
      </c>
      <c r="E123" s="234" t="s">
        <v>74</v>
      </c>
      <c r="F123" s="234" t="s">
        <v>74</v>
      </c>
      <c r="G123" s="234" t="s">
        <v>74</v>
      </c>
      <c r="H123" s="230">
        <v>-0.3</v>
      </c>
      <c r="I123" s="230">
        <v>-7.0000000000000007E-2</v>
      </c>
      <c r="J123" s="231">
        <v>-0.09</v>
      </c>
      <c r="K123" s="230">
        <v>0.69</v>
      </c>
      <c r="L123" s="230">
        <v>0.54</v>
      </c>
      <c r="M123" s="231">
        <v>0.68</v>
      </c>
      <c r="N123" s="234" t="s">
        <v>74</v>
      </c>
      <c r="O123" s="234" t="s">
        <v>74</v>
      </c>
      <c r="P123" s="234" t="s">
        <v>74</v>
      </c>
      <c r="Q123" s="234" t="s">
        <v>74</v>
      </c>
      <c r="Y123" s="462" t="s">
        <v>145</v>
      </c>
      <c r="Z123" s="563">
        <v>-30.330128575058644</v>
      </c>
      <c r="AA123" s="563">
        <v>-23.967422204995675</v>
      </c>
      <c r="AB123" s="563">
        <v>-17.945345508567414</v>
      </c>
      <c r="AC123" s="564">
        <v>-24.448048834847853</v>
      </c>
      <c r="AD123" s="564">
        <v>-19.684812556781033</v>
      </c>
    </row>
    <row r="124" spans="1:30" ht="14.4" x14ac:dyDescent="0.3">
      <c r="A124" s="461"/>
      <c r="C124" s="479" t="s">
        <v>262</v>
      </c>
      <c r="D124" s="234" t="s">
        <v>74</v>
      </c>
      <c r="E124" s="234" t="s">
        <v>74</v>
      </c>
      <c r="F124" s="234" t="s">
        <v>74</v>
      </c>
      <c r="G124" s="234" t="s">
        <v>74</v>
      </c>
      <c r="H124" s="230">
        <v>-0.14000000000000001</v>
      </c>
      <c r="I124" s="230">
        <v>0.16</v>
      </c>
      <c r="J124" s="231">
        <v>0.13</v>
      </c>
      <c r="K124" s="230">
        <v>0.84</v>
      </c>
      <c r="L124" s="230">
        <v>0.61</v>
      </c>
      <c r="M124" s="231">
        <v>0.83</v>
      </c>
      <c r="N124" s="234" t="s">
        <v>74</v>
      </c>
      <c r="O124" s="234" t="s">
        <v>74</v>
      </c>
      <c r="P124" s="234" t="s">
        <v>74</v>
      </c>
      <c r="Q124" s="234" t="s">
        <v>74</v>
      </c>
      <c r="Y124" s="462" t="s">
        <v>145</v>
      </c>
      <c r="Z124" s="563">
        <v>-25.420810607152259</v>
      </c>
      <c r="AA124" s="563">
        <v>-23.204590875335732</v>
      </c>
      <c r="AB124" s="563">
        <v>-17.945345508567414</v>
      </c>
      <c r="AC124" s="564">
        <v>-23.863913604703626</v>
      </c>
      <c r="AD124" s="564">
        <v>-19.245794843981106</v>
      </c>
    </row>
    <row r="125" spans="1:30" ht="14.4" x14ac:dyDescent="0.3">
      <c r="A125" s="461"/>
      <c r="C125" s="479" t="s">
        <v>263</v>
      </c>
      <c r="D125" s="234" t="s">
        <v>74</v>
      </c>
      <c r="E125" s="234" t="s">
        <v>74</v>
      </c>
      <c r="F125" s="234" t="s">
        <v>74</v>
      </c>
      <c r="G125" s="234" t="s">
        <v>74</v>
      </c>
      <c r="H125" s="230">
        <v>-0.13</v>
      </c>
      <c r="I125" s="230">
        <v>0.24</v>
      </c>
      <c r="J125" s="231">
        <v>0.2</v>
      </c>
      <c r="K125" s="230">
        <v>0.9</v>
      </c>
      <c r="L125" s="230">
        <v>0.62</v>
      </c>
      <c r="M125" s="231">
        <v>0.88</v>
      </c>
      <c r="N125" s="234" t="s">
        <v>74</v>
      </c>
      <c r="O125" s="234" t="s">
        <v>74</v>
      </c>
      <c r="P125" s="234" t="s">
        <v>74</v>
      </c>
      <c r="Q125" s="234" t="s">
        <v>74</v>
      </c>
      <c r="Y125" s="462" t="s">
        <v>145</v>
      </c>
      <c r="Z125" s="563">
        <v>-21.287398107506686</v>
      </c>
      <c r="AA125" s="563">
        <v>-22.982846320789669</v>
      </c>
      <c r="AB125" s="563">
        <v>-17.945345508567414</v>
      </c>
      <c r="AC125" s="564">
        <v>-20.529590228328431</v>
      </c>
      <c r="AD125" s="564">
        <v>-19.089284644367883</v>
      </c>
    </row>
    <row r="126" spans="1:30" ht="14.4" x14ac:dyDescent="0.3">
      <c r="A126" s="461"/>
      <c r="C126" s="479" t="s">
        <v>264</v>
      </c>
      <c r="D126" s="234" t="s">
        <v>74</v>
      </c>
      <c r="E126" s="234" t="s">
        <v>74</v>
      </c>
      <c r="F126" s="234" t="s">
        <v>74</v>
      </c>
      <c r="G126" s="234" t="s">
        <v>74</v>
      </c>
      <c r="H126" s="230">
        <v>-0.19</v>
      </c>
      <c r="I126" s="230">
        <v>0.17</v>
      </c>
      <c r="J126" s="231">
        <v>0.13</v>
      </c>
      <c r="K126" s="230">
        <v>0.83</v>
      </c>
      <c r="L126" s="230">
        <v>0.4</v>
      </c>
      <c r="M126" s="231">
        <v>0.8</v>
      </c>
      <c r="N126" s="234" t="s">
        <v>74</v>
      </c>
      <c r="O126" s="234" t="s">
        <v>74</v>
      </c>
      <c r="P126" s="234" t="s">
        <v>74</v>
      </c>
      <c r="Q126" s="234" t="s">
        <v>74</v>
      </c>
      <c r="Y126" s="462" t="s">
        <v>145</v>
      </c>
      <c r="Z126" s="563">
        <v>-19.09291605195828</v>
      </c>
      <c r="AA126" s="563">
        <v>-23.525353147091575</v>
      </c>
      <c r="AB126" s="563">
        <v>-17.945345508567414</v>
      </c>
      <c r="AC126" s="564">
        <v>-18.058235418151895</v>
      </c>
      <c r="AD126" s="564">
        <v>-19.640422834466275</v>
      </c>
    </row>
    <row r="127" spans="1:30" ht="14.4" x14ac:dyDescent="0.3">
      <c r="A127" s="461"/>
      <c r="C127" s="479" t="s">
        <v>269</v>
      </c>
      <c r="D127" s="234" t="s">
        <v>74</v>
      </c>
      <c r="E127" s="234" t="s">
        <v>74</v>
      </c>
      <c r="F127" s="234" t="s">
        <v>74</v>
      </c>
      <c r="G127" s="234" t="s">
        <v>74</v>
      </c>
      <c r="H127" s="230">
        <v>-0.19</v>
      </c>
      <c r="I127" s="230">
        <v>0.13</v>
      </c>
      <c r="J127" s="231">
        <v>0.1</v>
      </c>
      <c r="K127" s="230">
        <v>0.85</v>
      </c>
      <c r="L127" s="230">
        <v>0.69</v>
      </c>
      <c r="M127" s="231">
        <v>0.84</v>
      </c>
      <c r="N127" s="234" t="s">
        <v>74</v>
      </c>
      <c r="O127" s="234" t="s">
        <v>74</v>
      </c>
      <c r="P127" s="234" t="s">
        <v>74</v>
      </c>
      <c r="Q127" s="234" t="s">
        <v>74</v>
      </c>
      <c r="Y127" s="462" t="s">
        <v>145</v>
      </c>
      <c r="Z127" s="563">
        <v>-18.439524849862266</v>
      </c>
      <c r="AA127" s="563">
        <v>-23.173001779488406</v>
      </c>
      <c r="AB127" s="563">
        <v>-17.945345508567414</v>
      </c>
      <c r="AC127" s="564">
        <v>-15.825977972889476</v>
      </c>
      <c r="AD127" s="564">
        <v>-19.530555834594093</v>
      </c>
    </row>
    <row r="128" spans="1:30" ht="14.4" x14ac:dyDescent="0.3">
      <c r="A128" s="461"/>
      <c r="C128" s="479" t="s">
        <v>270</v>
      </c>
      <c r="D128" s="234" t="s">
        <v>74</v>
      </c>
      <c r="E128" s="234" t="s">
        <v>74</v>
      </c>
      <c r="F128" s="234" t="s">
        <v>74</v>
      </c>
      <c r="G128" s="234" t="s">
        <v>74</v>
      </c>
      <c r="H128" s="230">
        <v>-0.22</v>
      </c>
      <c r="I128" s="230">
        <v>0.13</v>
      </c>
      <c r="J128" s="231">
        <v>0.09</v>
      </c>
      <c r="K128" s="230">
        <v>0.84</v>
      </c>
      <c r="L128" s="230">
        <v>0.82</v>
      </c>
      <c r="M128" s="231">
        <v>0.84</v>
      </c>
      <c r="N128" s="234" t="s">
        <v>74</v>
      </c>
      <c r="O128" s="234" t="s">
        <v>74</v>
      </c>
      <c r="P128" s="234" t="s">
        <v>74</v>
      </c>
      <c r="Q128" s="234" t="s">
        <v>74</v>
      </c>
      <c r="Y128" s="462" t="s">
        <v>145</v>
      </c>
      <c r="Z128" s="563">
        <v>-21.274184811236406</v>
      </c>
      <c r="AA128" s="563">
        <v>-24.016214171465272</v>
      </c>
      <c r="AB128" s="563">
        <v>-17.945345508567414</v>
      </c>
      <c r="AC128" s="564">
        <v>-13.838172221872398</v>
      </c>
      <c r="AD128" s="564">
        <v>-20.030024853607163</v>
      </c>
    </row>
    <row r="129" spans="1:30" ht="14.4" x14ac:dyDescent="0.3">
      <c r="A129" s="461"/>
      <c r="C129" s="479" t="s">
        <v>363</v>
      </c>
      <c r="D129" s="234" t="s">
        <v>74</v>
      </c>
      <c r="E129" s="234" t="s">
        <v>74</v>
      </c>
      <c r="F129" s="234" t="s">
        <v>74</v>
      </c>
      <c r="G129" s="234" t="s">
        <v>74</v>
      </c>
      <c r="H129" s="230">
        <v>-0.23</v>
      </c>
      <c r="I129" s="230">
        <v>0.17</v>
      </c>
      <c r="J129" s="231">
        <v>0.13</v>
      </c>
      <c r="K129" s="230">
        <v>0.81</v>
      </c>
      <c r="L129" s="230">
        <v>0.87</v>
      </c>
      <c r="M129" s="231">
        <v>0.81</v>
      </c>
      <c r="N129" s="234" t="s">
        <v>74</v>
      </c>
      <c r="O129" s="234" t="s">
        <v>74</v>
      </c>
      <c r="P129" s="234" t="s">
        <v>74</v>
      </c>
      <c r="Q129" s="234" t="s">
        <v>74</v>
      </c>
      <c r="Y129" s="462">
        <v>43952</v>
      </c>
      <c r="Z129" s="563">
        <v>-28.832509026866504</v>
      </c>
      <c r="AA129" s="563">
        <v>-23.642546311274685</v>
      </c>
      <c r="AB129" s="563">
        <v>-17.945345508567414</v>
      </c>
      <c r="AC129" s="564">
        <v>-20.919021560470242</v>
      </c>
      <c r="AD129" s="564">
        <v>-19.52191550262334</v>
      </c>
    </row>
    <row r="130" spans="1:30" x14ac:dyDescent="0.3">
      <c r="A130" s="461"/>
      <c r="C130" s="235"/>
      <c r="D130" s="33"/>
      <c r="E130" s="33"/>
      <c r="F130" s="33"/>
      <c r="G130" s="33"/>
      <c r="H130" s="224"/>
      <c r="I130" s="224"/>
      <c r="J130" s="225"/>
      <c r="K130" s="226"/>
      <c r="L130" s="226"/>
      <c r="M130" s="225"/>
      <c r="N130" s="225"/>
      <c r="O130" s="225"/>
      <c r="P130" s="225"/>
      <c r="Q130" s="224"/>
      <c r="Y130" s="462" t="s">
        <v>145</v>
      </c>
      <c r="Z130" s="563">
        <v>-27.863669001836424</v>
      </c>
      <c r="AA130" s="563">
        <v>-24.27538912675751</v>
      </c>
      <c r="AB130" s="563">
        <v>-17.945345508567414</v>
      </c>
      <c r="AC130" s="564">
        <v>-23.678979835742595</v>
      </c>
      <c r="AD130" s="564">
        <v>-19.528110010242536</v>
      </c>
    </row>
    <row r="131" spans="1:30" ht="15.6" customHeight="1" x14ac:dyDescent="0.3">
      <c r="A131" s="461"/>
      <c r="C131" s="30" t="s">
        <v>81</v>
      </c>
      <c r="D131" s="30"/>
      <c r="E131" s="30"/>
      <c r="F131" s="30"/>
      <c r="G131" s="30"/>
      <c r="H131" s="30"/>
      <c r="J131" s="30"/>
      <c r="M131" s="30"/>
      <c r="N131" s="30"/>
      <c r="O131" s="30"/>
      <c r="P131" s="30"/>
      <c r="Y131" s="462" t="s">
        <v>145</v>
      </c>
      <c r="Z131" s="563">
        <v>-31.323297350990337</v>
      </c>
      <c r="AA131" s="563">
        <v>-24.627405750057513</v>
      </c>
      <c r="AB131" s="563">
        <v>-17.945345508567414</v>
      </c>
      <c r="AC131" s="564">
        <v>-27.360196737795121</v>
      </c>
      <c r="AD131" s="564">
        <v>-19.913699256511698</v>
      </c>
    </row>
    <row r="132" spans="1:30" ht="15.6" customHeight="1" x14ac:dyDescent="0.3">
      <c r="A132" s="461"/>
      <c r="C132" s="30" t="s">
        <v>231</v>
      </c>
      <c r="D132" s="30"/>
      <c r="E132" s="30"/>
      <c r="F132" s="30"/>
      <c r="G132" s="30"/>
      <c r="H132" s="30"/>
      <c r="I132" s="30"/>
      <c r="J132" s="30"/>
      <c r="M132" s="30"/>
      <c r="N132" s="30"/>
      <c r="O132" s="30"/>
      <c r="P132" s="30"/>
      <c r="Y132" s="462" t="s">
        <v>145</v>
      </c>
      <c r="Z132" s="563">
        <v>-18.67172308617257</v>
      </c>
      <c r="AA132" s="563">
        <v>-25.048247164219923</v>
      </c>
      <c r="AB132" s="563">
        <v>-17.945345508567414</v>
      </c>
      <c r="AC132" s="564">
        <v>-16.97282477144168</v>
      </c>
      <c r="AD132" s="564">
        <v>-20.880566340120108</v>
      </c>
    </row>
    <row r="133" spans="1:30" ht="15.6" customHeight="1" x14ac:dyDescent="0.3">
      <c r="A133" s="461"/>
      <c r="Y133" s="462" t="s">
        <v>145</v>
      </c>
      <c r="Z133" s="563">
        <v>-23.522815760338066</v>
      </c>
      <c r="AA133" s="563">
        <v>-24.056777764698669</v>
      </c>
      <c r="AB133" s="563">
        <v>-17.945345508567414</v>
      </c>
      <c r="AC133" s="564">
        <v>-18.101596971486245</v>
      </c>
      <c r="AD133" s="564">
        <v>-20.15485875609733</v>
      </c>
    </row>
    <row r="134" spans="1:30" ht="15.6" customHeight="1" x14ac:dyDescent="0.3">
      <c r="A134" s="461"/>
      <c r="C134" s="600" t="s">
        <v>132</v>
      </c>
      <c r="D134" s="600"/>
      <c r="E134" s="600"/>
      <c r="F134" s="600"/>
      <c r="G134" s="600"/>
      <c r="H134" s="600"/>
      <c r="I134" s="600"/>
      <c r="J134" s="600"/>
      <c r="K134" s="600"/>
      <c r="L134" s="600"/>
      <c r="M134" s="600"/>
      <c r="N134" s="600"/>
      <c r="Y134" s="462" t="s">
        <v>145</v>
      </c>
      <c r="Z134" s="563">
        <v>-20.903641212962288</v>
      </c>
      <c r="AA134" s="563">
        <v>-23.861550379507658</v>
      </c>
      <c r="AB134" s="563">
        <v>-17.945345508567414</v>
      </c>
      <c r="AC134" s="564">
        <v>-18.525102696773601</v>
      </c>
      <c r="AD134" s="564">
        <v>-19.872178504982855</v>
      </c>
    </row>
    <row r="135" spans="1:30" ht="15.6" customHeight="1" x14ac:dyDescent="0.3">
      <c r="A135" s="461"/>
      <c r="C135" s="461"/>
      <c r="D135" s="461"/>
      <c r="Y135" s="462" t="s">
        <v>145</v>
      </c>
      <c r="Z135" s="563">
        <v>-24.220074710373257</v>
      </c>
      <c r="AA135" s="563">
        <v>-23.631556991411149</v>
      </c>
      <c r="AB135" s="563">
        <v>-17.945345508567414</v>
      </c>
      <c r="AC135" s="564">
        <v>-20.606241807131283</v>
      </c>
      <c r="AD135" s="564">
        <v>-19.562803964793286</v>
      </c>
    </row>
    <row r="136" spans="1:30" ht="15.6" customHeight="1" x14ac:dyDescent="0.3">
      <c r="A136" s="461"/>
      <c r="C136" s="601" t="s">
        <v>38</v>
      </c>
      <c r="D136" s="602"/>
      <c r="E136" s="605" t="s">
        <v>236</v>
      </c>
      <c r="F136" s="606"/>
      <c r="G136" s="606"/>
      <c r="H136" s="607"/>
      <c r="I136" s="605" t="s">
        <v>241</v>
      </c>
      <c r="J136" s="606"/>
      <c r="K136" s="606"/>
      <c r="L136" s="607"/>
      <c r="Y136" s="462" t="s">
        <v>145</v>
      </c>
      <c r="Z136" s="563">
        <v>-21.892223230217763</v>
      </c>
      <c r="AA136" s="563">
        <v>-24.341882469680002</v>
      </c>
      <c r="AB136" s="563">
        <v>-17.945345508567414</v>
      </c>
      <c r="AC136" s="564">
        <v>-15.839068472310785</v>
      </c>
      <c r="AD136" s="564">
        <v>-19.87433858075206</v>
      </c>
    </row>
    <row r="137" spans="1:30" ht="15.6" customHeight="1" x14ac:dyDescent="0.3">
      <c r="A137" s="461"/>
      <c r="C137" s="603"/>
      <c r="D137" s="604"/>
      <c r="E137" s="608" t="s">
        <v>235</v>
      </c>
      <c r="F137" s="580" t="s">
        <v>131</v>
      </c>
      <c r="G137" s="621" t="s">
        <v>242</v>
      </c>
      <c r="H137" s="602"/>
      <c r="I137" s="608" t="s">
        <v>235</v>
      </c>
      <c r="J137" s="580" t="s">
        <v>131</v>
      </c>
      <c r="K137" s="621" t="s">
        <v>243</v>
      </c>
      <c r="L137" s="602"/>
      <c r="Y137" s="462" t="s">
        <v>145</v>
      </c>
      <c r="Z137" s="563">
        <v>-26.497077305499339</v>
      </c>
      <c r="AA137" s="563">
        <v>-24.170878664380957</v>
      </c>
      <c r="AB137" s="563">
        <v>-17.945345508567414</v>
      </c>
      <c r="AC137" s="564">
        <v>-21.700218077941287</v>
      </c>
      <c r="AD137" s="564">
        <v>-19.507238550797663</v>
      </c>
    </row>
    <row r="138" spans="1:30" ht="15.6" customHeight="1" x14ac:dyDescent="0.3">
      <c r="A138" s="461"/>
      <c r="C138" s="603"/>
      <c r="D138" s="604"/>
      <c r="E138" s="609"/>
      <c r="F138" s="610"/>
      <c r="G138" s="622"/>
      <c r="H138" s="604"/>
      <c r="I138" s="609"/>
      <c r="J138" s="610"/>
      <c r="K138" s="622"/>
      <c r="L138" s="604"/>
      <c r="Y138" s="462" t="s">
        <v>145</v>
      </c>
      <c r="Z138" s="563">
        <v>-29.713343634314757</v>
      </c>
      <c r="AA138" s="563">
        <v>-24.371185832017765</v>
      </c>
      <c r="AB138" s="563">
        <v>-17.945345508567414</v>
      </c>
      <c r="AC138" s="564">
        <v>-25.194574956468102</v>
      </c>
      <c r="AD138" s="564">
        <v>-19.117537155669424</v>
      </c>
    </row>
    <row r="139" spans="1:30" ht="15.6" customHeight="1" x14ac:dyDescent="0.3">
      <c r="A139" s="461"/>
      <c r="C139" s="236"/>
      <c r="D139" s="237"/>
      <c r="E139" s="237"/>
      <c r="J139" s="30"/>
      <c r="K139" s="238"/>
      <c r="Y139" s="462" t="s">
        <v>145</v>
      </c>
      <c r="Z139" s="563">
        <v>-23.64400143405453</v>
      </c>
      <c r="AA139" s="563">
        <v>-24.088236180946325</v>
      </c>
      <c r="AB139" s="563">
        <v>-17.945345508567414</v>
      </c>
      <c r="AC139" s="564">
        <v>-19.153567083153106</v>
      </c>
      <c r="AD139" s="564">
        <v>-18.524325060178601</v>
      </c>
    </row>
    <row r="140" spans="1:30" x14ac:dyDescent="0.3">
      <c r="A140" s="461"/>
      <c r="C140" s="239"/>
      <c r="D140" s="239"/>
      <c r="E140" s="239"/>
      <c r="F140" s="239"/>
      <c r="G140" s="239"/>
      <c r="H140" s="239"/>
      <c r="I140" s="239"/>
      <c r="J140" s="239"/>
      <c r="K140" s="240"/>
      <c r="L140" s="240"/>
      <c r="M140" s="239"/>
      <c r="N140" s="239"/>
      <c r="O140" s="239"/>
      <c r="Y140" s="462" t="s">
        <v>145</v>
      </c>
      <c r="Z140" s="563">
        <v>-22.325789123244778</v>
      </c>
      <c r="AA140" s="563">
        <v>-23.273548679508828</v>
      </c>
      <c r="AB140" s="563">
        <v>-17.945345508567414</v>
      </c>
      <c r="AC140" s="564">
        <v>-15.531896761805484</v>
      </c>
      <c r="AD140" s="564">
        <v>-19.044302137756159</v>
      </c>
    </row>
    <row r="141" spans="1:30" x14ac:dyDescent="0.3">
      <c r="A141" s="461"/>
      <c r="C141" s="592" t="s">
        <v>234</v>
      </c>
      <c r="D141" s="592"/>
      <c r="E141" s="241">
        <v>0.09</v>
      </c>
      <c r="F141" s="214">
        <v>35.200000000000003</v>
      </c>
      <c r="G141" s="242"/>
      <c r="H141" s="243">
        <v>0.45</v>
      </c>
      <c r="I141" s="241">
        <v>0.36</v>
      </c>
      <c r="J141" s="214">
        <v>37.1</v>
      </c>
      <c r="K141" s="244"/>
      <c r="L141" s="244">
        <v>0.32</v>
      </c>
      <c r="N141" s="74"/>
      <c r="Y141" s="462" t="s">
        <v>145</v>
      </c>
      <c r="Z141" s="563">
        <v>-22.305791386419909</v>
      </c>
      <c r="AA141" s="563">
        <v>-23.157682879036809</v>
      </c>
      <c r="AB141" s="563">
        <v>-17.945345508567414</v>
      </c>
      <c r="AC141" s="564">
        <v>-15.797192930875937</v>
      </c>
      <c r="AD141" s="564">
        <v>-19.025054404648337</v>
      </c>
    </row>
    <row r="142" spans="1:30" x14ac:dyDescent="0.3">
      <c r="A142" s="461"/>
      <c r="C142" s="236"/>
      <c r="D142" s="237"/>
      <c r="E142" s="237"/>
      <c r="F142" s="215"/>
      <c r="G142" s="242"/>
      <c r="H142" s="213"/>
      <c r="J142" s="215"/>
      <c r="K142" s="221"/>
      <c r="L142" s="221"/>
      <c r="N142" s="75"/>
      <c r="Y142" s="462" t="s">
        <v>145</v>
      </c>
      <c r="Z142" s="563">
        <v>-22.23942715287323</v>
      </c>
      <c r="AA142" s="563">
        <v>-22.938587589095</v>
      </c>
      <c r="AB142" s="563">
        <v>-17.945345508567414</v>
      </c>
      <c r="AC142" s="564">
        <v>-16.453757138695494</v>
      </c>
      <c r="AD142" s="564">
        <v>-18.643528890742374</v>
      </c>
    </row>
    <row r="143" spans="1:30" x14ac:dyDescent="0.3">
      <c r="A143" s="461"/>
      <c r="C143" s="592" t="s">
        <v>237</v>
      </c>
      <c r="D143" s="592"/>
      <c r="E143" s="241">
        <v>-0.47</v>
      </c>
      <c r="F143" s="214">
        <v>39.299999999999997</v>
      </c>
      <c r="G143" s="245"/>
      <c r="H143" s="243">
        <v>0.67</v>
      </c>
      <c r="I143" s="241">
        <v>0.09</v>
      </c>
      <c r="J143" s="214">
        <v>38.700000000000003</v>
      </c>
      <c r="K143" s="244"/>
      <c r="L143" s="244">
        <v>0.52</v>
      </c>
      <c r="M143" s="76"/>
      <c r="N143" s="73"/>
      <c r="Y143" s="462" t="s">
        <v>145</v>
      </c>
      <c r="Z143" s="563">
        <v>-16.189410720155262</v>
      </c>
      <c r="AA143" s="563">
        <v>-22.880264557674106</v>
      </c>
      <c r="AB143" s="563">
        <v>-17.945345508567414</v>
      </c>
      <c r="AC143" s="564">
        <v>-19.478908015353724</v>
      </c>
      <c r="AD143" s="564">
        <v>-18.643778758256328</v>
      </c>
    </row>
    <row r="144" spans="1:30" x14ac:dyDescent="0.3">
      <c r="A144" s="461"/>
      <c r="C144" s="624"/>
      <c r="D144" s="624"/>
      <c r="E144" s="241"/>
      <c r="F144" s="214"/>
      <c r="G144" s="245"/>
      <c r="H144" s="243"/>
      <c r="I144" s="241"/>
      <c r="J144" s="214"/>
      <c r="K144" s="244"/>
      <c r="L144" s="244"/>
      <c r="M144" s="76"/>
      <c r="N144" s="73"/>
      <c r="Y144" s="462" t="s">
        <v>145</v>
      </c>
      <c r="Z144" s="563">
        <v>-25.686016702195218</v>
      </c>
      <c r="AA144" s="563">
        <v>-22.607593587814943</v>
      </c>
      <c r="AB144" s="563">
        <v>-17.945345508567414</v>
      </c>
      <c r="AC144" s="564">
        <v>-21.565483946186518</v>
      </c>
      <c r="AD144" s="564">
        <v>-18.662577070485124</v>
      </c>
    </row>
    <row r="145" spans="1:30" x14ac:dyDescent="0.3">
      <c r="A145" s="461"/>
      <c r="C145" s="592" t="s">
        <v>238</v>
      </c>
      <c r="D145" s="592"/>
      <c r="E145" s="241">
        <v>-0.09</v>
      </c>
      <c r="F145" s="214">
        <v>37.4</v>
      </c>
      <c r="G145" s="245"/>
      <c r="H145" s="243">
        <v>0.47</v>
      </c>
      <c r="I145" s="241">
        <v>0.25</v>
      </c>
      <c r="J145" s="214">
        <v>36.6</v>
      </c>
      <c r="K145" s="244"/>
      <c r="L145" s="244">
        <v>0.42</v>
      </c>
      <c r="M145" s="76"/>
      <c r="N145" s="73"/>
      <c r="Y145" s="462" t="s">
        <v>145</v>
      </c>
      <c r="Z145" s="563">
        <v>-28.179676604722101</v>
      </c>
      <c r="AA145" s="563">
        <v>-21.951818119854693</v>
      </c>
      <c r="AB145" s="563">
        <v>-17.945345508567414</v>
      </c>
      <c r="AC145" s="564">
        <v>-22.523896359126354</v>
      </c>
      <c r="AD145" s="564">
        <v>-18.313905252832797</v>
      </c>
    </row>
    <row r="146" spans="1:30" x14ac:dyDescent="0.3">
      <c r="A146" s="461"/>
      <c r="C146" s="531"/>
      <c r="D146" s="531"/>
      <c r="E146" s="241"/>
      <c r="F146" s="214"/>
      <c r="G146" s="245"/>
      <c r="H146" s="243"/>
      <c r="I146" s="241"/>
      <c r="J146" s="214"/>
      <c r="K146" s="244"/>
      <c r="L146" s="244"/>
      <c r="M146" s="76"/>
      <c r="N146" s="73"/>
      <c r="Y146" s="462" t="s">
        <v>145</v>
      </c>
      <c r="Z146" s="563">
        <v>-23.235740214108247</v>
      </c>
      <c r="AA146" s="563">
        <v>-21.482521239504802</v>
      </c>
      <c r="AB146" s="563">
        <v>-17.945345508567414</v>
      </c>
      <c r="AC146" s="564">
        <v>-19.155316155750782</v>
      </c>
      <c r="AD146" s="564">
        <v>-18.400306488939844</v>
      </c>
    </row>
    <row r="147" spans="1:30" x14ac:dyDescent="0.3">
      <c r="A147" s="461"/>
      <c r="C147" s="592" t="s">
        <v>239</v>
      </c>
      <c r="D147" s="592"/>
      <c r="E147" s="241">
        <v>-0.11</v>
      </c>
      <c r="F147" s="214">
        <v>38.6</v>
      </c>
      <c r="G147" s="245"/>
      <c r="H147" s="243">
        <v>0.47</v>
      </c>
      <c r="I147" s="241">
        <v>0.41</v>
      </c>
      <c r="J147" s="214">
        <v>36.6</v>
      </c>
      <c r="K147" s="244"/>
      <c r="L147" s="244">
        <v>0.42</v>
      </c>
      <c r="M147" s="76"/>
      <c r="N147" s="73"/>
      <c r="Y147" s="462" t="s">
        <v>145</v>
      </c>
      <c r="Z147" s="563">
        <v>-20.417092334230624</v>
      </c>
      <c r="AA147" s="563">
        <v>-21.71045309429153</v>
      </c>
      <c r="AB147" s="563">
        <v>-17.945345508567414</v>
      </c>
      <c r="AC147" s="564">
        <v>-15.663484947407071</v>
      </c>
      <c r="AD147" s="564">
        <v>-17.815012045369848</v>
      </c>
    </row>
    <row r="148" spans="1:30" x14ac:dyDescent="0.3">
      <c r="A148" s="461"/>
      <c r="C148" s="624"/>
      <c r="D148" s="624"/>
      <c r="E148" s="241"/>
      <c r="F148" s="214"/>
      <c r="G148" s="245"/>
      <c r="H148" s="243"/>
      <c r="I148" s="241"/>
      <c r="J148" s="214"/>
      <c r="K148" s="244"/>
      <c r="L148" s="244"/>
      <c r="M148" s="76"/>
      <c r="N148" s="73"/>
      <c r="Y148" s="462" t="s">
        <v>145</v>
      </c>
      <c r="Z148" s="563">
        <v>-17.715363110698135</v>
      </c>
      <c r="AA148" s="563">
        <v>-21.397110839266624</v>
      </c>
      <c r="AB148" s="563">
        <v>-17.945345508567414</v>
      </c>
      <c r="AC148" s="564">
        <v>-13.356490207309619</v>
      </c>
      <c r="AD148" s="564">
        <v>-17.61820414823379</v>
      </c>
    </row>
    <row r="149" spans="1:30" x14ac:dyDescent="0.3">
      <c r="A149" s="461"/>
      <c r="C149" s="592" t="s">
        <v>240</v>
      </c>
      <c r="D149" s="592"/>
      <c r="E149" s="241">
        <v>-0.31</v>
      </c>
      <c r="F149" s="214">
        <v>37.200000000000003</v>
      </c>
      <c r="G149" s="245"/>
      <c r="H149" s="243">
        <v>0.61</v>
      </c>
      <c r="I149" s="241">
        <v>0.46</v>
      </c>
      <c r="J149" s="214">
        <v>37.6</v>
      </c>
      <c r="K149" s="244"/>
      <c r="L149" s="244">
        <v>0.46</v>
      </c>
      <c r="M149" s="76"/>
      <c r="N149" s="73"/>
      <c r="Y149" s="462" t="s">
        <v>145</v>
      </c>
      <c r="Z149" s="563">
        <v>-18.954348990424034</v>
      </c>
      <c r="AA149" s="563">
        <v>-20.847545482059555</v>
      </c>
      <c r="AB149" s="563">
        <v>-17.945345508567414</v>
      </c>
      <c r="AC149" s="564">
        <v>-17.058565791444863</v>
      </c>
      <c r="AD149" s="564">
        <v>-17.381921525385327</v>
      </c>
    </row>
    <row r="150" spans="1:30" ht="15" customHeight="1" x14ac:dyDescent="0.3">
      <c r="A150" s="461"/>
      <c r="C150" s="624"/>
      <c r="D150" s="624"/>
      <c r="E150" s="246"/>
      <c r="F150" s="212"/>
      <c r="G150" s="247"/>
      <c r="H150" s="248"/>
      <c r="I150" s="246"/>
      <c r="J150" s="247"/>
      <c r="K150" s="244"/>
      <c r="L150" s="244"/>
      <c r="M150" s="76"/>
      <c r="N150" s="73"/>
      <c r="Y150" s="462" t="s">
        <v>145</v>
      </c>
      <c r="Z150" s="563">
        <v>-17.784933703662343</v>
      </c>
      <c r="AA150" s="563">
        <v>-20.469327219612179</v>
      </c>
      <c r="AB150" s="563">
        <v>-17.945345508567414</v>
      </c>
      <c r="AC150" s="564">
        <v>-15.381846910363734</v>
      </c>
      <c r="AD150" s="564">
        <v>-16.886850475750954</v>
      </c>
    </row>
    <row r="151" spans="1:30" ht="12.75" customHeight="1" x14ac:dyDescent="0.3">
      <c r="A151" s="461"/>
      <c r="C151" s="625"/>
      <c r="D151" s="625"/>
      <c r="E151" s="216"/>
      <c r="F151" s="216"/>
      <c r="G151" s="217"/>
      <c r="H151" s="249"/>
      <c r="I151" s="216"/>
      <c r="J151" s="217"/>
      <c r="K151" s="222"/>
      <c r="L151" s="250"/>
      <c r="M151" s="76"/>
      <c r="N151" s="73"/>
      <c r="Y151" s="462" t="s">
        <v>145</v>
      </c>
      <c r="Z151" s="563">
        <v>-23.492620917020862</v>
      </c>
      <c r="AA151" s="563">
        <v>-19.916524547207235</v>
      </c>
      <c r="AB151" s="563">
        <v>-17.945345508567414</v>
      </c>
      <c r="AC151" s="564">
        <v>-20.187828666234111</v>
      </c>
      <c r="AD151" s="564">
        <v>-16.127081106209538</v>
      </c>
    </row>
    <row r="152" spans="1:30" ht="13.5" customHeight="1" x14ac:dyDescent="0.3">
      <c r="A152" s="461"/>
      <c r="C152" s="626"/>
      <c r="D152" s="626"/>
      <c r="E152" s="246"/>
      <c r="F152" s="246"/>
      <c r="G152" s="247"/>
      <c r="H152" s="248"/>
      <c r="I152" s="246"/>
      <c r="J152" s="247"/>
      <c r="L152" s="251"/>
      <c r="M152" s="76"/>
      <c r="N152" s="73"/>
      <c r="Y152" s="462" t="s">
        <v>145</v>
      </c>
      <c r="Z152" s="563">
        <v>-24.332719104272641</v>
      </c>
      <c r="AA152" s="563">
        <v>-19.981707954055448</v>
      </c>
      <c r="AB152" s="563">
        <v>-17.945345508567414</v>
      </c>
      <c r="AC152" s="564">
        <v>-20.869917999187109</v>
      </c>
      <c r="AD152" s="564">
        <v>-16.20099658689789</v>
      </c>
    </row>
    <row r="153" spans="1:30" ht="12.75" customHeight="1" x14ac:dyDescent="0.3">
      <c r="A153" s="461"/>
      <c r="C153" s="624" t="s">
        <v>133</v>
      </c>
      <c r="D153" s="624"/>
      <c r="E153" s="246"/>
      <c r="F153" s="246"/>
      <c r="G153" s="247"/>
      <c r="H153" s="248"/>
      <c r="I153" s="246"/>
      <c r="J153" s="247"/>
      <c r="L153" s="251"/>
      <c r="M153" s="76"/>
      <c r="N153" s="73"/>
      <c r="Y153" s="462" t="s">
        <v>145</v>
      </c>
      <c r="Z153" s="563">
        <v>-20.588212376976621</v>
      </c>
      <c r="AA153" s="563">
        <v>-19.776492789907714</v>
      </c>
      <c r="AB153" s="563">
        <v>-17.945345508567414</v>
      </c>
      <c r="AC153" s="564">
        <v>-15.689818808310179</v>
      </c>
      <c r="AD153" s="564">
        <v>-15.411816754273314</v>
      </c>
    </row>
    <row r="154" spans="1:30" ht="15.75" customHeight="1" x14ac:dyDescent="0.3">
      <c r="A154" s="461"/>
      <c r="C154" s="30" t="s">
        <v>244</v>
      </c>
      <c r="D154" s="252"/>
      <c r="E154" s="252"/>
      <c r="F154" s="252"/>
      <c r="G154" s="252"/>
      <c r="H154" s="252"/>
      <c r="I154" s="252"/>
      <c r="J154" s="252"/>
      <c r="K154" s="252"/>
      <c r="L154" s="252"/>
      <c r="M154" s="76"/>
      <c r="N154" s="73"/>
      <c r="Y154" s="462" t="s">
        <v>145</v>
      </c>
      <c r="Z154" s="563">
        <v>-16.547473627395977</v>
      </c>
      <c r="AA154" s="563">
        <v>-19.556430172768277</v>
      </c>
      <c r="AB154" s="563">
        <v>-17.945345508567414</v>
      </c>
      <c r="AC154" s="564">
        <v>-10.345099360617155</v>
      </c>
      <c r="AD154" s="564">
        <v>-14.481357627801518</v>
      </c>
    </row>
    <row r="155" spans="1:30" ht="14.4" x14ac:dyDescent="0.3">
      <c r="A155" s="461"/>
      <c r="C155" s="624" t="s">
        <v>245</v>
      </c>
      <c r="D155" s="624"/>
      <c r="E155" s="624"/>
      <c r="F155" s="624"/>
      <c r="G155" s="624"/>
      <c r="H155" s="624"/>
      <c r="I155" s="624"/>
      <c r="J155" s="624"/>
      <c r="K155" s="624"/>
      <c r="L155" s="252"/>
      <c r="M155" s="252"/>
      <c r="N155" s="73"/>
      <c r="Y155" s="462" t="s">
        <v>145</v>
      </c>
      <c r="Z155" s="563">
        <v>-18.171646958635648</v>
      </c>
      <c r="AA155" s="563">
        <v>-19.133718884960338</v>
      </c>
      <c r="AB155" s="563">
        <v>-17.945345508567414</v>
      </c>
      <c r="AC155" s="564">
        <v>-13.87389857212807</v>
      </c>
      <c r="AD155" s="564">
        <v>-13.137232467032788</v>
      </c>
    </row>
    <row r="156" spans="1:30" ht="14.4" x14ac:dyDescent="0.3">
      <c r="A156" s="461"/>
      <c r="C156" s="624"/>
      <c r="D156" s="624"/>
      <c r="E156" s="624"/>
      <c r="F156" s="624"/>
      <c r="G156" s="624"/>
      <c r="H156" s="624"/>
      <c r="I156" s="624"/>
      <c r="J156" s="624"/>
      <c r="K156" s="624"/>
      <c r="L156" s="252"/>
      <c r="M156" s="252"/>
      <c r="N156" s="73"/>
      <c r="Y156" s="462" t="s">
        <v>145</v>
      </c>
      <c r="Z156" s="563">
        <v>-17.517842841389896</v>
      </c>
      <c r="AA156" s="563">
        <v>-19.152748297978501</v>
      </c>
      <c r="AB156" s="563">
        <v>-17.945345508567414</v>
      </c>
      <c r="AC156" s="564">
        <v>-11.534306963072837</v>
      </c>
      <c r="AD156" s="564">
        <v>-12.69909342933839</v>
      </c>
    </row>
    <row r="157" spans="1:30" ht="14.4" x14ac:dyDescent="0.3">
      <c r="A157" s="461"/>
      <c r="C157" s="624" t="s">
        <v>246</v>
      </c>
      <c r="D157" s="624"/>
      <c r="E157" s="624"/>
      <c r="F157" s="624"/>
      <c r="G157" s="624"/>
      <c r="H157" s="624"/>
      <c r="I157" s="624"/>
      <c r="J157" s="624"/>
      <c r="K157" s="624"/>
      <c r="L157" s="252"/>
      <c r="M157" s="76"/>
      <c r="N157" s="73"/>
      <c r="Y157" s="462" t="s">
        <v>145</v>
      </c>
      <c r="Z157" s="563">
        <v>-16.244495383686299</v>
      </c>
      <c r="AA157" s="563">
        <v>-19.263479832574944</v>
      </c>
      <c r="AB157" s="563">
        <v>-17.945345508567414</v>
      </c>
      <c r="AC157" s="564">
        <v>-8.8686330250611718</v>
      </c>
      <c r="AD157" s="564">
        <v>-12.468577408282359</v>
      </c>
    </row>
    <row r="158" spans="1:30" ht="14.4" x14ac:dyDescent="0.3">
      <c r="A158" s="461"/>
      <c r="C158" s="624"/>
      <c r="D158" s="624"/>
      <c r="E158" s="624"/>
      <c r="F158" s="624"/>
      <c r="G158" s="624"/>
      <c r="H158" s="624"/>
      <c r="I158" s="624"/>
      <c r="J158" s="624"/>
      <c r="K158" s="624"/>
      <c r="L158" s="252"/>
      <c r="M158" s="76"/>
      <c r="N158" s="73"/>
      <c r="Y158" s="462" t="s">
        <v>145</v>
      </c>
      <c r="Z158" s="563">
        <v>-20.533641902365293</v>
      </c>
      <c r="AA158" s="563">
        <v>-19.782264324210498</v>
      </c>
      <c r="AB158" s="563">
        <v>-17.945345508567414</v>
      </c>
      <c r="AC158" s="564">
        <v>-10.778952540852998</v>
      </c>
      <c r="AD158" s="564">
        <v>-12.401804806735063</v>
      </c>
    </row>
    <row r="159" spans="1:30" x14ac:dyDescent="0.3">
      <c r="A159" s="461"/>
      <c r="C159" s="229"/>
      <c r="D159" s="461"/>
      <c r="J159" s="30"/>
      <c r="M159" s="30"/>
      <c r="N159" s="30"/>
      <c r="Y159" s="462" t="s">
        <v>145</v>
      </c>
      <c r="Z159" s="563">
        <v>-24.465924995399774</v>
      </c>
      <c r="AA159" s="563">
        <v>-19.912388459417688</v>
      </c>
      <c r="AB159" s="563">
        <v>-17.945345508567414</v>
      </c>
      <c r="AC159" s="564">
        <v>-17.802944735326321</v>
      </c>
      <c r="AD159" s="564">
        <v>-11.917181159623782</v>
      </c>
    </row>
    <row r="160" spans="1:30" x14ac:dyDescent="0.3">
      <c r="A160" s="461"/>
      <c r="C160" s="461"/>
      <c r="D160" s="461"/>
      <c r="Y160" s="462">
        <v>43983</v>
      </c>
      <c r="Z160" s="563">
        <v>-21.363333119151722</v>
      </c>
      <c r="AA160" s="563">
        <v>-19.961398800642502</v>
      </c>
      <c r="AB160" s="563">
        <v>-17.945345508567414</v>
      </c>
      <c r="AC160" s="564">
        <v>-14.076206660917961</v>
      </c>
      <c r="AD160" s="564">
        <v>-11.907739300316427</v>
      </c>
    </row>
    <row r="161" spans="1:30" x14ac:dyDescent="0.3">
      <c r="A161" s="461"/>
      <c r="C161" s="461"/>
      <c r="D161" s="461"/>
      <c r="Y161" s="462" t="s">
        <v>145</v>
      </c>
      <c r="Z161" s="563">
        <v>-20.17896506884485</v>
      </c>
      <c r="AA161" s="563">
        <v>-19.753188196978666</v>
      </c>
      <c r="AB161" s="563">
        <v>-17.945345508567414</v>
      </c>
      <c r="AC161" s="564">
        <v>-9.877691149786088</v>
      </c>
      <c r="AD161" s="564">
        <v>-12.163352757597321</v>
      </c>
    </row>
    <row r="162" spans="1:30" ht="14.4" x14ac:dyDescent="0.3">
      <c r="A162" s="461"/>
      <c r="C162" s="623"/>
      <c r="D162" s="623"/>
      <c r="E162" s="623"/>
      <c r="F162" s="623"/>
      <c r="G162" s="623"/>
      <c r="H162" s="623"/>
      <c r="I162" s="623"/>
      <c r="J162" s="623"/>
      <c r="K162" s="623"/>
      <c r="L162" s="623"/>
      <c r="M162" s="623"/>
      <c r="N162" s="623"/>
      <c r="Y162" s="462" t="s">
        <v>145</v>
      </c>
      <c r="Z162" s="563">
        <v>-19.082515905086009</v>
      </c>
      <c r="AA162" s="563">
        <v>-19.75875048680852</v>
      </c>
      <c r="AB162" s="563">
        <v>-17.945345508567414</v>
      </c>
      <c r="AC162" s="564">
        <v>-10.481533042349099</v>
      </c>
      <c r="AD162" s="564">
        <v>-12.671237032626305</v>
      </c>
    </row>
    <row r="163" spans="1:30" ht="14.4" x14ac:dyDescent="0.3">
      <c r="A163" s="461"/>
      <c r="C163" s="623"/>
      <c r="D163" s="623"/>
      <c r="E163" s="623"/>
      <c r="F163" s="623"/>
      <c r="G163" s="623"/>
      <c r="H163" s="623"/>
      <c r="I163" s="623"/>
      <c r="J163" s="623"/>
      <c r="K163" s="623"/>
      <c r="L163" s="623"/>
      <c r="M163" s="623"/>
      <c r="N163" s="623"/>
      <c r="Y163" s="462" t="s">
        <v>145</v>
      </c>
      <c r="Z163" s="563">
        <v>-17.86091522996357</v>
      </c>
      <c r="AA163" s="563">
        <v>-19.24096194692072</v>
      </c>
      <c r="AB163" s="563">
        <v>-17.945345508567414</v>
      </c>
      <c r="AC163" s="564">
        <v>-11.468213947921356</v>
      </c>
      <c r="AD163" s="564">
        <v>-12.438542893491668</v>
      </c>
    </row>
    <row r="164" spans="1:30" x14ac:dyDescent="0.3">
      <c r="A164" s="461"/>
      <c r="Y164" s="462" t="s">
        <v>145</v>
      </c>
      <c r="Z164" s="563">
        <v>-14.787021158039463</v>
      </c>
      <c r="AA164" s="563">
        <v>-18.616633487149755</v>
      </c>
      <c r="AB164" s="563">
        <v>-17.945345508567414</v>
      </c>
      <c r="AC164" s="564">
        <v>-10.657927226027425</v>
      </c>
      <c r="AD164" s="564">
        <v>-12.242320643633681</v>
      </c>
    </row>
    <row r="165" spans="1:30" x14ac:dyDescent="0.3">
      <c r="A165" s="461"/>
      <c r="Y165" s="462" t="s">
        <v>145</v>
      </c>
      <c r="Z165" s="563">
        <v>-20.57257793117428</v>
      </c>
      <c r="AA165" s="563">
        <v>-17.063730260035097</v>
      </c>
      <c r="AB165" s="563">
        <v>-17.945345508567414</v>
      </c>
      <c r="AC165" s="564">
        <v>-14.33414246605588</v>
      </c>
      <c r="AD165" s="564">
        <v>-12.182807805023547</v>
      </c>
    </row>
    <row r="166" spans="1:30" x14ac:dyDescent="0.3">
      <c r="A166" s="461"/>
      <c r="Y166" s="462" t="s">
        <v>145</v>
      </c>
      <c r="Z166" s="563">
        <v>-20.841405216185137</v>
      </c>
      <c r="AA166" s="563">
        <v>-15.564517094598914</v>
      </c>
      <c r="AB166" s="563">
        <v>-17.945345508567414</v>
      </c>
      <c r="AC166" s="564">
        <v>-16.174085761383864</v>
      </c>
      <c r="AD166" s="564">
        <v>-11.429566350166018</v>
      </c>
    </row>
    <row r="167" spans="1:30" x14ac:dyDescent="0.3">
      <c r="A167" s="461"/>
      <c r="Y167" s="462" t="s">
        <v>145</v>
      </c>
      <c r="Z167" s="563">
        <v>-16.993033900754991</v>
      </c>
      <c r="AA167" s="563">
        <v>-16.596688960590836</v>
      </c>
      <c r="AB167" s="563">
        <v>-17.945345508567414</v>
      </c>
      <c r="AC167" s="564">
        <v>-12.702650911912059</v>
      </c>
      <c r="AD167" s="564">
        <v>-13.207720447917589</v>
      </c>
    </row>
    <row r="168" spans="1:30" x14ac:dyDescent="0.3">
      <c r="A168" s="461"/>
      <c r="Y168" s="462" t="s">
        <v>145</v>
      </c>
      <c r="Z168" s="563">
        <v>-9.30864247904222</v>
      </c>
      <c r="AA168" s="563">
        <v>-17.156588751592459</v>
      </c>
      <c r="AB168" s="563">
        <v>-17.945345508567414</v>
      </c>
      <c r="AC168" s="564">
        <v>-9.4611012795151481</v>
      </c>
      <c r="AD168" s="564">
        <v>-14.008456905888591</v>
      </c>
    </row>
    <row r="169" spans="1:30" x14ac:dyDescent="0.3">
      <c r="A169" s="461"/>
      <c r="Y169" s="462" t="s">
        <v>145</v>
      </c>
      <c r="Z169" s="563">
        <v>-8.5880237470327359</v>
      </c>
      <c r="AA169" s="563">
        <v>-16.598771982844291</v>
      </c>
      <c r="AB169" s="563">
        <v>-17.945345508567414</v>
      </c>
      <c r="AC169" s="564">
        <v>-5.2088428583464008</v>
      </c>
      <c r="AD169" s="564">
        <v>-14.669516690592131</v>
      </c>
    </row>
    <row r="170" spans="1:30" x14ac:dyDescent="0.3">
      <c r="A170" s="461"/>
      <c r="Y170" s="462" t="s">
        <v>145</v>
      </c>
      <c r="Z170" s="563">
        <v>-25.086118291907034</v>
      </c>
      <c r="AA170" s="563">
        <v>-16.403461113439445</v>
      </c>
      <c r="AB170" s="563">
        <v>-17.945345508567414</v>
      </c>
      <c r="AC170" s="564">
        <v>-23.915292632182343</v>
      </c>
      <c r="AD170" s="564">
        <v>-15.121187149685989</v>
      </c>
    </row>
    <row r="171" spans="1:30" x14ac:dyDescent="0.3">
      <c r="A171" s="461"/>
      <c r="Y171" s="462" t="s">
        <v>145</v>
      </c>
      <c r="Z171" s="563">
        <v>-18.706319695050809</v>
      </c>
      <c r="AA171" s="563">
        <v>-15.739474591075794</v>
      </c>
      <c r="AB171" s="563">
        <v>-17.945345508567414</v>
      </c>
      <c r="AC171" s="564">
        <v>-16.263082431824444</v>
      </c>
      <c r="AD171" s="564">
        <v>-13.590495105310946</v>
      </c>
    </row>
    <row r="172" spans="1:30" x14ac:dyDescent="0.3">
      <c r="A172" s="461"/>
      <c r="Y172" s="462" t="s">
        <v>145</v>
      </c>
      <c r="Z172" s="563">
        <v>-16.667860549937096</v>
      </c>
      <c r="AA172" s="563">
        <v>-16.389849128863268</v>
      </c>
      <c r="AB172" s="563">
        <v>-17.945345508567414</v>
      </c>
      <c r="AC172" s="564">
        <v>-18.961560958980655</v>
      </c>
      <c r="AD172" s="564">
        <v>-13.825125906472433</v>
      </c>
    </row>
    <row r="173" spans="1:30" x14ac:dyDescent="0.3">
      <c r="A173" s="461"/>
      <c r="Y173" s="462" t="s">
        <v>145</v>
      </c>
      <c r="Z173" s="563">
        <v>-19.474229130351201</v>
      </c>
      <c r="AA173" s="563">
        <v>-17.201492940050887</v>
      </c>
      <c r="AB173" s="563">
        <v>-17.945345508567414</v>
      </c>
      <c r="AC173" s="564">
        <v>-19.335778975040867</v>
      </c>
      <c r="AD173" s="564">
        <v>-14.935016151978619</v>
      </c>
    </row>
    <row r="174" spans="1:30" x14ac:dyDescent="0.3">
      <c r="A174" s="461"/>
      <c r="Y174" s="462" t="s">
        <v>145</v>
      </c>
      <c r="Z174" s="563">
        <v>-12.345128244209464</v>
      </c>
      <c r="AA174" s="563">
        <v>-16.003955431532184</v>
      </c>
      <c r="AB174" s="563">
        <v>-17.945345508567414</v>
      </c>
      <c r="AC174" s="564">
        <v>-1.9878066012867635</v>
      </c>
      <c r="AD174" s="564">
        <v>-13.541613265334963</v>
      </c>
    </row>
    <row r="175" spans="1:30" x14ac:dyDescent="0.3">
      <c r="A175" s="461"/>
      <c r="Y175" s="462" t="s">
        <v>145</v>
      </c>
      <c r="Z175" s="563">
        <v>-13.861264243554547</v>
      </c>
      <c r="AA175" s="563">
        <v>-15.309083191777747</v>
      </c>
      <c r="AB175" s="563">
        <v>-17.945345508567414</v>
      </c>
      <c r="AC175" s="564">
        <v>-11.103516887645554</v>
      </c>
      <c r="AD175" s="564">
        <v>-12.724649064477889</v>
      </c>
    </row>
    <row r="176" spans="1:30" x14ac:dyDescent="0.3">
      <c r="A176" s="461"/>
      <c r="Y176" s="462" t="s">
        <v>145</v>
      </c>
      <c r="Z176" s="563">
        <v>-14.26953042534605</v>
      </c>
      <c r="AA176" s="563">
        <v>-14.89224967440301</v>
      </c>
      <c r="AB176" s="563">
        <v>-17.945345508567414</v>
      </c>
      <c r="AC176" s="564">
        <v>-12.978074576889711</v>
      </c>
      <c r="AD176" s="564">
        <v>-12.536301408952097</v>
      </c>
    </row>
    <row r="177" spans="1:30" x14ac:dyDescent="0.3">
      <c r="A177" s="461"/>
      <c r="Y177" s="462" t="s">
        <v>145</v>
      </c>
      <c r="Z177" s="563">
        <v>-16.703355732276123</v>
      </c>
      <c r="AA177" s="563">
        <v>-14.614903167214887</v>
      </c>
      <c r="AB177" s="563">
        <v>-17.945345508567414</v>
      </c>
      <c r="AC177" s="564">
        <v>-14.161472425676749</v>
      </c>
      <c r="AD177" s="564">
        <v>-12.349135303968216</v>
      </c>
    </row>
    <row r="178" spans="1:30" x14ac:dyDescent="0.3">
      <c r="A178" s="461"/>
      <c r="Y178" s="462" t="s">
        <v>145</v>
      </c>
      <c r="Z178" s="563">
        <v>-13.842214016769763</v>
      </c>
      <c r="AA178" s="563">
        <v>-15.062297695886089</v>
      </c>
      <c r="AB178" s="563">
        <v>-17.945345508567414</v>
      </c>
      <c r="AC178" s="564">
        <v>-10.544333025824926</v>
      </c>
      <c r="AD178" s="564">
        <v>-13.861920189984819</v>
      </c>
    </row>
    <row r="179" spans="1:30" x14ac:dyDescent="0.3">
      <c r="A179" s="461"/>
      <c r="Y179" s="462" t="s">
        <v>145</v>
      </c>
      <c r="Z179" s="563">
        <v>-13.750025928313937</v>
      </c>
      <c r="AA179" s="563">
        <v>-15.579327897910446</v>
      </c>
      <c r="AB179" s="563">
        <v>-17.945345508567414</v>
      </c>
      <c r="AC179" s="564">
        <v>-17.643127370300107</v>
      </c>
      <c r="AD179" s="564">
        <v>-14.013303172825559</v>
      </c>
    </row>
    <row r="180" spans="1:30" x14ac:dyDescent="0.3">
      <c r="A180" s="461"/>
      <c r="Y180" s="462" t="s">
        <v>145</v>
      </c>
      <c r="Z180" s="563">
        <v>-17.532803580034322</v>
      </c>
      <c r="AA180" s="563">
        <v>-15.189559504657877</v>
      </c>
      <c r="AB180" s="563">
        <v>-17.945345508567414</v>
      </c>
      <c r="AC180" s="564">
        <v>-18.02561624015371</v>
      </c>
      <c r="AD180" s="564">
        <v>-13.709177477105609</v>
      </c>
    </row>
    <row r="181" spans="1:30" x14ac:dyDescent="0.3">
      <c r="A181" s="461"/>
      <c r="Y181" s="462" t="s">
        <v>145</v>
      </c>
      <c r="Z181" s="563">
        <v>-15.476889944907885</v>
      </c>
      <c r="AA181" s="563">
        <v>-14.748099266967492</v>
      </c>
      <c r="AB181" s="563">
        <v>-17.945345508567414</v>
      </c>
      <c r="AC181" s="564">
        <v>-12.577300803402977</v>
      </c>
      <c r="AD181" s="564">
        <v>-13.522482325948411</v>
      </c>
    </row>
    <row r="182" spans="1:30" x14ac:dyDescent="0.3">
      <c r="A182" s="461"/>
      <c r="Y182" s="462" t="s">
        <v>145</v>
      </c>
      <c r="Z182" s="563">
        <v>-17.480475657725052</v>
      </c>
      <c r="AA182" s="563">
        <v>-14.644458868908375</v>
      </c>
      <c r="AB182" s="563">
        <v>-17.945345508567414</v>
      </c>
      <c r="AC182" s="564">
        <v>-12.163197767530733</v>
      </c>
      <c r="AD182" s="564">
        <v>-13.37334530295664</v>
      </c>
    </row>
    <row r="183" spans="1:30" x14ac:dyDescent="0.3">
      <c r="A183" s="461"/>
      <c r="Y183" s="462" t="s">
        <v>145</v>
      </c>
      <c r="Z183" s="563">
        <v>-11.541151672578071</v>
      </c>
      <c r="AA183" s="563">
        <v>-15.438732353282292</v>
      </c>
      <c r="AB183" s="563">
        <v>-17.945345508567414</v>
      </c>
      <c r="AC183" s="564">
        <v>-10.849194706850056</v>
      </c>
      <c r="AD183" s="564">
        <v>-13.026651742819258</v>
      </c>
    </row>
    <row r="184" spans="1:30" x14ac:dyDescent="0.3">
      <c r="A184" s="461"/>
      <c r="Y184" s="462" t="s">
        <v>145</v>
      </c>
      <c r="Z184" s="563">
        <v>-13.613134068443429</v>
      </c>
      <c r="AA184" s="563">
        <v>-15.753730659742518</v>
      </c>
      <c r="AB184" s="563">
        <v>-17.945345508567414</v>
      </c>
      <c r="AC184" s="564">
        <v>-12.854606367576366</v>
      </c>
      <c r="AD184" s="564">
        <v>-12.405128663405844</v>
      </c>
    </row>
    <row r="185" spans="1:30" x14ac:dyDescent="0.3">
      <c r="A185" s="461"/>
      <c r="Y185" s="462" t="s">
        <v>145</v>
      </c>
      <c r="Z185" s="563">
        <v>-13.116731230355942</v>
      </c>
      <c r="AA185" s="563">
        <v>-15.768093999823638</v>
      </c>
      <c r="AB185" s="563">
        <v>-17.945345508567414</v>
      </c>
      <c r="AC185" s="564">
        <v>-9.5003738648825333</v>
      </c>
      <c r="AD185" s="564">
        <v>-11.975235451543325</v>
      </c>
    </row>
    <row r="186" spans="1:30" x14ac:dyDescent="0.3">
      <c r="A186" s="461"/>
      <c r="Y186" s="462" t="s">
        <v>145</v>
      </c>
      <c r="Z186" s="563">
        <v>-19.30994031893135</v>
      </c>
      <c r="AA186" s="563">
        <v>-15.473125067844148</v>
      </c>
      <c r="AB186" s="563">
        <v>-17.945345508567414</v>
      </c>
      <c r="AC186" s="564">
        <v>-15.216272449338433</v>
      </c>
      <c r="AD186" s="564">
        <v>-11.157373036684268</v>
      </c>
    </row>
    <row r="187" spans="1:30" x14ac:dyDescent="0.3">
      <c r="A187" s="461"/>
      <c r="Y187" s="462" t="s">
        <v>145</v>
      </c>
      <c r="Z187" s="563">
        <v>-19.737791725255896</v>
      </c>
      <c r="AA187" s="563">
        <v>-15.654496659273017</v>
      </c>
      <c r="AB187" s="563">
        <v>-17.945345508567414</v>
      </c>
      <c r="AC187" s="564">
        <v>-13.674954684259802</v>
      </c>
      <c r="AD187" s="564">
        <v>-10.6321130018344</v>
      </c>
    </row>
    <row r="188" spans="1:30" x14ac:dyDescent="0.3">
      <c r="A188" s="461"/>
      <c r="Y188" s="462" t="s">
        <v>145</v>
      </c>
      <c r="Z188" s="563">
        <v>-15.577433325475733</v>
      </c>
      <c r="AA188" s="563">
        <v>-15.680453101174313</v>
      </c>
      <c r="AB188" s="563">
        <v>-17.945345508567414</v>
      </c>
      <c r="AC188" s="564">
        <v>-9.5680483203653495</v>
      </c>
      <c r="AD188" s="564">
        <v>-10.220547168465407</v>
      </c>
    </row>
    <row r="189" spans="1:30" x14ac:dyDescent="0.3">
      <c r="A189" s="461"/>
      <c r="Y189" s="462" t="s">
        <v>145</v>
      </c>
      <c r="Z189" s="563">
        <v>-15.415693133868603</v>
      </c>
      <c r="AA189" s="563">
        <v>-15.327666131226792</v>
      </c>
      <c r="AB189" s="563">
        <v>-17.945345508567414</v>
      </c>
      <c r="AC189" s="564">
        <v>-6.4381608635173393</v>
      </c>
      <c r="AD189" s="564">
        <v>-9.8807215587414987</v>
      </c>
    </row>
    <row r="190" spans="1:30" x14ac:dyDescent="0.3">
      <c r="A190" s="461"/>
      <c r="Y190" s="462">
        <v>44013</v>
      </c>
      <c r="Z190" s="563">
        <v>-12.810752812580157</v>
      </c>
      <c r="AA190" s="563">
        <v>-14.802165839249426</v>
      </c>
      <c r="AB190" s="563">
        <v>-6.3388432515668569</v>
      </c>
      <c r="AC190" s="564">
        <v>-7.1723744629009758</v>
      </c>
      <c r="AD190" s="564">
        <v>-9.5031560142519318</v>
      </c>
    </row>
    <row r="191" spans="1:30" x14ac:dyDescent="0.3">
      <c r="A191" s="461"/>
      <c r="Y191" s="462" t="s">
        <v>145</v>
      </c>
      <c r="Z191" s="563">
        <v>-13.794829161752512</v>
      </c>
      <c r="AA191" s="563">
        <v>-14.261664241540641</v>
      </c>
      <c r="AB191" s="563">
        <v>-6.3388432515668569</v>
      </c>
      <c r="AC191" s="564">
        <v>-9.9736455339934196</v>
      </c>
      <c r="AD191" s="564">
        <v>-9.4138902115695853</v>
      </c>
    </row>
    <row r="192" spans="1:30" x14ac:dyDescent="0.3">
      <c r="A192" s="461"/>
      <c r="Y192" s="462" t="s">
        <v>145</v>
      </c>
      <c r="Z192" s="563">
        <v>-10.647222440723278</v>
      </c>
      <c r="AA192" s="563">
        <v>-13.378237439308506</v>
      </c>
      <c r="AB192" s="563">
        <v>-6.3388432515668569</v>
      </c>
      <c r="AC192" s="564">
        <v>-7.1215945968151715</v>
      </c>
      <c r="AD192" s="564">
        <v>-9.1603711455683658</v>
      </c>
    </row>
    <row r="193" spans="1:30" x14ac:dyDescent="0.3">
      <c r="A193" s="461"/>
      <c r="Y193" s="462" t="s">
        <v>145</v>
      </c>
      <c r="Z193" s="563">
        <v>-15.631438275089804</v>
      </c>
      <c r="AA193" s="563">
        <v>-12.494065011992328</v>
      </c>
      <c r="AB193" s="563">
        <v>-6.3388432515668569</v>
      </c>
      <c r="AC193" s="564">
        <v>-12.573313637911468</v>
      </c>
      <c r="AD193" s="564">
        <v>-8.7029427765718737</v>
      </c>
    </row>
    <row r="194" spans="1:30" x14ac:dyDescent="0.3">
      <c r="A194" s="461"/>
      <c r="Y194" s="462" t="s">
        <v>145</v>
      </c>
      <c r="Z194" s="563">
        <v>-15.9542805412944</v>
      </c>
      <c r="AA194" s="563">
        <v>-11.932136082914813</v>
      </c>
      <c r="AB194" s="563">
        <v>-6.3388432515668569</v>
      </c>
      <c r="AC194" s="564">
        <v>-13.050094065483378</v>
      </c>
      <c r="AD194" s="564">
        <v>-8.0722681780527221</v>
      </c>
    </row>
    <row r="195" spans="1:30" x14ac:dyDescent="0.3">
      <c r="A195" s="461"/>
      <c r="Y195" s="462" t="s">
        <v>145</v>
      </c>
      <c r="Z195" s="563">
        <v>-9.3934457098507949</v>
      </c>
      <c r="AA195" s="563">
        <v>-11.512426741956375</v>
      </c>
      <c r="AB195" s="563">
        <v>-6.3388432515668569</v>
      </c>
      <c r="AC195" s="564">
        <v>-7.7934148583568117</v>
      </c>
      <c r="AD195" s="564">
        <v>-7.2550533242529962</v>
      </c>
    </row>
    <row r="196" spans="1:30" x14ac:dyDescent="0.3">
      <c r="A196" s="461"/>
      <c r="Y196" s="462" t="s">
        <v>145</v>
      </c>
      <c r="Z196" s="563">
        <v>-9.2264861426553448</v>
      </c>
      <c r="AA196" s="563">
        <v>-11.523728832024242</v>
      </c>
      <c r="AB196" s="563">
        <v>-6.3388432515668569</v>
      </c>
      <c r="AC196" s="564">
        <v>-3.2361622805418904</v>
      </c>
      <c r="AD196" s="564">
        <v>-6.9887665259502159</v>
      </c>
    </row>
    <row r="197" spans="1:30" x14ac:dyDescent="0.3">
      <c r="A197" s="461"/>
      <c r="Y197" s="462" t="s">
        <v>145</v>
      </c>
      <c r="Z197" s="563">
        <v>-8.8772503090375494</v>
      </c>
      <c r="AA197" s="563">
        <v>-11.354055267462732</v>
      </c>
      <c r="AB197" s="563">
        <v>-6.3388432515668569</v>
      </c>
      <c r="AC197" s="564">
        <v>-2.7576522732669133</v>
      </c>
      <c r="AD197" s="564">
        <v>-6.7010383509431408</v>
      </c>
    </row>
    <row r="198" spans="1:30" x14ac:dyDescent="0.3">
      <c r="A198" s="461"/>
      <c r="Y198" s="462" t="s">
        <v>145</v>
      </c>
      <c r="Z198" s="563">
        <v>-10.856863775043443</v>
      </c>
      <c r="AA198" s="563">
        <v>-11.472610074124834</v>
      </c>
      <c r="AB198" s="563">
        <v>-6.3388432515668569</v>
      </c>
      <c r="AC198" s="564">
        <v>-4.2531415573953382</v>
      </c>
      <c r="AD198" s="564">
        <v>-6.8082072656566321</v>
      </c>
    </row>
    <row r="199" spans="1:30" x14ac:dyDescent="0.3">
      <c r="A199" s="461"/>
      <c r="Y199" s="462" t="s">
        <v>145</v>
      </c>
      <c r="Z199" s="563">
        <v>-10.726337071198349</v>
      </c>
      <c r="AA199" s="563">
        <v>-11.515033678420867</v>
      </c>
      <c r="AB199" s="563">
        <v>-6.3388432515668569</v>
      </c>
      <c r="AC199" s="564">
        <v>-5.2575870086957082</v>
      </c>
      <c r="AD199" s="564">
        <v>-6.8714864986246988</v>
      </c>
    </row>
    <row r="200" spans="1:30" x14ac:dyDescent="0.3">
      <c r="A200" s="461"/>
      <c r="Y200" s="462" t="s">
        <v>145</v>
      </c>
      <c r="Z200" s="563">
        <v>-14.44372332315924</v>
      </c>
      <c r="AA200" s="563">
        <v>-11.296688532961483</v>
      </c>
      <c r="AB200" s="563">
        <v>-6.3388432515668569</v>
      </c>
      <c r="AC200" s="564">
        <v>-10.559216412861943</v>
      </c>
      <c r="AD200" s="564">
        <v>-7.1246998491522886</v>
      </c>
    </row>
    <row r="201" spans="1:30" x14ac:dyDescent="0.3">
      <c r="A201" s="461"/>
      <c r="Y201" s="462" t="s">
        <v>145</v>
      </c>
      <c r="Z201" s="563">
        <v>-16.784164187929115</v>
      </c>
      <c r="AA201" s="563">
        <v>-11.173056282324451</v>
      </c>
      <c r="AB201" s="563">
        <v>-6.3388432515668569</v>
      </c>
      <c r="AC201" s="564">
        <v>-13.800276468477819</v>
      </c>
      <c r="AD201" s="564">
        <v>-7.1066049374715181</v>
      </c>
    </row>
    <row r="202" spans="1:30" x14ac:dyDescent="0.3">
      <c r="A202" s="461"/>
      <c r="Y202" s="462" t="s">
        <v>145</v>
      </c>
      <c r="Z202" s="563">
        <v>-9.6904109399230229</v>
      </c>
      <c r="AA202" s="563">
        <v>-10.77033780891726</v>
      </c>
      <c r="AB202" s="563">
        <v>-6.3388432515668569</v>
      </c>
      <c r="AC202" s="564">
        <v>-8.2363694891332813</v>
      </c>
      <c r="AD202" s="564">
        <v>-6.9326137070509741</v>
      </c>
    </row>
    <row r="203" spans="1:30" x14ac:dyDescent="0.3">
      <c r="A203" s="461"/>
      <c r="Y203" s="462" t="s">
        <v>145</v>
      </c>
      <c r="Z203" s="563">
        <v>-7.6980701244396501</v>
      </c>
      <c r="AA203" s="563">
        <v>-9.9581874989130821</v>
      </c>
      <c r="AB203" s="563">
        <v>-6.3388432515668569</v>
      </c>
      <c r="AC203" s="564">
        <v>-5.0086557342350204</v>
      </c>
      <c r="AD203" s="564">
        <v>-6.7072122837404811</v>
      </c>
    </row>
    <row r="204" spans="1:30" x14ac:dyDescent="0.3">
      <c r="A204" s="461"/>
      <c r="Y204" s="462" t="s">
        <v>145</v>
      </c>
      <c r="Z204" s="563">
        <v>-8.0118245545783289</v>
      </c>
      <c r="AA204" s="563">
        <v>-9.3098578384612445</v>
      </c>
      <c r="AB204" s="563">
        <v>-6.3388432515668569</v>
      </c>
      <c r="AC204" s="564">
        <v>-2.630987891501519</v>
      </c>
      <c r="AD204" s="564">
        <v>-6.1487493603411503</v>
      </c>
    </row>
    <row r="205" spans="1:30" x14ac:dyDescent="0.3">
      <c r="A205" s="461"/>
      <c r="Y205" s="462" t="s">
        <v>145</v>
      </c>
      <c r="Z205" s="563">
        <v>-8.0378344611931194</v>
      </c>
      <c r="AA205" s="563">
        <v>-8.8474008779523832</v>
      </c>
      <c r="AB205" s="563">
        <v>-6.3388432515668569</v>
      </c>
      <c r="AC205" s="564">
        <v>-3.0352029444515267</v>
      </c>
      <c r="AD205" s="564">
        <v>-5.507283647962713</v>
      </c>
    </row>
    <row r="206" spans="1:30" x14ac:dyDescent="0.3">
      <c r="A206" s="461"/>
      <c r="Y206" s="462" t="s">
        <v>145</v>
      </c>
      <c r="Z206" s="563">
        <v>-5.0412849011691012</v>
      </c>
      <c r="AA206" s="563">
        <v>-8.5797613339856387</v>
      </c>
      <c r="AB206" s="563">
        <v>-6.3388432515668569</v>
      </c>
      <c r="AC206" s="564">
        <v>-3.6797770455222576</v>
      </c>
      <c r="AD206" s="564">
        <v>-5.1114238602036499</v>
      </c>
    </row>
    <row r="207" spans="1:30" x14ac:dyDescent="0.3">
      <c r="A207" s="461"/>
      <c r="Y207" s="462" t="s">
        <v>145</v>
      </c>
      <c r="Z207" s="563">
        <v>-9.9054156999963805</v>
      </c>
      <c r="AA207" s="563">
        <v>-8.4000821702436621</v>
      </c>
      <c r="AB207" s="563">
        <v>-6.3388432515668569</v>
      </c>
      <c r="AC207" s="564">
        <v>-6.6499759490666293</v>
      </c>
      <c r="AD207" s="564">
        <v>-4.6220493408443559</v>
      </c>
    </row>
    <row r="208" spans="1:30" x14ac:dyDescent="0.3">
      <c r="A208" s="461"/>
      <c r="Y208" s="462" t="s">
        <v>145</v>
      </c>
      <c r="Z208" s="563">
        <v>-13.546965464367075</v>
      </c>
      <c r="AA208" s="563">
        <v>-8.5909970350699982</v>
      </c>
      <c r="AB208" s="563">
        <v>-6.3388432515668569</v>
      </c>
      <c r="AC208" s="564">
        <v>-9.3100164818287539</v>
      </c>
      <c r="AD208" s="564">
        <v>-4.4666807303296867</v>
      </c>
    </row>
    <row r="209" spans="1:30" x14ac:dyDescent="0.3">
      <c r="A209" s="461"/>
      <c r="Y209" s="462" t="s">
        <v>145</v>
      </c>
      <c r="Z209" s="563">
        <v>-7.8169341321558097</v>
      </c>
      <c r="AA209" s="563">
        <v>-8.6269587055615062</v>
      </c>
      <c r="AB209" s="563">
        <v>-6.3388432515668569</v>
      </c>
      <c r="AC209" s="564">
        <v>-5.4653509748198417</v>
      </c>
      <c r="AD209" s="564">
        <v>-4.1597713978059812</v>
      </c>
    </row>
    <row r="210" spans="1:30" x14ac:dyDescent="0.3">
      <c r="A210" s="461"/>
      <c r="Y210" s="462" t="s">
        <v>145</v>
      </c>
      <c r="Z210" s="563">
        <v>-6.4403159782458221</v>
      </c>
      <c r="AA210" s="563">
        <v>-9.2029832959286519</v>
      </c>
      <c r="AB210" s="563">
        <v>-6.3388432515668569</v>
      </c>
      <c r="AC210" s="564">
        <v>-1.5830340987199634</v>
      </c>
      <c r="AD210" s="564">
        <v>-4.183196361089311</v>
      </c>
    </row>
    <row r="211" spans="1:30" x14ac:dyDescent="0.3">
      <c r="A211" s="461"/>
      <c r="Y211" s="462" t="s">
        <v>145</v>
      </c>
      <c r="Z211" s="563">
        <v>-9.34822860836268</v>
      </c>
      <c r="AA211" s="563">
        <v>-9.455741770458344</v>
      </c>
      <c r="AB211" s="563">
        <v>-6.3388432515668569</v>
      </c>
      <c r="AC211" s="564">
        <v>-1.5434076178988363</v>
      </c>
      <c r="AD211" s="564">
        <v>-4.1720948956674437</v>
      </c>
    </row>
    <row r="212" spans="1:30" x14ac:dyDescent="0.3">
      <c r="A212" s="461"/>
      <c r="Y212" s="462" t="s">
        <v>145</v>
      </c>
      <c r="Z212" s="563">
        <v>-8.2895661546336754</v>
      </c>
      <c r="AA212" s="563">
        <v>-9.4359547002759179</v>
      </c>
      <c r="AB212" s="563">
        <v>-6.3388432515668569</v>
      </c>
      <c r="AC212" s="564">
        <v>-0.88683761678558426</v>
      </c>
      <c r="AD212" s="564">
        <v>-4.3908603746994492</v>
      </c>
    </row>
    <row r="213" spans="1:30" x14ac:dyDescent="0.3">
      <c r="A213" s="461"/>
      <c r="Y213" s="462" t="s">
        <v>145</v>
      </c>
      <c r="Z213" s="563">
        <v>-9.0734570337391265</v>
      </c>
      <c r="AA213" s="563">
        <v>-9.4332000615822942</v>
      </c>
      <c r="AB213" s="563">
        <v>-6.3388432515668569</v>
      </c>
      <c r="AC213" s="564">
        <v>-3.8437517885055712</v>
      </c>
      <c r="AD213" s="564">
        <v>-4.4267818479495906</v>
      </c>
    </row>
    <row r="214" spans="1:30" x14ac:dyDescent="0.3">
      <c r="A214" s="461"/>
      <c r="Y214" s="462" t="s">
        <v>145</v>
      </c>
      <c r="Z214" s="563">
        <v>-11.674725021704216</v>
      </c>
      <c r="AA214" s="563">
        <v>-9.6278580542143111</v>
      </c>
      <c r="AB214" s="563">
        <v>-6.3388432515668569</v>
      </c>
      <c r="AC214" s="564">
        <v>-6.5722656911135573</v>
      </c>
      <c r="AD214" s="564">
        <v>-5.2750224594738011</v>
      </c>
    </row>
    <row r="215" spans="1:30" x14ac:dyDescent="0.3">
      <c r="A215" s="461"/>
      <c r="Y215" s="462" t="s">
        <v>145</v>
      </c>
      <c r="Z215" s="563">
        <v>-13.408455973090105</v>
      </c>
      <c r="AA215" s="563">
        <v>-9.3100967697782746</v>
      </c>
      <c r="AB215" s="563">
        <v>-6.3388432515668569</v>
      </c>
      <c r="AC215" s="564">
        <v>-10.84137483505279</v>
      </c>
      <c r="AD215" s="564">
        <v>-6.1035641917915768</v>
      </c>
    </row>
    <row r="216" spans="1:30" x14ac:dyDescent="0.3">
      <c r="A216" s="461"/>
      <c r="Y216" s="462" t="s">
        <v>145</v>
      </c>
      <c r="Z216" s="563">
        <v>-7.7976516613004216</v>
      </c>
      <c r="AA216" s="563">
        <v>-8.9884238220920363</v>
      </c>
      <c r="AB216" s="563">
        <v>-6.3388432515668569</v>
      </c>
      <c r="AC216" s="564">
        <v>-5.7168012875708314</v>
      </c>
      <c r="AD216" s="564">
        <v>-6.4312845792541866</v>
      </c>
    </row>
    <row r="217" spans="1:30" x14ac:dyDescent="0.3">
      <c r="A217" s="461"/>
      <c r="Y217" s="462" t="s">
        <v>145</v>
      </c>
      <c r="Z217" s="563">
        <v>-7.8029219266699519</v>
      </c>
      <c r="AA217" s="563">
        <v>-8.9832667177480356</v>
      </c>
      <c r="AB217" s="563">
        <v>-6.3388432515668569</v>
      </c>
      <c r="AC217" s="564">
        <v>-7.5207183793894359</v>
      </c>
      <c r="AD217" s="564">
        <v>-6.4607867112363078</v>
      </c>
    </row>
    <row r="218" spans="1:30" x14ac:dyDescent="0.3">
      <c r="A218" s="461"/>
      <c r="Y218" s="462" t="s">
        <v>145</v>
      </c>
      <c r="Z218" s="563">
        <v>-7.1238996173104407</v>
      </c>
      <c r="AA218" s="563">
        <v>-8.7511720650675873</v>
      </c>
      <c r="AB218" s="563">
        <v>-6.3388432515668569</v>
      </c>
      <c r="AC218" s="564">
        <v>-7.3431997441232681</v>
      </c>
      <c r="AD218" s="564">
        <v>-6.2607966015813883</v>
      </c>
    </row>
    <row r="219" spans="1:30" x14ac:dyDescent="0.3">
      <c r="A219" s="461"/>
      <c r="Y219" s="462" t="s">
        <v>145</v>
      </c>
      <c r="Z219" s="563">
        <v>-6.0378555208299902</v>
      </c>
      <c r="AA219" s="563">
        <v>-8.6654661387055132</v>
      </c>
      <c r="AB219" s="563">
        <v>-6.3388432515668569</v>
      </c>
      <c r="AC219" s="564">
        <v>-3.1808803290238501</v>
      </c>
      <c r="AD219" s="564">
        <v>-5.5656267425935182</v>
      </c>
    </row>
    <row r="220" spans="1:30" x14ac:dyDescent="0.3">
      <c r="A220" s="461"/>
      <c r="Y220" s="462" t="s">
        <v>145</v>
      </c>
      <c r="Z220" s="563">
        <v>-9.0373573033311292</v>
      </c>
      <c r="AA220" s="563">
        <v>-8.777799575143467</v>
      </c>
      <c r="AB220" s="563">
        <v>-6.3388432515668569</v>
      </c>
      <c r="AC220" s="564">
        <v>-4.0502667123804201</v>
      </c>
      <c r="AD220" s="564">
        <v>-5.4468963319127983</v>
      </c>
    </row>
    <row r="221" spans="1:30" x14ac:dyDescent="0.3">
      <c r="A221" s="461"/>
      <c r="Y221" s="462">
        <v>44044</v>
      </c>
      <c r="Z221" s="563">
        <v>-10.050062452941061</v>
      </c>
      <c r="AA221" s="563">
        <v>-8.9401228357459122</v>
      </c>
      <c r="AB221" s="563">
        <v>-6.3388432515668569</v>
      </c>
      <c r="AC221" s="564">
        <v>-5.1723349235291209</v>
      </c>
      <c r="AD221" s="564">
        <v>-4.6246347150410845</v>
      </c>
    </row>
    <row r="222" spans="1:30" x14ac:dyDescent="0.3">
      <c r="A222" s="461"/>
      <c r="Y222" s="462" t="s">
        <v>145</v>
      </c>
      <c r="Z222" s="563">
        <v>-12.808514488555589</v>
      </c>
      <c r="AA222" s="563">
        <v>-8.8824174743242619</v>
      </c>
      <c r="AB222" s="563">
        <v>-6.3388432515668569</v>
      </c>
      <c r="AC222" s="564">
        <v>-5.9751858221377034</v>
      </c>
      <c r="AD222" s="564">
        <v>-4.2387392835882736</v>
      </c>
    </row>
    <row r="223" spans="1:30" x14ac:dyDescent="0.3">
      <c r="A223" s="461"/>
      <c r="Y223" s="462" t="s">
        <v>145</v>
      </c>
      <c r="Z223" s="563">
        <v>-8.5839857163661186</v>
      </c>
      <c r="AA223" s="563">
        <v>-9.0571084398422865</v>
      </c>
      <c r="AB223" s="563">
        <v>-6.3388432515668569</v>
      </c>
      <c r="AC223" s="564">
        <v>-4.8856884128057914</v>
      </c>
      <c r="AD223" s="564">
        <v>-3.8593663852556119</v>
      </c>
    </row>
    <row r="224" spans="1:30" x14ac:dyDescent="0.3">
      <c r="A224" s="461"/>
      <c r="Y224" s="462" t="s">
        <v>145</v>
      </c>
      <c r="Z224" s="563">
        <v>-8.9391847508870548</v>
      </c>
      <c r="AA224" s="563">
        <v>-9.1193326317884207</v>
      </c>
      <c r="AB224" s="563">
        <v>-6.3388432515668569</v>
      </c>
      <c r="AC224" s="564">
        <v>-1.764887061287439</v>
      </c>
      <c r="AD224" s="564">
        <v>-3.2208602100583357</v>
      </c>
    </row>
    <row r="225" spans="1:30" x14ac:dyDescent="0.3">
      <c r="A225" s="461"/>
      <c r="Y225" s="462" t="s">
        <v>145</v>
      </c>
      <c r="Z225" s="563">
        <v>-6.7199620873588959</v>
      </c>
      <c r="AA225" s="563">
        <v>-9.2957240296386363</v>
      </c>
      <c r="AB225" s="563">
        <v>-6.3388432515668569</v>
      </c>
      <c r="AC225" s="564">
        <v>-4.64193172395359</v>
      </c>
      <c r="AD225" s="564">
        <v>-2.5278476304116526</v>
      </c>
    </row>
    <row r="226" spans="1:30" x14ac:dyDescent="0.3">
      <c r="A226" s="461"/>
      <c r="Y226" s="462" t="s">
        <v>145</v>
      </c>
      <c r="Z226" s="563">
        <v>-7.260692279456169</v>
      </c>
      <c r="AA226" s="563">
        <v>-9.1287308239773477</v>
      </c>
      <c r="AB226" s="563">
        <v>-6.3388432515668569</v>
      </c>
      <c r="AC226" s="564">
        <v>-0.52527004069521865</v>
      </c>
      <c r="AD226" s="564">
        <v>-2.0237401780374973</v>
      </c>
    </row>
    <row r="227" spans="1:30" x14ac:dyDescent="0.3">
      <c r="A227" s="461"/>
      <c r="Y227" s="462" t="s">
        <v>145</v>
      </c>
      <c r="Z227" s="563">
        <v>-9.4729266469540594</v>
      </c>
      <c r="AA227" s="563">
        <v>-9.0923037849039883</v>
      </c>
      <c r="AB227" s="563">
        <v>-6.3388432515668569</v>
      </c>
      <c r="AC227" s="564">
        <v>0.41927651400051502</v>
      </c>
      <c r="AD227" s="564">
        <v>-1.5738123448343839</v>
      </c>
    </row>
    <row r="228" spans="1:30" x14ac:dyDescent="0.3">
      <c r="A228" s="461"/>
      <c r="Y228" s="462" t="s">
        <v>145</v>
      </c>
      <c r="Z228" s="563">
        <v>-11.284802237892563</v>
      </c>
      <c r="AA228" s="563">
        <v>-9.1136330297918153</v>
      </c>
      <c r="AB228" s="563">
        <v>-6.3388432515668569</v>
      </c>
      <c r="AC228" s="564">
        <v>-0.32124686600234043</v>
      </c>
      <c r="AD228" s="564">
        <v>-1.4388170308320392</v>
      </c>
    </row>
    <row r="229" spans="1:30" x14ac:dyDescent="0.3">
      <c r="A229" s="461"/>
      <c r="Y229" s="462" t="s">
        <v>145</v>
      </c>
      <c r="Z229" s="563">
        <v>-11.639562048926576</v>
      </c>
      <c r="AA229" s="563">
        <v>-8.8030811836320897</v>
      </c>
      <c r="AB229" s="563">
        <v>-6.3388432515668569</v>
      </c>
      <c r="AC229" s="564">
        <v>-2.4464336555186179</v>
      </c>
      <c r="AD229" s="564">
        <v>-1.1446063722440576</v>
      </c>
    </row>
    <row r="230" spans="1:30" x14ac:dyDescent="0.3">
      <c r="A230" s="461"/>
      <c r="Y230" s="462" t="s">
        <v>145</v>
      </c>
      <c r="Z230" s="563">
        <v>-8.3289964428525991</v>
      </c>
      <c r="AA230" s="563">
        <v>-8.2573219951769889</v>
      </c>
      <c r="AB230" s="563">
        <v>-6.3388432515668569</v>
      </c>
      <c r="AC230" s="564">
        <v>-1.736193580383997</v>
      </c>
      <c r="AD230" s="564">
        <v>-1.1009876631335089</v>
      </c>
    </row>
    <row r="231" spans="1:30" x14ac:dyDescent="0.3">
      <c r="A231" s="461"/>
      <c r="Y231" s="462" t="s">
        <v>145</v>
      </c>
      <c r="Z231" s="563">
        <v>-9.0884894651018389</v>
      </c>
      <c r="AA231" s="563">
        <v>-7.8214513938237946</v>
      </c>
      <c r="AB231" s="563">
        <v>-6.3388432515668569</v>
      </c>
      <c r="AC231" s="564">
        <v>-0.81991986327102495</v>
      </c>
      <c r="AD231" s="564">
        <v>-1.3583468185633722</v>
      </c>
    </row>
    <row r="232" spans="1:30" x14ac:dyDescent="0.3">
      <c r="A232" s="461"/>
      <c r="Y232" s="462" t="s">
        <v>145</v>
      </c>
      <c r="Z232" s="563">
        <v>-4.5460991642408173</v>
      </c>
      <c r="AA232" s="563">
        <v>-7.5627462518083153</v>
      </c>
      <c r="AB232" s="563">
        <v>-6.3388432515668569</v>
      </c>
      <c r="AC232" s="564">
        <v>-2.5824571138377195</v>
      </c>
      <c r="AD232" s="564">
        <v>-1.9084811141731544</v>
      </c>
    </row>
    <row r="233" spans="1:30" x14ac:dyDescent="0.3">
      <c r="A233" s="461"/>
      <c r="Y233" s="462" t="s">
        <v>145</v>
      </c>
      <c r="Z233" s="563">
        <v>-3.4403779602704705</v>
      </c>
      <c r="AA233" s="563">
        <v>-5.6447233007496616</v>
      </c>
      <c r="AB233" s="563">
        <v>-6.3388432515668569</v>
      </c>
      <c r="AC233" s="564">
        <v>-0.21993907692137782</v>
      </c>
      <c r="AD233" s="564">
        <v>-1.3756171864229938</v>
      </c>
    </row>
    <row r="234" spans="1:30" x14ac:dyDescent="0.3">
      <c r="A234" s="461"/>
      <c r="Y234" s="462" t="s">
        <v>145</v>
      </c>
      <c r="Z234" s="563">
        <v>-6.4218324374817009</v>
      </c>
      <c r="AA234" s="563">
        <v>-5.1911148673264913</v>
      </c>
      <c r="AB234" s="563">
        <v>-6.3388432515668569</v>
      </c>
      <c r="AC234" s="564">
        <v>-1.3822375740085278</v>
      </c>
      <c r="AD234" s="564">
        <v>-0.81393179723841258</v>
      </c>
    </row>
    <row r="235" spans="1:30" x14ac:dyDescent="0.3">
      <c r="A235" s="461"/>
      <c r="Y235" s="462" t="s">
        <v>145</v>
      </c>
      <c r="Z235" s="563">
        <v>-9.4738662437842098</v>
      </c>
      <c r="AA235" s="563">
        <v>-5.3750594183569529</v>
      </c>
      <c r="AB235" s="563">
        <v>-6.3388432515668569</v>
      </c>
      <c r="AC235" s="564">
        <v>-4.1721869352708154</v>
      </c>
      <c r="AD235" s="564">
        <v>-0.73638867089667925</v>
      </c>
    </row>
    <row r="236" spans="1:30" x14ac:dyDescent="0.3">
      <c r="A236" s="461"/>
      <c r="Y236" s="462" t="s">
        <v>145</v>
      </c>
      <c r="Z236" s="563">
        <v>1.7865986084840091</v>
      </c>
      <c r="AA236" s="563">
        <v>-5.4726542737760244</v>
      </c>
      <c r="AB236" s="563">
        <v>-6.3388432515668569</v>
      </c>
      <c r="AC236" s="564">
        <v>1.2836138387325065</v>
      </c>
      <c r="AD236" s="564">
        <v>-0.76703265672848475</v>
      </c>
    </row>
    <row r="237" spans="1:30" x14ac:dyDescent="0.3">
      <c r="A237" s="461"/>
      <c r="Y237" s="462" t="s">
        <v>145</v>
      </c>
      <c r="Z237" s="563">
        <v>-5.1537374088904127</v>
      </c>
      <c r="AA237" s="563">
        <v>-5.5517549212457471</v>
      </c>
      <c r="AB237" s="563">
        <v>-6.3388432515668569</v>
      </c>
      <c r="AC237" s="564">
        <v>2.1956041439080707</v>
      </c>
      <c r="AD237" s="564">
        <v>-0.77238224431827973</v>
      </c>
    </row>
    <row r="238" spans="1:30" x14ac:dyDescent="0.3">
      <c r="A238" s="461"/>
      <c r="Y238" s="462" t="s">
        <v>145</v>
      </c>
      <c r="Z238" s="563">
        <v>-10.376101322315064</v>
      </c>
      <c r="AA238" s="563">
        <v>-5.878728804528075</v>
      </c>
      <c r="AB238" s="563">
        <v>-6.3388432515668569</v>
      </c>
      <c r="AC238" s="564">
        <v>-0.27711797887889134</v>
      </c>
      <c r="AD238" s="564">
        <v>-1.1348352528377137</v>
      </c>
    </row>
    <row r="239" spans="1:30" x14ac:dyDescent="0.3">
      <c r="A239" s="461"/>
      <c r="Y239" s="462" t="s">
        <v>145</v>
      </c>
      <c r="Z239" s="563">
        <v>-5.2292631521743251</v>
      </c>
      <c r="AA239" s="563">
        <v>-5.6317464720248651</v>
      </c>
      <c r="AB239" s="563">
        <v>-6.3388432515668569</v>
      </c>
      <c r="AC239" s="564">
        <v>-2.7969650146603584</v>
      </c>
      <c r="AD239" s="564">
        <v>-1.0721620373641005</v>
      </c>
    </row>
    <row r="240" spans="1:30" x14ac:dyDescent="0.3">
      <c r="A240" s="461"/>
      <c r="Y240" s="462" t="s">
        <v>145</v>
      </c>
      <c r="Z240" s="563">
        <v>-3.994082492558523</v>
      </c>
      <c r="AA240" s="563">
        <v>-6.6786207468177796</v>
      </c>
      <c r="AB240" s="563">
        <v>-6.3388432515668569</v>
      </c>
      <c r="AC240" s="564">
        <v>-0.25738619004994234</v>
      </c>
      <c r="AD240" s="564">
        <v>-1.7854497552246735</v>
      </c>
    </row>
    <row r="241" spans="1:30" x14ac:dyDescent="0.3">
      <c r="A241" s="461"/>
      <c r="Y241" s="462" t="s">
        <v>145</v>
      </c>
      <c r="Z241" s="563">
        <v>-8.7106496204579997</v>
      </c>
      <c r="AA241" s="563">
        <v>-6.9963817525774132</v>
      </c>
      <c r="AB241" s="563">
        <v>-6.3388432515668569</v>
      </c>
      <c r="AC241" s="564">
        <v>-3.919408633644565</v>
      </c>
      <c r="AD241" s="564">
        <v>-2.518496786333015</v>
      </c>
    </row>
    <row r="242" spans="1:30" x14ac:dyDescent="0.3">
      <c r="A242" s="461"/>
      <c r="Y242" s="462" t="s">
        <v>145</v>
      </c>
      <c r="Z242" s="563">
        <v>-7.7449899162617379</v>
      </c>
      <c r="AA242" s="563">
        <v>-6.4348007320732643</v>
      </c>
      <c r="AB242" s="563">
        <v>-6.3388432515668569</v>
      </c>
      <c r="AC242" s="564">
        <v>-3.7334744269555245</v>
      </c>
      <c r="AD242" s="564">
        <v>-2.6635650250011054</v>
      </c>
    </row>
    <row r="243" spans="1:30" x14ac:dyDescent="0.3">
      <c r="A243" s="461"/>
      <c r="Y243" s="462" t="s">
        <v>145</v>
      </c>
      <c r="Z243" s="563">
        <v>-5.5415213150663956</v>
      </c>
      <c r="AA243" s="563">
        <v>-6.2782329978797504</v>
      </c>
      <c r="AB243" s="563">
        <v>-6.3388432515668569</v>
      </c>
      <c r="AC243" s="564">
        <v>-3.7094001862915036</v>
      </c>
      <c r="AD243" s="564">
        <v>-2.0634774165802292</v>
      </c>
    </row>
    <row r="244" spans="1:30" x14ac:dyDescent="0.3">
      <c r="A244" s="461"/>
      <c r="Y244" s="462" t="s">
        <v>145</v>
      </c>
      <c r="Z244" s="563">
        <v>-7.3780644492078471</v>
      </c>
      <c r="AA244" s="563">
        <v>-6.2903422469749399</v>
      </c>
      <c r="AB244" s="563">
        <v>-6.3388432515668569</v>
      </c>
      <c r="AC244" s="564">
        <v>-2.9357250738503211</v>
      </c>
      <c r="AD244" s="564">
        <v>-2.0590089042976842</v>
      </c>
    </row>
    <row r="245" spans="1:30" x14ac:dyDescent="0.3">
      <c r="A245" s="461"/>
      <c r="Y245" s="462" t="s">
        <v>145</v>
      </c>
      <c r="Z245" s="563">
        <v>-6.4450341787860204</v>
      </c>
      <c r="AA245" s="563">
        <v>-5.9877271429755279</v>
      </c>
      <c r="AB245" s="563">
        <v>-6.3388432515668569</v>
      </c>
      <c r="AC245" s="564">
        <v>-1.2925956495555226</v>
      </c>
      <c r="AD245" s="564">
        <v>-1.3294628179533581</v>
      </c>
    </row>
    <row r="246" spans="1:30" x14ac:dyDescent="0.3">
      <c r="A246" s="461"/>
      <c r="Y246" s="462" t="s">
        <v>145</v>
      </c>
      <c r="Z246" s="563">
        <v>-4.1332890128197315</v>
      </c>
      <c r="AA246" s="563">
        <v>-5.6790091169183983</v>
      </c>
      <c r="AB246" s="563">
        <v>-6.3388432515668569</v>
      </c>
      <c r="AC246" s="564">
        <v>1.4036482442857761</v>
      </c>
      <c r="AD246" s="564">
        <v>-0.79140437433387745</v>
      </c>
    </row>
    <row r="247" spans="1:30" x14ac:dyDescent="0.3">
      <c r="A247" s="461"/>
      <c r="Y247" s="462" t="s">
        <v>145</v>
      </c>
      <c r="Z247" s="563">
        <v>-4.0788472362248438</v>
      </c>
      <c r="AA247" s="563">
        <v>-5.8245735253848165</v>
      </c>
      <c r="AB247" s="563">
        <v>-6.3388432515668569</v>
      </c>
      <c r="AC247" s="564">
        <v>-0.2261066040721289</v>
      </c>
      <c r="AD247" s="564">
        <v>-0.65411763212293905</v>
      </c>
    </row>
    <row r="248" spans="1:30" x14ac:dyDescent="0.3">
      <c r="A248" s="461"/>
      <c r="Y248" s="462" t="s">
        <v>145</v>
      </c>
      <c r="Z248" s="563">
        <v>-6.5923438924621172</v>
      </c>
      <c r="AA248" s="563">
        <v>-5.6757825206196264</v>
      </c>
      <c r="AB248" s="563">
        <v>-6.3388432515668569</v>
      </c>
      <c r="AC248" s="564">
        <v>1.1874139707657179</v>
      </c>
      <c r="AD248" s="564">
        <v>-0.64743995390801345</v>
      </c>
    </row>
    <row r="249" spans="1:30" x14ac:dyDescent="0.3">
      <c r="A249" s="461"/>
      <c r="Y249" s="462" t="s">
        <v>145</v>
      </c>
      <c r="Z249" s="563">
        <v>-5.583963733861828</v>
      </c>
      <c r="AA249" s="563">
        <v>-5.9771194430810386</v>
      </c>
      <c r="AB249" s="563">
        <v>-6.3388432515668569</v>
      </c>
      <c r="AC249" s="564">
        <v>3.293467838084041E-2</v>
      </c>
      <c r="AD249" s="564">
        <v>-0.36999307113691771</v>
      </c>
    </row>
    <row r="250" spans="1:30" x14ac:dyDescent="0.3">
      <c r="A250" s="461"/>
      <c r="Y250" s="462" t="s">
        <v>145</v>
      </c>
      <c r="Z250" s="563">
        <v>-6.5604721743313297</v>
      </c>
      <c r="AA250" s="563">
        <v>-6.2670011138344135</v>
      </c>
      <c r="AB250" s="563">
        <v>-6.3388432515668569</v>
      </c>
      <c r="AC250" s="564">
        <v>-2.7483929908149349</v>
      </c>
      <c r="AD250" s="564">
        <v>-0.4760239859003832</v>
      </c>
    </row>
    <row r="251" spans="1:30" x14ac:dyDescent="0.3">
      <c r="A251" s="461"/>
      <c r="Y251" s="462"/>
      <c r="Z251" s="563">
        <v>-6.3365274158515108</v>
      </c>
      <c r="AA251" s="563">
        <v>-6.6907585536027421</v>
      </c>
      <c r="AB251" s="563">
        <v>-6.3388432515668569</v>
      </c>
      <c r="AC251" s="564">
        <v>-2.8889813263458421</v>
      </c>
      <c r="AD251" s="564">
        <v>-0.32331453113725467</v>
      </c>
    </row>
    <row r="252" spans="1:30" x14ac:dyDescent="0.3">
      <c r="A252" s="461"/>
      <c r="Y252" s="462">
        <v>44075</v>
      </c>
      <c r="Z252" s="563">
        <v>-8.5543926360159084</v>
      </c>
      <c r="AA252" s="563">
        <v>-6.2187236602572726</v>
      </c>
      <c r="AB252" s="563">
        <v>-6.3388432515668569</v>
      </c>
      <c r="AC252" s="564">
        <v>0.64953252984214771</v>
      </c>
      <c r="AD252" s="564">
        <v>-3.3884525233907378E-2</v>
      </c>
    </row>
    <row r="253" spans="1:30" x14ac:dyDescent="0.3">
      <c r="A253" s="461"/>
      <c r="Y253" s="462"/>
      <c r="Z253" s="563">
        <v>-6.1624607080933549</v>
      </c>
      <c r="AA253" s="563">
        <v>-6.4396541494126485</v>
      </c>
      <c r="AB253" s="563">
        <v>-6.3388432515668569</v>
      </c>
      <c r="AC253" s="564">
        <v>0.66143184094151763</v>
      </c>
      <c r="AD253" s="564">
        <v>-0.22583299448225244</v>
      </c>
    </row>
    <row r="254" spans="1:30" x14ac:dyDescent="0.3">
      <c r="A254" s="461"/>
      <c r="Y254" s="462"/>
      <c r="Z254" s="563">
        <v>-7.045149314603143</v>
      </c>
      <c r="AA254" s="563">
        <v>-6.3047295364838947</v>
      </c>
      <c r="AB254" s="563">
        <v>-6.3388432515668569</v>
      </c>
      <c r="AC254" s="564">
        <v>0.84285957926977062</v>
      </c>
      <c r="AD254" s="564">
        <v>-0.11940536303804704</v>
      </c>
    </row>
    <row r="255" spans="1:30" x14ac:dyDescent="0.3">
      <c r="A255" s="461"/>
      <c r="Y255" s="462"/>
      <c r="Z255" s="563">
        <v>-3.288099639043828</v>
      </c>
      <c r="AA255" s="563">
        <v>-5.9045167572141768</v>
      </c>
      <c r="AB255" s="563">
        <v>-6.3388432515668569</v>
      </c>
      <c r="AC255" s="564">
        <v>3.2134240120891491</v>
      </c>
      <c r="AD255" s="564">
        <v>0.26789762065456763</v>
      </c>
    </row>
    <row r="256" spans="1:30" x14ac:dyDescent="0.3">
      <c r="A256" s="461"/>
      <c r="Y256" s="462"/>
      <c r="Z256" s="563">
        <v>-7.1304771579494632</v>
      </c>
      <c r="AA256" s="563">
        <v>-5.2545750516875449</v>
      </c>
      <c r="AB256" s="563">
        <v>-6.3388432515668569</v>
      </c>
      <c r="AC256" s="564">
        <v>-1.3107046063575751</v>
      </c>
      <c r="AD256" s="564">
        <v>0.20863993095025332</v>
      </c>
    </row>
    <row r="257" spans="1:30" x14ac:dyDescent="0.3">
      <c r="A257" s="461"/>
      <c r="Y257" s="462"/>
      <c r="Z257" s="563">
        <v>-5.6159998838300522</v>
      </c>
      <c r="AA257" s="563">
        <v>-5.0058558632643937</v>
      </c>
      <c r="AB257" s="563">
        <v>-6.3388432515668569</v>
      </c>
      <c r="AC257" s="564">
        <v>-2.003399570705497</v>
      </c>
      <c r="AD257" s="564">
        <v>0.17591523872265213</v>
      </c>
    </row>
    <row r="258" spans="1:30" x14ac:dyDescent="0.3">
      <c r="A258" s="461"/>
      <c r="Y258" s="462"/>
      <c r="Z258" s="563">
        <v>-3.535037960963495</v>
      </c>
      <c r="AA258" s="563">
        <v>-4.7525442796091824</v>
      </c>
      <c r="AB258" s="563">
        <v>-6.3388432515668569</v>
      </c>
      <c r="AC258" s="564">
        <v>-0.17786044049753968</v>
      </c>
      <c r="AD258" s="564">
        <v>0.32755313001811104</v>
      </c>
    </row>
    <row r="259" spans="1:30" x14ac:dyDescent="0.3">
      <c r="A259" s="461"/>
      <c r="Y259" s="462"/>
      <c r="Z259" s="563">
        <v>-4.0048006973294816</v>
      </c>
      <c r="AA259" s="563">
        <v>-5.0724805246968918</v>
      </c>
      <c r="AB259" s="563">
        <v>-6.3388432515668569</v>
      </c>
      <c r="AC259" s="564">
        <v>0.23472870191194772</v>
      </c>
      <c r="AD259" s="564">
        <v>-0.23286460733053868</v>
      </c>
    </row>
    <row r="260" spans="1:30" x14ac:dyDescent="0.3">
      <c r="A260" s="461"/>
      <c r="Y260" s="462"/>
      <c r="Z260" s="563">
        <v>-4.4214263891312919</v>
      </c>
      <c r="AA260" s="563">
        <v>-4.7711154772951492</v>
      </c>
      <c r="AB260" s="563">
        <v>-6.3388432515668569</v>
      </c>
      <c r="AC260" s="564">
        <v>0.43235899534830935</v>
      </c>
      <c r="AD260" s="564">
        <v>-0.2462047007959163</v>
      </c>
    </row>
    <row r="261" spans="1:30" x14ac:dyDescent="0.3">
      <c r="A261" s="461"/>
      <c r="Y261" s="462"/>
      <c r="Z261" s="563">
        <v>-5.271968229016661</v>
      </c>
      <c r="AA261" s="563">
        <v>-4.6860021408877115</v>
      </c>
      <c r="AB261" s="563">
        <v>-6.3388432515668569</v>
      </c>
      <c r="AC261" s="564">
        <v>1.9043248183379831</v>
      </c>
      <c r="AD261" s="564">
        <v>-0.12775824060356911</v>
      </c>
    </row>
    <row r="262" spans="1:30" x14ac:dyDescent="0.3">
      <c r="A262" s="461"/>
      <c r="Y262" s="462"/>
      <c r="Z262" s="563">
        <v>-5.5276533546577955</v>
      </c>
      <c r="AA262" s="563">
        <v>-4.8928245674807114</v>
      </c>
      <c r="AB262" s="563">
        <v>-6.3388432515668569</v>
      </c>
      <c r="AC262" s="564">
        <v>-0.70950014935139905</v>
      </c>
      <c r="AD262" s="564">
        <v>-0.39650406892991846</v>
      </c>
    </row>
    <row r="263" spans="1:30" x14ac:dyDescent="0.3">
      <c r="A263" s="461"/>
      <c r="Y263" s="462"/>
      <c r="Z263" s="563">
        <v>-5.0209218261372692</v>
      </c>
      <c r="AA263" s="563">
        <v>-5.1539893400205097</v>
      </c>
      <c r="AB263" s="563">
        <v>-6.3388432515668569</v>
      </c>
      <c r="AC263" s="564">
        <v>-1.4040852606152185</v>
      </c>
      <c r="AD263" s="564">
        <v>-0.68948149970378425</v>
      </c>
    </row>
    <row r="264" spans="1:30" x14ac:dyDescent="0.3">
      <c r="A264" s="461"/>
      <c r="Y264" s="462"/>
      <c r="Z264" s="563">
        <v>-5.0202065289779885</v>
      </c>
      <c r="AA264" s="563">
        <v>-5.145385698291375</v>
      </c>
      <c r="AB264" s="563">
        <v>-6.3388432515668569</v>
      </c>
      <c r="AC264" s="564">
        <v>-1.1742743493590666</v>
      </c>
      <c r="AD264" s="564">
        <v>-0.48202438770796618</v>
      </c>
    </row>
    <row r="265" spans="1:30" x14ac:dyDescent="0.3">
      <c r="A265" s="461"/>
      <c r="Y265" s="462"/>
      <c r="Z265" s="563">
        <v>-4.9827949471144963</v>
      </c>
      <c r="AA265" s="563">
        <v>-4.9116640524717692</v>
      </c>
      <c r="AB265" s="563">
        <v>-6.3388432515668569</v>
      </c>
      <c r="AC265" s="564">
        <v>-2.0590812387819852</v>
      </c>
      <c r="AD265" s="564">
        <v>-0.92819933798862608</v>
      </c>
    </row>
    <row r="266" spans="1:30" x14ac:dyDescent="0.3">
      <c r="A266" s="461"/>
      <c r="Y266" s="462"/>
      <c r="Z266" s="563">
        <v>-5.832954105108068</v>
      </c>
      <c r="AA266" s="563">
        <v>-4.6742711119329945</v>
      </c>
      <c r="AB266" s="563">
        <v>-6.3388432515668569</v>
      </c>
      <c r="AC266" s="564">
        <v>-1.8161133135051131</v>
      </c>
      <c r="AD266" s="564">
        <v>-0.69667199735173269</v>
      </c>
    </row>
    <row r="267" spans="1:30" x14ac:dyDescent="0.3">
      <c r="A267" s="461"/>
      <c r="Y267" s="462"/>
      <c r="Z267" s="563">
        <v>-4.3612008970273433</v>
      </c>
      <c r="AA267" s="563">
        <v>-4.6313097120069431</v>
      </c>
      <c r="AB267" s="563">
        <v>-6.3388432515668569</v>
      </c>
      <c r="AC267" s="564">
        <v>1.8845587793190361</v>
      </c>
      <c r="AD267" s="564">
        <v>-0.98661453176882019</v>
      </c>
    </row>
    <row r="268" spans="1:30" x14ac:dyDescent="0.3">
      <c r="A268" s="461"/>
      <c r="Y268" s="462"/>
      <c r="Z268" s="563">
        <v>-3.6359167082794186</v>
      </c>
      <c r="AA268" s="563">
        <v>-5.0051317782998908</v>
      </c>
      <c r="AB268" s="563">
        <v>-6.3388432515668569</v>
      </c>
      <c r="AC268" s="564">
        <v>-1.2188998336266366</v>
      </c>
      <c r="AD268" s="564">
        <v>-1.6751931345073672</v>
      </c>
    </row>
    <row r="269" spans="1:30" x14ac:dyDescent="0.3">
      <c r="A269" s="461"/>
      <c r="Y269" s="462"/>
      <c r="Z269" s="563">
        <v>-3.8659027708863816</v>
      </c>
      <c r="AA269" s="563">
        <v>-4.8722987382482357</v>
      </c>
      <c r="AB269" s="563">
        <v>-6.3388432515668569</v>
      </c>
      <c r="AC269" s="564">
        <v>0.9111912351068554</v>
      </c>
      <c r="AD269" s="564">
        <v>-1.6722115280447534</v>
      </c>
    </row>
    <row r="270" spans="1:30" x14ac:dyDescent="0.3">
      <c r="A270" s="461"/>
      <c r="Y270" s="462"/>
      <c r="Z270" s="563">
        <v>-4.7201920266549022</v>
      </c>
      <c r="AA270" s="563">
        <v>-4.6787781997781774</v>
      </c>
      <c r="AB270" s="563">
        <v>-6.3388432515668569</v>
      </c>
      <c r="AC270" s="564">
        <v>-3.4336830015348312</v>
      </c>
      <c r="AD270" s="564">
        <v>-1.6201444431554759</v>
      </c>
    </row>
    <row r="271" spans="1:30" x14ac:dyDescent="0.3">
      <c r="A271" s="461"/>
      <c r="Y271" s="462"/>
      <c r="Z271" s="563">
        <v>-7.6369609930286249</v>
      </c>
      <c r="AA271" s="563">
        <v>-4.39381537047195</v>
      </c>
      <c r="AB271" s="563">
        <v>-6.3388432515668569</v>
      </c>
      <c r="AC271" s="564">
        <v>-5.9943245685288957</v>
      </c>
      <c r="AD271" s="564">
        <v>-2.0028731303289811</v>
      </c>
    </row>
    <row r="272" spans="1:30" x14ac:dyDescent="0.3">
      <c r="A272" s="461"/>
      <c r="Y272" s="462"/>
      <c r="Z272" s="563">
        <v>-4.0529636667529152</v>
      </c>
      <c r="AA272" s="563">
        <v>-4.6089275265353411</v>
      </c>
      <c r="AB272" s="563">
        <v>-6.3388432515668569</v>
      </c>
      <c r="AC272" s="564">
        <v>-2.0382099935436884</v>
      </c>
      <c r="AD272" s="564">
        <v>-2.034773817560116</v>
      </c>
    </row>
    <row r="273" spans="1:30" x14ac:dyDescent="0.3">
      <c r="A273" s="461"/>
      <c r="Y273" s="462"/>
      <c r="Z273" s="563">
        <v>-4.4783103358176568</v>
      </c>
      <c r="AA273" s="563">
        <v>-4.4225550696835487</v>
      </c>
      <c r="AB273" s="563">
        <v>-6.3388432515668569</v>
      </c>
      <c r="AC273" s="564">
        <v>-1.4516437192801703</v>
      </c>
      <c r="AD273" s="564">
        <v>-2.0150990193844955</v>
      </c>
    </row>
    <row r="274" spans="1:30" x14ac:dyDescent="0.3">
      <c r="A274" s="461"/>
      <c r="Y274" s="462"/>
      <c r="Z274" s="563">
        <v>-2.3664610918837483</v>
      </c>
      <c r="AA274" s="563">
        <v>-4.4447117327177681</v>
      </c>
      <c r="AB274" s="563">
        <v>-6.3388432515668569</v>
      </c>
      <c r="AC274" s="564">
        <v>-0.79454203089549935</v>
      </c>
      <c r="AD274" s="564">
        <v>-1.7449654820036093</v>
      </c>
    </row>
    <row r="275" spans="1:30" x14ac:dyDescent="0.3">
      <c r="A275" s="461"/>
      <c r="Y275" s="462"/>
      <c r="Z275" s="563">
        <v>-5.141701800723161</v>
      </c>
      <c r="AA275" s="563">
        <v>-4.482376353746587</v>
      </c>
      <c r="AB275" s="563">
        <v>-6.3388432515668569</v>
      </c>
      <c r="AC275" s="564">
        <v>-1.4422046442445833</v>
      </c>
      <c r="AD275" s="564">
        <v>-1.3527561904760839</v>
      </c>
    </row>
    <row r="276" spans="1:30" x14ac:dyDescent="0.3">
      <c r="A276" s="461"/>
      <c r="Y276" s="462"/>
      <c r="Z276" s="563">
        <v>-2.5612955729238278</v>
      </c>
      <c r="AA276" s="563">
        <v>-4.9560751952515734</v>
      </c>
      <c r="AB276" s="563">
        <v>-6.3388432515668569</v>
      </c>
      <c r="AC276" s="564">
        <v>1.0489148223362008</v>
      </c>
      <c r="AD276" s="564">
        <v>-1.6747056995670846</v>
      </c>
    </row>
    <row r="277" spans="1:30" x14ac:dyDescent="0.3">
      <c r="A277" s="461"/>
      <c r="Y277" s="462"/>
      <c r="Z277" s="563">
        <v>-4.8752886678944423</v>
      </c>
      <c r="AA277" s="563">
        <v>-5.5636880446889432</v>
      </c>
      <c r="AB277" s="563">
        <v>-6.3388432515668569</v>
      </c>
      <c r="AC277" s="564">
        <v>-1.5427482398686294</v>
      </c>
      <c r="AD277" s="564">
        <v>-1.9232870351423454</v>
      </c>
    </row>
    <row r="278" spans="1:30" x14ac:dyDescent="0.3">
      <c r="A278" s="461"/>
      <c r="Y278" s="462"/>
      <c r="Z278" s="563">
        <v>-7.9006133402303602</v>
      </c>
      <c r="AA278" s="563">
        <v>-6.0217645768392298</v>
      </c>
      <c r="AB278" s="563">
        <v>-6.3388432515668569</v>
      </c>
      <c r="AC278" s="564">
        <v>-3.2488595278362169</v>
      </c>
      <c r="AD278" s="564">
        <v>-1.9105513190359906</v>
      </c>
    </row>
    <row r="279" spans="1:30" x14ac:dyDescent="0.3">
      <c r="A279" s="461"/>
      <c r="Y279" s="462"/>
      <c r="Z279" s="563">
        <v>-7.3688555572878203</v>
      </c>
      <c r="AA279" s="563">
        <v>-6.5518178014519739</v>
      </c>
      <c r="AB279" s="563">
        <v>-6.3388432515668569</v>
      </c>
      <c r="AC279" s="564">
        <v>-4.2918565571806937</v>
      </c>
      <c r="AD279" s="564">
        <v>-2.1143358954919558</v>
      </c>
    </row>
    <row r="280" spans="1:30" x14ac:dyDescent="0.3">
      <c r="A280" s="461"/>
      <c r="Y280" s="462"/>
      <c r="Z280" s="563">
        <v>-8.7316002818792455</v>
      </c>
      <c r="AA280" s="563">
        <v>-7.0083288068580956</v>
      </c>
      <c r="AB280" s="563">
        <v>-6.3388432515668569</v>
      </c>
      <c r="AC280" s="564">
        <v>-3.1917130683069956</v>
      </c>
      <c r="AD280" s="564">
        <v>-2.5637607467180339</v>
      </c>
    </row>
    <row r="281" spans="1:30" x14ac:dyDescent="0.3">
      <c r="A281" s="461"/>
      <c r="Y281" s="462"/>
      <c r="Z281" s="563">
        <v>-5.57299681693575</v>
      </c>
      <c r="AA281" s="563">
        <v>-6.9335128100761851</v>
      </c>
      <c r="AB281" s="563">
        <v>-6.3388432515668569</v>
      </c>
      <c r="AC281" s="564">
        <v>-0.70539201815101649</v>
      </c>
      <c r="AD281" s="564">
        <v>-2.6492055129651697</v>
      </c>
    </row>
    <row r="282" spans="1:30" x14ac:dyDescent="0.3">
      <c r="A282" s="461"/>
      <c r="Y282" s="462">
        <v>44105</v>
      </c>
      <c r="Z282" s="563">
        <v>-8.852074373012373</v>
      </c>
      <c r="AA282" s="563">
        <v>-6.9344004766364122</v>
      </c>
      <c r="AB282" s="563">
        <v>-6.8493080419468839</v>
      </c>
      <c r="AC282" s="564">
        <v>-2.86869667943634</v>
      </c>
      <c r="AD282" s="564">
        <v>-3.3733294244667951</v>
      </c>
    </row>
    <row r="283" spans="1:30" x14ac:dyDescent="0.3">
      <c r="A283" s="461"/>
      <c r="Y283" s="462"/>
      <c r="Z283" s="563">
        <v>-5.7568726107666768</v>
      </c>
      <c r="AA283" s="563">
        <v>-6.5880953022793207</v>
      </c>
      <c r="AB283" s="563">
        <v>-6.8493080419468839</v>
      </c>
      <c r="AC283" s="564">
        <v>-2.0970591362463438</v>
      </c>
      <c r="AD283" s="564">
        <v>-3.8250196585621632</v>
      </c>
    </row>
    <row r="284" spans="1:30" x14ac:dyDescent="0.3">
      <c r="A284" s="461"/>
      <c r="Y284" s="462"/>
      <c r="Z284" s="563">
        <v>-4.3515766904210702</v>
      </c>
      <c r="AA284" s="563">
        <v>-6.4504835503730718</v>
      </c>
      <c r="AB284" s="563">
        <v>-6.8493080419468839</v>
      </c>
      <c r="AC284" s="564">
        <v>-2.1408616035985801</v>
      </c>
      <c r="AD284" s="564">
        <v>-3.2784259410389143</v>
      </c>
    </row>
    <row r="285" spans="1:30" x14ac:dyDescent="0.3">
      <c r="A285" s="461"/>
      <c r="Y285" s="462"/>
      <c r="Z285" s="563">
        <v>-7.9068270061519526</v>
      </c>
      <c r="AA285" s="563">
        <v>-6.3694384792595615</v>
      </c>
      <c r="AB285" s="563">
        <v>-6.8493080419468839</v>
      </c>
      <c r="AC285" s="564">
        <v>-8.3177269083475949</v>
      </c>
      <c r="AD285" s="564">
        <v>-3.0052673066613784</v>
      </c>
    </row>
    <row r="286" spans="1:30" x14ac:dyDescent="0.3">
      <c r="A286" s="461"/>
      <c r="Y286" s="462"/>
      <c r="Z286" s="563">
        <v>-4.9447193367881841</v>
      </c>
      <c r="AA286" s="563">
        <v>-5.9321955211793904</v>
      </c>
      <c r="AB286" s="563">
        <v>-6.8493080419468839</v>
      </c>
      <c r="AC286" s="564">
        <v>-7.4536881958482724</v>
      </c>
      <c r="AD286" s="564">
        <v>-2.9425611058912762</v>
      </c>
    </row>
    <row r="287" spans="1:30" x14ac:dyDescent="0.3">
      <c r="A287" s="461"/>
      <c r="Y287" s="462"/>
      <c r="Z287" s="563">
        <v>-7.7683180185354948</v>
      </c>
      <c r="AA287" s="563">
        <v>-6.0895920118437772</v>
      </c>
      <c r="AB287" s="563">
        <v>-6.8493080419468839</v>
      </c>
      <c r="AC287" s="564">
        <v>0.63444295435574816</v>
      </c>
      <c r="AD287" s="564">
        <v>-2.7226375008195993</v>
      </c>
    </row>
    <row r="288" spans="1:30" x14ac:dyDescent="0.3">
      <c r="A288" s="461"/>
      <c r="Y288" s="462"/>
      <c r="Z288" s="563">
        <v>-5.0056813191411758</v>
      </c>
      <c r="AA288" s="563">
        <v>-6.0132878547574178</v>
      </c>
      <c r="AB288" s="563">
        <v>-6.8493080419468839</v>
      </c>
      <c r="AC288" s="564">
        <v>1.2067184224917327</v>
      </c>
      <c r="AD288" s="564">
        <v>-2.407393151919178</v>
      </c>
    </row>
    <row r="289" spans="1:30" x14ac:dyDescent="0.3">
      <c r="A289" s="461"/>
      <c r="Y289" s="462"/>
      <c r="Z289" s="563">
        <v>-5.7913736664511797</v>
      </c>
      <c r="AA289" s="563">
        <v>-5.8955096537555978</v>
      </c>
      <c r="AB289" s="563">
        <v>-6.8493080419468839</v>
      </c>
      <c r="AC289" s="564">
        <v>-2.4297532740456234</v>
      </c>
      <c r="AD289" s="564">
        <v>-1.8674956891306371</v>
      </c>
    </row>
    <row r="290" spans="1:30" x14ac:dyDescent="0.3">
      <c r="A290" s="461"/>
      <c r="Y290" s="462"/>
      <c r="Z290" s="563">
        <v>-6.8586480454173815</v>
      </c>
      <c r="AA290" s="563">
        <v>-6.2992477084320981</v>
      </c>
      <c r="AB290" s="563">
        <v>-6.8493080419468839</v>
      </c>
      <c r="AC290" s="564">
        <v>-0.55759390074460669</v>
      </c>
      <c r="AD290" s="564">
        <v>-1.4346657653406214</v>
      </c>
    </row>
    <row r="291" spans="1:30" x14ac:dyDescent="0.3">
      <c r="A291" s="461"/>
      <c r="Y291" s="462"/>
      <c r="Z291" s="563">
        <v>-3.8174475908165655</v>
      </c>
      <c r="AA291" s="563">
        <v>-6.5540598574065001</v>
      </c>
      <c r="AB291" s="563">
        <v>-6.8493080419468839</v>
      </c>
      <c r="AC291" s="564">
        <v>6.5848838704368973E-2</v>
      </c>
      <c r="AD291" s="564">
        <v>-1.7984982506297382</v>
      </c>
    </row>
    <row r="292" spans="1:30" x14ac:dyDescent="0.3">
      <c r="A292" s="461"/>
      <c r="Y292" s="462"/>
      <c r="Z292" s="563">
        <v>-7.082379599139208</v>
      </c>
      <c r="AA292" s="563">
        <v>-6.7123613496775443</v>
      </c>
      <c r="AB292" s="563">
        <v>-6.8493080419468839</v>
      </c>
      <c r="AC292" s="564">
        <v>-4.5384446688278075</v>
      </c>
      <c r="AD292" s="564">
        <v>-1.8951828317327823</v>
      </c>
    </row>
    <row r="293" spans="1:30" x14ac:dyDescent="0.3">
      <c r="A293" s="461"/>
      <c r="Y293" s="462"/>
      <c r="Z293" s="563">
        <v>-7.7708857195236805</v>
      </c>
      <c r="AA293" s="563">
        <v>-6.7881116299815796</v>
      </c>
      <c r="AB293" s="563">
        <v>-6.8493080419468839</v>
      </c>
      <c r="AC293" s="564">
        <v>-4.4238787293181616</v>
      </c>
      <c r="AD293" s="564">
        <v>-1.9852569746807904</v>
      </c>
    </row>
    <row r="294" spans="1:30" x14ac:dyDescent="0.3">
      <c r="A294" s="461"/>
      <c r="Y294" s="462"/>
      <c r="Z294" s="563">
        <v>-9.5520030613563076</v>
      </c>
      <c r="AA294" s="563">
        <v>-6.4313582434984413</v>
      </c>
      <c r="AB294" s="563">
        <v>-6.8493080419468839</v>
      </c>
      <c r="AC294" s="564">
        <v>-1.9123844426680705</v>
      </c>
      <c r="AD294" s="564">
        <v>-2.1627050050645886</v>
      </c>
    </row>
    <row r="295" spans="1:30" x14ac:dyDescent="0.3">
      <c r="A295" s="461"/>
      <c r="Y295" s="462"/>
      <c r="Z295" s="563">
        <v>-6.1137917650384841</v>
      </c>
      <c r="AA295" s="563">
        <v>-6.8235689992799564</v>
      </c>
      <c r="AB295" s="563">
        <v>-6.8493080419468839</v>
      </c>
      <c r="AC295" s="564">
        <v>0.52992635477042427</v>
      </c>
      <c r="AD295" s="564">
        <v>-2.2802528839195708</v>
      </c>
    </row>
    <row r="296" spans="1:30" x14ac:dyDescent="0.3">
      <c r="A296" s="461"/>
      <c r="Y296" s="462"/>
      <c r="Z296" s="563">
        <v>-6.3216256285794312</v>
      </c>
      <c r="AA296" s="563">
        <v>-6.867320315195065</v>
      </c>
      <c r="AB296" s="563">
        <v>-6.8493080419468839</v>
      </c>
      <c r="AC296" s="564">
        <v>-3.0602722746816795</v>
      </c>
      <c r="AD296" s="564">
        <v>-1.805098972203995</v>
      </c>
    </row>
    <row r="297" spans="1:30" x14ac:dyDescent="0.3">
      <c r="A297" s="461"/>
      <c r="Y297" s="462"/>
      <c r="Z297" s="563">
        <v>-4.3613743400354066</v>
      </c>
      <c r="AA297" s="563">
        <v>-6.9402021820400028</v>
      </c>
      <c r="AB297" s="563">
        <v>-6.8493080419468839</v>
      </c>
      <c r="AC297" s="564">
        <v>-1.7997301134311954</v>
      </c>
      <c r="AD297" s="564">
        <v>-1.34707428360443</v>
      </c>
    </row>
    <row r="298" spans="1:30" x14ac:dyDescent="0.3">
      <c r="A298" s="461"/>
      <c r="Y298" s="462"/>
      <c r="Z298" s="563">
        <v>-6.5629228812871787</v>
      </c>
      <c r="AA298" s="563">
        <v>-6.9289110067839754</v>
      </c>
      <c r="AB298" s="563">
        <v>-6.8493080419468839</v>
      </c>
      <c r="AC298" s="564">
        <v>-0.75698631328050681</v>
      </c>
      <c r="AD298" s="564">
        <v>-1.1593134596408501</v>
      </c>
    </row>
    <row r="299" spans="1:30" x14ac:dyDescent="0.3">
      <c r="A299" s="461"/>
      <c r="Y299" s="462"/>
      <c r="Z299" s="563">
        <v>-7.388638810544971</v>
      </c>
      <c r="AA299" s="563">
        <v>-7.0590606154482218</v>
      </c>
      <c r="AB299" s="563">
        <v>-6.8493080419468839</v>
      </c>
      <c r="AC299" s="564">
        <v>-1.2123672868187754</v>
      </c>
      <c r="AD299" s="564">
        <v>-0.92327454582429469</v>
      </c>
    </row>
    <row r="300" spans="1:30" x14ac:dyDescent="0.3">
      <c r="A300" s="461"/>
      <c r="Y300" s="462"/>
      <c r="Z300" s="563">
        <v>-8.281058787438246</v>
      </c>
      <c r="AA300" s="563">
        <v>-7.3653872705717571</v>
      </c>
      <c r="AB300" s="563">
        <v>-6.8493080419468839</v>
      </c>
      <c r="AC300" s="564">
        <v>-1.2177059091212072</v>
      </c>
      <c r="AD300" s="564">
        <v>-0.84724993917480573</v>
      </c>
    </row>
    <row r="301" spans="1:30" x14ac:dyDescent="0.3">
      <c r="A301" s="461"/>
      <c r="Y301" s="462"/>
      <c r="Z301" s="563">
        <v>-9.4729648345641113</v>
      </c>
      <c r="AA301" s="563">
        <v>-7.6154906620018625</v>
      </c>
      <c r="AB301" s="563">
        <v>-6.8493080419468839</v>
      </c>
      <c r="AC301" s="564">
        <v>-0.5980586749230099</v>
      </c>
      <c r="AD301" s="564">
        <v>-0.1417254743776693</v>
      </c>
    </row>
    <row r="302" spans="1:30" x14ac:dyDescent="0.3">
      <c r="A302" s="461"/>
      <c r="Y302" s="462"/>
      <c r="Z302" s="563">
        <v>-7.0248390256882081</v>
      </c>
      <c r="AA302" s="563">
        <v>-7.7595447768290144</v>
      </c>
      <c r="AB302" s="563">
        <v>-6.8493080419468839</v>
      </c>
      <c r="AC302" s="564">
        <v>2.182198751486311</v>
      </c>
      <c r="AD302" s="564">
        <v>0.18839656231933841</v>
      </c>
    </row>
    <row r="303" spans="1:30" x14ac:dyDescent="0.3">
      <c r="A303" s="461"/>
      <c r="Y303" s="462"/>
      <c r="Z303" s="563">
        <v>-8.4659122144441774</v>
      </c>
      <c r="AA303" s="563">
        <v>-7.2804122312129946</v>
      </c>
      <c r="AB303" s="563">
        <v>-6.8493080419468839</v>
      </c>
      <c r="AC303" s="564">
        <v>-2.5281000281352561</v>
      </c>
      <c r="AD303" s="564">
        <v>0.74678263534027722</v>
      </c>
    </row>
    <row r="304" spans="1:30" x14ac:dyDescent="0.3">
      <c r="A304" s="461"/>
      <c r="Y304" s="462"/>
      <c r="Z304" s="563">
        <v>-6.1120980800461489</v>
      </c>
      <c r="AA304" s="563">
        <v>-7.236850828249497</v>
      </c>
      <c r="AB304" s="563">
        <v>-6.8493080419468839</v>
      </c>
      <c r="AC304" s="564">
        <v>3.1389411401487592</v>
      </c>
      <c r="AD304" s="564">
        <v>0.81030012191329248</v>
      </c>
    </row>
    <row r="305" spans="1:30" x14ac:dyDescent="0.3">
      <c r="A305" s="461"/>
      <c r="Y305" s="462"/>
      <c r="Z305" s="563">
        <v>-7.5713016850772377</v>
      </c>
      <c r="AA305" s="563">
        <v>-7.0034576885327411</v>
      </c>
      <c r="AB305" s="563">
        <v>-6.8493080419468839</v>
      </c>
      <c r="AC305" s="564">
        <v>1.5538679435985472</v>
      </c>
      <c r="AD305" s="564">
        <v>0.9138314385487446</v>
      </c>
    </row>
    <row r="306" spans="1:30" x14ac:dyDescent="0.3">
      <c r="A306" s="461"/>
      <c r="Y306" s="462"/>
      <c r="Z306" s="563">
        <v>-4.0347109912328305</v>
      </c>
      <c r="AA306" s="563">
        <v>-6.6926176223900109</v>
      </c>
      <c r="AB306" s="563">
        <v>-6.8493080419468839</v>
      </c>
      <c r="AC306" s="564">
        <v>2.6963352243277967</v>
      </c>
      <c r="AD306" s="564">
        <v>-0.34456568855392383</v>
      </c>
    </row>
    <row r="307" spans="1:30" x14ac:dyDescent="0.3">
      <c r="A307" s="461"/>
      <c r="Y307" s="462"/>
      <c r="Z307" s="563">
        <v>-7.9761289666937696</v>
      </c>
      <c r="AA307" s="563">
        <v>-6.2661140765078418</v>
      </c>
      <c r="AB307" s="563">
        <v>-6.8493080419468839</v>
      </c>
      <c r="AC307" s="564">
        <v>-0.77308350311010088</v>
      </c>
      <c r="AD307" s="564">
        <v>-0.2080544636093882</v>
      </c>
    </row>
    <row r="308" spans="1:30" x14ac:dyDescent="0.3">
      <c r="A308" s="461"/>
      <c r="Y308" s="462"/>
      <c r="Z308" s="563">
        <v>-7.8392128565468182</v>
      </c>
      <c r="AA308" s="563">
        <v>-6.3674601900588854</v>
      </c>
      <c r="AB308" s="563">
        <v>-6.8493080419468839</v>
      </c>
      <c r="AC308" s="564">
        <v>0.12666054152515471</v>
      </c>
      <c r="AD308" s="564">
        <v>-0.66082267744002565</v>
      </c>
    </row>
    <row r="309" spans="1:30" x14ac:dyDescent="0.3">
      <c r="A309" s="461"/>
      <c r="Y309" s="462"/>
      <c r="Z309" s="563">
        <v>-4.8489585626891003</v>
      </c>
      <c r="AA309" s="563">
        <v>-7.0062873070921849</v>
      </c>
      <c r="AB309" s="563">
        <v>-6.8493080419468839</v>
      </c>
      <c r="AC309" s="564">
        <v>-6.6265811382323676</v>
      </c>
      <c r="AD309" s="564">
        <v>-1.6757875272652956</v>
      </c>
    </row>
    <row r="310" spans="1:30" x14ac:dyDescent="0.3">
      <c r="A310" s="461"/>
      <c r="Y310" s="462"/>
      <c r="Z310" s="563">
        <v>-5.480387393268991</v>
      </c>
      <c r="AA310" s="563">
        <v>-8.0861109727131311</v>
      </c>
      <c r="AB310" s="563">
        <v>-6.8493080419468839</v>
      </c>
      <c r="AC310" s="564">
        <v>-1.5725214535235068</v>
      </c>
      <c r="AD310" s="564">
        <v>-2.7359519812300386</v>
      </c>
    </row>
    <row r="311" spans="1:30" x14ac:dyDescent="0.3">
      <c r="A311" s="461"/>
      <c r="Y311" s="462"/>
      <c r="Z311" s="563">
        <v>-6.8215208749034488</v>
      </c>
      <c r="AA311" s="563">
        <v>-7.5853709008326033</v>
      </c>
      <c r="AB311" s="563">
        <v>-6.8493080419468839</v>
      </c>
      <c r="AC311" s="564">
        <v>-3.0436356665703101E-2</v>
      </c>
      <c r="AD311" s="564">
        <v>-2.2737286249159161</v>
      </c>
    </row>
    <row r="312" spans="1:30" x14ac:dyDescent="0.3">
      <c r="A312" s="461"/>
      <c r="Y312" s="462"/>
      <c r="Z312" s="563">
        <v>-12.043091504310333</v>
      </c>
      <c r="AA312" s="563">
        <v>-7.3665231258333863</v>
      </c>
      <c r="AB312" s="563">
        <v>-6.8493080419468839</v>
      </c>
      <c r="AC312" s="564">
        <v>-5.5508860051783415</v>
      </c>
      <c r="AD312" s="564">
        <v>-2.0483789004818425</v>
      </c>
    </row>
    <row r="313" spans="1:30" x14ac:dyDescent="0.3">
      <c r="A313" s="461"/>
      <c r="Y313" s="462">
        <v>44136</v>
      </c>
      <c r="Z313" s="563">
        <v>-11.59347665057946</v>
      </c>
      <c r="AA313" s="563">
        <v>-7.6610699155499793</v>
      </c>
      <c r="AB313" s="563">
        <v>-6.8493080419468839</v>
      </c>
      <c r="AC313" s="564">
        <v>-4.7248159534254057</v>
      </c>
      <c r="AD313" s="564">
        <v>-0.64942247714347034</v>
      </c>
    </row>
    <row r="314" spans="1:30" x14ac:dyDescent="0.3">
      <c r="A314" s="461"/>
      <c r="Y314" s="462"/>
      <c r="Z314" s="563">
        <v>-4.4709484635300694</v>
      </c>
      <c r="AA314" s="563">
        <v>-7.3104902471220541</v>
      </c>
      <c r="AB314" s="563">
        <v>-6.8493080419468839</v>
      </c>
      <c r="AC314" s="564">
        <v>2.462479991088756</v>
      </c>
      <c r="AD314" s="564">
        <v>-0.17628268328254901</v>
      </c>
    </row>
    <row r="315" spans="1:30" x14ac:dyDescent="0.3">
      <c r="A315" s="461"/>
      <c r="Y315" s="462"/>
      <c r="Z315" s="563">
        <v>-6.3072784315522945</v>
      </c>
      <c r="AA315" s="563">
        <v>-6.7764809818298115</v>
      </c>
      <c r="AB315" s="563">
        <v>-6.8493080419468839</v>
      </c>
      <c r="AC315" s="564">
        <v>1.7041086125636724</v>
      </c>
      <c r="AD315" s="564">
        <v>5.5761154517698841E-3</v>
      </c>
    </row>
    <row r="316" spans="1:30" x14ac:dyDescent="0.3">
      <c r="A316" s="461"/>
      <c r="Y316" s="462"/>
      <c r="Z316" s="563">
        <v>-6.9107860907052574</v>
      </c>
      <c r="AA316" s="563">
        <v>-5.8147356545793594</v>
      </c>
      <c r="AB316" s="563">
        <v>-6.8493080419468839</v>
      </c>
      <c r="AC316" s="564">
        <v>3.166113825136236</v>
      </c>
      <c r="AD316" s="564">
        <v>0.97847791739738865</v>
      </c>
    </row>
    <row r="317" spans="1:30" x14ac:dyDescent="0.3">
      <c r="A317" s="461"/>
      <c r="Y317" s="462"/>
      <c r="Z317" s="563">
        <v>-3.0263297142735053</v>
      </c>
      <c r="AA317" s="563">
        <v>-5.2799529868627246</v>
      </c>
      <c r="AB317" s="563">
        <v>-6.8493080419468839</v>
      </c>
      <c r="AC317" s="564">
        <v>1.7394571035029429</v>
      </c>
      <c r="AD317" s="564">
        <v>1.1489867304121029</v>
      </c>
    </row>
    <row r="318" spans="1:30" x14ac:dyDescent="0.3">
      <c r="A318" s="461"/>
      <c r="Y318" s="462"/>
      <c r="Z318" s="563">
        <v>-3.0834560178577575</v>
      </c>
      <c r="AA318" s="563">
        <v>-5.9872521932530578</v>
      </c>
      <c r="AB318" s="563">
        <v>-6.8493080419468839</v>
      </c>
      <c r="AC318" s="564">
        <v>1.2425752344745291</v>
      </c>
      <c r="AD318" s="564">
        <v>0.73106125027164681</v>
      </c>
    </row>
    <row r="319" spans="1:30" x14ac:dyDescent="0.3">
      <c r="A319" s="461"/>
      <c r="Y319" s="462"/>
      <c r="Z319" s="563">
        <v>-5.3108742135571729</v>
      </c>
      <c r="AA319" s="563">
        <v>-6.370596328999456</v>
      </c>
      <c r="AB319" s="563">
        <v>-6.8493080419468839</v>
      </c>
      <c r="AC319" s="564">
        <v>1.2594266084409895</v>
      </c>
      <c r="AD319" s="564">
        <v>1.2988155475211118E-2</v>
      </c>
    </row>
    <row r="320" spans="1:30" x14ac:dyDescent="0.3">
      <c r="A320" s="461"/>
      <c r="Y320" s="462"/>
      <c r="Z320" s="563">
        <v>-7.8499979765630155</v>
      </c>
      <c r="AA320" s="563">
        <v>-6.6000504968886791</v>
      </c>
      <c r="AB320" s="563">
        <v>-6.8493080419468839</v>
      </c>
      <c r="AC320" s="564">
        <v>-3.5312542623224061</v>
      </c>
      <c r="AD320" s="564">
        <v>-0.73250154379958177</v>
      </c>
    </row>
    <row r="321" spans="1:30" x14ac:dyDescent="0.3">
      <c r="A321" s="461"/>
      <c r="Y321" s="462"/>
      <c r="Z321" s="563">
        <v>-9.4220429082624069</v>
      </c>
      <c r="AA321" s="563">
        <v>-7.1866592962088589</v>
      </c>
      <c r="AB321" s="563">
        <v>-6.8493080419468839</v>
      </c>
      <c r="AC321" s="564">
        <v>-0.46299836989443577</v>
      </c>
      <c r="AD321" s="564">
        <v>-1.6403098413641024</v>
      </c>
    </row>
    <row r="322" spans="1:30" x14ac:dyDescent="0.3">
      <c r="A322" s="461"/>
      <c r="Y322" s="462"/>
      <c r="Z322" s="563">
        <v>-8.9906873817770805</v>
      </c>
      <c r="AA322" s="563">
        <v>-7.3335371798124713</v>
      </c>
      <c r="AB322" s="563">
        <v>-6.8493080419468839</v>
      </c>
      <c r="AC322" s="564">
        <v>-3.3224030510113778</v>
      </c>
      <c r="AD322" s="564">
        <v>-1.8934350215088014</v>
      </c>
    </row>
    <row r="323" spans="1:30" x14ac:dyDescent="0.3">
      <c r="A323" s="461"/>
      <c r="Y323" s="462"/>
      <c r="Z323" s="563">
        <v>-8.5169652659298194</v>
      </c>
      <c r="AA323" s="563">
        <v>-8.5906958151541506</v>
      </c>
      <c r="AB323" s="563">
        <v>-6.8493080419468839</v>
      </c>
      <c r="AC323" s="564">
        <v>-2.0523140697873146</v>
      </c>
      <c r="AD323" s="564">
        <v>-3.6220525903814371</v>
      </c>
    </row>
    <row r="324" spans="1:30" x14ac:dyDescent="0.3">
      <c r="A324" s="461"/>
      <c r="Y324" s="462"/>
      <c r="Z324" s="563">
        <v>-7.1325913095147682</v>
      </c>
      <c r="AA324" s="563">
        <v>-9.9860420884196657</v>
      </c>
      <c r="AB324" s="563">
        <v>-6.8493080419468839</v>
      </c>
      <c r="AC324" s="564">
        <v>-4.6152009794487014</v>
      </c>
      <c r="AD324" s="564">
        <v>-5.5336265438028009</v>
      </c>
    </row>
    <row r="325" spans="1:30" x14ac:dyDescent="0.3">
      <c r="A325" s="461"/>
      <c r="Y325" s="462"/>
      <c r="Z325" s="563">
        <v>-4.1116012030830369</v>
      </c>
      <c r="AA325" s="563">
        <v>-9.9549002108985842</v>
      </c>
      <c r="AB325" s="563">
        <v>-6.8493080419468839</v>
      </c>
      <c r="AC325" s="564">
        <v>-0.52930102653836286</v>
      </c>
      <c r="AD325" s="564">
        <v>-5.6803478224371498</v>
      </c>
    </row>
    <row r="326" spans="1:30" x14ac:dyDescent="0.3">
      <c r="A326" s="461"/>
      <c r="Y326" s="462"/>
      <c r="Z326" s="563">
        <v>-14.110984660948933</v>
      </c>
      <c r="AA326" s="563">
        <v>-10.316154774094134</v>
      </c>
      <c r="AB326" s="563">
        <v>-6.8493080419468839</v>
      </c>
      <c r="AC326" s="564">
        <v>-10.840896373667462</v>
      </c>
      <c r="AD326" s="564">
        <v>-5.7914456352413026</v>
      </c>
    </row>
    <row r="327" spans="1:30" x14ac:dyDescent="0.3">
      <c r="A327" s="461"/>
      <c r="Y327" s="462"/>
      <c r="Z327" s="563">
        <v>-17.617421889421617</v>
      </c>
      <c r="AA327" s="563">
        <v>-10.334118111032737</v>
      </c>
      <c r="AB327" s="563">
        <v>-6.8493080419468839</v>
      </c>
      <c r="AC327" s="564">
        <v>-16.912271936271949</v>
      </c>
      <c r="AD327" s="564">
        <v>-6.1593018234120365</v>
      </c>
    </row>
    <row r="328" spans="1:30" x14ac:dyDescent="0.3">
      <c r="A328" s="461"/>
      <c r="Y328" s="462"/>
      <c r="Z328" s="563">
        <v>-9.2040497656148261</v>
      </c>
      <c r="AA328" s="563">
        <v>-10.811425255705325</v>
      </c>
      <c r="AB328" s="563">
        <v>-6.8493080419468839</v>
      </c>
      <c r="AC328" s="564">
        <v>-1.490047320334881</v>
      </c>
      <c r="AD328" s="564">
        <v>-6.0848328570823487</v>
      </c>
    </row>
    <row r="329" spans="1:30" x14ac:dyDescent="0.3">
      <c r="A329" s="461"/>
      <c r="Y329" s="462"/>
      <c r="Z329" s="563">
        <v>-11.519469324145929</v>
      </c>
      <c r="AA329" s="563">
        <v>-11.546556785038801</v>
      </c>
      <c r="AB329" s="563">
        <v>-6.8493080419468839</v>
      </c>
      <c r="AC329" s="564">
        <v>-4.100087740640447</v>
      </c>
      <c r="AD329" s="564">
        <v>-6.1786085784762248</v>
      </c>
    </row>
    <row r="330" spans="1:30" x14ac:dyDescent="0.3">
      <c r="A330" s="461"/>
      <c r="Y330" s="462"/>
      <c r="Z330" s="563">
        <v>-8.6427086245000506</v>
      </c>
      <c r="AA330" s="563">
        <v>-12.099977143039853</v>
      </c>
      <c r="AB330" s="563">
        <v>-6.8493080419468839</v>
      </c>
      <c r="AC330" s="564">
        <v>-4.6273073869824515</v>
      </c>
      <c r="AD330" s="564">
        <v>-6.418719135326441</v>
      </c>
    </row>
    <row r="331" spans="1:30" x14ac:dyDescent="0.3">
      <c r="A331" s="461"/>
      <c r="Y331" s="462"/>
      <c r="Z331" s="563">
        <v>-10.473741322222873</v>
      </c>
      <c r="AA331" s="563">
        <v>-12.090045535147974</v>
      </c>
      <c r="AB331" s="563">
        <v>-6.8493080419468839</v>
      </c>
      <c r="AC331" s="564">
        <v>-4.0939182151408886</v>
      </c>
      <c r="AD331" s="564">
        <v>-5.9160156047827162</v>
      </c>
    </row>
    <row r="332" spans="1:30" x14ac:dyDescent="0.3">
      <c r="A332" s="461"/>
      <c r="Y332" s="462"/>
      <c r="Z332" s="563">
        <v>-9.2575219084173774</v>
      </c>
      <c r="AA332" s="563">
        <v>-12.307933958053102</v>
      </c>
      <c r="AB332" s="563">
        <v>-6.8493080419468839</v>
      </c>
      <c r="AC332" s="564">
        <v>-1.1857310762954967</v>
      </c>
      <c r="AD332" s="564">
        <v>-5.8815218983041069</v>
      </c>
    </row>
    <row r="333" spans="1:30" x14ac:dyDescent="0.3">
      <c r="A333" s="461"/>
      <c r="Y333" s="462"/>
      <c r="Z333" s="563">
        <v>-17.98492716695629</v>
      </c>
      <c r="AA333" s="563">
        <v>-12.081595828684689</v>
      </c>
      <c r="AB333" s="563">
        <v>-6.8493080419468839</v>
      </c>
      <c r="AC333" s="564">
        <v>-12.521670271618973</v>
      </c>
      <c r="AD333" s="564">
        <v>-5.9783960217226024</v>
      </c>
    </row>
    <row r="334" spans="1:30" x14ac:dyDescent="0.3">
      <c r="A334" s="461"/>
      <c r="Y334" s="462"/>
      <c r="Z334" s="563">
        <v>-17.547900634178465</v>
      </c>
      <c r="AA334" s="563">
        <v>-11.461486478752066</v>
      </c>
      <c r="AB334" s="563">
        <v>-6.8493080419468839</v>
      </c>
      <c r="AC334" s="564">
        <v>-13.393347222465877</v>
      </c>
      <c r="AD334" s="564">
        <v>-5.5478310611974724</v>
      </c>
    </row>
    <row r="335" spans="1:30" x14ac:dyDescent="0.3">
      <c r="A335" s="461"/>
      <c r="Y335" s="462"/>
      <c r="Z335" s="563">
        <v>-10.729268725950725</v>
      </c>
      <c r="AA335" s="563">
        <v>-10.411877755832574</v>
      </c>
      <c r="AB335" s="563">
        <v>-6.8493080419468839</v>
      </c>
      <c r="AC335" s="564">
        <v>-1.2485913749846134</v>
      </c>
      <c r="AD335" s="564">
        <v>-5.2799823368276231</v>
      </c>
    </row>
    <row r="336" spans="1:30" x14ac:dyDescent="0.3">
      <c r="A336" s="461"/>
      <c r="Y336" s="462"/>
      <c r="Z336" s="563">
        <v>-9.9351024185670482</v>
      </c>
      <c r="AA336" s="563">
        <v>-8.8397985063903555</v>
      </c>
      <c r="AB336" s="563">
        <v>-6.8493080419468839</v>
      </c>
      <c r="AC336" s="564">
        <v>-4.7782066045699167</v>
      </c>
      <c r="AD336" s="564">
        <v>-4.1236261674147698</v>
      </c>
    </row>
    <row r="337" spans="1:30" x14ac:dyDescent="0.3">
      <c r="A337" s="461"/>
      <c r="Y337" s="462"/>
      <c r="Z337" s="563">
        <v>-4.3019431749716874</v>
      </c>
      <c r="AA337" s="563">
        <v>-7.9043000872963542</v>
      </c>
      <c r="AB337" s="563">
        <v>-6.8493080419468839</v>
      </c>
      <c r="AC337" s="564">
        <v>-1.6133526633065429</v>
      </c>
      <c r="AD337" s="564">
        <v>-3.0052728830374127</v>
      </c>
    </row>
    <row r="338" spans="1:30" x14ac:dyDescent="0.3">
      <c r="A338" s="461"/>
      <c r="Y338" s="462"/>
      <c r="Z338" s="563">
        <v>-3.126480261786432</v>
      </c>
      <c r="AA338" s="563">
        <v>-7.7991960436779157</v>
      </c>
      <c r="AB338" s="563">
        <v>-6.8493080419468839</v>
      </c>
      <c r="AC338" s="564">
        <v>-2.2189771445519426</v>
      </c>
      <c r="AD338" s="564">
        <v>-3.3512934737399922</v>
      </c>
    </row>
    <row r="339" spans="1:30" x14ac:dyDescent="0.3">
      <c r="A339" s="461"/>
      <c r="Y339" s="462"/>
      <c r="Z339" s="563">
        <v>1.7470328376781605</v>
      </c>
      <c r="AA339" s="563">
        <v>-8.4347701427751538</v>
      </c>
      <c r="AB339" s="563">
        <v>-6.8493080419468839</v>
      </c>
      <c r="AC339" s="564">
        <v>6.9087621095944769</v>
      </c>
      <c r="AD339" s="564">
        <v>-4.5640883774613235</v>
      </c>
    </row>
    <row r="340" spans="1:30" x14ac:dyDescent="0.3">
      <c r="A340" s="461"/>
      <c r="Y340" s="462"/>
      <c r="Z340" s="563">
        <v>-11.436438233298281</v>
      </c>
      <c r="AA340" s="563">
        <v>-9.2443008087804834</v>
      </c>
      <c r="AB340" s="563">
        <v>-6.8493080419468839</v>
      </c>
      <c r="AC340" s="564">
        <v>-4.693197280977472</v>
      </c>
      <c r="AD340" s="564">
        <v>-5.5637237833811968</v>
      </c>
    </row>
    <row r="341" spans="1:30" x14ac:dyDescent="0.3">
      <c r="A341" s="461"/>
      <c r="Y341" s="462"/>
      <c r="Z341" s="563">
        <v>-16.812172328849396</v>
      </c>
      <c r="AA341" s="563">
        <v>-9.4730496203244297</v>
      </c>
      <c r="AB341" s="563">
        <v>-6.8493080419468839</v>
      </c>
      <c r="AC341" s="564">
        <v>-15.815491357383934</v>
      </c>
      <c r="AD341" s="564">
        <v>-5.0714975112479266</v>
      </c>
    </row>
    <row r="342" spans="1:30" x14ac:dyDescent="0.3">
      <c r="A342" s="461"/>
      <c r="Y342" s="462"/>
      <c r="Z342" s="563">
        <v>-15.178287419631387</v>
      </c>
      <c r="AA342" s="563">
        <v>-9.5520745240021814</v>
      </c>
      <c r="AB342" s="563">
        <v>-6.8493080419468839</v>
      </c>
      <c r="AC342" s="564">
        <v>-9.7381557010339321</v>
      </c>
      <c r="AD342" s="564">
        <v>-4.823962560432741</v>
      </c>
    </row>
    <row r="343" spans="1:30" x14ac:dyDescent="0.3">
      <c r="A343" s="461"/>
      <c r="Y343" s="462">
        <v>44166</v>
      </c>
      <c r="Z343" s="563">
        <v>-15.60181708060437</v>
      </c>
      <c r="AA343" s="563">
        <v>-10.150207327516721</v>
      </c>
      <c r="AB343" s="563">
        <v>-6.8493080419468839</v>
      </c>
      <c r="AC343" s="564">
        <v>-11.775654446009028</v>
      </c>
      <c r="AD343" s="564">
        <v>-6.0621910044168867</v>
      </c>
    </row>
    <row r="344" spans="1:30" x14ac:dyDescent="0.3">
      <c r="A344" s="461"/>
      <c r="Y344" s="462"/>
      <c r="Z344" s="563">
        <v>-5.9031848557793039</v>
      </c>
      <c r="AA344" s="563">
        <v>-9.6951645125541983</v>
      </c>
      <c r="AB344" s="563">
        <v>-6.8493080419468839</v>
      </c>
      <c r="AC344" s="564">
        <v>1.8322312416263458</v>
      </c>
      <c r="AD344" s="564">
        <v>-6.2998255228923119</v>
      </c>
    </row>
    <row r="345" spans="1:30" x14ac:dyDescent="0.3">
      <c r="A345" s="461"/>
      <c r="Y345" s="462"/>
      <c r="Z345" s="563">
        <v>-3.6796545875307012</v>
      </c>
      <c r="AA345" s="563">
        <v>-8.7193005152028356</v>
      </c>
      <c r="AB345" s="563">
        <v>-6.8493080419468839</v>
      </c>
      <c r="AC345" s="564">
        <v>-0.48623248884564418</v>
      </c>
      <c r="AD345" s="564">
        <v>-5.3085018199694787</v>
      </c>
    </row>
    <row r="346" spans="1:30" x14ac:dyDescent="0.3">
      <c r="A346" s="461"/>
      <c r="Y346" s="462"/>
      <c r="Z346" s="563">
        <v>-2.4398967869235952</v>
      </c>
      <c r="AA346" s="563">
        <v>-8.2106969788617938</v>
      </c>
      <c r="AB346" s="563">
        <v>-6.8493080419468839</v>
      </c>
      <c r="AC346" s="564">
        <v>-1.7588369982945409</v>
      </c>
      <c r="AD346" s="564">
        <v>-5.4772502286795026</v>
      </c>
    </row>
    <row r="347" spans="1:30" x14ac:dyDescent="0.3">
      <c r="A347" s="461"/>
      <c r="Y347" s="462"/>
      <c r="Z347" s="563">
        <v>-8.2511385285606327</v>
      </c>
      <c r="AA347" s="563">
        <v>-7.9450853999230668</v>
      </c>
      <c r="AB347" s="563">
        <v>-6.8493080419468839</v>
      </c>
      <c r="AC347" s="564">
        <v>-6.356638910305449</v>
      </c>
      <c r="AD347" s="564">
        <v>-5.3256863653212445</v>
      </c>
    </row>
    <row r="348" spans="1:30" x14ac:dyDescent="0.3">
      <c r="A348" s="461"/>
      <c r="Y348" s="462"/>
      <c r="Z348" s="563">
        <v>-9.9811243473898639</v>
      </c>
      <c r="AA348" s="563">
        <v>-7.426183329344453</v>
      </c>
      <c r="AB348" s="563">
        <v>-6.8493080419468839</v>
      </c>
      <c r="AC348" s="564">
        <v>-8.876225436924102</v>
      </c>
      <c r="AD348" s="564">
        <v>-4.0758520643063747</v>
      </c>
    </row>
    <row r="349" spans="1:30" x14ac:dyDescent="0.3">
      <c r="A349" s="461"/>
      <c r="Y349" s="462"/>
      <c r="Z349" s="563">
        <v>-11.618062665244087</v>
      </c>
      <c r="AA349" s="563">
        <v>-7.4811135702941778</v>
      </c>
      <c r="AB349" s="563">
        <v>-6.8493080419468839</v>
      </c>
      <c r="AC349" s="564">
        <v>-10.919394562004101</v>
      </c>
      <c r="AD349" s="564">
        <v>-3.4492838622529871</v>
      </c>
    </row>
    <row r="350" spans="1:30" x14ac:dyDescent="0.3">
      <c r="A350" s="461"/>
      <c r="Y350" s="462"/>
      <c r="Z350" s="563">
        <v>-13.742536028033282</v>
      </c>
      <c r="AA350" s="563">
        <v>-7.8443281130591389</v>
      </c>
      <c r="AB350" s="563">
        <v>-6.8493080419468839</v>
      </c>
      <c r="AC350" s="564">
        <v>-10.714707402501219</v>
      </c>
      <c r="AD350" s="564">
        <v>-3.105512477089531</v>
      </c>
    </row>
    <row r="351" spans="1:30" x14ac:dyDescent="0.3">
      <c r="A351" s="461"/>
      <c r="Y351" s="462"/>
      <c r="Z351" s="563">
        <v>-2.2708703617290009</v>
      </c>
      <c r="AA351" s="563">
        <v>-8.1721119396190822</v>
      </c>
      <c r="AB351" s="563">
        <v>-6.8493080419468839</v>
      </c>
      <c r="AC351" s="564">
        <v>10.581071348730433</v>
      </c>
      <c r="AD351" s="564">
        <v>-3.140639962990142</v>
      </c>
    </row>
    <row r="352" spans="1:30" x14ac:dyDescent="0.3">
      <c r="A352" s="461"/>
      <c r="Y352" s="462"/>
      <c r="Z352" s="563">
        <v>-4.0641662741787812</v>
      </c>
      <c r="AA352" s="563">
        <v>-8.1454993835822087</v>
      </c>
      <c r="AB352" s="563">
        <v>-6.8493080419468839</v>
      </c>
      <c r="AC352" s="564">
        <v>3.8997449255280685</v>
      </c>
      <c r="AD352" s="564">
        <v>-3.2431626110883331</v>
      </c>
    </row>
    <row r="353" spans="1:30" x14ac:dyDescent="0.3">
      <c r="A353" s="461"/>
      <c r="Y353" s="462"/>
      <c r="Z353" s="563">
        <v>-4.9823985862783209</v>
      </c>
      <c r="AA353" s="563">
        <v>-7.0642963539099464</v>
      </c>
      <c r="AB353" s="563">
        <v>-6.8493080419468839</v>
      </c>
      <c r="AC353" s="564">
        <v>0.6475626978496507</v>
      </c>
      <c r="AD353" s="564">
        <v>-1.9045060573080181</v>
      </c>
    </row>
    <row r="354" spans="1:30" x14ac:dyDescent="0.3">
      <c r="A354" s="461"/>
      <c r="Y354" s="462"/>
      <c r="Z354" s="563">
        <v>-10.545625314480239</v>
      </c>
      <c r="AA354" s="563">
        <v>-5.5654796785638139</v>
      </c>
      <c r="AB354" s="563">
        <v>-6.8493080419468839</v>
      </c>
      <c r="AC354" s="564">
        <v>-6.6025313116097237</v>
      </c>
      <c r="AD354" s="564">
        <v>-0.71649605160172114</v>
      </c>
    </row>
    <row r="355" spans="1:30" x14ac:dyDescent="0.3">
      <c r="A355" s="461"/>
      <c r="Y355" s="462"/>
      <c r="Z355" s="563">
        <v>-9.7948364551317546</v>
      </c>
      <c r="AA355" s="563">
        <v>-5.935241280502451</v>
      </c>
      <c r="AB355" s="563">
        <v>-6.8493080419468839</v>
      </c>
      <c r="AC355" s="564">
        <v>-9.5938839736114403</v>
      </c>
      <c r="AD355" s="564">
        <v>-2.2896320534728574</v>
      </c>
    </row>
    <row r="356" spans="1:30" x14ac:dyDescent="0.3">
      <c r="A356" s="461"/>
      <c r="Y356" s="462"/>
      <c r="Z356" s="563">
        <v>-4.0496414575382405</v>
      </c>
      <c r="AA356" s="563">
        <v>-5.7356219268974575</v>
      </c>
      <c r="AB356" s="563">
        <v>-6.8493080419468839</v>
      </c>
      <c r="AC356" s="564">
        <v>-1.5487986855418967</v>
      </c>
      <c r="AD356" s="564">
        <v>-3.636122538209047</v>
      </c>
    </row>
    <row r="357" spans="1:30" x14ac:dyDescent="0.3">
      <c r="A357" s="461"/>
      <c r="Y357" s="462"/>
      <c r="Z357" s="563">
        <v>-3.2508193006103694</v>
      </c>
      <c r="AA357" s="563">
        <v>-5.1942753980746961</v>
      </c>
      <c r="AB357" s="563">
        <v>-6.8493080419468839</v>
      </c>
      <c r="AC357" s="564">
        <v>-2.3986373625571389</v>
      </c>
      <c r="AD357" s="564">
        <v>-4.2299032107380707</v>
      </c>
    </row>
    <row r="358" spans="1:30" x14ac:dyDescent="0.3">
      <c r="A358" s="461"/>
      <c r="Y358" s="462"/>
      <c r="Z358" s="563">
        <v>-4.8592015752994522</v>
      </c>
      <c r="AA358" s="563">
        <v>-4.2106535954668391</v>
      </c>
      <c r="AB358" s="563">
        <v>-6.8493080419468839</v>
      </c>
      <c r="AC358" s="564">
        <v>-0.43088066436752115</v>
      </c>
      <c r="AD358" s="564">
        <v>-4.2799910372291077</v>
      </c>
    </row>
    <row r="359" spans="1:30" x14ac:dyDescent="0.3">
      <c r="A359" s="461"/>
      <c r="Y359" s="462"/>
      <c r="Z359" s="563">
        <v>-2.6668307989438276</v>
      </c>
      <c r="AA359" s="563">
        <v>-3.6660666043510912</v>
      </c>
      <c r="AB359" s="563">
        <v>-6.8493080419468839</v>
      </c>
      <c r="AC359" s="564">
        <v>-5.5256884676252582</v>
      </c>
      <c r="AD359" s="564">
        <v>-4.2552346365642046</v>
      </c>
    </row>
    <row r="360" spans="1:30" x14ac:dyDescent="0.3">
      <c r="A360" s="461"/>
      <c r="Y360" s="462"/>
      <c r="Z360" s="563">
        <v>-1.1929728845189964</v>
      </c>
      <c r="AA360" s="563">
        <v>-3.0032842968853353</v>
      </c>
      <c r="AB360" s="563">
        <v>-6.8493080419468839</v>
      </c>
      <c r="AC360" s="564">
        <v>-3.5089020098535144</v>
      </c>
      <c r="AD360" s="564">
        <v>-4.5551735993374427</v>
      </c>
    </row>
    <row r="361" spans="1:30" x14ac:dyDescent="0.3">
      <c r="A361" s="461"/>
      <c r="Y361" s="462"/>
      <c r="Z361" s="563">
        <v>-3.660272696225233</v>
      </c>
      <c r="AA361" s="563">
        <v>-2.5058349259538928</v>
      </c>
      <c r="AB361" s="563">
        <v>-6.8493080419468839</v>
      </c>
      <c r="AC361" s="564">
        <v>-6.9531460970469823</v>
      </c>
      <c r="AD361" s="564">
        <v>-4.1379523795959399</v>
      </c>
    </row>
    <row r="362" spans="1:30" x14ac:dyDescent="0.3">
      <c r="A362" s="461"/>
      <c r="Y362" s="462"/>
      <c r="Z362" s="563">
        <v>-5.9827275173215231</v>
      </c>
      <c r="AA362" s="563">
        <v>-1.5803397045677328</v>
      </c>
      <c r="AB362" s="563">
        <v>-6.8493080419468839</v>
      </c>
      <c r="AC362" s="564">
        <v>-9.4205891689571217</v>
      </c>
      <c r="AD362" s="564">
        <v>-4.2870999500066729</v>
      </c>
    </row>
    <row r="363" spans="1:30" x14ac:dyDescent="0.3">
      <c r="A363" s="461"/>
      <c r="Y363" s="462"/>
      <c r="Z363" s="563">
        <v>0.58983469472205907</v>
      </c>
      <c r="AA363" s="563">
        <v>-1.3162898332635566</v>
      </c>
      <c r="AB363" s="563">
        <v>-6.8493080419468839</v>
      </c>
      <c r="AC363" s="564">
        <v>-3.6483714249545613</v>
      </c>
      <c r="AD363" s="564">
        <v>-5.2059168936022422</v>
      </c>
    </row>
    <row r="364" spans="1:30" x14ac:dyDescent="0.3">
      <c r="A364" s="461"/>
      <c r="Y364" s="462"/>
      <c r="Z364" s="563">
        <v>0.23132629590972364</v>
      </c>
      <c r="AA364" s="563">
        <v>-2.3497144024859073</v>
      </c>
      <c r="AB364" s="563">
        <v>-6.8493080419468839</v>
      </c>
      <c r="AC364" s="564">
        <v>0.52191117563337741</v>
      </c>
      <c r="AD364" s="564">
        <v>-5.4663382572257451</v>
      </c>
    </row>
    <row r="365" spans="1:30" x14ac:dyDescent="0.3">
      <c r="A365" s="461"/>
      <c r="Y365" s="462"/>
      <c r="Z365" s="563">
        <v>1.6192649744036669</v>
      </c>
      <c r="AA365" s="563">
        <v>-1.7551749648458805</v>
      </c>
      <c r="AB365" s="563">
        <v>-6.8493080419468839</v>
      </c>
      <c r="AC365" s="564">
        <v>-1.4749136572426522</v>
      </c>
      <c r="AD365" s="564">
        <v>-4.5607697630166957</v>
      </c>
    </row>
    <row r="366" spans="1:30" x14ac:dyDescent="0.3">
      <c r="A366" s="461"/>
      <c r="Y366" s="462"/>
      <c r="Z366" s="563">
        <v>-0.81848169981459418</v>
      </c>
      <c r="AA366" s="563">
        <v>-0.15265857428727209</v>
      </c>
      <c r="AB366" s="563">
        <v>-6.8493080419468839</v>
      </c>
      <c r="AC366" s="564">
        <v>-11.95740707279424</v>
      </c>
      <c r="AD366" s="564">
        <v>-2.5778918639451001</v>
      </c>
    </row>
    <row r="367" spans="1:30" x14ac:dyDescent="0.3">
      <c r="A367" s="461"/>
      <c r="Y367" s="462"/>
      <c r="Z367" s="563">
        <v>-8.4269448690754523</v>
      </c>
      <c r="AA367" s="563">
        <v>-0.5833228331926178</v>
      </c>
      <c r="AB367" s="563">
        <v>-6.8493080419468839</v>
      </c>
      <c r="AC367" s="564">
        <v>-5.3318515552180372</v>
      </c>
      <c r="AD367" s="564">
        <v>-2.1020401419792103</v>
      </c>
    </row>
    <row r="368" spans="1:30" x14ac:dyDescent="0.3">
      <c r="A368" s="461"/>
      <c r="Y368" s="462"/>
      <c r="Z368" s="563">
        <v>0.50150336725495548</v>
      </c>
      <c r="AA368" s="563">
        <v>-0.25942294779856728</v>
      </c>
      <c r="AB368" s="563">
        <v>-6.8493080419468839</v>
      </c>
      <c r="AC368" s="564">
        <v>-0.61416663758363654</v>
      </c>
      <c r="AD368" s="564">
        <v>-1.0296758769791066</v>
      </c>
    </row>
    <row r="369" spans="1:30" x14ac:dyDescent="0.3">
      <c r="A369" s="461"/>
      <c r="Y369" s="462"/>
      <c r="Z369" s="563">
        <v>5.2348872165887359</v>
      </c>
      <c r="AA369" s="563">
        <v>-0.28755731732855727</v>
      </c>
      <c r="AB369" s="563">
        <v>-6.8493080419468839</v>
      </c>
      <c r="AC369" s="564">
        <v>4.4595561245440507</v>
      </c>
      <c r="AD369" s="564">
        <v>-0.40791708972087043</v>
      </c>
    </row>
    <row r="370" spans="1:30" x14ac:dyDescent="0.3">
      <c r="A370" s="461"/>
      <c r="Y370" s="462"/>
      <c r="Z370" s="563">
        <v>-2.4248151176153607</v>
      </c>
      <c r="AA370" s="563">
        <v>-0.36028142469099256</v>
      </c>
      <c r="AB370" s="563">
        <v>-6.8493080419468839</v>
      </c>
      <c r="AC370" s="564">
        <v>-0.31740937119333523</v>
      </c>
      <c r="AD370" s="564">
        <v>0.87080122408521887</v>
      </c>
    </row>
    <row r="371" spans="1:30" x14ac:dyDescent="0.3">
      <c r="A371" s="461"/>
      <c r="Y371" s="462"/>
      <c r="Z371" s="563">
        <v>2.4986254936680781</v>
      </c>
      <c r="AA371" s="563">
        <v>-1.703047372015424</v>
      </c>
      <c r="AB371" s="563">
        <v>-6.8493080419468839</v>
      </c>
      <c r="AC371" s="564">
        <v>8.0284610306341051</v>
      </c>
      <c r="AD371" s="564">
        <v>-2.9937978987742246E-2</v>
      </c>
    </row>
    <row r="372" spans="1:30" x14ac:dyDescent="0.3">
      <c r="A372" s="461"/>
      <c r="Y372" s="462"/>
      <c r="Z372" s="563">
        <v>1.4223243876937373</v>
      </c>
      <c r="AA372" s="563">
        <v>-3.7472538374900966</v>
      </c>
      <c r="AB372" s="563">
        <v>-6.8493080419468839</v>
      </c>
      <c r="AC372" s="564">
        <v>2.8773978535650002</v>
      </c>
      <c r="AD372" s="564">
        <v>-1.2352799917045181</v>
      </c>
    </row>
    <row r="373" spans="1:30" x14ac:dyDescent="0.3">
      <c r="A373" s="461"/>
      <c r="Y373" s="462"/>
      <c r="Z373" s="563">
        <v>-1.3275504513516418</v>
      </c>
      <c r="AA373" s="563">
        <v>-6.0371295786106174</v>
      </c>
      <c r="AB373" s="563">
        <v>-6.8493080419468839</v>
      </c>
      <c r="AC373" s="564">
        <v>-3.006378876151615</v>
      </c>
      <c r="AD373" s="564">
        <v>-2.9962326408448257</v>
      </c>
    </row>
    <row r="374" spans="1:30" x14ac:dyDescent="0.3">
      <c r="A374" s="461"/>
      <c r="Y374" s="462">
        <v>44197</v>
      </c>
      <c r="Z374" s="563">
        <v>-17.826306500346472</v>
      </c>
      <c r="AA374" s="563">
        <v>-5.9941643352580884</v>
      </c>
      <c r="AB374" s="563">
        <v>-5.398189447493877</v>
      </c>
      <c r="AC374" s="564">
        <v>-11.637025976728765</v>
      </c>
      <c r="AD374" s="564">
        <v>-2.62794471920808</v>
      </c>
    </row>
    <row r="375" spans="1:30" x14ac:dyDescent="0.3">
      <c r="A375" s="461"/>
      <c r="Y375" s="462"/>
      <c r="Z375" s="563">
        <v>-13.807941891067752</v>
      </c>
      <c r="AA375" s="563">
        <v>-6.9824225722265636</v>
      </c>
      <c r="AB375" s="563">
        <v>-5.398189447493877</v>
      </c>
      <c r="AC375" s="564">
        <v>-9.0515607266010676</v>
      </c>
      <c r="AD375" s="564">
        <v>-3.3268164389857833</v>
      </c>
    </row>
    <row r="376" spans="1:30" x14ac:dyDescent="0.3">
      <c r="A376" s="461"/>
      <c r="Y376" s="462"/>
      <c r="Z376" s="563">
        <v>-10.794242971254906</v>
      </c>
      <c r="AA376" s="563">
        <v>-7.8469747338181106</v>
      </c>
      <c r="AB376" s="563">
        <v>-5.398189447493877</v>
      </c>
      <c r="AC376" s="564">
        <v>-7.8671124194381008</v>
      </c>
      <c r="AD376" s="564">
        <v>-3.6357955374142841</v>
      </c>
    </row>
    <row r="377" spans="1:30" x14ac:dyDescent="0.3">
      <c r="A377" s="461"/>
      <c r="Y377" s="462"/>
      <c r="Z377" s="563">
        <v>-2.1240584141476635</v>
      </c>
      <c r="AA377" s="563">
        <v>-8.5739538405904181</v>
      </c>
      <c r="AB377" s="563">
        <v>-5.398189447493877</v>
      </c>
      <c r="AC377" s="564">
        <v>2.2606060802638837</v>
      </c>
      <c r="AD377" s="564">
        <v>-3.2806962814739444</v>
      </c>
    </row>
    <row r="378" spans="1:30" x14ac:dyDescent="0.3">
      <c r="A378" s="461"/>
      <c r="Y378" s="462"/>
      <c r="Z378" s="563">
        <v>-4.4191821651112546</v>
      </c>
      <c r="AA378" s="563">
        <v>-6.2932671849871511</v>
      </c>
      <c r="AB378" s="563">
        <v>-5.398189447493877</v>
      </c>
      <c r="AC378" s="564">
        <v>3.136358992190182</v>
      </c>
      <c r="AD378" s="564">
        <v>-1.1374845207411621</v>
      </c>
    </row>
    <row r="379" spans="1:30" x14ac:dyDescent="0.3">
      <c r="A379" s="461"/>
      <c r="Y379" s="462"/>
      <c r="Z379" s="563">
        <v>-4.6295407434470857</v>
      </c>
      <c r="AA379" s="563">
        <v>-5.7072492273116966</v>
      </c>
      <c r="AB379" s="563">
        <v>-5.398189447493877</v>
      </c>
      <c r="AC379" s="564">
        <v>0.71454416456549552</v>
      </c>
      <c r="AD379" s="564">
        <v>-9.7925303897270055E-2</v>
      </c>
    </row>
    <row r="380" spans="1:30" x14ac:dyDescent="0.3">
      <c r="A380" s="461"/>
      <c r="Y380" s="462"/>
      <c r="Z380" s="563">
        <v>-6.4164041987577916</v>
      </c>
      <c r="AA380" s="563">
        <v>-5.8970460891801952</v>
      </c>
      <c r="AB380" s="563">
        <v>-5.398189447493877</v>
      </c>
      <c r="AC380" s="564">
        <v>-0.52068408456923976</v>
      </c>
      <c r="AD380" s="564">
        <v>2.1464871233904757E-2</v>
      </c>
    </row>
    <row r="381" spans="1:30" x14ac:dyDescent="0.3">
      <c r="A381" s="461"/>
      <c r="Y381" s="462"/>
      <c r="Z381" s="563">
        <v>-1.8614999111236084</v>
      </c>
      <c r="AA381" s="563">
        <v>-5.9146173565871143</v>
      </c>
      <c r="AB381" s="563">
        <v>-5.398189447493877</v>
      </c>
      <c r="AC381" s="564">
        <v>3.3654563484007127</v>
      </c>
      <c r="AD381" s="564">
        <v>0.44963697899378224</v>
      </c>
    </row>
    <row r="382" spans="1:30" x14ac:dyDescent="0.3">
      <c r="A382" s="461"/>
      <c r="Y382" s="462"/>
      <c r="Z382" s="563">
        <v>-9.7058161873395576</v>
      </c>
      <c r="AA382" s="563">
        <v>-5.6437015251729559</v>
      </c>
      <c r="AB382" s="563">
        <v>-5.398189447493877</v>
      </c>
      <c r="AC382" s="564">
        <v>-1.7746462086938237</v>
      </c>
      <c r="AD382" s="564">
        <v>0.86582612595851827</v>
      </c>
    </row>
    <row r="383" spans="1:30" x14ac:dyDescent="0.3">
      <c r="A383" s="461"/>
      <c r="Y383" s="462"/>
      <c r="Z383" s="563">
        <v>-12.122821004334408</v>
      </c>
      <c r="AA383" s="563">
        <v>-5.111905582436898</v>
      </c>
      <c r="AB383" s="563">
        <v>-5.398189447493877</v>
      </c>
      <c r="AC383" s="564">
        <v>-7.0313811935198771</v>
      </c>
      <c r="AD383" s="564">
        <v>1.8216928587283974</v>
      </c>
    </row>
    <row r="384" spans="1:30" x14ac:dyDescent="0.3">
      <c r="A384" s="461"/>
      <c r="Y384" s="462"/>
      <c r="Z384" s="563">
        <v>-2.2470572859960898</v>
      </c>
      <c r="AA384" s="563">
        <v>-4.1865897746723144</v>
      </c>
      <c r="AB384" s="563">
        <v>-5.398189447493877</v>
      </c>
      <c r="AC384" s="564">
        <v>5.2578108345830259</v>
      </c>
      <c r="AD384" s="564">
        <v>2.9746935958385206</v>
      </c>
    </row>
    <row r="385" spans="1:30" x14ac:dyDescent="0.3">
      <c r="A385" s="461"/>
      <c r="Y385" s="462"/>
      <c r="Z385" s="563">
        <v>-2.5227713452121505</v>
      </c>
      <c r="AA385" s="563">
        <v>-5.2040660316142162</v>
      </c>
      <c r="AB385" s="563">
        <v>-5.398189447493877</v>
      </c>
      <c r="AC385" s="564">
        <v>6.0496830209433341</v>
      </c>
      <c r="AD385" s="564">
        <v>1.7671924401388606</v>
      </c>
    </row>
    <row r="386" spans="1:30" x14ac:dyDescent="0.3">
      <c r="A386" s="461"/>
      <c r="Y386" s="462"/>
      <c r="Z386" s="563">
        <v>-0.90696914429468378</v>
      </c>
      <c r="AA386" s="563">
        <v>-5.7103034571342182</v>
      </c>
      <c r="AB386" s="563">
        <v>-5.398189447493877</v>
      </c>
      <c r="AC386" s="564">
        <v>7.4056112939546495</v>
      </c>
      <c r="AD386" s="564">
        <v>1.0787188659539046</v>
      </c>
    </row>
    <row r="387" spans="1:30" x14ac:dyDescent="0.3">
      <c r="A387" s="461"/>
      <c r="Y387" s="462"/>
      <c r="Z387" s="563">
        <v>6.0806455594298314E-2</v>
      </c>
      <c r="AA387" s="563">
        <v>-5.828911778906515</v>
      </c>
      <c r="AB387" s="563">
        <v>-5.398189447493877</v>
      </c>
      <c r="AC387" s="564">
        <v>7.550321075201623</v>
      </c>
      <c r="AD387" s="564">
        <v>0.96346700164950916</v>
      </c>
    </row>
    <row r="388" spans="1:30" x14ac:dyDescent="0.3">
      <c r="A388" s="461"/>
      <c r="Y388" s="462"/>
      <c r="Z388" s="563">
        <v>-8.9838337097169187</v>
      </c>
      <c r="AA388" s="563">
        <v>-6.6640529845353935</v>
      </c>
      <c r="AB388" s="563">
        <v>-5.398189447493877</v>
      </c>
      <c r="AC388" s="564">
        <v>-5.0870517414969072</v>
      </c>
      <c r="AD388" s="564">
        <v>-5.1112133962344534E-2</v>
      </c>
    </row>
    <row r="389" spans="1:30" x14ac:dyDescent="0.3">
      <c r="A389" s="461"/>
      <c r="Y389" s="462"/>
      <c r="Z389" s="563">
        <v>-13.249478165979577</v>
      </c>
      <c r="AA389" s="563">
        <v>-8.1557727210554738</v>
      </c>
      <c r="AB389" s="563">
        <v>-5.398189447493877</v>
      </c>
      <c r="AC389" s="564">
        <v>-6.5939612279885154</v>
      </c>
      <c r="AD389" s="564">
        <v>-1.616416916935695</v>
      </c>
    </row>
    <row r="390" spans="1:30" x14ac:dyDescent="0.3">
      <c r="A390" s="461"/>
      <c r="Y390" s="462"/>
      <c r="Z390" s="563">
        <v>-12.953079256740482</v>
      </c>
      <c r="AA390" s="563">
        <v>-9.7907672662734448</v>
      </c>
      <c r="AB390" s="563">
        <v>-5.398189447493877</v>
      </c>
      <c r="AC390" s="564">
        <v>-7.8381442436506461</v>
      </c>
      <c r="AD390" s="564">
        <v>-3.4145238629501904</v>
      </c>
    </row>
    <row r="391" spans="1:30" x14ac:dyDescent="0.3">
      <c r="A391" s="461"/>
      <c r="Y391" s="462"/>
      <c r="Z391" s="563">
        <v>-8.0930457253982393</v>
      </c>
      <c r="AA391" s="563">
        <v>-11.627156558161033</v>
      </c>
      <c r="AB391" s="563">
        <v>-5.398189447493877</v>
      </c>
      <c r="AC391" s="564">
        <v>-1.8442431146999496</v>
      </c>
      <c r="AD391" s="564">
        <v>-5.1861710918390669</v>
      </c>
    </row>
    <row r="392" spans="1:30" x14ac:dyDescent="0.3">
      <c r="A392" s="461"/>
      <c r="Y392" s="462"/>
      <c r="Z392" s="563">
        <v>-12.964809500852713</v>
      </c>
      <c r="AA392" s="563">
        <v>-11.920365127440123</v>
      </c>
      <c r="AB392" s="563">
        <v>-5.398189447493877</v>
      </c>
      <c r="AC392" s="564">
        <v>-4.9074504598701196</v>
      </c>
      <c r="AD392" s="564">
        <v>-4.984914199528526</v>
      </c>
    </row>
    <row r="393" spans="1:30" x14ac:dyDescent="0.3">
      <c r="A393" s="461"/>
      <c r="Y393" s="462"/>
      <c r="Z393" s="563">
        <v>-12.351930960820486</v>
      </c>
      <c r="AA393" s="563">
        <v>-12.246391895889783</v>
      </c>
      <c r="AB393" s="563">
        <v>-5.398189447493877</v>
      </c>
      <c r="AC393" s="564">
        <v>-5.1811373281468178</v>
      </c>
      <c r="AD393" s="564">
        <v>-5.1061055280853713</v>
      </c>
    </row>
    <row r="394" spans="1:30" x14ac:dyDescent="0.3">
      <c r="A394" s="461"/>
      <c r="Y394" s="462"/>
      <c r="Z394" s="563">
        <v>-12.793918587618819</v>
      </c>
      <c r="AA394" s="563">
        <v>-12.715414853639524</v>
      </c>
      <c r="AB394" s="563">
        <v>-5.398189447493877</v>
      </c>
      <c r="AC394" s="564">
        <v>-4.8512095270205151</v>
      </c>
      <c r="AD394" s="564">
        <v>-5.429052743686567</v>
      </c>
    </row>
    <row r="395" spans="1:30" x14ac:dyDescent="0.3">
      <c r="A395" s="461"/>
      <c r="Y395" s="462"/>
      <c r="Z395" s="563">
        <v>-11.036293694670551</v>
      </c>
      <c r="AA395" s="563">
        <v>-12.595652462935252</v>
      </c>
      <c r="AB395" s="563">
        <v>-5.398189447493877</v>
      </c>
      <c r="AC395" s="564">
        <v>-3.6782534953231192</v>
      </c>
      <c r="AD395" s="564">
        <v>-5.2730658821730367</v>
      </c>
    </row>
    <row r="396" spans="1:30" x14ac:dyDescent="0.3">
      <c r="A396" s="461"/>
      <c r="Y396" s="462"/>
      <c r="Z396" s="563">
        <v>-15.531665545127197</v>
      </c>
      <c r="AA396" s="563">
        <v>-12.711239277278588</v>
      </c>
      <c r="AB396" s="563">
        <v>-5.398189447493877</v>
      </c>
      <c r="AC396" s="564">
        <v>-7.4423005278864309</v>
      </c>
      <c r="AD396" s="564">
        <v>-5.7287075611111788</v>
      </c>
    </row>
    <row r="397" spans="1:30" x14ac:dyDescent="0.3">
      <c r="A397" s="461"/>
      <c r="Y397" s="462"/>
      <c r="Z397" s="563">
        <v>-16.236239960988673</v>
      </c>
      <c r="AA397" s="563">
        <v>-12.233092875780184</v>
      </c>
      <c r="AB397" s="563">
        <v>-5.398189447493877</v>
      </c>
      <c r="AC397" s="564">
        <v>-10.098774752859015</v>
      </c>
      <c r="AD397" s="564">
        <v>-5.7546378334665764</v>
      </c>
    </row>
    <row r="398" spans="1:30" x14ac:dyDescent="0.3">
      <c r="A398" s="461"/>
      <c r="Y398" s="462"/>
      <c r="Z398" s="563">
        <v>-7.254708990468334</v>
      </c>
      <c r="AA398" s="563">
        <v>-11.527524251256825</v>
      </c>
      <c r="AB398" s="563">
        <v>-5.398189447493877</v>
      </c>
      <c r="AC398" s="564">
        <v>-0.75233508410524053</v>
      </c>
      <c r="AD398" s="564">
        <v>-5.2971247128845311</v>
      </c>
    </row>
    <row r="399" spans="1:30" x14ac:dyDescent="0.3">
      <c r="A399" s="461"/>
      <c r="Y399" s="462"/>
      <c r="Z399" s="563">
        <v>-13.773917201256056</v>
      </c>
      <c r="AA399" s="563">
        <v>-11.39086265071772</v>
      </c>
      <c r="AB399" s="563">
        <v>-5.398189447493877</v>
      </c>
      <c r="AC399" s="564">
        <v>-8.0969422124371135</v>
      </c>
      <c r="AD399" s="564">
        <v>-5.3235811066789074</v>
      </c>
    </row>
    <row r="400" spans="1:30" x14ac:dyDescent="0.3">
      <c r="A400" s="461"/>
      <c r="Y400" s="462"/>
      <c r="Z400" s="563">
        <v>-9.0049061503316672</v>
      </c>
      <c r="AA400" s="563">
        <v>-11.278625152267088</v>
      </c>
      <c r="AB400" s="563">
        <v>-5.398189447493877</v>
      </c>
      <c r="AC400" s="564">
        <v>-5.3626492346346026</v>
      </c>
      <c r="AD400" s="564">
        <v>-5.3506218442914104</v>
      </c>
    </row>
    <row r="401" spans="1:30" x14ac:dyDescent="0.3">
      <c r="A401" s="461"/>
      <c r="Y401" s="462"/>
      <c r="Z401" s="563">
        <v>-7.8549382159552978</v>
      </c>
      <c r="AA401" s="563">
        <v>-11.757448554849985</v>
      </c>
      <c r="AB401" s="563">
        <v>-5.398189447493877</v>
      </c>
      <c r="AC401" s="564">
        <v>-1.6486176829461954</v>
      </c>
      <c r="AD401" s="564">
        <v>-6.1951642109706802</v>
      </c>
    </row>
    <row r="402" spans="1:30" x14ac:dyDescent="0.3">
      <c r="A402" s="461"/>
      <c r="Y402" s="462"/>
      <c r="Z402" s="563">
        <v>-10.079662490896812</v>
      </c>
      <c r="AA402" s="563">
        <v>-11.754637422083794</v>
      </c>
      <c r="AB402" s="563">
        <v>-5.398189447493877</v>
      </c>
      <c r="AC402" s="564">
        <v>-3.863448251883753</v>
      </c>
      <c r="AD402" s="564">
        <v>-6.5799661325761702</v>
      </c>
    </row>
    <row r="403" spans="1:30" x14ac:dyDescent="0.3">
      <c r="A403" s="461"/>
      <c r="Y403" s="462"/>
      <c r="Z403" s="563">
        <v>-14.746003055972778</v>
      </c>
      <c r="AA403" s="563">
        <v>-11.15511870276187</v>
      </c>
      <c r="AB403" s="563">
        <v>-5.398189447493877</v>
      </c>
      <c r="AC403" s="564">
        <v>-7.631585691173953</v>
      </c>
      <c r="AD403" s="564">
        <v>-6.5782062135606258</v>
      </c>
    </row>
    <row r="404" spans="1:30" x14ac:dyDescent="0.3">
      <c r="A404" s="461"/>
      <c r="Y404" s="462"/>
      <c r="Z404" s="563">
        <v>-19.588003779068941</v>
      </c>
      <c r="AA404" s="563">
        <v>-11.524340454550208</v>
      </c>
      <c r="AB404" s="563">
        <v>-5.398189447493877</v>
      </c>
      <c r="AC404" s="564">
        <v>-16.010571319613902</v>
      </c>
      <c r="AD404" s="564">
        <v>-7.241165323739537</v>
      </c>
    </row>
    <row r="405" spans="1:30" x14ac:dyDescent="0.3">
      <c r="A405" s="461"/>
      <c r="Y405" s="462">
        <v>44228</v>
      </c>
      <c r="Z405" s="563">
        <v>-7.2350310611050057</v>
      </c>
      <c r="AA405" s="563">
        <v>-11.832460655283144</v>
      </c>
      <c r="AB405" s="563">
        <v>-5.398189447493877</v>
      </c>
      <c r="AC405" s="564">
        <v>-3.4459485353436747</v>
      </c>
      <c r="AD405" s="564">
        <v>-8.4991521350768391</v>
      </c>
    </row>
    <row r="406" spans="1:30" x14ac:dyDescent="0.3">
      <c r="A406" s="461"/>
      <c r="Y406" s="462"/>
      <c r="Z406" s="563">
        <v>-9.5772861660025903</v>
      </c>
      <c r="AA406" s="563">
        <v>-11.479380310287926</v>
      </c>
      <c r="AB406" s="563">
        <v>-5.398189447493877</v>
      </c>
      <c r="AC406" s="564">
        <v>-8.0846227793282992</v>
      </c>
      <c r="AD406" s="564">
        <v>-9.2176456117463523</v>
      </c>
    </row>
    <row r="407" spans="1:30" x14ac:dyDescent="0.3">
      <c r="A407" s="461"/>
      <c r="Y407" s="462"/>
      <c r="Z407" s="563">
        <v>-11.589458412850025</v>
      </c>
      <c r="AA407" s="563">
        <v>-11.267160250529004</v>
      </c>
      <c r="AB407" s="563">
        <v>-5.398189447493877</v>
      </c>
      <c r="AC407" s="564">
        <v>-10.003363005886982</v>
      </c>
      <c r="AD407" s="564">
        <v>-10.037555924509011</v>
      </c>
    </row>
    <row r="408" spans="1:30" x14ac:dyDescent="0.3">
      <c r="A408" s="461"/>
      <c r="Y408" s="462"/>
      <c r="Z408" s="563">
        <v>-10.011779621085866</v>
      </c>
      <c r="AA408" s="563">
        <v>-9.8575588953958562</v>
      </c>
      <c r="AB408" s="563">
        <v>-5.398189447493877</v>
      </c>
      <c r="AC408" s="564">
        <v>-10.454525362307308</v>
      </c>
      <c r="AD408" s="564">
        <v>-9.3117062985006651</v>
      </c>
    </row>
    <row r="409" spans="1:30" x14ac:dyDescent="0.3">
      <c r="A409" s="461"/>
      <c r="Y409" s="462"/>
      <c r="Z409" s="563">
        <v>-7.6081000759302757</v>
      </c>
      <c r="AA409" s="563">
        <v>-9.9131703406130445</v>
      </c>
      <c r="AB409" s="563">
        <v>-5.398189447493877</v>
      </c>
      <c r="AC409" s="564">
        <v>-8.892902588570351</v>
      </c>
      <c r="AD409" s="564">
        <v>-10.335367858599581</v>
      </c>
    </row>
    <row r="410" spans="1:30" x14ac:dyDescent="0.3">
      <c r="A410" s="461"/>
      <c r="Y410" s="462"/>
      <c r="Z410" s="563">
        <v>-13.260462637660329</v>
      </c>
      <c r="AA410" s="563">
        <v>-9.8480325496621841</v>
      </c>
      <c r="AB410" s="563">
        <v>-5.398189447493877</v>
      </c>
      <c r="AC410" s="564">
        <v>-13.370957880512563</v>
      </c>
      <c r="AD410" s="564">
        <v>-10.688554441866179</v>
      </c>
    </row>
    <row r="411" spans="1:30" x14ac:dyDescent="0.3">
      <c r="A411" s="461"/>
      <c r="Y411" s="462"/>
      <c r="Z411" s="563">
        <v>-9.7207942931368976</v>
      </c>
      <c r="AA411" s="563">
        <v>-9.5261628958368192</v>
      </c>
      <c r="AB411" s="563">
        <v>-5.398189447493877</v>
      </c>
      <c r="AC411" s="564">
        <v>-10.929623937555476</v>
      </c>
      <c r="AD411" s="564">
        <v>-10.110915686524121</v>
      </c>
    </row>
    <row r="412" spans="1:30" x14ac:dyDescent="0.3">
      <c r="A412" s="461"/>
      <c r="Y412" s="462"/>
      <c r="Z412" s="563">
        <v>-7.6243111776253292</v>
      </c>
      <c r="AA412" s="563">
        <v>-9.4339783757285716</v>
      </c>
      <c r="AB412" s="563">
        <v>-5.398189447493877</v>
      </c>
      <c r="AC412" s="564">
        <v>-10.611579456036083</v>
      </c>
      <c r="AD412" s="564">
        <v>-9.7713552056787183</v>
      </c>
    </row>
    <row r="413" spans="1:30" x14ac:dyDescent="0.3">
      <c r="A413" s="461"/>
      <c r="Y413" s="462"/>
      <c r="Z413" s="563">
        <v>-9.1213216293465766</v>
      </c>
      <c r="AA413" s="563">
        <v>-9.4916740713512286</v>
      </c>
      <c r="AB413" s="563">
        <v>-5.398189447493877</v>
      </c>
      <c r="AC413" s="564">
        <v>-10.556928862194496</v>
      </c>
      <c r="AD413" s="564">
        <v>-9.3665186949776267</v>
      </c>
    </row>
    <row r="414" spans="1:30" x14ac:dyDescent="0.3">
      <c r="A414" s="461"/>
      <c r="Y414" s="462"/>
      <c r="Z414" s="563">
        <v>-9.3363708360724686</v>
      </c>
      <c r="AA414" s="563">
        <v>-9.793422414071566</v>
      </c>
      <c r="AB414" s="563">
        <v>-5.398189447493877</v>
      </c>
      <c r="AC414" s="564">
        <v>-5.959891718492571</v>
      </c>
      <c r="AD414" s="564">
        <v>-9.5675037071262405</v>
      </c>
    </row>
    <row r="415" spans="1:30" x14ac:dyDescent="0.3">
      <c r="A415" s="461"/>
      <c r="Y415" s="462"/>
      <c r="Z415" s="563">
        <v>-9.3664879803281256</v>
      </c>
      <c r="AA415" s="563">
        <v>-11.146640782511716</v>
      </c>
      <c r="AB415" s="563">
        <v>-5.398189447493877</v>
      </c>
      <c r="AC415" s="564">
        <v>-8.0776019963894896</v>
      </c>
      <c r="AD415" s="564">
        <v>-11.292772648475077</v>
      </c>
    </row>
    <row r="416" spans="1:30" x14ac:dyDescent="0.3">
      <c r="A416" s="461"/>
      <c r="Y416" s="462"/>
      <c r="Z416" s="563">
        <v>-8.0119699452888771</v>
      </c>
      <c r="AA416" s="563">
        <v>-11.056265935981003</v>
      </c>
      <c r="AB416" s="563">
        <v>-5.398189447493877</v>
      </c>
      <c r="AC416" s="564">
        <v>-6.0590470136627061</v>
      </c>
      <c r="AD416" s="564">
        <v>-11.015601373255864</v>
      </c>
    </row>
    <row r="417" spans="1:30" x14ac:dyDescent="0.3">
      <c r="A417" s="461"/>
      <c r="Y417" s="462"/>
      <c r="Z417" s="563">
        <v>-15.372701036702679</v>
      </c>
      <c r="AA417" s="563">
        <v>-9.335473723472548</v>
      </c>
      <c r="AB417" s="563">
        <v>-5.398189447493877</v>
      </c>
      <c r="AC417" s="564">
        <v>-14.777852965552867</v>
      </c>
      <c r="AD417" s="564">
        <v>-8.8669775285818453</v>
      </c>
    </row>
    <row r="418" spans="1:30" x14ac:dyDescent="0.3">
      <c r="A418" s="461"/>
      <c r="Y418" s="462"/>
      <c r="Z418" s="563">
        <v>-19.193322872217959</v>
      </c>
      <c r="AA418" s="563">
        <v>-9.1455247843798713</v>
      </c>
      <c r="AB418" s="563">
        <v>-5.398189447493877</v>
      </c>
      <c r="AC418" s="564">
        <v>-23.006506526997327</v>
      </c>
      <c r="AD418" s="564">
        <v>-8.1886168017146979</v>
      </c>
    </row>
    <row r="419" spans="1:30" x14ac:dyDescent="0.3">
      <c r="A419" s="461"/>
      <c r="Y419" s="462"/>
      <c r="Z419" s="563">
        <v>-6.9916872519103412</v>
      </c>
      <c r="AA419" s="563">
        <v>-9.0943252618261976</v>
      </c>
      <c r="AB419" s="563">
        <v>-5.398189447493877</v>
      </c>
      <c r="AC419" s="564">
        <v>-8.6713805295015902</v>
      </c>
      <c r="AD419" s="564">
        <v>-7.8818917541797635</v>
      </c>
    </row>
    <row r="420" spans="1:30" x14ac:dyDescent="0.3">
      <c r="A420" s="461"/>
      <c r="Y420" s="462"/>
      <c r="Z420" s="563">
        <v>2.9242238582125957</v>
      </c>
      <c r="AA420" s="563">
        <v>-8.9345158329600913</v>
      </c>
      <c r="AB420" s="563">
        <v>-5.398189447493877</v>
      </c>
      <c r="AC420" s="564">
        <v>4.4834380505236311</v>
      </c>
      <c r="AD420" s="564">
        <v>-7.8065284939399833</v>
      </c>
    </row>
    <row r="421" spans="1:30" x14ac:dyDescent="0.3">
      <c r="A421" s="461"/>
      <c r="Y421" s="462"/>
      <c r="Z421" s="563">
        <v>-8.0067282624237119</v>
      </c>
      <c r="AA421" s="563">
        <v>-7.9617508171374913</v>
      </c>
      <c r="AB421" s="563">
        <v>-5.398189447493877</v>
      </c>
      <c r="AC421" s="564">
        <v>-1.2113666304225319</v>
      </c>
      <c r="AD421" s="564">
        <v>-6.3815419053342124</v>
      </c>
    </row>
    <row r="422" spans="1:30" x14ac:dyDescent="0.3">
      <c r="A422" s="461"/>
      <c r="Y422" s="462"/>
      <c r="Z422" s="563">
        <v>-9.0080913224524135</v>
      </c>
      <c r="AA422" s="563">
        <v>-7.2785533790572998</v>
      </c>
      <c r="AB422" s="563">
        <v>-5.398189447493877</v>
      </c>
      <c r="AC422" s="564">
        <v>-5.9305266636449545</v>
      </c>
      <c r="AD422" s="564">
        <v>-4.517282978957553</v>
      </c>
    </row>
    <row r="423" spans="1:30" x14ac:dyDescent="0.3">
      <c r="A423" s="461"/>
      <c r="Y423" s="462"/>
      <c r="Z423" s="563">
        <v>-6.8933039432261207</v>
      </c>
      <c r="AA423" s="563">
        <v>-6.6201575856631907</v>
      </c>
      <c r="AB423" s="563">
        <v>-5.398189447493877</v>
      </c>
      <c r="AC423" s="564">
        <v>-5.53150419198424</v>
      </c>
      <c r="AD423" s="564">
        <v>-3.2869364304102158</v>
      </c>
    </row>
    <row r="424" spans="1:30" x14ac:dyDescent="0.3">
      <c r="A424" s="461"/>
      <c r="Y424" s="462"/>
      <c r="Z424" s="563">
        <v>-8.5633459259444784</v>
      </c>
      <c r="AA424" s="563">
        <v>-7.4251174389200347</v>
      </c>
      <c r="AB424" s="563">
        <v>-5.398189447493877</v>
      </c>
      <c r="AC424" s="564">
        <v>-4.8029468453124764</v>
      </c>
      <c r="AD424" s="564">
        <v>-4.2631608422313167</v>
      </c>
    </row>
    <row r="425" spans="1:30" x14ac:dyDescent="0.3">
      <c r="A425" s="461"/>
      <c r="Y425" s="462"/>
      <c r="Z425" s="563">
        <v>-14.410940805656624</v>
      </c>
      <c r="AA425" s="563">
        <v>-7.1546969633017827</v>
      </c>
      <c r="AB425" s="563">
        <v>-5.398189447493877</v>
      </c>
      <c r="AC425" s="564">
        <v>-9.9566940423607093</v>
      </c>
      <c r="AD425" s="564">
        <v>-5.0716410829253347</v>
      </c>
    </row>
    <row r="426" spans="1:30" x14ac:dyDescent="0.3">
      <c r="A426" s="461"/>
      <c r="Y426" s="462"/>
      <c r="Z426" s="563">
        <v>-2.3829166981515755</v>
      </c>
      <c r="AA426" s="563">
        <v>-7.1884137853096473</v>
      </c>
      <c r="AB426" s="563">
        <v>-5.398189447493877</v>
      </c>
      <c r="AC426" s="564">
        <v>-5.8954689670230209E-2</v>
      </c>
      <c r="AD426" s="564">
        <v>-4.9983666762496268</v>
      </c>
    </row>
    <row r="427" spans="1:30" x14ac:dyDescent="0.3">
      <c r="A427" s="461"/>
      <c r="Y427" s="462"/>
      <c r="Z427" s="563">
        <v>-2.710495114585322</v>
      </c>
      <c r="AA427" s="563">
        <v>-7.1481435459611884</v>
      </c>
      <c r="AB427" s="563">
        <v>-5.398189447493877</v>
      </c>
      <c r="AC427" s="564">
        <v>-2.3501328322240767</v>
      </c>
      <c r="AD427" s="564">
        <v>-4.6950249864876463</v>
      </c>
    </row>
    <row r="428" spans="1:30" x14ac:dyDescent="0.3">
      <c r="A428" s="461"/>
      <c r="Y428" s="462"/>
      <c r="Z428" s="563">
        <v>-6.1137849330959479</v>
      </c>
      <c r="AA428" s="563">
        <v>-6.9540232347483544</v>
      </c>
      <c r="AB428" s="563">
        <v>-5.398189447493877</v>
      </c>
      <c r="AC428" s="564">
        <v>-6.8707283152806582</v>
      </c>
      <c r="AD428" s="564">
        <v>-4.9590160008585178</v>
      </c>
    </row>
    <row r="429" spans="1:30" x14ac:dyDescent="0.3">
      <c r="A429" s="461"/>
      <c r="Y429" s="462"/>
      <c r="Z429" s="563">
        <v>-9.2441090765074581</v>
      </c>
      <c r="AA429" s="563">
        <v>-7.4795031121679845</v>
      </c>
      <c r="AB429" s="563">
        <v>-5.398189447493877</v>
      </c>
      <c r="AC429" s="564">
        <v>-5.4176058169149997</v>
      </c>
      <c r="AD429" s="564">
        <v>-5.6961891711186228</v>
      </c>
    </row>
    <row r="430" spans="1:30" x14ac:dyDescent="0.3">
      <c r="A430" s="461"/>
      <c r="Y430" s="462"/>
      <c r="Z430" s="563">
        <v>-6.6114122677869069</v>
      </c>
      <c r="AA430" s="563">
        <v>-8.3854373418407562</v>
      </c>
      <c r="AB430" s="563">
        <v>-5.398189447493877</v>
      </c>
      <c r="AC430" s="564">
        <v>-3.4081123636503747</v>
      </c>
      <c r="AD430" s="564">
        <v>-6.5840065958990266</v>
      </c>
    </row>
    <row r="431" spans="1:30" x14ac:dyDescent="0.3">
      <c r="A431" s="461"/>
      <c r="Y431" s="462"/>
      <c r="Z431" s="563">
        <v>-7.2045037474546545</v>
      </c>
      <c r="AA431" s="563">
        <v>-9.3400867870455517</v>
      </c>
      <c r="AB431" s="563">
        <v>-5.398189447493877</v>
      </c>
      <c r="AC431" s="564">
        <v>-6.6508839459085749</v>
      </c>
      <c r="AD431" s="564">
        <v>-6.8672275698736831</v>
      </c>
    </row>
    <row r="432" spans="1:30" x14ac:dyDescent="0.3">
      <c r="A432" s="461"/>
      <c r="Y432" s="462"/>
      <c r="Z432" s="563">
        <v>-18.089299947594029</v>
      </c>
      <c r="AA432" s="563">
        <v>-10.106910543288279</v>
      </c>
      <c r="AB432" s="563">
        <v>-5.398189447493877</v>
      </c>
      <c r="AC432" s="564">
        <v>-15.116906234181442</v>
      </c>
      <c r="AD432" s="564">
        <v>-7.3131644190277569</v>
      </c>
    </row>
    <row r="433" spans="1:30" x14ac:dyDescent="0.3">
      <c r="A433" s="461"/>
      <c r="Y433" s="462">
        <v>44256</v>
      </c>
      <c r="Z433" s="563">
        <v>-8.7244563058609739</v>
      </c>
      <c r="AA433" s="563">
        <v>-10.247162246251069</v>
      </c>
      <c r="AB433" s="563">
        <v>-5.398189447493877</v>
      </c>
      <c r="AC433" s="564">
        <v>-6.2736766631330596</v>
      </c>
      <c r="AD433" s="564">
        <v>-7.8773046787268397</v>
      </c>
    </row>
    <row r="434" spans="1:30" x14ac:dyDescent="0.3">
      <c r="A434" s="461"/>
      <c r="Y434" s="462"/>
      <c r="Z434" s="563">
        <v>-9.3930412310188931</v>
      </c>
      <c r="AA434" s="563">
        <v>-10.62302224028852</v>
      </c>
      <c r="AB434" s="563">
        <v>-5.398189447493877</v>
      </c>
      <c r="AC434" s="564">
        <v>-4.3326796500466713</v>
      </c>
      <c r="AD434" s="564">
        <v>-8.461257508960502</v>
      </c>
    </row>
    <row r="435" spans="1:30" x14ac:dyDescent="0.3">
      <c r="A435" s="461"/>
      <c r="Y435" s="462"/>
      <c r="Z435" s="563">
        <v>-11.481551226795036</v>
      </c>
      <c r="AA435" s="563">
        <v>-11.716525177393716</v>
      </c>
      <c r="AB435" s="563">
        <v>-5.398189447493877</v>
      </c>
      <c r="AC435" s="564">
        <v>-9.9922862593591759</v>
      </c>
      <c r="AD435" s="564">
        <v>-9.4188433007778993</v>
      </c>
    </row>
    <row r="436" spans="1:30" x14ac:dyDescent="0.3">
      <c r="A436" s="461"/>
      <c r="Y436" s="462"/>
      <c r="Z436" s="563">
        <v>-10.225870997246991</v>
      </c>
      <c r="AA436" s="563">
        <v>-11.863800567813849</v>
      </c>
      <c r="AB436" s="563">
        <v>-5.398189447493877</v>
      </c>
      <c r="AC436" s="564">
        <v>-9.3665876348085817</v>
      </c>
      <c r="AD436" s="564">
        <v>-9.8171964634030022</v>
      </c>
    </row>
    <row r="437" spans="1:30" x14ac:dyDescent="0.3">
      <c r="A437" s="461"/>
      <c r="Y437" s="462"/>
      <c r="Z437" s="563">
        <v>-9.2424322260490772</v>
      </c>
      <c r="AA437" s="563">
        <v>-12.225641602441149</v>
      </c>
      <c r="AB437" s="563">
        <v>-5.398189447493877</v>
      </c>
      <c r="AC437" s="564">
        <v>-7.4957821752860099</v>
      </c>
      <c r="AD437" s="564">
        <v>-10.085876143458902</v>
      </c>
    </row>
    <row r="438" spans="1:30" x14ac:dyDescent="0.3">
      <c r="A438" s="461"/>
      <c r="Y438" s="462"/>
      <c r="Z438" s="563">
        <v>-14.859024307191003</v>
      </c>
      <c r="AA438" s="563">
        <v>-12.243514135567548</v>
      </c>
      <c r="AB438" s="563">
        <v>-5.398189447493877</v>
      </c>
      <c r="AC438" s="564">
        <v>-13.35398448863036</v>
      </c>
      <c r="AD438" s="564">
        <v>-10.523298809621268</v>
      </c>
    </row>
    <row r="439" spans="1:30" x14ac:dyDescent="0.3">
      <c r="A439" s="461"/>
      <c r="Y439" s="462"/>
      <c r="Z439" s="563">
        <v>-19.12022768053497</v>
      </c>
      <c r="AA439" s="563">
        <v>-12.093941348550576</v>
      </c>
      <c r="AB439" s="563">
        <v>-5.398189447493877</v>
      </c>
      <c r="AC439" s="564">
        <v>-17.905378372557152</v>
      </c>
      <c r="AD439" s="564">
        <v>-10.395685533879218</v>
      </c>
    </row>
    <row r="440" spans="1:30" x14ac:dyDescent="0.3">
      <c r="A440" s="461"/>
      <c r="Y440" s="462"/>
      <c r="Z440" s="563">
        <v>-11.257343548252084</v>
      </c>
      <c r="AA440" s="563">
        <v>-12.360322579759004</v>
      </c>
      <c r="AB440" s="563">
        <v>-5.398189447493877</v>
      </c>
      <c r="AC440" s="564">
        <v>-8.1544344235243642</v>
      </c>
      <c r="AD440" s="564">
        <v>-10.613393586493585</v>
      </c>
    </row>
    <row r="441" spans="1:30" x14ac:dyDescent="0.3">
      <c r="A441" s="461"/>
      <c r="Y441" s="462"/>
      <c r="Z441" s="563">
        <v>-9.5181489629036751</v>
      </c>
      <c r="AA441" s="563">
        <v>-12.932909090056834</v>
      </c>
      <c r="AB441" s="563">
        <v>-5.398189447493877</v>
      </c>
      <c r="AC441" s="564">
        <v>-7.3946383131832363</v>
      </c>
      <c r="AD441" s="564">
        <v>-10.727940339141464</v>
      </c>
    </row>
    <row r="442" spans="1:30" x14ac:dyDescent="0.3">
      <c r="A442" s="461"/>
      <c r="Y442" s="462"/>
      <c r="Z442" s="563">
        <v>-10.434541717676238</v>
      </c>
      <c r="AA442" s="563">
        <v>-12.468754974072123</v>
      </c>
      <c r="AB442" s="563">
        <v>-5.398189447493877</v>
      </c>
      <c r="AC442" s="564">
        <v>-9.0989933291648271</v>
      </c>
      <c r="AD442" s="564">
        <v>-9.8479610480084716</v>
      </c>
    </row>
    <row r="443" spans="1:30" x14ac:dyDescent="0.3">
      <c r="A443" s="461"/>
      <c r="Y443" s="462"/>
      <c r="Z443" s="563">
        <v>-12.090539615705998</v>
      </c>
      <c r="AA443" s="563">
        <v>-12.053853547667917</v>
      </c>
      <c r="AB443" s="563">
        <v>-5.398189447493877</v>
      </c>
      <c r="AC443" s="564">
        <v>-10.890544003109142</v>
      </c>
      <c r="AD443" s="564">
        <v>-9.8530866348038284</v>
      </c>
    </row>
    <row r="444" spans="1:30" x14ac:dyDescent="0.3">
      <c r="A444" s="461"/>
      <c r="Y444" s="462"/>
      <c r="Z444" s="563">
        <v>-13.250537798133877</v>
      </c>
      <c r="AA444" s="563">
        <v>-11.521035082642754</v>
      </c>
      <c r="AB444" s="563">
        <v>-5.398189447493877</v>
      </c>
      <c r="AC444" s="564">
        <v>-8.2976094438211589</v>
      </c>
      <c r="AD444" s="564">
        <v>-9.694826886324984</v>
      </c>
    </row>
    <row r="445" spans="1:30" x14ac:dyDescent="0.3">
      <c r="A445" s="461"/>
      <c r="Y445" s="462"/>
      <c r="Z445" s="563">
        <v>-11.609945495298025</v>
      </c>
      <c r="AA445" s="563">
        <v>-11.075939631082603</v>
      </c>
      <c r="AB445" s="563">
        <v>-5.398189447493877</v>
      </c>
      <c r="AC445" s="564">
        <v>-7.1941294506994211</v>
      </c>
      <c r="AD445" s="564">
        <v>-9.6998495635684954</v>
      </c>
    </row>
    <row r="446" spans="1:30" x14ac:dyDescent="0.3">
      <c r="A446" s="461"/>
      <c r="Y446" s="462"/>
      <c r="Z446" s="563">
        <v>-16.215917695705514</v>
      </c>
      <c r="AA446" s="563">
        <v>-10.082705448196659</v>
      </c>
      <c r="AB446" s="563">
        <v>-5.398189447493877</v>
      </c>
      <c r="AC446" s="564">
        <v>-17.941257480124648</v>
      </c>
      <c r="AD446" s="564">
        <v>-9.5857560211622506</v>
      </c>
    </row>
    <row r="447" spans="1:30" x14ac:dyDescent="0.3">
      <c r="A447" s="461"/>
      <c r="Y447" s="462"/>
      <c r="Z447" s="563">
        <v>-7.5276142930759598</v>
      </c>
      <c r="AA447" s="563">
        <v>-8.7065338106434975</v>
      </c>
      <c r="AB447" s="563">
        <v>-5.398189447493877</v>
      </c>
      <c r="AC447" s="564">
        <v>-7.0466161841724499</v>
      </c>
      <c r="AD447" s="564">
        <v>-9.3173013982031136</v>
      </c>
    </row>
    <row r="448" spans="1:30" x14ac:dyDescent="0.3">
      <c r="A448" s="461"/>
      <c r="Y448" s="462"/>
      <c r="Z448" s="563">
        <v>-6.4024808019826134</v>
      </c>
      <c r="AA448" s="563">
        <v>-5.1470286082320484</v>
      </c>
      <c r="AB448" s="563">
        <v>-5.398189447493877</v>
      </c>
      <c r="AC448" s="564">
        <v>-7.4297970538878246</v>
      </c>
      <c r="AD448" s="564">
        <v>-9.2235609167042387</v>
      </c>
    </row>
    <row r="449" spans="1:30" x14ac:dyDescent="0.3">
      <c r="A449" s="461"/>
      <c r="Y449" s="462"/>
      <c r="Z449" s="563">
        <v>-3.4819024374746173</v>
      </c>
      <c r="AA449" s="563">
        <v>-2.1348868015359783</v>
      </c>
      <c r="AB449" s="563">
        <v>-5.398189447493877</v>
      </c>
      <c r="AC449" s="564">
        <v>-8.3003385323211063</v>
      </c>
      <c r="AD449" s="564">
        <v>-9.6828702168987437</v>
      </c>
    </row>
    <row r="450" spans="1:30" x14ac:dyDescent="0.3">
      <c r="A450" s="461"/>
      <c r="Y450" s="462"/>
      <c r="Z450" s="563">
        <v>-2.4573381528338816</v>
      </c>
      <c r="AA450" s="563">
        <v>1.9553734926259185</v>
      </c>
      <c r="AB450" s="563">
        <v>-5.398189447493877</v>
      </c>
      <c r="AC450" s="564">
        <v>-9.0113616423951868</v>
      </c>
      <c r="AD450" s="564">
        <v>-8.8568468612986493</v>
      </c>
    </row>
    <row r="451" spans="1:30" x14ac:dyDescent="0.3">
      <c r="A451" s="461"/>
      <c r="Y451" s="462"/>
      <c r="Z451" s="563">
        <v>11.665998618746276</v>
      </c>
      <c r="AA451" s="563">
        <v>5.3731809936326114</v>
      </c>
      <c r="AB451" s="563">
        <v>-5.398189447493877</v>
      </c>
      <c r="AC451" s="564">
        <v>-7.6414260733290291</v>
      </c>
      <c r="AD451" s="564">
        <v>-9.623783713322231</v>
      </c>
    </row>
    <row r="452" spans="1:30" x14ac:dyDescent="0.3">
      <c r="A452" s="461"/>
      <c r="Y452" s="462"/>
      <c r="Z452" s="563">
        <v>9.475047151574465</v>
      </c>
      <c r="AA452" s="563">
        <v>11.404683677090587</v>
      </c>
      <c r="AB452" s="563">
        <v>-5.398189447493877</v>
      </c>
      <c r="AC452" s="564">
        <v>-10.409294552060956</v>
      </c>
      <c r="AD452" s="564">
        <v>-8.0608324284657122</v>
      </c>
    </row>
    <row r="453" spans="1:30" x14ac:dyDescent="0.3">
      <c r="A453" s="461"/>
      <c r="Y453" s="462"/>
      <c r="Z453" s="563">
        <v>12.415904363427758</v>
      </c>
      <c r="AA453" s="563">
        <v>16.762919718655379</v>
      </c>
      <c r="AB453" s="563">
        <v>-5.398189447493877</v>
      </c>
      <c r="AC453" s="564">
        <v>-12.159093990923992</v>
      </c>
      <c r="AD453" s="564">
        <v>-6.848893694309071</v>
      </c>
    </row>
    <row r="454" spans="1:30" x14ac:dyDescent="0.3">
      <c r="A454" s="461"/>
      <c r="Y454" s="462"/>
      <c r="Z454" s="563">
        <v>16.397038213970895</v>
      </c>
      <c r="AA454" s="563">
        <v>21.098444492244738</v>
      </c>
      <c r="AB454" s="563">
        <v>-5.398189447493877</v>
      </c>
      <c r="AC454" s="564">
        <v>-12.415174148337528</v>
      </c>
      <c r="AD454" s="564">
        <v>-5.9379360637708078</v>
      </c>
    </row>
    <row r="455" spans="1:30" x14ac:dyDescent="0.3">
      <c r="A455" s="461"/>
      <c r="Y455" s="462"/>
      <c r="Z455" s="563">
        <v>35.81803798222321</v>
      </c>
      <c r="AA455" s="563">
        <v>23.473117165023503</v>
      </c>
      <c r="AB455" s="563">
        <v>-5.398189447493877</v>
      </c>
      <c r="AC455" s="564">
        <v>3.5108619401078158</v>
      </c>
      <c r="AD455" s="564">
        <v>-5.1997133904947885</v>
      </c>
    </row>
    <row r="456" spans="1:30" x14ac:dyDescent="0.3">
      <c r="A456" s="461"/>
      <c r="Y456" s="462"/>
      <c r="Z456" s="563">
        <v>34.025749853478921</v>
      </c>
      <c r="AA456" s="563">
        <v>24.50812576809102</v>
      </c>
      <c r="AB456" s="563">
        <v>-5.398189447493877</v>
      </c>
      <c r="AC456" s="564">
        <v>0.18323260677537689</v>
      </c>
      <c r="AD456" s="564">
        <v>-4.4335428861069142</v>
      </c>
    </row>
    <row r="457" spans="1:30" x14ac:dyDescent="0.3">
      <c r="A457" s="461"/>
      <c r="Y457" s="462"/>
      <c r="Z457" s="563">
        <v>27.891335262291655</v>
      </c>
      <c r="AA457" s="563">
        <v>26.359534122802309</v>
      </c>
      <c r="AB457" s="563">
        <v>-5.398189447493877</v>
      </c>
      <c r="AC457" s="564">
        <v>-2.6346582286273446</v>
      </c>
      <c r="AD457" s="564">
        <v>-4.0880106886961967</v>
      </c>
    </row>
    <row r="458" spans="1:30" x14ac:dyDescent="0.3">
      <c r="A458" s="461"/>
      <c r="Y458" s="462"/>
      <c r="Z458" s="563">
        <v>28.288707328197624</v>
      </c>
      <c r="AA458" s="563">
        <v>28.041103165479171</v>
      </c>
      <c r="AB458" s="563">
        <v>-5.398189447493877</v>
      </c>
      <c r="AC458" s="564">
        <v>-2.4738673603968948</v>
      </c>
      <c r="AD458" s="564">
        <v>-3.6430390501035328</v>
      </c>
    </row>
    <row r="459" spans="1:30" x14ac:dyDescent="0.3">
      <c r="A459" s="461"/>
      <c r="Y459" s="462"/>
      <c r="Z459" s="563">
        <v>16.720107373047075</v>
      </c>
      <c r="AA459" s="563">
        <v>26.716988257129689</v>
      </c>
      <c r="AB459" s="563">
        <v>-5.398189447493877</v>
      </c>
      <c r="AC459" s="564">
        <v>-5.0461010213458337</v>
      </c>
      <c r="AD459" s="564">
        <v>-4.5403331513383529</v>
      </c>
    </row>
    <row r="460" spans="1:30" x14ac:dyDescent="0.3">
      <c r="A460" s="461"/>
      <c r="Y460" s="462"/>
      <c r="Z460" s="563">
        <v>25.375762846406786</v>
      </c>
      <c r="AA460" s="563">
        <v>24.14908766972874</v>
      </c>
      <c r="AB460" s="563">
        <v>-5.398189447493877</v>
      </c>
      <c r="AC460" s="564">
        <v>-9.7403686090489714</v>
      </c>
      <c r="AD460" s="564">
        <v>-5.4964147182706933</v>
      </c>
    </row>
    <row r="461" spans="1:30" x14ac:dyDescent="0.3">
      <c r="A461" s="461"/>
      <c r="Y461" s="462"/>
      <c r="Z461" s="563">
        <v>28.168021512708911</v>
      </c>
      <c r="AA461" s="563">
        <v>23.45098603210652</v>
      </c>
      <c r="AB461" s="563">
        <v>-5.398189447493877</v>
      </c>
      <c r="AC461" s="564">
        <v>-9.3003726781888787</v>
      </c>
      <c r="AD461" s="564">
        <v>-5.7567154877362929</v>
      </c>
    </row>
    <row r="462" spans="1:30" x14ac:dyDescent="0.3">
      <c r="A462" s="461"/>
      <c r="Y462" s="462"/>
      <c r="Z462" s="563">
        <v>26.549233623776839</v>
      </c>
      <c r="AA462" s="563">
        <v>21.307368019111461</v>
      </c>
      <c r="AB462" s="563">
        <v>-5.398189447493877</v>
      </c>
      <c r="AC462" s="564">
        <v>-2.770196768535925</v>
      </c>
      <c r="AD462" s="564">
        <v>-7.1545179764941178</v>
      </c>
    </row>
    <row r="463" spans="1:30" x14ac:dyDescent="0.3">
      <c r="A463" s="461"/>
      <c r="Y463" s="462"/>
      <c r="Z463" s="563">
        <v>16.050445741672277</v>
      </c>
      <c r="AA463" s="563">
        <v>22.346768858243991</v>
      </c>
      <c r="AB463" s="563">
        <v>-5.398189447493877</v>
      </c>
      <c r="AC463" s="564">
        <v>-6.5093383617510057</v>
      </c>
      <c r="AD463" s="564">
        <v>-7.4932086856997557</v>
      </c>
    </row>
    <row r="464" spans="1:30" x14ac:dyDescent="0.3">
      <c r="A464" s="461"/>
      <c r="Y464" s="462">
        <v>44287</v>
      </c>
      <c r="Z464" s="563">
        <v>23.004623798936105</v>
      </c>
      <c r="AA464" s="563">
        <v>22.086081545633345</v>
      </c>
      <c r="AB464" s="563">
        <v>16.487143521132026</v>
      </c>
      <c r="AC464" s="564">
        <v>-4.4567636148865404</v>
      </c>
      <c r="AD464" s="564">
        <v>-7.5544108454407972</v>
      </c>
    </row>
    <row r="465" spans="1:30" x14ac:dyDescent="0.3">
      <c r="A465" s="461"/>
      <c r="Y465" s="462"/>
      <c r="Z465" s="563">
        <v>13.28338123723224</v>
      </c>
      <c r="AA465" s="563">
        <v>21.363291386758469</v>
      </c>
      <c r="AB465" s="563">
        <v>16.487143521132026</v>
      </c>
      <c r="AC465" s="564">
        <v>-12.258484781701668</v>
      </c>
      <c r="AD465" s="564">
        <v>-7.2707797776056351</v>
      </c>
    </row>
    <row r="466" spans="1:30" x14ac:dyDescent="0.3">
      <c r="A466" s="461"/>
      <c r="Y466" s="462"/>
      <c r="Z466" s="563">
        <v>23.995913246974766</v>
      </c>
      <c r="AA466" s="563">
        <v>22.45162186455654</v>
      </c>
      <c r="AB466" s="563">
        <v>16.487143521132026</v>
      </c>
      <c r="AC466" s="564">
        <v>-7.416935985785301</v>
      </c>
      <c r="AD466" s="564">
        <v>-6.3403569570865175</v>
      </c>
    </row>
    <row r="467" spans="1:30" x14ac:dyDescent="0.3">
      <c r="A467" s="461"/>
      <c r="Y467" s="462"/>
      <c r="Z467" s="563">
        <v>23.550951658132313</v>
      </c>
      <c r="AA467" s="563">
        <v>24.504198058936726</v>
      </c>
      <c r="AB467" s="563">
        <v>16.487143521132026</v>
      </c>
      <c r="AC467" s="564">
        <v>-10.16878372723626</v>
      </c>
      <c r="AD467" s="564">
        <v>-5.4212359240091894</v>
      </c>
    </row>
    <row r="468" spans="1:30" x14ac:dyDescent="0.3">
      <c r="A468" s="461"/>
      <c r="Y468" s="462"/>
      <c r="Z468" s="563">
        <v>23.108490400584756</v>
      </c>
      <c r="AA468" s="563">
        <v>26.262903856254304</v>
      </c>
      <c r="AB468" s="563">
        <v>16.487143521132026</v>
      </c>
      <c r="AC468" s="564">
        <v>-7.3149552033427483</v>
      </c>
      <c r="AD468" s="564">
        <v>-3.757912566605782</v>
      </c>
    </row>
    <row r="469" spans="1:30" x14ac:dyDescent="0.3">
      <c r="B469" s="463"/>
      <c r="Y469" s="462"/>
      <c r="Z469" s="563">
        <v>34.167546968363325</v>
      </c>
      <c r="AA469" s="563">
        <v>29.676288377246642</v>
      </c>
      <c r="AB469" s="563">
        <v>16.487143521132026</v>
      </c>
      <c r="AC469" s="564">
        <v>3.7427629750979037</v>
      </c>
      <c r="AD469" s="564">
        <v>-2.0496624644055408</v>
      </c>
    </row>
    <row r="470" spans="1:30" x14ac:dyDescent="0.3">
      <c r="B470" s="463"/>
      <c r="Y470" s="462"/>
      <c r="Z470" s="563">
        <v>30.418479102333563</v>
      </c>
      <c r="AA470" s="563">
        <v>32.698990115069435</v>
      </c>
      <c r="AB470" s="563">
        <v>16.487143521132026</v>
      </c>
      <c r="AC470" s="564">
        <v>-7.5491130209712765E-2</v>
      </c>
      <c r="AD470" s="564">
        <v>-1.6348570018971276</v>
      </c>
    </row>
    <row r="471" spans="1:30" x14ac:dyDescent="0.3">
      <c r="B471" s="463"/>
      <c r="Y471" s="462"/>
      <c r="Z471" s="563">
        <v>35.315564380159167</v>
      </c>
      <c r="AA471" s="563">
        <v>32.998930322703941</v>
      </c>
      <c r="AB471" s="563">
        <v>16.487143521132026</v>
      </c>
      <c r="AC471" s="564">
        <v>7.1864998869373125</v>
      </c>
      <c r="AD471" s="564">
        <v>-1.6319836757985249</v>
      </c>
    </row>
    <row r="472" spans="1:30" x14ac:dyDescent="0.3">
      <c r="B472" s="463"/>
      <c r="Y472" s="462"/>
      <c r="Z472" s="563">
        <v>37.177072884178571</v>
      </c>
      <c r="AA472" s="563">
        <v>34.818361377318915</v>
      </c>
      <c r="AB472" s="563">
        <v>16.487143521132026</v>
      </c>
      <c r="AC472" s="564">
        <v>-0.3007340662999809</v>
      </c>
      <c r="AD472" s="564">
        <v>-1.3336584467405166</v>
      </c>
    </row>
    <row r="473" spans="1:30" x14ac:dyDescent="0.3">
      <c r="B473" s="463"/>
      <c r="C473" s="463"/>
      <c r="D473" s="463"/>
      <c r="Y473" s="462"/>
      <c r="Z473" s="563">
        <v>45.154825411734329</v>
      </c>
      <c r="AA473" s="563">
        <v>35.88727093674548</v>
      </c>
      <c r="AB473" s="563">
        <v>16.487143521132026</v>
      </c>
      <c r="AC473" s="564">
        <v>-4.5132977482264067</v>
      </c>
      <c r="AD473" s="564">
        <v>-0.4967925709146499</v>
      </c>
    </row>
    <row r="474" spans="1:30" x14ac:dyDescent="0.3">
      <c r="B474" s="463"/>
      <c r="C474" s="463"/>
      <c r="D474" s="463"/>
      <c r="Y474" s="462"/>
      <c r="Z474" s="563">
        <v>25.650533111573875</v>
      </c>
      <c r="AA474" s="563">
        <v>34.590118028913928</v>
      </c>
      <c r="AB474" s="563">
        <v>16.487143521132026</v>
      </c>
      <c r="AC474" s="564">
        <v>-10.148670444546042</v>
      </c>
      <c r="AD474" s="564">
        <v>5.5407029769544432E-2</v>
      </c>
    </row>
    <row r="475" spans="1:30" x14ac:dyDescent="0.3">
      <c r="B475" s="463"/>
      <c r="C475" s="463"/>
      <c r="D475" s="463"/>
      <c r="Y475" s="462"/>
      <c r="Z475" s="563">
        <v>35.844507782889607</v>
      </c>
      <c r="AA475" s="563">
        <v>34.04810979586933</v>
      </c>
      <c r="AB475" s="563">
        <v>16.487143521132026</v>
      </c>
      <c r="AC475" s="564">
        <v>-5.2266785999366903</v>
      </c>
      <c r="AD475" s="564">
        <v>-0.45015828056044427</v>
      </c>
    </row>
    <row r="476" spans="1:30" x14ac:dyDescent="0.3">
      <c r="B476" s="463"/>
      <c r="C476" s="463"/>
      <c r="D476" s="463"/>
      <c r="Y476" s="462"/>
      <c r="Z476" s="563">
        <v>41.649913884349267</v>
      </c>
      <c r="AA476" s="563">
        <v>32.083232104373401</v>
      </c>
      <c r="AB476" s="563">
        <v>16.487143521132026</v>
      </c>
      <c r="AC476" s="564">
        <v>9.6008241058789707</v>
      </c>
      <c r="AD476" s="564">
        <v>-1.0100534888893833</v>
      </c>
    </row>
    <row r="477" spans="1:30" x14ac:dyDescent="0.3">
      <c r="B477" s="463"/>
      <c r="C477" s="463"/>
      <c r="D477" s="463"/>
      <c r="Y477" s="462"/>
      <c r="Z477" s="563">
        <v>21.338408747512677</v>
      </c>
      <c r="AA477" s="563">
        <v>28.908052614054391</v>
      </c>
      <c r="AB477" s="563">
        <v>16.487143521132026</v>
      </c>
      <c r="AC477" s="564">
        <v>3.7899060745796476</v>
      </c>
      <c r="AD477" s="564">
        <v>-0.87402724759073791</v>
      </c>
    </row>
    <row r="478" spans="1:30" x14ac:dyDescent="0.3">
      <c r="B478" s="463"/>
      <c r="C478" s="463"/>
      <c r="D478" s="463"/>
      <c r="Y478" s="462"/>
      <c r="Z478" s="563">
        <v>31.521506748846939</v>
      </c>
      <c r="AA478" s="563">
        <v>28.74423967060839</v>
      </c>
      <c r="AB478" s="563">
        <v>16.487143521132026</v>
      </c>
      <c r="AC478" s="564">
        <v>3.6475427146273915</v>
      </c>
      <c r="AD478" s="564">
        <v>0.63164518322234842</v>
      </c>
    </row>
    <row r="479" spans="1:30" x14ac:dyDescent="0.3">
      <c r="B479" s="463"/>
      <c r="C479" s="463"/>
      <c r="D479" s="463"/>
      <c r="Y479" s="462"/>
      <c r="Z479" s="563">
        <v>23.422929043707093</v>
      </c>
      <c r="AA479" s="563">
        <v>27.765356729052286</v>
      </c>
      <c r="AB479" s="563">
        <v>16.487143521132026</v>
      </c>
      <c r="AC479" s="564">
        <v>-4.220000524602554</v>
      </c>
      <c r="AD479" s="564">
        <v>1.3162858262425345</v>
      </c>
    </row>
    <row r="480" spans="1:30" x14ac:dyDescent="0.3">
      <c r="B480" s="463"/>
      <c r="C480" s="463"/>
      <c r="D480" s="463"/>
      <c r="Y480" s="462"/>
      <c r="Z480" s="563">
        <v>22.928568979501314</v>
      </c>
      <c r="AA480" s="563">
        <v>25.307276687950189</v>
      </c>
      <c r="AB480" s="563">
        <v>16.487143521132026</v>
      </c>
      <c r="AC480" s="564">
        <v>-3.561114059135889</v>
      </c>
      <c r="AD480" s="564">
        <v>0.53576655754547986</v>
      </c>
    </row>
    <row r="481" spans="2:30" x14ac:dyDescent="0.3">
      <c r="B481" s="463"/>
      <c r="C481" s="463"/>
      <c r="D481" s="463"/>
      <c r="Y481" s="462"/>
      <c r="Z481" s="563">
        <v>24.503842507451886</v>
      </c>
      <c r="AA481" s="563">
        <v>25.163856425960677</v>
      </c>
      <c r="AB481" s="563">
        <v>16.487143521132026</v>
      </c>
      <c r="AC481" s="564">
        <v>0.39103657114556256</v>
      </c>
      <c r="AD481" s="564">
        <v>0.46513652634757818</v>
      </c>
    </row>
    <row r="482" spans="2:30" x14ac:dyDescent="0.3">
      <c r="B482" s="463"/>
      <c r="C482" s="463"/>
      <c r="D482" s="463"/>
      <c r="Y482" s="462"/>
      <c r="Z482" s="563">
        <v>28.992327191996839</v>
      </c>
      <c r="AA482" s="563">
        <v>25.850136689287606</v>
      </c>
      <c r="AB482" s="563">
        <v>16.487143521132026</v>
      </c>
      <c r="AC482" s="564">
        <v>-0.43419409879538762</v>
      </c>
      <c r="AD482" s="564">
        <v>0.96989759425313637</v>
      </c>
    </row>
    <row r="483" spans="2:30" x14ac:dyDescent="0.3">
      <c r="B483" s="463"/>
      <c r="C483" s="463"/>
      <c r="D483" s="463"/>
      <c r="Y483" s="462"/>
      <c r="Z483" s="563">
        <v>24.443353596634566</v>
      </c>
      <c r="AA483" s="563">
        <v>26.066694288515514</v>
      </c>
      <c r="AB483" s="563">
        <v>16.487143521132026</v>
      </c>
      <c r="AC483" s="564">
        <v>4.1371892249995881</v>
      </c>
      <c r="AD483" s="564">
        <v>1.6411207711119087</v>
      </c>
    </row>
    <row r="484" spans="2:30" x14ac:dyDescent="0.3">
      <c r="B484" s="463"/>
      <c r="C484" s="463"/>
      <c r="D484" s="463"/>
      <c r="Y484" s="462"/>
      <c r="Z484" s="563">
        <v>20.334466913586073</v>
      </c>
      <c r="AA484" s="563">
        <v>26.693947965260012</v>
      </c>
      <c r="AB484" s="563">
        <v>16.487143521132026</v>
      </c>
      <c r="AC484" s="564">
        <v>3.2954958561943357</v>
      </c>
      <c r="AD484" s="564">
        <v>2.2777675588429247</v>
      </c>
    </row>
    <row r="485" spans="2:30" x14ac:dyDescent="0.3">
      <c r="B485" s="463"/>
      <c r="C485" s="463"/>
      <c r="D485" s="463"/>
      <c r="Y485" s="462"/>
      <c r="Z485" s="563">
        <v>36.325468592135437</v>
      </c>
      <c r="AA485" s="563">
        <v>26.445005566521328</v>
      </c>
      <c r="AB485" s="563">
        <v>16.487143521132026</v>
      </c>
      <c r="AC485" s="564">
        <v>7.1808701899662992</v>
      </c>
      <c r="AD485" s="564">
        <v>0.81087875036974866</v>
      </c>
    </row>
    <row r="486" spans="2:30" x14ac:dyDescent="0.3">
      <c r="B486" s="463"/>
      <c r="C486" s="463"/>
      <c r="D486" s="463"/>
      <c r="Y486" s="462"/>
      <c r="Z486" s="563">
        <v>24.938832238302481</v>
      </c>
      <c r="AA486" s="563">
        <v>27.059043804176756</v>
      </c>
      <c r="AB486" s="563">
        <v>16.487143521132026</v>
      </c>
      <c r="AC486" s="564">
        <v>0.47856171340885112</v>
      </c>
      <c r="AD486" s="564">
        <v>0.96428535713208419</v>
      </c>
    </row>
    <row r="487" spans="2:30" x14ac:dyDescent="0.3">
      <c r="B487" s="463"/>
      <c r="C487" s="463"/>
      <c r="D487" s="463"/>
      <c r="Y487" s="462"/>
      <c r="Z487" s="563">
        <v>27.319344716712788</v>
      </c>
      <c r="AA487" s="563">
        <v>27.925460183347379</v>
      </c>
      <c r="AB487" s="563">
        <v>16.487143521132026</v>
      </c>
      <c r="AC487" s="564">
        <v>0.89541345498122382</v>
      </c>
      <c r="AD487" s="564">
        <v>0.5178795085639426</v>
      </c>
    </row>
    <row r="488" spans="2:30" x14ac:dyDescent="0.3">
      <c r="B488" s="463"/>
      <c r="C488" s="463"/>
      <c r="D488" s="463"/>
      <c r="Y488" s="462"/>
      <c r="Z488" s="563">
        <v>22.76124571628111</v>
      </c>
      <c r="AA488" s="563">
        <v>28.977638685528262</v>
      </c>
      <c r="AB488" s="563">
        <v>16.487143521132026</v>
      </c>
      <c r="AC488" s="564">
        <v>-9.8771850881666694</v>
      </c>
      <c r="AD488" s="564">
        <v>0.20436741521280055</v>
      </c>
    </row>
    <row r="489" spans="2:30" x14ac:dyDescent="0.3">
      <c r="B489" s="463"/>
      <c r="C489" s="463"/>
      <c r="D489" s="463"/>
      <c r="Y489" s="462"/>
      <c r="Z489" s="563">
        <v>33.290594855584864</v>
      </c>
      <c r="AA489" s="563">
        <v>27.403404499191872</v>
      </c>
      <c r="AB489" s="563">
        <v>16.487143521132026</v>
      </c>
      <c r="AC489" s="564">
        <v>0.63965214854096075</v>
      </c>
      <c r="AD489" s="564">
        <v>-0.76003883437017394</v>
      </c>
    </row>
    <row r="490" spans="2:30" x14ac:dyDescent="0.3">
      <c r="B490" s="463"/>
      <c r="C490" s="463"/>
      <c r="D490" s="463"/>
      <c r="Y490" s="462"/>
      <c r="Z490" s="563">
        <v>30.508268250828895</v>
      </c>
      <c r="AA490" s="563">
        <v>27.635962875223807</v>
      </c>
      <c r="AB490" s="563">
        <v>16.487143521132026</v>
      </c>
      <c r="AC490" s="564">
        <v>1.0123482850225969</v>
      </c>
      <c r="AD490" s="564">
        <v>-0.11493673529684502</v>
      </c>
    </row>
    <row r="491" spans="2:30" x14ac:dyDescent="0.3">
      <c r="B491" s="463"/>
      <c r="C491" s="463"/>
      <c r="D491" s="463"/>
      <c r="Y491" s="462"/>
      <c r="Z491" s="563">
        <v>27.699716428852231</v>
      </c>
      <c r="AA491" s="563">
        <v>29.379681759169916</v>
      </c>
      <c r="AB491" s="563">
        <v>16.487143521132026</v>
      </c>
      <c r="AC491" s="564">
        <v>1.1009112027363415</v>
      </c>
      <c r="AD491" s="564">
        <v>0.38298749734793042</v>
      </c>
    </row>
    <row r="492" spans="2:30" x14ac:dyDescent="0.3">
      <c r="B492" s="463"/>
      <c r="C492" s="463"/>
      <c r="D492" s="463"/>
      <c r="Y492" s="462"/>
      <c r="Z492" s="563">
        <v>25.305829287780696</v>
      </c>
      <c r="AA492" s="563">
        <v>30.774209203110509</v>
      </c>
      <c r="AB492" s="563">
        <v>16.487143521132026</v>
      </c>
      <c r="AC492" s="564">
        <v>0.43002644288547742</v>
      </c>
      <c r="AD492" s="564">
        <v>1.7401514112583771</v>
      </c>
    </row>
    <row r="493" spans="2:30" x14ac:dyDescent="0.3">
      <c r="B493" s="463"/>
      <c r="C493" s="463"/>
      <c r="D493" s="463"/>
      <c r="Y493" s="462"/>
      <c r="Z493" s="563">
        <v>26.566740870526036</v>
      </c>
      <c r="AA493" s="563">
        <v>31.517433163993889</v>
      </c>
      <c r="AB493" s="563">
        <v>16.487143521132026</v>
      </c>
      <c r="AC493" s="564">
        <v>4.9942764069221539</v>
      </c>
      <c r="AD493" s="564">
        <v>1.3264519204276215</v>
      </c>
    </row>
    <row r="494" spans="2:30" x14ac:dyDescent="0.3">
      <c r="B494" s="463"/>
      <c r="C494" s="463"/>
      <c r="D494" s="463"/>
      <c r="Y494" s="462">
        <v>44317</v>
      </c>
      <c r="Z494" s="563">
        <v>39.525376904335559</v>
      </c>
      <c r="AA494" s="563">
        <v>30.219469608776841</v>
      </c>
      <c r="AB494" s="563">
        <v>16.487143521132026</v>
      </c>
      <c r="AC494" s="564">
        <v>4.3808830834946519</v>
      </c>
      <c r="AD494" s="564">
        <v>1.0899792006661844</v>
      </c>
    </row>
    <row r="495" spans="2:30" x14ac:dyDescent="0.3">
      <c r="B495" s="463"/>
      <c r="C495" s="463"/>
      <c r="D495" s="463"/>
      <c r="Y495" s="462"/>
      <c r="Z495" s="563">
        <v>32.52293782386527</v>
      </c>
      <c r="AA495" s="563">
        <v>30.363997533720969</v>
      </c>
      <c r="AB495" s="563">
        <v>16.487143521132026</v>
      </c>
      <c r="AC495" s="564">
        <v>-0.37703769079354288</v>
      </c>
      <c r="AD495" s="564">
        <v>1.3316911413854768</v>
      </c>
    </row>
    <row r="496" spans="2:30" x14ac:dyDescent="0.3">
      <c r="B496" s="463"/>
      <c r="C496" s="463"/>
      <c r="D496" s="463"/>
      <c r="Y496" s="462"/>
      <c r="Z496" s="563">
        <v>38.493162581768509</v>
      </c>
      <c r="AA496" s="563">
        <v>30.094899452194962</v>
      </c>
      <c r="AB496" s="563">
        <v>16.487143521132026</v>
      </c>
      <c r="AC496" s="564">
        <v>-2.2562442872743276</v>
      </c>
      <c r="AD496" s="564">
        <v>1.3978738146447398</v>
      </c>
    </row>
    <row r="497" spans="2:30" x14ac:dyDescent="0.3">
      <c r="B497" s="463"/>
      <c r="C497" s="463"/>
      <c r="D497" s="463"/>
      <c r="Y497" s="462"/>
      <c r="Z497" s="563">
        <v>21.422523364309605</v>
      </c>
      <c r="AA497" s="563">
        <v>30.447892503251701</v>
      </c>
      <c r="AB497" s="563">
        <v>16.487143521132026</v>
      </c>
      <c r="AC497" s="564">
        <v>-0.64296075330746305</v>
      </c>
      <c r="AD497" s="564">
        <v>0.77641181576925888</v>
      </c>
    </row>
    <row r="498" spans="2:30" x14ac:dyDescent="0.3">
      <c r="B498" s="463"/>
      <c r="C498" s="463"/>
      <c r="D498" s="463"/>
      <c r="Y498" s="462"/>
      <c r="Z498" s="563">
        <v>28.711411903461123</v>
      </c>
      <c r="AA498" s="563">
        <v>27.724039403826989</v>
      </c>
      <c r="AB498" s="563">
        <v>16.487143521132026</v>
      </c>
      <c r="AC498" s="564">
        <v>2.7928947877713881</v>
      </c>
      <c r="AD498" s="564">
        <v>-0.47714216861234199</v>
      </c>
    </row>
    <row r="499" spans="2:30" x14ac:dyDescent="0.3">
      <c r="B499" s="463"/>
      <c r="C499" s="463"/>
      <c r="D499" s="463"/>
      <c r="Y499" s="462"/>
      <c r="Z499" s="563">
        <v>23.422142717098655</v>
      </c>
      <c r="AA499" s="563">
        <v>28.218943343121314</v>
      </c>
      <c r="AB499" s="563">
        <v>16.487143521132026</v>
      </c>
      <c r="AC499" s="564">
        <v>0.89330515570031821</v>
      </c>
      <c r="AD499" s="564">
        <v>-6.0658423632791676E-2</v>
      </c>
    </row>
    <row r="500" spans="2:30" x14ac:dyDescent="0.3">
      <c r="B500" s="463"/>
      <c r="C500" s="463"/>
      <c r="D500" s="463"/>
      <c r="Y500" s="462"/>
      <c r="Z500" s="563">
        <v>29.037692227923209</v>
      </c>
      <c r="AA500" s="563">
        <v>28.937302800707464</v>
      </c>
      <c r="AB500" s="563">
        <v>16.487143521132026</v>
      </c>
      <c r="AC500" s="564">
        <v>0.64404241479378754</v>
      </c>
      <c r="AD500" s="564">
        <v>1.0417647017393779</v>
      </c>
    </row>
    <row r="501" spans="2:30" x14ac:dyDescent="0.3">
      <c r="B501" s="463"/>
      <c r="C501" s="463"/>
      <c r="D501" s="463"/>
      <c r="Y501" s="462"/>
      <c r="Z501" s="563">
        <v>20.45840520836256</v>
      </c>
      <c r="AA501" s="563">
        <v>29.506959108099</v>
      </c>
      <c r="AB501" s="563">
        <v>16.487143521132026</v>
      </c>
      <c r="AC501" s="564">
        <v>-4.3939948071765542</v>
      </c>
      <c r="AD501" s="564">
        <v>1.1253547789835372</v>
      </c>
    </row>
    <row r="502" spans="2:30" x14ac:dyDescent="0.3">
      <c r="B502" s="463"/>
      <c r="C502" s="463"/>
      <c r="D502" s="463"/>
      <c r="Y502" s="462"/>
      <c r="Z502" s="563">
        <v>35.987265398925523</v>
      </c>
      <c r="AA502" s="563">
        <v>29.080887852154543</v>
      </c>
      <c r="AB502" s="563">
        <v>16.487143521132026</v>
      </c>
      <c r="AC502" s="564">
        <v>2.5383485240633092</v>
      </c>
      <c r="AD502" s="564">
        <v>1.2045228066400244</v>
      </c>
    </row>
    <row r="503" spans="2:30" x14ac:dyDescent="0.3">
      <c r="B503" s="463"/>
      <c r="C503" s="463"/>
      <c r="D503" s="463"/>
      <c r="Y503" s="462"/>
      <c r="Z503" s="563">
        <v>43.521678784871575</v>
      </c>
      <c r="AA503" s="563">
        <v>29.180622797771289</v>
      </c>
      <c r="AB503" s="563">
        <v>16.487143521132026</v>
      </c>
      <c r="AC503" s="564">
        <v>5.4607175903308587</v>
      </c>
      <c r="AD503" s="564">
        <v>0.96822096495473475</v>
      </c>
    </row>
    <row r="504" spans="2:30" x14ac:dyDescent="0.3">
      <c r="B504" s="463"/>
      <c r="C504" s="463"/>
      <c r="D504" s="463"/>
      <c r="Y504" s="462"/>
      <c r="Z504" s="563">
        <v>25.410117516050345</v>
      </c>
      <c r="AA504" s="563">
        <v>28.974233737515881</v>
      </c>
      <c r="AB504" s="563">
        <v>16.487143521132026</v>
      </c>
      <c r="AC504" s="564">
        <v>-5.7830212598346975E-2</v>
      </c>
      <c r="AD504" s="564">
        <v>1.3961821158324759</v>
      </c>
    </row>
    <row r="505" spans="2:30" x14ac:dyDescent="0.3">
      <c r="B505" s="463"/>
      <c r="C505" s="463"/>
      <c r="D505" s="463"/>
      <c r="Y505" s="462"/>
      <c r="Z505" s="563">
        <v>25.72891311184992</v>
      </c>
      <c r="AA505" s="563">
        <v>30.613926753270228</v>
      </c>
      <c r="AB505" s="563">
        <v>16.487143521132026</v>
      </c>
      <c r="AC505" s="564">
        <v>3.347070981366798</v>
      </c>
      <c r="AD505" s="564">
        <v>2.9677440772483914</v>
      </c>
    </row>
    <row r="506" spans="2:30" x14ac:dyDescent="0.3">
      <c r="B506" s="463"/>
      <c r="C506" s="463"/>
      <c r="D506" s="463"/>
      <c r="Y506" s="462"/>
      <c r="Z506" s="563">
        <v>24.120287336415874</v>
      </c>
      <c r="AA506" s="563">
        <v>30.957234414956872</v>
      </c>
      <c r="AB506" s="563">
        <v>16.487143521132026</v>
      </c>
      <c r="AC506" s="564">
        <v>-0.76080773609670871</v>
      </c>
      <c r="AD506" s="564">
        <v>3.8405699504744217</v>
      </c>
    </row>
    <row r="507" spans="2:30" x14ac:dyDescent="0.3">
      <c r="B507" s="463"/>
      <c r="C507" s="463"/>
      <c r="D507" s="463"/>
      <c r="Y507" s="462"/>
      <c r="Z507" s="563">
        <v>27.592968806135367</v>
      </c>
      <c r="AA507" s="563">
        <v>30.27315093574548</v>
      </c>
      <c r="AB507" s="563">
        <v>16.487143521132026</v>
      </c>
      <c r="AC507" s="564">
        <v>3.6397704709379752</v>
      </c>
      <c r="AD507" s="564">
        <v>3.666816435903923</v>
      </c>
    </row>
    <row r="508" spans="2:30" x14ac:dyDescent="0.3">
      <c r="B508" s="463"/>
      <c r="C508" s="463"/>
      <c r="D508" s="463"/>
      <c r="Y508" s="462"/>
      <c r="Z508" s="563">
        <v>31.936256318642975</v>
      </c>
      <c r="AA508" s="563">
        <v>30.792733655318298</v>
      </c>
      <c r="AB508" s="563">
        <v>16.487143521132026</v>
      </c>
      <c r="AC508" s="564">
        <v>6.6069389227348552</v>
      </c>
      <c r="AD508" s="564">
        <v>3.8176798232482838</v>
      </c>
    </row>
    <row r="509" spans="2:30" x14ac:dyDescent="0.3">
      <c r="B509" s="463"/>
      <c r="C509" s="463"/>
      <c r="D509" s="463"/>
      <c r="Y509" s="462"/>
      <c r="Z509" s="563">
        <v>38.390419030732048</v>
      </c>
      <c r="AA509" s="563">
        <v>30.280056392048227</v>
      </c>
      <c r="AB509" s="563">
        <v>16.487143521132026</v>
      </c>
      <c r="AC509" s="564">
        <v>8.6481296366455211</v>
      </c>
      <c r="AD509" s="564">
        <v>3.7273563930701266</v>
      </c>
    </row>
    <row r="510" spans="2:30" x14ac:dyDescent="0.3">
      <c r="B510" s="463"/>
      <c r="C510" s="463"/>
      <c r="D510" s="463"/>
      <c r="Y510" s="462"/>
      <c r="Z510" s="563">
        <v>38.73309443039178</v>
      </c>
      <c r="AA510" s="563">
        <v>29.57753177433608</v>
      </c>
      <c r="AB510" s="563">
        <v>16.487143521132026</v>
      </c>
      <c r="AC510" s="564">
        <v>4.2444429883373687</v>
      </c>
      <c r="AD510" s="564">
        <v>3.9989044551670196</v>
      </c>
    </row>
    <row r="511" spans="2:30" x14ac:dyDescent="0.3">
      <c r="B511" s="463"/>
      <c r="C511" s="463"/>
      <c r="D511" s="463"/>
      <c r="Y511" s="462"/>
      <c r="Z511" s="563">
        <v>29.047196553060111</v>
      </c>
      <c r="AA511" s="563">
        <v>28.593369641723303</v>
      </c>
      <c r="AB511" s="563">
        <v>16.487143521132026</v>
      </c>
      <c r="AC511" s="564">
        <v>0.99821349881217714</v>
      </c>
      <c r="AD511" s="564">
        <v>3.7298038810810317</v>
      </c>
    </row>
    <row r="512" spans="2:30" x14ac:dyDescent="0.3">
      <c r="B512" s="463"/>
      <c r="C512" s="463"/>
      <c r="D512" s="463"/>
      <c r="Y512" s="462"/>
      <c r="Z512" s="563">
        <v>22.140172268959418</v>
      </c>
      <c r="AA512" s="563">
        <v>27.64242164995045</v>
      </c>
      <c r="AB512" s="563">
        <v>16.487143521132026</v>
      </c>
      <c r="AC512" s="564">
        <v>2.714806970119696</v>
      </c>
      <c r="AD512" s="564">
        <v>3.9755696720082319</v>
      </c>
    </row>
    <row r="513" spans="2:30" x14ac:dyDescent="0.3">
      <c r="B513" s="463"/>
      <c r="C513" s="463"/>
      <c r="D513" s="463"/>
      <c r="Y513" s="462"/>
      <c r="Z513" s="563">
        <v>19.202615012430854</v>
      </c>
      <c r="AA513" s="563">
        <v>24.967294392724771</v>
      </c>
      <c r="AB513" s="563">
        <v>16.487143521132026</v>
      </c>
      <c r="AC513" s="564">
        <v>1.1400286985815455</v>
      </c>
      <c r="AD513" s="564">
        <v>2.2305187933460076</v>
      </c>
    </row>
    <row r="514" spans="2:30" x14ac:dyDescent="0.3">
      <c r="B514" s="463"/>
      <c r="C514" s="463"/>
      <c r="D514" s="463"/>
      <c r="Y514" s="462"/>
      <c r="Z514" s="563">
        <v>20.703833877845931</v>
      </c>
      <c r="AA514" s="563">
        <v>23.832517481171607</v>
      </c>
      <c r="AB514" s="563">
        <v>16.487143521132026</v>
      </c>
      <c r="AC514" s="564">
        <v>1.7560664523360572</v>
      </c>
      <c r="AD514" s="564">
        <v>2.3175968648790319</v>
      </c>
    </row>
    <row r="515" spans="2:30" x14ac:dyDescent="0.3">
      <c r="B515" s="463"/>
      <c r="C515" s="463"/>
      <c r="D515" s="463"/>
      <c r="Y515" s="462"/>
      <c r="Z515" s="563">
        <v>25.279620376232995</v>
      </c>
      <c r="AA515" s="563">
        <v>22.817233373028866</v>
      </c>
      <c r="AB515" s="563">
        <v>16.487143521132026</v>
      </c>
      <c r="AC515" s="564">
        <v>8.3272994592252587</v>
      </c>
      <c r="AD515" s="564">
        <v>2.8035123926526739</v>
      </c>
    </row>
    <row r="516" spans="2:30" x14ac:dyDescent="0.3">
      <c r="B516" s="463"/>
      <c r="C516" s="463"/>
      <c r="D516" s="463"/>
      <c r="Y516" s="462"/>
      <c r="Z516" s="563">
        <v>19.664528230152321</v>
      </c>
      <c r="AA516" s="563">
        <v>22.317612886943731</v>
      </c>
      <c r="AB516" s="563">
        <v>16.487143521132026</v>
      </c>
      <c r="AC516" s="564">
        <v>-3.5672265139900503</v>
      </c>
      <c r="AD516" s="564">
        <v>3.4907755638412334</v>
      </c>
    </row>
    <row r="517" spans="2:30" x14ac:dyDescent="0.3">
      <c r="B517" s="463"/>
      <c r="C517" s="463"/>
      <c r="D517" s="463"/>
      <c r="Y517" s="462"/>
      <c r="Z517" s="563">
        <v>30.789656049519596</v>
      </c>
      <c r="AA517" s="563">
        <v>22.396917107741764</v>
      </c>
      <c r="AB517" s="563">
        <v>16.487143521132026</v>
      </c>
      <c r="AC517" s="564">
        <v>4.8539894890685389</v>
      </c>
      <c r="AD517" s="564">
        <v>4.1738820554708225</v>
      </c>
    </row>
    <row r="518" spans="2:30" x14ac:dyDescent="0.3">
      <c r="B518" s="463"/>
      <c r="C518" s="463"/>
      <c r="D518" s="463"/>
      <c r="Y518" s="462"/>
      <c r="Z518" s="563">
        <v>21.94020779606096</v>
      </c>
      <c r="AA518" s="563">
        <v>22.028626903212007</v>
      </c>
      <c r="AB518" s="563">
        <v>16.487143521132026</v>
      </c>
      <c r="AC518" s="564">
        <v>4.3996221932276711</v>
      </c>
      <c r="AD518" s="564">
        <v>4.757897476360351</v>
      </c>
    </row>
    <row r="519" spans="2:30" x14ac:dyDescent="0.3">
      <c r="B519" s="463"/>
      <c r="C519" s="463"/>
      <c r="D519" s="463"/>
      <c r="Y519" s="462"/>
      <c r="Z519" s="563">
        <v>18.642828866363494</v>
      </c>
      <c r="AA519" s="563">
        <v>20.449674444318465</v>
      </c>
      <c r="AB519" s="563">
        <v>16.487143521132026</v>
      </c>
      <c r="AC519" s="564">
        <v>7.5256491684396138</v>
      </c>
      <c r="AD519" s="564">
        <v>3.7422481767930345</v>
      </c>
    </row>
    <row r="520" spans="2:30" x14ac:dyDescent="0.3">
      <c r="B520" s="463"/>
      <c r="C520" s="463"/>
      <c r="D520" s="463"/>
      <c r="Y520" s="462"/>
      <c r="Z520" s="563">
        <v>19.757744558017063</v>
      </c>
      <c r="AA520" s="563">
        <v>20.697180893596332</v>
      </c>
      <c r="AB520" s="563">
        <v>16.487143521132026</v>
      </c>
      <c r="AC520" s="564">
        <v>5.9217741399886705</v>
      </c>
      <c r="AD520" s="564">
        <v>4.1961096668349871</v>
      </c>
    </row>
    <row r="521" spans="2:30" x14ac:dyDescent="0.3">
      <c r="B521" s="463"/>
      <c r="C521" s="463"/>
      <c r="D521" s="463"/>
      <c r="Y521" s="462"/>
      <c r="Z521" s="563">
        <v>18.125802446137637</v>
      </c>
      <c r="AA521" s="563">
        <v>20.587828266717327</v>
      </c>
      <c r="AB521" s="563">
        <v>16.487143521132026</v>
      </c>
      <c r="AC521" s="564">
        <v>5.8441743985627568</v>
      </c>
      <c r="AD521" s="564">
        <v>5.3368386304435518</v>
      </c>
    </row>
    <row r="522" spans="2:30" x14ac:dyDescent="0.3">
      <c r="B522" s="463"/>
      <c r="C522" s="463"/>
      <c r="D522" s="463"/>
      <c r="Y522" s="462"/>
      <c r="Z522" s="563">
        <v>14.226953163978145</v>
      </c>
      <c r="AA522" s="563">
        <v>21.475193899525046</v>
      </c>
      <c r="AB522" s="563">
        <v>16.487143521132026</v>
      </c>
      <c r="AC522" s="564">
        <v>1.2177543622540412</v>
      </c>
      <c r="AD522" s="564">
        <v>6.1487611480306663</v>
      </c>
    </row>
    <row r="523" spans="2:30" x14ac:dyDescent="0.3">
      <c r="B523" s="463"/>
      <c r="C523" s="463"/>
      <c r="D523" s="463"/>
      <c r="Y523" s="462"/>
      <c r="Z523" s="563">
        <v>21.397073375097428</v>
      </c>
      <c r="AA523" s="563">
        <v>22.349247814922091</v>
      </c>
      <c r="AB523" s="563">
        <v>16.487143521132026</v>
      </c>
      <c r="AC523" s="564">
        <v>-0.39019608369638092</v>
      </c>
      <c r="AD523" s="564">
        <v>6.358875253950818</v>
      </c>
    </row>
    <row r="524" spans="2:30" x14ac:dyDescent="0.3">
      <c r="B524" s="463"/>
      <c r="C524" s="463"/>
      <c r="D524" s="463"/>
      <c r="Y524" s="462"/>
      <c r="Z524" s="563">
        <v>30.024187661366561</v>
      </c>
      <c r="AA524" s="563">
        <v>20.748491647451026</v>
      </c>
      <c r="AB524" s="563">
        <v>16.487143521132026</v>
      </c>
      <c r="AC524" s="564">
        <v>12.83909223432849</v>
      </c>
      <c r="AD524" s="564">
        <v>3.9730130934478285</v>
      </c>
    </row>
    <row r="525" spans="2:30" x14ac:dyDescent="0.3">
      <c r="B525" s="463"/>
      <c r="C525" s="463"/>
      <c r="D525" s="463"/>
      <c r="Y525" s="462">
        <v>44348</v>
      </c>
      <c r="Z525" s="563">
        <v>28.15176722571498</v>
      </c>
      <c r="AA525" s="563">
        <v>19.937309180599357</v>
      </c>
      <c r="AB525" s="563">
        <v>16.487143521132026</v>
      </c>
      <c r="AC525" s="564">
        <v>10.083079816337474</v>
      </c>
      <c r="AD525" s="564">
        <v>2.9426209781416555</v>
      </c>
    </row>
    <row r="526" spans="2:30" x14ac:dyDescent="0.3">
      <c r="B526" s="463"/>
      <c r="C526" s="463"/>
      <c r="D526" s="463"/>
      <c r="Y526" s="462"/>
      <c r="Z526" s="563">
        <v>24.761206274142818</v>
      </c>
      <c r="AA526" s="563">
        <v>20.111138598790841</v>
      </c>
      <c r="AB526" s="563">
        <v>16.487143521132026</v>
      </c>
      <c r="AC526" s="564">
        <v>8.996447909880672</v>
      </c>
      <c r="AD526" s="564">
        <v>2.9358351744376301</v>
      </c>
    </row>
    <row r="527" spans="2:30" x14ac:dyDescent="0.3">
      <c r="B527" s="463"/>
      <c r="C527" s="463"/>
      <c r="D527" s="463"/>
      <c r="Y527" s="462"/>
      <c r="Z527" s="563">
        <v>8.5524513857196123</v>
      </c>
      <c r="AA527" s="563">
        <v>19.870990192308643</v>
      </c>
      <c r="AB527" s="563">
        <v>16.487143521132026</v>
      </c>
      <c r="AC527" s="564">
        <v>-10.779260983532254</v>
      </c>
      <c r="AD527" s="564">
        <v>2.6886473627748586</v>
      </c>
    </row>
    <row r="528" spans="2:30" x14ac:dyDescent="0.3">
      <c r="B528" s="463"/>
      <c r="C528" s="463"/>
      <c r="D528" s="463"/>
      <c r="Y528" s="462"/>
      <c r="Z528" s="563">
        <v>12.447525178175956</v>
      </c>
      <c r="AA528" s="563">
        <v>18.973734433548181</v>
      </c>
      <c r="AB528" s="563">
        <v>16.487143521132026</v>
      </c>
      <c r="AC528" s="564">
        <v>-1.3685704085804531</v>
      </c>
      <c r="AD528" s="564">
        <v>1.0203734562481068</v>
      </c>
    </row>
    <row r="529" spans="2:30" x14ac:dyDescent="0.3">
      <c r="B529" s="463"/>
      <c r="C529" s="463"/>
      <c r="D529" s="463"/>
      <c r="Y529" s="462"/>
      <c r="Z529" s="563">
        <v>15.443759091318567</v>
      </c>
      <c r="AA529" s="563">
        <v>17.564668072984695</v>
      </c>
      <c r="AB529" s="563">
        <v>16.487143521132026</v>
      </c>
      <c r="AC529" s="564">
        <v>1.1702537363258614</v>
      </c>
      <c r="AD529" s="564">
        <v>-0.44878576197427023</v>
      </c>
    </row>
    <row r="530" spans="2:30" x14ac:dyDescent="0.3">
      <c r="B530" s="463"/>
      <c r="C530" s="463"/>
      <c r="D530" s="463"/>
      <c r="Y530" s="462"/>
      <c r="Z530" s="563">
        <v>19.716034529721984</v>
      </c>
      <c r="AA530" s="563">
        <v>16.260494854130549</v>
      </c>
      <c r="AB530" s="563">
        <v>16.487143521132026</v>
      </c>
      <c r="AC530" s="564">
        <v>-2.12051076533578</v>
      </c>
      <c r="AD530" s="564">
        <v>-1.0803187541553529</v>
      </c>
    </row>
    <row r="531" spans="2:30" x14ac:dyDescent="0.3">
      <c r="B531" s="463"/>
      <c r="C531" s="463"/>
      <c r="D531" s="463"/>
      <c r="Y531" s="462"/>
      <c r="Z531" s="563">
        <v>23.743397350043359</v>
      </c>
      <c r="AA531" s="563">
        <v>17.219755960889142</v>
      </c>
      <c r="AB531" s="563">
        <v>16.487143521132026</v>
      </c>
      <c r="AC531" s="564">
        <v>1.1611748886412272</v>
      </c>
      <c r="AD531" s="564">
        <v>1.2366570264282106</v>
      </c>
    </row>
    <row r="532" spans="2:30" x14ac:dyDescent="0.3">
      <c r="B532" s="463"/>
      <c r="C532" s="463"/>
      <c r="D532" s="463"/>
      <c r="Y532" s="462"/>
      <c r="Z532" s="563">
        <v>18.288302701770565</v>
      </c>
      <c r="AA532" s="563">
        <v>19.65842689537066</v>
      </c>
      <c r="AB532" s="563">
        <v>16.487143521132026</v>
      </c>
      <c r="AC532" s="564">
        <v>-0.20103471121916527</v>
      </c>
      <c r="AD532" s="564">
        <v>1.1545306772405357</v>
      </c>
    </row>
    <row r="533" spans="2:30" x14ac:dyDescent="0.3">
      <c r="B533" s="463"/>
      <c r="C533" s="463"/>
      <c r="D533" s="463"/>
      <c r="Y533" s="462"/>
      <c r="Z533" s="563">
        <v>15.631993742163809</v>
      </c>
      <c r="AA533" s="563">
        <v>19.890436583659241</v>
      </c>
      <c r="AB533" s="563">
        <v>16.487143521132026</v>
      </c>
      <c r="AC533" s="564">
        <v>4.5757169646130933</v>
      </c>
      <c r="AD533" s="564">
        <v>0.74735491604984972</v>
      </c>
    </row>
    <row r="534" spans="2:30" x14ac:dyDescent="0.3">
      <c r="B534" s="463"/>
      <c r="C534" s="463"/>
      <c r="D534" s="463"/>
      <c r="Y534" s="462"/>
      <c r="Z534" s="563">
        <v>15.267279133029742</v>
      </c>
      <c r="AA534" s="563">
        <v>19.883326707201441</v>
      </c>
      <c r="AB534" s="563">
        <v>16.487143521132026</v>
      </c>
      <c r="AC534" s="564">
        <v>5.4395694805526915</v>
      </c>
      <c r="AD534" s="564">
        <v>1.1025553812023037</v>
      </c>
    </row>
    <row r="535" spans="2:30" x14ac:dyDescent="0.3">
      <c r="B535" s="463"/>
      <c r="C535" s="463"/>
      <c r="D535" s="463"/>
      <c r="Y535" s="462"/>
      <c r="Z535" s="563">
        <v>29.518221719546581</v>
      </c>
      <c r="AA535" s="563">
        <v>21.182611956769239</v>
      </c>
      <c r="AB535" s="563">
        <v>16.487143521132026</v>
      </c>
      <c r="AC535" s="564">
        <v>-1.9434548528941775</v>
      </c>
      <c r="AD535" s="564">
        <v>2.4297456751993423</v>
      </c>
    </row>
    <row r="536" spans="2:30" x14ac:dyDescent="0.3">
      <c r="B536" s="463"/>
      <c r="C536" s="463"/>
      <c r="D536" s="463"/>
      <c r="Y536" s="462"/>
      <c r="Z536" s="563">
        <v>17.067826909338645</v>
      </c>
      <c r="AA536" s="563">
        <v>20.73025196145684</v>
      </c>
      <c r="AB536" s="563">
        <v>16.487143521132026</v>
      </c>
      <c r="AC536" s="564">
        <v>-1.6799765920089413</v>
      </c>
      <c r="AD536" s="564">
        <v>2.8518538624628058</v>
      </c>
    </row>
    <row r="537" spans="2:30" x14ac:dyDescent="0.3">
      <c r="B537" s="463"/>
      <c r="C537" s="463"/>
      <c r="D537" s="463"/>
      <c r="Y537" s="462"/>
      <c r="Z537" s="563">
        <v>19.666265394517389</v>
      </c>
      <c r="AA537" s="563">
        <v>20.954995650464973</v>
      </c>
      <c r="AB537" s="563">
        <v>16.487143521132026</v>
      </c>
      <c r="AC537" s="564">
        <v>0.3658924907313974</v>
      </c>
      <c r="AD537" s="564">
        <v>3.2005378108891085</v>
      </c>
    </row>
    <row r="538" spans="2:30" x14ac:dyDescent="0.3">
      <c r="B538" s="463"/>
      <c r="C538" s="463"/>
      <c r="D538" s="463"/>
      <c r="Y538" s="462"/>
      <c r="Z538" s="563">
        <v>32.83839409701794</v>
      </c>
      <c r="AA538" s="563">
        <v>21.444966232953075</v>
      </c>
      <c r="AB538" s="563">
        <v>16.487143521132026</v>
      </c>
      <c r="AC538" s="564">
        <v>10.451506946620498</v>
      </c>
      <c r="AD538" s="564">
        <v>3.1369497215806064</v>
      </c>
    </row>
    <row r="539" spans="2:30" x14ac:dyDescent="0.3">
      <c r="B539" s="463"/>
      <c r="C539" s="463"/>
      <c r="D539" s="463"/>
      <c r="Y539" s="462"/>
      <c r="Z539" s="563">
        <v>15.121782734583741</v>
      </c>
      <c r="AA539" s="563">
        <v>19.258280334770792</v>
      </c>
      <c r="AB539" s="563">
        <v>16.487143521132026</v>
      </c>
      <c r="AC539" s="564">
        <v>2.7537225996250783</v>
      </c>
      <c r="AD539" s="564">
        <v>3.7456464295734753</v>
      </c>
    </row>
    <row r="540" spans="2:30" x14ac:dyDescent="0.3">
      <c r="B540" s="463"/>
      <c r="C540" s="463"/>
      <c r="D540" s="463"/>
      <c r="Y540" s="462"/>
      <c r="Z540" s="563">
        <v>17.205199565220752</v>
      </c>
      <c r="AA540" s="563">
        <v>18.181263561829464</v>
      </c>
      <c r="AB540" s="563">
        <v>16.487143521132026</v>
      </c>
      <c r="AC540" s="564">
        <v>7.0165046035972125</v>
      </c>
      <c r="AD540" s="564">
        <v>3.475527495070259</v>
      </c>
    </row>
    <row r="541" spans="2:30" x14ac:dyDescent="0.3">
      <c r="B541" s="463"/>
      <c r="C541" s="463"/>
      <c r="D541" s="463"/>
      <c r="Y541" s="462"/>
      <c r="Z541" s="563">
        <v>18.697073210446451</v>
      </c>
      <c r="AA541" s="563">
        <v>17.179056609854424</v>
      </c>
      <c r="AB541" s="563">
        <v>16.487143521132026</v>
      </c>
      <c r="AC541" s="564">
        <v>4.9944528553931775</v>
      </c>
      <c r="AD541" s="564">
        <v>2.5126934846790028</v>
      </c>
    </row>
    <row r="542" spans="2:30" x14ac:dyDescent="0.3">
      <c r="B542" s="463"/>
      <c r="C542" s="463"/>
      <c r="D542" s="463"/>
      <c r="Y542" s="462"/>
      <c r="Z542" s="563">
        <v>14.211420432270604</v>
      </c>
      <c r="AA542" s="563">
        <v>15.606405730447928</v>
      </c>
      <c r="AB542" s="563">
        <v>16.487143521132026</v>
      </c>
      <c r="AC542" s="564">
        <v>2.3174221030559039</v>
      </c>
      <c r="AD542" s="564">
        <v>0.96457781345946059</v>
      </c>
    </row>
    <row r="543" spans="2:30" x14ac:dyDescent="0.3">
      <c r="B543" s="463"/>
      <c r="C543" s="463"/>
      <c r="D543" s="463"/>
      <c r="Y543" s="462"/>
      <c r="Z543" s="563">
        <v>9.5287094987493877</v>
      </c>
      <c r="AA543" s="563">
        <v>15.940742226191421</v>
      </c>
      <c r="AB543" s="563">
        <v>16.487143521132026</v>
      </c>
      <c r="AC543" s="564">
        <v>-3.5708091335314549</v>
      </c>
      <c r="AD543" s="564">
        <v>0.77322684959360444</v>
      </c>
    </row>
    <row r="544" spans="2:30" x14ac:dyDescent="0.3">
      <c r="B544" s="463"/>
      <c r="C544" s="463"/>
      <c r="D544" s="463"/>
      <c r="Y544" s="462"/>
      <c r="Z544" s="563">
        <v>12.650816730692087</v>
      </c>
      <c r="AA544" s="563">
        <v>15.942210990277545</v>
      </c>
      <c r="AB544" s="563">
        <v>16.487143521132026</v>
      </c>
      <c r="AC544" s="564">
        <v>-6.3739455820073943</v>
      </c>
      <c r="AD544" s="564">
        <v>0.1337986219088155</v>
      </c>
    </row>
    <row r="545" spans="2:30" x14ac:dyDescent="0.3">
      <c r="B545" s="463"/>
      <c r="C545" s="463"/>
      <c r="D545" s="463"/>
      <c r="Y545" s="462"/>
      <c r="Z545" s="563">
        <v>21.829837941172467</v>
      </c>
      <c r="AA545" s="563">
        <v>15.133055236241619</v>
      </c>
      <c r="AB545" s="563">
        <v>16.487143521132026</v>
      </c>
      <c r="AC545" s="564">
        <v>-0.38530275191629926</v>
      </c>
      <c r="AD545" s="564">
        <v>-1.2878143353129932</v>
      </c>
    </row>
    <row r="546" spans="2:30" x14ac:dyDescent="0.3">
      <c r="B546" s="463"/>
      <c r="C546" s="463"/>
      <c r="D546" s="463"/>
      <c r="Y546" s="462"/>
      <c r="Z546" s="563">
        <v>17.462138204788204</v>
      </c>
      <c r="AA546" s="563">
        <v>15.36162122237443</v>
      </c>
      <c r="AB546" s="563">
        <v>16.487143521132026</v>
      </c>
      <c r="AC546" s="564">
        <v>1.4142658525640854</v>
      </c>
      <c r="AD546" s="564">
        <v>-1.5809357865665763</v>
      </c>
    </row>
    <row r="547" spans="2:30" x14ac:dyDescent="0.3">
      <c r="B547" s="463"/>
      <c r="C547" s="463"/>
      <c r="D547" s="463"/>
      <c r="Y547" s="462"/>
      <c r="Z547" s="563">
        <v>17.215480913823612</v>
      </c>
      <c r="AA547" s="563">
        <v>15.795020760004968</v>
      </c>
      <c r="AB547" s="563">
        <v>16.487143521132026</v>
      </c>
      <c r="AC547" s="564">
        <v>2.5405070098036902</v>
      </c>
      <c r="AD547" s="564">
        <v>-0.98813595176960489</v>
      </c>
    </row>
    <row r="548" spans="2:30" x14ac:dyDescent="0.3">
      <c r="B548" s="463"/>
      <c r="C548" s="463"/>
      <c r="D548" s="463"/>
      <c r="Y548" s="462"/>
      <c r="Z548" s="563">
        <v>13.032982932194962</v>
      </c>
      <c r="AA548" s="563">
        <v>16.229998113551328</v>
      </c>
      <c r="AB548" s="563">
        <v>16.487143521132026</v>
      </c>
      <c r="AC548" s="564">
        <v>-4.9568378451594839</v>
      </c>
      <c r="AD548" s="564">
        <v>-0.50306080955340349</v>
      </c>
    </row>
    <row r="549" spans="2:30" x14ac:dyDescent="0.3">
      <c r="B549" s="463"/>
      <c r="C549" s="463"/>
      <c r="D549" s="463"/>
      <c r="Y549" s="462"/>
      <c r="Z549" s="563">
        <v>15.811382335200287</v>
      </c>
      <c r="AA549" s="563">
        <v>16.316643343659521</v>
      </c>
      <c r="AB549" s="563">
        <v>16.487143521132026</v>
      </c>
      <c r="AC549" s="564">
        <v>0.26557194428082198</v>
      </c>
      <c r="AD549" s="564">
        <v>-0.19818533374637429</v>
      </c>
    </row>
    <row r="550" spans="2:30" x14ac:dyDescent="0.3">
      <c r="B550" s="463"/>
      <c r="C550" s="463"/>
      <c r="D550" s="463"/>
      <c r="Y550" s="462"/>
      <c r="Z550" s="563">
        <v>12.562506262163144</v>
      </c>
      <c r="AA550" s="563">
        <v>16.392514030679965</v>
      </c>
      <c r="AB550" s="563">
        <v>16.487143521132026</v>
      </c>
      <c r="AC550" s="564">
        <v>0.57878971004734581</v>
      </c>
      <c r="AD550" s="564">
        <v>-0.13790760306242639</v>
      </c>
    </row>
    <row r="551" spans="2:30" x14ac:dyDescent="0.3">
      <c r="B551" s="463"/>
      <c r="C551" s="463"/>
      <c r="D551" s="463"/>
      <c r="Y551" s="462"/>
      <c r="Z551" s="563">
        <v>15.695658205516635</v>
      </c>
      <c r="AA551" s="563">
        <v>16.147757973270206</v>
      </c>
      <c r="AB551" s="563">
        <v>16.487143521132026</v>
      </c>
      <c r="AC551" s="564">
        <v>-2.9784195864939846</v>
      </c>
      <c r="AD551" s="564">
        <v>-3.3533919787824322E-2</v>
      </c>
    </row>
    <row r="552" spans="2:30" x14ac:dyDescent="0.3">
      <c r="B552" s="463"/>
      <c r="C552" s="463"/>
      <c r="D552" s="463"/>
      <c r="Y552" s="462"/>
      <c r="Z552" s="563">
        <v>22.43635455192981</v>
      </c>
      <c r="AA552" s="563">
        <v>16.342100986681452</v>
      </c>
      <c r="AB552" s="563">
        <v>16.487143521132026</v>
      </c>
      <c r="AC552" s="564">
        <v>1.7488255787329052</v>
      </c>
      <c r="AD552" s="564">
        <v>0.93270672094780394</v>
      </c>
    </row>
    <row r="553" spans="2:30" x14ac:dyDescent="0.3">
      <c r="B553" s="463"/>
      <c r="C553" s="463"/>
      <c r="D553" s="463"/>
      <c r="Y553" s="462"/>
      <c r="Z553" s="563">
        <v>17.993233013931299</v>
      </c>
      <c r="AA553" s="563">
        <v>17.121690138326013</v>
      </c>
      <c r="AB553" s="563">
        <v>16.487143521132026</v>
      </c>
      <c r="AC553" s="564">
        <v>1.8362099673517207</v>
      </c>
      <c r="AD553" s="564">
        <v>1.9881576486855883</v>
      </c>
    </row>
    <row r="554" spans="2:30" x14ac:dyDescent="0.3">
      <c r="B554" s="463"/>
      <c r="C554" s="463"/>
      <c r="D554" s="463"/>
      <c r="Y554" s="462"/>
      <c r="Z554" s="563">
        <v>15.502188511955309</v>
      </c>
      <c r="AA554" s="563">
        <v>16.841562674969406</v>
      </c>
      <c r="AB554" s="563">
        <v>16.487143521132026</v>
      </c>
      <c r="AC554" s="564">
        <v>3.2711227927259046</v>
      </c>
      <c r="AD554" s="564">
        <v>2.1100965883991267</v>
      </c>
    </row>
    <row r="555" spans="2:30" x14ac:dyDescent="0.3">
      <c r="B555" s="463"/>
      <c r="C555" s="463"/>
      <c r="D555" s="463"/>
      <c r="Y555" s="462">
        <v>44378</v>
      </c>
      <c r="Z555" s="563">
        <v>14.393384026073672</v>
      </c>
      <c r="AA555" s="563">
        <v>17.383632094903522</v>
      </c>
      <c r="AB555" s="563">
        <v>4.3507361580501112</v>
      </c>
      <c r="AC555" s="564">
        <v>1.8068466399899137</v>
      </c>
      <c r="AD555" s="564">
        <v>3.2137714155850858</v>
      </c>
    </row>
    <row r="556" spans="2:30" x14ac:dyDescent="0.3">
      <c r="B556" s="463"/>
      <c r="C556" s="463"/>
      <c r="D556" s="463"/>
      <c r="Y556" s="462"/>
      <c r="Z556" s="563">
        <v>21.268506396712208</v>
      </c>
      <c r="AA556" s="563">
        <v>16.780761536541011</v>
      </c>
      <c r="AB556" s="563">
        <v>4.3507361580501112</v>
      </c>
      <c r="AC556" s="564">
        <v>7.653728438445313</v>
      </c>
      <c r="AD556" s="564">
        <v>3.155746633291979</v>
      </c>
    </row>
    <row r="557" spans="2:30" x14ac:dyDescent="0.3">
      <c r="B557" s="463"/>
      <c r="C557" s="463"/>
      <c r="D557" s="463"/>
      <c r="Y557" s="462"/>
      <c r="Z557" s="563">
        <v>10.601614018666895</v>
      </c>
      <c r="AA557" s="563">
        <v>16.430258346563509</v>
      </c>
      <c r="AB557" s="563">
        <v>4.3507361580501112</v>
      </c>
      <c r="AC557" s="564">
        <v>1.4323622880421141</v>
      </c>
      <c r="AD557" s="564">
        <v>3.7155479905406628</v>
      </c>
    </row>
    <row r="558" spans="2:30" x14ac:dyDescent="0.3">
      <c r="B558" s="463"/>
      <c r="C558" s="463"/>
      <c r="D558" s="463"/>
      <c r="Y558" s="462"/>
      <c r="Z558" s="563">
        <v>19.490144145055435</v>
      </c>
      <c r="AA558" s="563">
        <v>15.1586870360471</v>
      </c>
      <c r="AB558" s="563">
        <v>4.3507361580501112</v>
      </c>
      <c r="AC558" s="564">
        <v>4.7473042038077296</v>
      </c>
      <c r="AD558" s="564">
        <v>3.2927404905263415</v>
      </c>
    </row>
    <row r="559" spans="2:30" x14ac:dyDescent="0.3">
      <c r="B559" s="463"/>
      <c r="C559" s="463"/>
      <c r="D559" s="463"/>
      <c r="Y559" s="462"/>
      <c r="Z559" s="563">
        <v>18.216260643392268</v>
      </c>
      <c r="AA559" s="563">
        <v>14.102392054555676</v>
      </c>
      <c r="AB559" s="563">
        <v>4.3507361580501112</v>
      </c>
      <c r="AC559" s="564">
        <v>1.3426521026811571</v>
      </c>
      <c r="AD559" s="564">
        <v>2.9444440454310796</v>
      </c>
    </row>
    <row r="560" spans="2:30" x14ac:dyDescent="0.3">
      <c r="B560" s="463"/>
      <c r="C560" s="463"/>
      <c r="D560" s="463"/>
      <c r="Y560" s="462"/>
      <c r="Z560" s="563">
        <v>15.539710684088769</v>
      </c>
      <c r="AA560" s="563">
        <v>13.262455148805772</v>
      </c>
      <c r="AB560" s="563">
        <v>4.3507361580501112</v>
      </c>
      <c r="AC560" s="564">
        <v>5.7548194680925064</v>
      </c>
      <c r="AD560" s="564">
        <v>2.5345911807671349</v>
      </c>
    </row>
    <row r="561" spans="2:30" x14ac:dyDescent="0.3">
      <c r="B561" s="463"/>
      <c r="C561" s="463"/>
      <c r="D561" s="463"/>
      <c r="Y561" s="462"/>
      <c r="Z561" s="563">
        <v>6.601189338340447</v>
      </c>
      <c r="AA561" s="563">
        <v>12.801427569141401</v>
      </c>
      <c r="AB561" s="563">
        <v>4.3507361580501112</v>
      </c>
      <c r="AC561" s="564">
        <v>0.31147029262565695</v>
      </c>
      <c r="AD561" s="564">
        <v>1.8904492615091246</v>
      </c>
    </row>
    <row r="562" spans="2:30" x14ac:dyDescent="0.3">
      <c r="B562" s="463"/>
      <c r="C562" s="463"/>
      <c r="D562" s="463"/>
      <c r="Y562" s="462"/>
      <c r="Z562" s="563">
        <v>6.9993191556336987</v>
      </c>
      <c r="AA562" s="563">
        <v>11.165167391585539</v>
      </c>
      <c r="AB562" s="563">
        <v>4.3507361580501112</v>
      </c>
      <c r="AC562" s="564">
        <v>-0.6312284756769202</v>
      </c>
      <c r="AD562" s="564">
        <v>0.4467536639664717</v>
      </c>
    </row>
    <row r="563" spans="2:30" x14ac:dyDescent="0.3">
      <c r="B563" s="463"/>
      <c r="C563" s="463"/>
      <c r="D563" s="463"/>
      <c r="Y563" s="462"/>
      <c r="Z563" s="563">
        <v>15.38894805646289</v>
      </c>
      <c r="AA563" s="563">
        <v>10.332053462253896</v>
      </c>
      <c r="AB563" s="563">
        <v>4.3507361580501112</v>
      </c>
      <c r="AC563" s="564">
        <v>4.7847583857977014</v>
      </c>
      <c r="AD563" s="564">
        <v>-0.52614258555488547</v>
      </c>
    </row>
    <row r="564" spans="2:30" x14ac:dyDescent="0.3">
      <c r="B564" s="463"/>
      <c r="C564" s="463"/>
      <c r="D564" s="463"/>
      <c r="Y564" s="462"/>
      <c r="Z564" s="563">
        <v>7.3744209610163116</v>
      </c>
      <c r="AA564" s="563">
        <v>9.188883176366712</v>
      </c>
      <c r="AB564" s="563">
        <v>4.3507361580501112</v>
      </c>
      <c r="AC564" s="564">
        <v>-3.0766311467639582</v>
      </c>
      <c r="AD564" s="564">
        <v>-1.5377895573057998</v>
      </c>
    </row>
    <row r="565" spans="2:30" x14ac:dyDescent="0.3">
      <c r="B565" s="463"/>
      <c r="C565" s="463"/>
      <c r="D565" s="463"/>
      <c r="Y565" s="462"/>
      <c r="Z565" s="563">
        <v>8.0363229021643896</v>
      </c>
      <c r="AA565" s="563">
        <v>8.6467972077540001</v>
      </c>
      <c r="AB565" s="563">
        <v>4.3507361580501112</v>
      </c>
      <c r="AC565" s="564">
        <v>-5.3585649789908416</v>
      </c>
      <c r="AD565" s="564">
        <v>-1.9821430011401304</v>
      </c>
    </row>
    <row r="566" spans="2:30" x14ac:dyDescent="0.3">
      <c r="B566" s="463"/>
      <c r="C566" s="463"/>
      <c r="D566" s="463"/>
      <c r="Y566" s="462"/>
      <c r="Z566" s="563">
        <v>12.384463138070771</v>
      </c>
      <c r="AA566" s="563">
        <v>8.2176690042855292</v>
      </c>
      <c r="AB566" s="563">
        <v>4.3507361580501112</v>
      </c>
      <c r="AC566" s="564">
        <v>-5.4676216439683429</v>
      </c>
      <c r="AD566" s="564">
        <v>-2.0748762498151643</v>
      </c>
    </row>
    <row r="567" spans="2:30" x14ac:dyDescent="0.3">
      <c r="B567" s="463"/>
      <c r="C567" s="463"/>
      <c r="D567" s="463"/>
      <c r="Y567" s="462"/>
      <c r="Z567" s="563">
        <v>7.5375186828784706</v>
      </c>
      <c r="AA567" s="563">
        <v>7.8668058532341165</v>
      </c>
      <c r="AB567" s="563">
        <v>4.3507361580501112</v>
      </c>
      <c r="AC567" s="564">
        <v>-1.326709334163894</v>
      </c>
      <c r="AD567" s="564">
        <v>-2.1745993428424555</v>
      </c>
    </row>
    <row r="568" spans="2:30" x14ac:dyDescent="0.3">
      <c r="B568" s="463"/>
      <c r="C568" s="463"/>
      <c r="D568" s="463"/>
      <c r="Y568" s="462"/>
      <c r="Z568" s="563">
        <v>2.8065875580514703</v>
      </c>
      <c r="AA568" s="563">
        <v>6.6002260038334839</v>
      </c>
      <c r="AB568" s="563">
        <v>4.3507361580501112</v>
      </c>
      <c r="AC568" s="564">
        <v>-2.7990038142146574</v>
      </c>
      <c r="AD568" s="564">
        <v>-2.2811762349744931</v>
      </c>
    </row>
    <row r="569" spans="2:30" x14ac:dyDescent="0.3">
      <c r="B569" s="463"/>
      <c r="C569" s="463"/>
      <c r="D569" s="463"/>
      <c r="Y569" s="462"/>
      <c r="Z569" s="563">
        <v>3.9954217313544018</v>
      </c>
      <c r="AA569" s="563">
        <v>4.8296941859747387</v>
      </c>
      <c r="AB569" s="563">
        <v>4.3507361580501112</v>
      </c>
      <c r="AC569" s="564">
        <v>-1.2803612164021558</v>
      </c>
      <c r="AD569" s="564">
        <v>-3.379150911628181</v>
      </c>
    </row>
    <row r="570" spans="2:30" x14ac:dyDescent="0.3">
      <c r="B570" s="463"/>
      <c r="C570" s="463"/>
      <c r="D570" s="463"/>
      <c r="Y570" s="462"/>
      <c r="Z570" s="563">
        <v>12.932905999103001</v>
      </c>
      <c r="AA570" s="563">
        <v>4.1911720674658213</v>
      </c>
      <c r="AB570" s="563">
        <v>4.3507361580501112</v>
      </c>
      <c r="AC570" s="564">
        <v>4.0866967346066616</v>
      </c>
      <c r="AD570" s="564">
        <v>-3.2696509935718621</v>
      </c>
    </row>
    <row r="571" spans="2:30" x14ac:dyDescent="0.3">
      <c r="B571" s="463"/>
      <c r="C571" s="463"/>
      <c r="D571" s="463"/>
      <c r="Y571" s="462"/>
      <c r="Z571" s="563">
        <v>-1.4916379847881192</v>
      </c>
      <c r="AA571" s="563">
        <v>3.9126105612040214</v>
      </c>
      <c r="AB571" s="563">
        <v>4.3507361580501112</v>
      </c>
      <c r="AC571" s="564">
        <v>-3.8226693916882226</v>
      </c>
      <c r="AD571" s="564">
        <v>-3.3930515619104642</v>
      </c>
    </row>
    <row r="572" spans="2:30" x14ac:dyDescent="0.3">
      <c r="B572" s="463"/>
      <c r="C572" s="463"/>
      <c r="D572" s="463"/>
      <c r="Y572" s="462"/>
      <c r="Z572" s="563">
        <v>-4.3573998228468227</v>
      </c>
      <c r="AA572" s="563">
        <v>4.0478628717101923</v>
      </c>
      <c r="AB572" s="563">
        <v>4.3507361580501112</v>
      </c>
      <c r="AC572" s="564">
        <v>-13.044387715566657</v>
      </c>
      <c r="AD572" s="564">
        <v>-2.9935765571140514</v>
      </c>
    </row>
    <row r="573" spans="2:30" x14ac:dyDescent="0.3">
      <c r="B573" s="463"/>
      <c r="C573" s="463"/>
      <c r="D573" s="463"/>
      <c r="Y573" s="462"/>
      <c r="Z573" s="563">
        <v>7.9148083085083503</v>
      </c>
      <c r="AA573" s="563">
        <v>4.1524447177340802</v>
      </c>
      <c r="AB573" s="563">
        <v>4.3507361580501112</v>
      </c>
      <c r="AC573" s="564">
        <v>-4.7011222175741096</v>
      </c>
      <c r="AD573" s="564">
        <v>-2.7377054319506118</v>
      </c>
    </row>
    <row r="574" spans="2:30" x14ac:dyDescent="0.3">
      <c r="B574" s="463"/>
      <c r="C574" s="463"/>
      <c r="D574" s="463"/>
      <c r="Y574" s="462"/>
      <c r="Z574" s="563">
        <v>5.587588139045871</v>
      </c>
      <c r="AA574" s="563">
        <v>3.0542430209441358</v>
      </c>
      <c r="AB574" s="563">
        <v>4.3507361580501112</v>
      </c>
      <c r="AC574" s="564">
        <v>-2.1905133125341081</v>
      </c>
      <c r="AD574" s="564">
        <v>-3.2601953049897383</v>
      </c>
    </row>
    <row r="575" spans="2:30" x14ac:dyDescent="0.3">
      <c r="B575" s="463"/>
      <c r="C575" s="463"/>
      <c r="D575" s="463"/>
      <c r="Y575" s="462"/>
      <c r="Z575" s="563">
        <v>3.7533537315946659</v>
      </c>
      <c r="AA575" s="563">
        <v>3.5858517000771895</v>
      </c>
      <c r="AB575" s="563">
        <v>4.3507361580501112</v>
      </c>
      <c r="AC575" s="564">
        <v>-2.6787806397692293E-3</v>
      </c>
      <c r="AD575" s="564">
        <v>-3.3297769855870252</v>
      </c>
    </row>
    <row r="576" spans="2:30" x14ac:dyDescent="0.3">
      <c r="B576" s="463"/>
      <c r="C576" s="463"/>
      <c r="D576" s="463"/>
      <c r="Y576" s="462"/>
      <c r="Z576" s="563">
        <v>4.7274946535216191</v>
      </c>
      <c r="AA576" s="563">
        <v>4.6330593030237823</v>
      </c>
      <c r="AB576" s="563">
        <v>4.3507361580501112</v>
      </c>
      <c r="AC576" s="564">
        <v>0.51073665974192295</v>
      </c>
      <c r="AD576" s="564">
        <v>-2.4196150786273916</v>
      </c>
    </row>
    <row r="577" spans="2:30" x14ac:dyDescent="0.3">
      <c r="B577" s="463"/>
      <c r="C577" s="463"/>
      <c r="D577" s="463"/>
      <c r="Y577" s="462"/>
      <c r="Z577" s="563">
        <v>5.2454941215733868</v>
      </c>
      <c r="AA577" s="563">
        <v>4.6680160480256143</v>
      </c>
      <c r="AB577" s="563">
        <v>4.3507361580501112</v>
      </c>
      <c r="AC577" s="564">
        <v>0.42926762333277679</v>
      </c>
      <c r="AD577" s="564">
        <v>-2.6571611525515135</v>
      </c>
    </row>
    <row r="578" spans="2:30" x14ac:dyDescent="0.3">
      <c r="B578" s="463"/>
      <c r="C578" s="463"/>
      <c r="D578" s="463"/>
      <c r="Y578" s="462"/>
      <c r="Z578" s="563">
        <v>2.2296227691432562</v>
      </c>
      <c r="AA578" s="563">
        <v>4.6324299890792409</v>
      </c>
      <c r="AB578" s="563">
        <v>4.3507361580501112</v>
      </c>
      <c r="AC578" s="564">
        <v>-4.3097411558692329</v>
      </c>
      <c r="AD578" s="564">
        <v>-2.1500960293364102</v>
      </c>
    </row>
    <row r="579" spans="2:30" x14ac:dyDescent="0.3">
      <c r="B579" s="463"/>
      <c r="C579" s="463"/>
      <c r="D579" s="463"/>
      <c r="Y579" s="462"/>
      <c r="Z579" s="563">
        <v>2.973053397779323</v>
      </c>
      <c r="AA579" s="563">
        <v>5.1222816974901315</v>
      </c>
      <c r="AB579" s="563">
        <v>4.3507361580501112</v>
      </c>
      <c r="AC579" s="564">
        <v>-6.6732543668492212</v>
      </c>
      <c r="AD579" s="564">
        <v>-2.129662247147333</v>
      </c>
    </row>
    <row r="580" spans="2:30" x14ac:dyDescent="0.3">
      <c r="B580" s="463"/>
      <c r="C580" s="463"/>
      <c r="D580" s="463"/>
      <c r="Y580" s="462"/>
      <c r="Z580" s="563">
        <v>8.1595055235211795</v>
      </c>
      <c r="AA580" s="563">
        <v>5.1254081387892141</v>
      </c>
      <c r="AB580" s="563">
        <v>4.3507361580501112</v>
      </c>
      <c r="AC580" s="564">
        <v>-6.3639447350429634</v>
      </c>
      <c r="AD580" s="564">
        <v>-2.3137524144220305</v>
      </c>
    </row>
    <row r="581" spans="2:30" x14ac:dyDescent="0.3">
      <c r="B581" s="463"/>
      <c r="C581" s="463"/>
      <c r="D581" s="463"/>
      <c r="Y581" s="462"/>
      <c r="Z581" s="563">
        <v>5.3384857264212533</v>
      </c>
      <c r="AA581" s="563">
        <v>5.0651178193315163</v>
      </c>
      <c r="AB581" s="563">
        <v>4.3507361580501112</v>
      </c>
      <c r="AC581" s="564">
        <v>1.3589425499716157</v>
      </c>
      <c r="AD581" s="564">
        <v>-2.3138454955513339</v>
      </c>
    </row>
    <row r="582" spans="2:30" x14ac:dyDescent="0.3">
      <c r="B582" s="463"/>
      <c r="C582" s="463"/>
      <c r="D582" s="463"/>
      <c r="Y582" s="462"/>
      <c r="Z582" s="563">
        <v>7.1823156904709027</v>
      </c>
      <c r="AA582" s="563">
        <v>5.6131855954207808</v>
      </c>
      <c r="AB582" s="563">
        <v>4.3507361580501112</v>
      </c>
      <c r="AC582" s="564">
        <v>0.14035769468377168</v>
      </c>
      <c r="AD582" s="564">
        <v>-1.718969768167351</v>
      </c>
    </row>
    <row r="583" spans="2:30" x14ac:dyDescent="0.3">
      <c r="B583" s="463"/>
      <c r="C583" s="463"/>
      <c r="D583" s="463"/>
      <c r="Y583" s="462"/>
      <c r="Z583" s="563">
        <v>4.7493797426151962</v>
      </c>
      <c r="AA583" s="563">
        <v>7.1465419475557059</v>
      </c>
      <c r="AB583" s="563">
        <v>4.3507361580501112</v>
      </c>
      <c r="AC583" s="564">
        <v>-0.77789451118096054</v>
      </c>
      <c r="AD583" s="564">
        <v>-4.6964844566695821E-2</v>
      </c>
    </row>
    <row r="584" spans="2:30" x14ac:dyDescent="0.3">
      <c r="B584" s="463"/>
      <c r="C584" s="463"/>
      <c r="D584" s="463"/>
      <c r="Y584" s="462"/>
      <c r="Z584" s="563">
        <v>4.8234618853694959</v>
      </c>
      <c r="AA584" s="563">
        <v>7.1556493082985799</v>
      </c>
      <c r="AB584" s="563">
        <v>4.3507361580501112</v>
      </c>
      <c r="AC584" s="564">
        <v>0.42861605542765346</v>
      </c>
      <c r="AD584" s="564">
        <v>0.43907133870869025</v>
      </c>
    </row>
    <row r="585" spans="2:30" x14ac:dyDescent="0.3">
      <c r="B585" s="463"/>
      <c r="C585" s="463"/>
      <c r="D585" s="463"/>
      <c r="Y585" s="462"/>
      <c r="Z585" s="563">
        <v>6.0660972017681161</v>
      </c>
      <c r="AA585" s="563">
        <v>7.0368154274314998</v>
      </c>
      <c r="AB585" s="563">
        <v>4.3507361580501112</v>
      </c>
      <c r="AC585" s="564">
        <v>-0.14561106418135239</v>
      </c>
      <c r="AD585" s="564">
        <v>-0.1157708057452526</v>
      </c>
    </row>
    <row r="586" spans="2:30" x14ac:dyDescent="0.3">
      <c r="B586" s="463"/>
      <c r="C586" s="463"/>
      <c r="D586" s="463"/>
      <c r="Y586" s="462">
        <v>44409</v>
      </c>
      <c r="Z586" s="563">
        <v>13.706547862723792</v>
      </c>
      <c r="AA586" s="563">
        <v>6.8407113850834298</v>
      </c>
      <c r="AB586" s="563">
        <v>4.3507361580501112</v>
      </c>
      <c r="AC586" s="564">
        <v>5.0307800983553648</v>
      </c>
      <c r="AD586" s="564">
        <v>-0.39239816532496469</v>
      </c>
    </row>
    <row r="587" spans="2:30" x14ac:dyDescent="0.3">
      <c r="B587" s="463"/>
      <c r="C587" s="463"/>
      <c r="D587" s="463"/>
      <c r="Y587" s="462"/>
      <c r="Z587" s="563">
        <v>8.2232570487213081</v>
      </c>
      <c r="AA587" s="563">
        <v>7.2856323030434664</v>
      </c>
      <c r="AB587" s="563">
        <v>4.3507361580501112</v>
      </c>
      <c r="AC587" s="564">
        <v>-2.9616914521152609</v>
      </c>
      <c r="AD587" s="564">
        <v>-0.35409121828580226</v>
      </c>
    </row>
    <row r="588" spans="2:30" x14ac:dyDescent="0.3">
      <c r="B588" s="463"/>
      <c r="C588" s="463"/>
      <c r="D588" s="463"/>
      <c r="Y588" s="462"/>
      <c r="Z588" s="563">
        <v>4.5066485603516897</v>
      </c>
      <c r="AA588" s="563">
        <v>7.5221637076851886</v>
      </c>
      <c r="AB588" s="563">
        <v>4.3507361580501112</v>
      </c>
      <c r="AC588" s="564">
        <v>-2.5249524612059844</v>
      </c>
      <c r="AD588" s="564">
        <v>-9.4889837306969385E-2</v>
      </c>
    </row>
    <row r="589" spans="2:30" x14ac:dyDescent="0.3">
      <c r="B589" s="463"/>
      <c r="C589" s="463"/>
      <c r="D589" s="463"/>
      <c r="Y589" s="462"/>
      <c r="Z589" s="563">
        <v>5.8095873940344109</v>
      </c>
      <c r="AA589" s="563">
        <v>7.6171507249125172</v>
      </c>
      <c r="AB589" s="563">
        <v>4.3507361580501112</v>
      </c>
      <c r="AC589" s="564">
        <v>-1.7960338223742127</v>
      </c>
      <c r="AD589" s="564">
        <v>0.34651356929094235</v>
      </c>
    </row>
    <row r="590" spans="2:30" x14ac:dyDescent="0.3">
      <c r="B590" s="463"/>
      <c r="C590" s="463"/>
      <c r="D590" s="463"/>
      <c r="Y590" s="462"/>
      <c r="Z590" s="563">
        <v>7.8638261683354482</v>
      </c>
      <c r="AA590" s="563">
        <v>6.7204938893420421</v>
      </c>
      <c r="AB590" s="563">
        <v>4.3507361580501112</v>
      </c>
      <c r="AC590" s="564">
        <v>-0.50974588190682368</v>
      </c>
      <c r="AD590" s="564">
        <v>6.552152105236482E-2</v>
      </c>
    </row>
    <row r="591" spans="2:30" x14ac:dyDescent="0.3">
      <c r="B591" s="463"/>
      <c r="C591" s="463"/>
      <c r="D591" s="463"/>
      <c r="Y591" s="462"/>
      <c r="Z591" s="563">
        <v>6.4791817178615556</v>
      </c>
      <c r="AA591" s="563">
        <v>7.5326954145589644</v>
      </c>
      <c r="AB591" s="563">
        <v>4.3507361580501112</v>
      </c>
      <c r="AC591" s="564">
        <v>2.2430257222794836</v>
      </c>
      <c r="AD591" s="564">
        <v>1.5106651239444793</v>
      </c>
    </row>
    <row r="592" spans="2:30" x14ac:dyDescent="0.3">
      <c r="B592" s="463"/>
      <c r="C592" s="463"/>
      <c r="D592" s="463"/>
      <c r="Y592" s="462"/>
      <c r="Z592" s="563">
        <v>6.7310063223594154</v>
      </c>
      <c r="AA592" s="563">
        <v>7.825592638898863</v>
      </c>
      <c r="AB592" s="563">
        <v>4.3507361580501112</v>
      </c>
      <c r="AC592" s="564">
        <v>2.9442127820040298</v>
      </c>
      <c r="AD592" s="564">
        <v>2.2215353872378745</v>
      </c>
    </row>
    <row r="593" spans="2:30" x14ac:dyDescent="0.3">
      <c r="B593" s="463"/>
      <c r="C593" s="463"/>
      <c r="D593" s="463"/>
      <c r="Y593" s="462"/>
      <c r="Z593" s="563">
        <v>7.4299500137304655</v>
      </c>
      <c r="AA593" s="563">
        <v>7.9430345232961139</v>
      </c>
      <c r="AB593" s="563">
        <v>4.3507361580501112</v>
      </c>
      <c r="AC593" s="564">
        <v>3.0638357606853219</v>
      </c>
      <c r="AD593" s="564">
        <v>2.4848923327467896</v>
      </c>
    </row>
    <row r="594" spans="2:30" x14ac:dyDescent="0.3">
      <c r="B594" s="463"/>
      <c r="C594" s="463"/>
      <c r="D594" s="463"/>
      <c r="Y594" s="462"/>
      <c r="Z594" s="563">
        <v>13.908667725239757</v>
      </c>
      <c r="AA594" s="563">
        <v>7.6140046510087558</v>
      </c>
      <c r="AB594" s="563">
        <v>4.3507361580501112</v>
      </c>
      <c r="AC594" s="564">
        <v>7.1543137681295406</v>
      </c>
      <c r="AD594" s="564">
        <v>2.1454963428840079</v>
      </c>
    </row>
    <row r="595" spans="2:30" x14ac:dyDescent="0.3">
      <c r="B595" s="463"/>
      <c r="C595" s="463"/>
      <c r="D595" s="463"/>
      <c r="Y595" s="462"/>
      <c r="Z595" s="563">
        <v>6.5569291307309854</v>
      </c>
      <c r="AA595" s="563">
        <v>7.545541761996077</v>
      </c>
      <c r="AB595" s="563">
        <v>4.3507361580501112</v>
      </c>
      <c r="AC595" s="564">
        <v>2.4511393818477814</v>
      </c>
      <c r="AD595" s="564">
        <v>2.109985853401422</v>
      </c>
    </row>
    <row r="596" spans="2:30" x14ac:dyDescent="0.3">
      <c r="B596" s="463"/>
      <c r="C596" s="463"/>
      <c r="D596" s="463"/>
      <c r="Y596" s="462"/>
      <c r="Z596" s="563">
        <v>6.6316805848151681</v>
      </c>
      <c r="AA596" s="563">
        <v>8.0819148214809058</v>
      </c>
      <c r="AB596" s="563">
        <v>4.3507361580501112</v>
      </c>
      <c r="AC596" s="564">
        <v>4.7464796188194214E-2</v>
      </c>
      <c r="AD596" s="564">
        <v>2.2470032210459152</v>
      </c>
    </row>
    <row r="597" spans="2:30" x14ac:dyDescent="0.3">
      <c r="B597" s="463"/>
      <c r="C597" s="463"/>
      <c r="D597" s="463"/>
      <c r="Y597" s="462"/>
      <c r="Z597" s="563">
        <v>5.5606170623239395</v>
      </c>
      <c r="AA597" s="563">
        <v>9.0590490260871839</v>
      </c>
      <c r="AB597" s="563">
        <v>4.3507361580501112</v>
      </c>
      <c r="AC597" s="564">
        <v>-2.8855178109462969</v>
      </c>
      <c r="AD597" s="564">
        <v>2.3829830146742017</v>
      </c>
    </row>
    <row r="598" spans="2:30" x14ac:dyDescent="0.3">
      <c r="B598" s="463"/>
      <c r="C598" s="463"/>
      <c r="D598" s="463"/>
      <c r="Y598" s="462"/>
      <c r="Z598" s="563">
        <v>5.9999414947727949</v>
      </c>
      <c r="AA598" s="563">
        <v>7.7369705448754829</v>
      </c>
      <c r="AB598" s="563">
        <v>4.3507361580501112</v>
      </c>
      <c r="AC598" s="564">
        <v>1.9944522959013824</v>
      </c>
      <c r="AD598" s="564">
        <v>2.0734311808877175</v>
      </c>
    </row>
    <row r="599" spans="2:30" x14ac:dyDescent="0.3">
      <c r="B599" s="463"/>
      <c r="C599" s="463"/>
      <c r="D599" s="463"/>
      <c r="Y599" s="462"/>
      <c r="Z599" s="563">
        <v>10.485617738753225</v>
      </c>
      <c r="AA599" s="563">
        <v>7.5474112210283595</v>
      </c>
      <c r="AB599" s="563">
        <v>4.3507361580501112</v>
      </c>
      <c r="AC599" s="564">
        <v>3.9033343555154829</v>
      </c>
      <c r="AD599" s="564">
        <v>2.4093529844492685</v>
      </c>
    </row>
    <row r="600" spans="2:30" x14ac:dyDescent="0.3">
      <c r="B600" s="463"/>
      <c r="C600" s="463"/>
      <c r="D600" s="463"/>
      <c r="Y600" s="462"/>
      <c r="Z600" s="563">
        <v>14.269889445974425</v>
      </c>
      <c r="AA600" s="563">
        <v>7.5330891998217542</v>
      </c>
      <c r="AB600" s="563">
        <v>4.3507361580501112</v>
      </c>
      <c r="AC600" s="564">
        <v>4.0156943160833265</v>
      </c>
      <c r="AD600" s="564">
        <v>2.6330823451684444</v>
      </c>
    </row>
    <row r="601" spans="2:30" x14ac:dyDescent="0.3">
      <c r="B601" s="463"/>
      <c r="C601" s="463"/>
      <c r="D601" s="463"/>
      <c r="Y601" s="462"/>
      <c r="Z601" s="563">
        <v>4.6541183567578415</v>
      </c>
      <c r="AA601" s="563">
        <v>7.9852921252299627</v>
      </c>
      <c r="AB601" s="563">
        <v>4.3507361580501112</v>
      </c>
      <c r="AC601" s="564">
        <v>4.9874509316241529</v>
      </c>
      <c r="AD601" s="564">
        <v>3.0776122027806139</v>
      </c>
    </row>
    <row r="602" spans="2:30" x14ac:dyDescent="0.3">
      <c r="B602" s="463"/>
      <c r="C602" s="463"/>
      <c r="D602" s="463"/>
      <c r="Y602" s="462"/>
      <c r="Z602" s="563">
        <v>5.2300138638011262</v>
      </c>
      <c r="AA602" s="563">
        <v>7.8422265838420007</v>
      </c>
      <c r="AB602" s="563">
        <v>4.3507361580501112</v>
      </c>
      <c r="AC602" s="564">
        <v>4.8025920067786387</v>
      </c>
      <c r="AD602" s="564">
        <v>2.4881043368372753</v>
      </c>
    </row>
    <row r="603" spans="2:30" x14ac:dyDescent="0.3">
      <c r="B603" s="463"/>
      <c r="C603" s="463"/>
      <c r="D603" s="463"/>
      <c r="Y603" s="462"/>
      <c r="Z603" s="563">
        <v>6.5314264363689265</v>
      </c>
      <c r="AA603" s="563">
        <v>8.1477984135188031</v>
      </c>
      <c r="AB603" s="563">
        <v>4.3507361580501112</v>
      </c>
      <c r="AC603" s="564">
        <v>1.6135703212224257</v>
      </c>
      <c r="AD603" s="564">
        <v>2.6500102543458519</v>
      </c>
    </row>
    <row r="604" spans="2:30" x14ac:dyDescent="0.3">
      <c r="B604" s="463"/>
      <c r="C604" s="463"/>
      <c r="D604" s="463"/>
      <c r="Y604" s="462"/>
      <c r="Z604" s="563">
        <v>8.7260375401814088</v>
      </c>
      <c r="AA604" s="563">
        <v>7.6575080080093541</v>
      </c>
      <c r="AB604" s="563">
        <v>4.3507361580501112</v>
      </c>
      <c r="AC604" s="564">
        <v>0.22619119233888796</v>
      </c>
      <c r="AD604" s="564">
        <v>2.4786922528213204</v>
      </c>
    </row>
    <row r="605" spans="2:30" x14ac:dyDescent="0.3">
      <c r="B605" s="463"/>
      <c r="C605" s="463"/>
      <c r="D605" s="463"/>
      <c r="Y605" s="462"/>
      <c r="Z605" s="563">
        <v>4.9984827050570555</v>
      </c>
      <c r="AA605" s="563">
        <v>7.9260230571011032</v>
      </c>
      <c r="AB605" s="563">
        <v>4.3507361580501112</v>
      </c>
      <c r="AC605" s="564">
        <v>-2.1321027657019869</v>
      </c>
      <c r="AD605" s="564">
        <v>1.8920750585448596</v>
      </c>
    </row>
    <row r="606" spans="2:30" x14ac:dyDescent="0.3">
      <c r="B606" s="463"/>
      <c r="C606" s="463"/>
      <c r="D606" s="463"/>
      <c r="Y606" s="462"/>
      <c r="Z606" s="563">
        <v>12.624620546490833</v>
      </c>
      <c r="AA606" s="563">
        <v>7.9393641878582075</v>
      </c>
      <c r="AB606" s="563">
        <v>4.3507361580501112</v>
      </c>
      <c r="AC606" s="564">
        <v>5.0366757780755194</v>
      </c>
      <c r="AD606" s="564">
        <v>1.1153560034999199</v>
      </c>
    </row>
    <row r="607" spans="2:30" x14ac:dyDescent="0.3">
      <c r="B607" s="463"/>
      <c r="C607" s="463"/>
      <c r="D607" s="463"/>
      <c r="Y607" s="462"/>
      <c r="Z607" s="563">
        <v>10.837856607408291</v>
      </c>
      <c r="AA607" s="563">
        <v>7.8436988311237865</v>
      </c>
      <c r="AB607" s="563">
        <v>4.3507361580501112</v>
      </c>
      <c r="AC607" s="564">
        <v>2.816468305411604</v>
      </c>
      <c r="AD607" s="564">
        <v>1.1443106896268145</v>
      </c>
    </row>
    <row r="608" spans="2:30" x14ac:dyDescent="0.3">
      <c r="B608" s="463"/>
      <c r="C608" s="463"/>
      <c r="D608" s="463"/>
      <c r="Y608" s="462"/>
      <c r="Z608" s="563">
        <v>6.5337237004000812</v>
      </c>
      <c r="AA608" s="563">
        <v>6.7614169887256281</v>
      </c>
      <c r="AB608" s="563">
        <v>4.3507361580501112</v>
      </c>
      <c r="AC608" s="564">
        <v>0.88113057168892794</v>
      </c>
      <c r="AD608" s="564">
        <v>0.95805151246410347</v>
      </c>
    </row>
    <row r="609" spans="2:30" x14ac:dyDescent="0.3">
      <c r="B609" s="463"/>
      <c r="C609" s="463"/>
      <c r="D609" s="463"/>
      <c r="Y609" s="462"/>
      <c r="Z609" s="563">
        <v>5.3234017791008581</v>
      </c>
      <c r="AA609" s="563">
        <v>6.3896777640641078</v>
      </c>
      <c r="AB609" s="563">
        <v>4.3507361580501112</v>
      </c>
      <c r="AC609" s="564">
        <v>-0.63444137853593929</v>
      </c>
      <c r="AD609" s="564">
        <v>1.3686711940492842</v>
      </c>
    </row>
    <row r="610" spans="2:30" x14ac:dyDescent="0.3">
      <c r="B610" s="463"/>
      <c r="C610" s="463"/>
      <c r="D610" s="463"/>
      <c r="Y610" s="462"/>
      <c r="Z610" s="563">
        <v>5.8617689392279759</v>
      </c>
      <c r="AA610" s="563">
        <v>5.2869717710886546</v>
      </c>
      <c r="AB610" s="563">
        <v>4.3507361580501112</v>
      </c>
      <c r="AC610" s="564">
        <v>1.8162531241106876</v>
      </c>
      <c r="AD610" s="564">
        <v>0.95721511654050018</v>
      </c>
    </row>
    <row r="611" spans="2:30" x14ac:dyDescent="0.3">
      <c r="B611" s="463"/>
      <c r="C611" s="463"/>
      <c r="D611" s="463"/>
      <c r="Y611" s="462"/>
      <c r="Z611" s="563">
        <v>1.1500646433943023</v>
      </c>
      <c r="AA611" s="563">
        <v>4.6007647583532023</v>
      </c>
      <c r="AB611" s="563">
        <v>4.3507361580501112</v>
      </c>
      <c r="AC611" s="564">
        <v>-1.0776230478000883</v>
      </c>
      <c r="AD611" s="564">
        <v>0.90543300477916333</v>
      </c>
    </row>
    <row r="612" spans="2:30" x14ac:dyDescent="0.3">
      <c r="B612" s="463"/>
      <c r="C612" s="463"/>
      <c r="D612" s="463"/>
      <c r="Y612" s="462"/>
      <c r="Z612" s="563">
        <v>2.3963081324264155</v>
      </c>
      <c r="AA612" s="563">
        <v>4.6224269471561934</v>
      </c>
      <c r="AB612" s="563">
        <v>4.3507361580501112</v>
      </c>
      <c r="AC612" s="564">
        <v>0.74223500539427789</v>
      </c>
      <c r="AD612" s="564">
        <v>1.0625729173469998</v>
      </c>
    </row>
    <row r="613" spans="2:30" x14ac:dyDescent="0.3">
      <c r="B613" s="463"/>
      <c r="C613" s="463"/>
      <c r="D613" s="463"/>
      <c r="Y613" s="462"/>
      <c r="Z613" s="563">
        <v>4.905678595662665</v>
      </c>
      <c r="AA613" s="563">
        <v>4.7174019144786286</v>
      </c>
      <c r="AB613" s="563">
        <v>4.3507361580501112</v>
      </c>
      <c r="AC613" s="564">
        <v>2.1564832355140311</v>
      </c>
      <c r="AD613" s="564">
        <v>1.3905185389132251</v>
      </c>
    </row>
    <row r="614" spans="2:30" x14ac:dyDescent="0.3">
      <c r="B614" s="463"/>
      <c r="C614" s="463"/>
      <c r="D614" s="463"/>
      <c r="Y614" s="462"/>
      <c r="Z614" s="563">
        <v>6.0344075182601218</v>
      </c>
      <c r="AA614" s="563">
        <v>4.6440439049307551</v>
      </c>
      <c r="AB614" s="563">
        <v>4.3507361580501112</v>
      </c>
      <c r="AC614" s="564">
        <v>2.4539935230822465</v>
      </c>
      <c r="AD614" s="564">
        <v>1.2873476581572609</v>
      </c>
    </row>
    <row r="615" spans="2:30" x14ac:dyDescent="0.3">
      <c r="B615" s="463"/>
      <c r="C615" s="463"/>
      <c r="D615" s="463"/>
      <c r="Y615" s="462"/>
      <c r="Z615" s="563">
        <v>6.6853590220210197</v>
      </c>
      <c r="AA615" s="563">
        <v>5.2184583878165833</v>
      </c>
      <c r="AB615" s="563">
        <v>4.3507361580501112</v>
      </c>
      <c r="AC615" s="564">
        <v>1.9811099596637831</v>
      </c>
      <c r="AD615" s="564">
        <v>1.1053324019447481</v>
      </c>
    </row>
    <row r="616" spans="2:30" x14ac:dyDescent="0.3">
      <c r="B616" s="463"/>
      <c r="C616" s="463"/>
      <c r="D616" s="463"/>
      <c r="Y616" s="462"/>
      <c r="Z616" s="563">
        <v>5.9882265503579006</v>
      </c>
      <c r="AA616" s="563">
        <v>5.4803070257016682</v>
      </c>
      <c r="AB616" s="563">
        <v>4.3507361580501112</v>
      </c>
      <c r="AC616" s="564">
        <v>1.6611779724276374</v>
      </c>
      <c r="AD616" s="564">
        <v>1.0177769439511013</v>
      </c>
    </row>
    <row r="617" spans="2:30" x14ac:dyDescent="0.3">
      <c r="B617" s="463"/>
      <c r="C617" s="463"/>
      <c r="D617" s="463"/>
      <c r="Y617" s="462">
        <v>44440</v>
      </c>
      <c r="Z617" s="563">
        <v>5.3482628723928647</v>
      </c>
      <c r="AA617" s="563">
        <v>4.9262693300537581</v>
      </c>
      <c r="AB617" s="563">
        <v>4.3507361580501112</v>
      </c>
      <c r="AC617" s="564">
        <v>1.0940569588189391</v>
      </c>
      <c r="AD617" s="564">
        <v>0.58585195968910442</v>
      </c>
    </row>
    <row r="618" spans="2:30" x14ac:dyDescent="0.3">
      <c r="B618" s="463"/>
      <c r="C618" s="463"/>
      <c r="D618" s="463"/>
      <c r="Y618" s="462"/>
      <c r="Z618" s="563">
        <v>5.1709660235951</v>
      </c>
      <c r="AA618" s="563">
        <v>5.1646690686709738</v>
      </c>
      <c r="AB618" s="563">
        <v>4.3507361580501112</v>
      </c>
      <c r="AC618" s="564">
        <v>-2.3517298412876784</v>
      </c>
      <c r="AD618" s="564">
        <v>0.56189375884555248</v>
      </c>
    </row>
    <row r="619" spans="2:30" x14ac:dyDescent="0.3">
      <c r="B619" s="463"/>
      <c r="C619" s="463"/>
      <c r="D619" s="463"/>
      <c r="Y619" s="462"/>
      <c r="Z619" s="563">
        <v>4.2292485976220053</v>
      </c>
      <c r="AA619" s="563">
        <v>5.2836494435787591</v>
      </c>
      <c r="AB619" s="563">
        <v>4.3507361580501112</v>
      </c>
      <c r="AC619" s="564">
        <v>0.12934679943874983</v>
      </c>
      <c r="AD619" s="564">
        <v>0.56680854717987472</v>
      </c>
    </row>
    <row r="620" spans="2:30" x14ac:dyDescent="0.3">
      <c r="B620" s="463"/>
      <c r="C620" s="463"/>
      <c r="D620" s="463"/>
      <c r="Y620" s="462"/>
      <c r="Z620" s="563">
        <v>1.0274147261273003</v>
      </c>
      <c r="AA620" s="563">
        <v>5.1085896985137031</v>
      </c>
      <c r="AB620" s="563">
        <v>4.3507361580501112</v>
      </c>
      <c r="AC620" s="564">
        <v>-0.86699165431994629</v>
      </c>
      <c r="AD620" s="564">
        <v>0.63812902287489437</v>
      </c>
    </row>
    <row r="621" spans="2:30" x14ac:dyDescent="0.3">
      <c r="B621" s="463"/>
      <c r="C621" s="463"/>
      <c r="D621" s="463"/>
      <c r="Y621" s="462"/>
      <c r="Z621" s="563">
        <v>7.7032056885806277</v>
      </c>
      <c r="AA621" s="563">
        <v>5.0141968805341017</v>
      </c>
      <c r="AB621" s="563">
        <v>4.3507361580501112</v>
      </c>
      <c r="AC621" s="564">
        <v>2.2862861171773829</v>
      </c>
      <c r="AD621" s="564">
        <v>1.1875226372252143</v>
      </c>
    </row>
    <row r="622" spans="2:30" x14ac:dyDescent="0.3">
      <c r="B622" s="463"/>
      <c r="C622" s="463"/>
      <c r="D622" s="463"/>
      <c r="Y622" s="462"/>
      <c r="Z622" s="563">
        <v>7.5182216463755172</v>
      </c>
      <c r="AA622" s="563">
        <v>5.0262756398229715</v>
      </c>
      <c r="AB622" s="563">
        <v>4.3507361580501112</v>
      </c>
      <c r="AC622" s="564">
        <v>2.0155134780040385</v>
      </c>
      <c r="AD622" s="564">
        <v>1.9415886745239987</v>
      </c>
    </row>
    <row r="623" spans="2:30" x14ac:dyDescent="0.3">
      <c r="B623" s="463"/>
      <c r="C623" s="463"/>
      <c r="D623" s="463"/>
      <c r="Y623" s="462"/>
      <c r="Z623" s="563">
        <v>4.7628083349025063</v>
      </c>
      <c r="AA623" s="563">
        <v>4.9656061178306583</v>
      </c>
      <c r="AB623" s="563">
        <v>4.3507361580501112</v>
      </c>
      <c r="AC623" s="564">
        <v>2.1604213022927752</v>
      </c>
      <c r="AD623" s="564">
        <v>1.948308118669321</v>
      </c>
    </row>
    <row r="624" spans="2:30" x14ac:dyDescent="0.3">
      <c r="B624" s="463"/>
      <c r="C624" s="463"/>
      <c r="D624" s="463"/>
      <c r="Y624" s="462"/>
      <c r="Z624" s="563">
        <v>4.6875131465356548</v>
      </c>
      <c r="AA624" s="563">
        <v>5.624610559796297</v>
      </c>
      <c r="AB624" s="563">
        <v>4.3507361580501112</v>
      </c>
      <c r="AC624" s="564">
        <v>4.9398122592711786</v>
      </c>
      <c r="AD624" s="564">
        <v>2.0492209508890675</v>
      </c>
    </row>
    <row r="625" spans="2:30" x14ac:dyDescent="0.3">
      <c r="B625" s="463"/>
      <c r="C625" s="463"/>
      <c r="D625" s="463"/>
      <c r="Y625" s="462"/>
      <c r="Z625" s="563">
        <v>5.2555173386171887</v>
      </c>
      <c r="AA625" s="563">
        <v>5.5194187817226927</v>
      </c>
      <c r="AB625" s="563">
        <v>4.3507361580501112</v>
      </c>
      <c r="AC625" s="564">
        <v>2.9267324198038125</v>
      </c>
      <c r="AD625" s="564">
        <v>1.9091952969546679</v>
      </c>
    </row>
    <row r="626" spans="2:30" x14ac:dyDescent="0.3">
      <c r="B626" s="463"/>
      <c r="C626" s="463"/>
      <c r="D626" s="463"/>
      <c r="Y626" s="462"/>
      <c r="Z626" s="563">
        <v>3.8045619436758176</v>
      </c>
      <c r="AA626" s="563">
        <v>4.9563990294447606</v>
      </c>
      <c r="AB626" s="563">
        <v>4.3507361580501112</v>
      </c>
      <c r="AC626" s="564">
        <v>0.17638290845600579</v>
      </c>
      <c r="AD626" s="564">
        <v>1.2753699100367808</v>
      </c>
    </row>
    <row r="627" spans="2:30" x14ac:dyDescent="0.3">
      <c r="B627" s="463"/>
      <c r="C627" s="463"/>
      <c r="D627" s="463"/>
      <c r="Y627" s="462"/>
      <c r="Z627" s="563">
        <v>5.6404458198867742</v>
      </c>
      <c r="AA627" s="563">
        <v>4.7771740800551887</v>
      </c>
      <c r="AB627" s="563">
        <v>4.3507361580501112</v>
      </c>
      <c r="AC627" s="564">
        <v>-0.16060182878172213</v>
      </c>
      <c r="AD627" s="564">
        <v>0.69445022085669039</v>
      </c>
    </row>
    <row r="628" spans="2:30" x14ac:dyDescent="0.3">
      <c r="B628" s="463"/>
      <c r="C628" s="463"/>
      <c r="D628" s="463"/>
      <c r="Y628" s="462"/>
      <c r="Z628" s="563">
        <v>6.9668632420653882</v>
      </c>
      <c r="AA628" s="563">
        <v>4.454494118509106</v>
      </c>
      <c r="AB628" s="563">
        <v>4.3507361580501112</v>
      </c>
      <c r="AC628" s="564">
        <v>1.3061065396365876</v>
      </c>
      <c r="AD628" s="564">
        <v>0.21120189369557554</v>
      </c>
    </row>
    <row r="629" spans="2:30" x14ac:dyDescent="0.3">
      <c r="B629" s="463"/>
      <c r="C629" s="463"/>
      <c r="D629" s="463"/>
      <c r="Y629" s="462"/>
      <c r="Z629" s="563">
        <v>3.57708338043</v>
      </c>
      <c r="AA629" s="563">
        <v>4.032156976665271</v>
      </c>
      <c r="AB629" s="563">
        <v>4.3507361580501112</v>
      </c>
      <c r="AC629" s="564">
        <v>-2.4212642304211727</v>
      </c>
      <c r="AD629" s="564">
        <v>-0.46309163465310071</v>
      </c>
    </row>
    <row r="630" spans="2:30" x14ac:dyDescent="0.3">
      <c r="B630" s="463"/>
      <c r="C630" s="463"/>
      <c r="D630" s="463"/>
      <c r="Y630" s="462"/>
      <c r="Z630" s="563">
        <v>3.5082336891754973</v>
      </c>
      <c r="AA630" s="563">
        <v>4.1888326741185109</v>
      </c>
      <c r="AB630" s="563">
        <v>4.3507361580501112</v>
      </c>
      <c r="AC630" s="564">
        <v>-1.9060165219678566</v>
      </c>
      <c r="AD630" s="564">
        <v>-0.75027536086941737</v>
      </c>
    </row>
    <row r="631" spans="2:30" x14ac:dyDescent="0.3">
      <c r="B631" s="463"/>
      <c r="C631" s="463"/>
      <c r="D631" s="463"/>
      <c r="Y631" s="462"/>
      <c r="Z631" s="563">
        <v>2.428753415713079</v>
      </c>
      <c r="AA631" s="563">
        <v>3.7517897843531616</v>
      </c>
      <c r="AB631" s="563">
        <v>4.3507361580501112</v>
      </c>
      <c r="AC631" s="564">
        <v>1.5570739691433744</v>
      </c>
      <c r="AD631" s="564">
        <v>-0.57078584309574054</v>
      </c>
    </row>
    <row r="632" spans="2:30" x14ac:dyDescent="0.3">
      <c r="B632" s="463"/>
      <c r="C632" s="463"/>
      <c r="D632" s="463"/>
      <c r="Y632" s="462"/>
      <c r="Z632" s="563">
        <v>2.29915734571034</v>
      </c>
      <c r="AA632" s="563">
        <v>3.9406133491940665</v>
      </c>
      <c r="AB632" s="563">
        <v>4.3507361580501112</v>
      </c>
      <c r="AC632" s="564">
        <v>-1.7933222786369214</v>
      </c>
      <c r="AD632" s="564">
        <v>-0.3616593221694383</v>
      </c>
    </row>
    <row r="633" spans="2:30" x14ac:dyDescent="0.3">
      <c r="B633" s="463"/>
      <c r="C633" s="463"/>
      <c r="D633" s="463"/>
      <c r="Y633" s="462"/>
      <c r="Z633" s="563">
        <v>4.9012918258484985</v>
      </c>
      <c r="AA633" s="563">
        <v>5.4274300712449293</v>
      </c>
      <c r="AB633" s="563">
        <v>4.3507361580501112</v>
      </c>
      <c r="AC633" s="564">
        <v>-1.8339031750582109</v>
      </c>
      <c r="AD633" s="564">
        <v>0.45273593471941964</v>
      </c>
    </row>
    <row r="634" spans="2:30" x14ac:dyDescent="0.3">
      <c r="B634" s="463"/>
      <c r="C634" s="463"/>
      <c r="D634" s="463"/>
      <c r="Y634" s="462"/>
      <c r="Z634" s="563">
        <v>2.5811455915293249</v>
      </c>
      <c r="AA634" s="563">
        <v>5.9615988350693874</v>
      </c>
      <c r="AB634" s="563">
        <v>4.3507361580501112</v>
      </c>
      <c r="AC634" s="564">
        <v>1.0958247956340159</v>
      </c>
      <c r="AD634" s="564">
        <v>0.67076533568542474</v>
      </c>
    </row>
    <row r="635" spans="2:30" x14ac:dyDescent="0.3">
      <c r="B635" s="463"/>
      <c r="C635" s="463"/>
      <c r="D635" s="463"/>
      <c r="Y635" s="462"/>
      <c r="Z635" s="563">
        <v>8.288628195951727</v>
      </c>
      <c r="AA635" s="563">
        <v>6.5137595130521175</v>
      </c>
      <c r="AB635" s="563">
        <v>4.3507361580501112</v>
      </c>
      <c r="AC635" s="564">
        <v>2.7699921861207031</v>
      </c>
      <c r="AD635" s="564">
        <v>0.84447805241623541</v>
      </c>
    </row>
    <row r="636" spans="2:30" x14ac:dyDescent="0.3">
      <c r="B636" s="463"/>
      <c r="C636" s="463"/>
      <c r="D636" s="463"/>
      <c r="Y636" s="462"/>
      <c r="Z636" s="563">
        <v>13.984800434786042</v>
      </c>
      <c r="AA636" s="563">
        <v>6.7067387576465487</v>
      </c>
      <c r="AB636" s="563">
        <v>4.3507361580501112</v>
      </c>
      <c r="AC636" s="564">
        <v>3.2795025678008329</v>
      </c>
      <c r="AD636" s="564">
        <v>0.62088936768209224</v>
      </c>
    </row>
    <row r="637" spans="2:30" x14ac:dyDescent="0.3">
      <c r="B637" s="463"/>
      <c r="C637" s="463"/>
      <c r="D637" s="463"/>
      <c r="Y637" s="462"/>
      <c r="Z637" s="563">
        <v>7.2474150359467</v>
      </c>
      <c r="AA637" s="563">
        <v>6.8967704293056107</v>
      </c>
      <c r="AB637" s="563">
        <v>4.3507361580501112</v>
      </c>
      <c r="AC637" s="564">
        <v>-0.37981071520582077</v>
      </c>
      <c r="AD637" s="564">
        <v>1.3243536387051762</v>
      </c>
    </row>
    <row r="638" spans="2:30" x14ac:dyDescent="0.3">
      <c r="B638" s="463"/>
      <c r="C638" s="463"/>
      <c r="D638" s="463"/>
      <c r="Y638" s="462"/>
      <c r="Z638" s="563">
        <v>6.2938781615921888</v>
      </c>
      <c r="AA638" s="563">
        <v>7.0682980383193863</v>
      </c>
      <c r="AB638" s="563">
        <v>4.3507361580501112</v>
      </c>
      <c r="AC638" s="564">
        <v>2.773062986259049</v>
      </c>
      <c r="AD638" s="564">
        <v>1.0179610416697054</v>
      </c>
    </row>
    <row r="639" spans="2:30" x14ac:dyDescent="0.3">
      <c r="B639" s="463"/>
      <c r="C639" s="463"/>
      <c r="D639" s="463"/>
      <c r="Y639" s="462"/>
      <c r="Z639" s="563">
        <v>3.6500120578713573</v>
      </c>
      <c r="AA639" s="563">
        <v>6.5846150993867241</v>
      </c>
      <c r="AB639" s="563">
        <v>4.3507361580501112</v>
      </c>
      <c r="AC639" s="564">
        <v>-3.3584430717759233</v>
      </c>
      <c r="AD639" s="564">
        <v>0.39107590168474565</v>
      </c>
    </row>
    <row r="640" spans="2:30" x14ac:dyDescent="0.3">
      <c r="B640" s="463"/>
      <c r="C640" s="463"/>
      <c r="D640" s="463"/>
      <c r="Y640" s="462"/>
      <c r="Z640" s="563">
        <v>6.2315135274619324</v>
      </c>
      <c r="AA640" s="563">
        <v>5.6859289013704268</v>
      </c>
      <c r="AB640" s="563">
        <v>4.3507361580501112</v>
      </c>
      <c r="AC640" s="564">
        <v>3.0903467221033765</v>
      </c>
      <c r="AD640" s="564">
        <v>-0.35605883882208139</v>
      </c>
    </row>
    <row r="641" spans="2:30" x14ac:dyDescent="0.3">
      <c r="B641" s="463"/>
      <c r="C641" s="463"/>
      <c r="D641" s="463"/>
      <c r="Y641" s="462"/>
      <c r="Z641" s="563">
        <v>3.7818388546257569</v>
      </c>
      <c r="AA641" s="563">
        <v>5.7970672344373124</v>
      </c>
      <c r="AB641" s="563">
        <v>4.3507361580501112</v>
      </c>
      <c r="AC641" s="564">
        <v>-1.0489233836142802</v>
      </c>
      <c r="AD641" s="564">
        <v>-0.48585081400697205</v>
      </c>
    </row>
    <row r="642" spans="2:30" x14ac:dyDescent="0.3">
      <c r="B642" s="463"/>
      <c r="C642" s="463"/>
      <c r="D642" s="463"/>
      <c r="Y642" s="462"/>
      <c r="Z642" s="563">
        <v>4.9028476234230887</v>
      </c>
      <c r="AA642" s="563">
        <v>5.7750737071231502</v>
      </c>
      <c r="AB642" s="563">
        <v>4.3507361580501112</v>
      </c>
      <c r="AC642" s="564">
        <v>-1.6182037937740148</v>
      </c>
      <c r="AD642" s="564">
        <v>-0.74191067434029934</v>
      </c>
    </row>
    <row r="643" spans="2:30" x14ac:dyDescent="0.3">
      <c r="B643" s="463"/>
      <c r="C643" s="463"/>
      <c r="D643" s="463"/>
      <c r="Y643" s="462"/>
      <c r="Z643" s="563">
        <v>7.6939970486719691</v>
      </c>
      <c r="AA643" s="563">
        <v>5.7500091789430119</v>
      </c>
      <c r="AB643" s="563">
        <v>4.3507361580501112</v>
      </c>
      <c r="AC643" s="564">
        <v>-1.950440615746956</v>
      </c>
      <c r="AD643" s="564">
        <v>-0.16324730838182891</v>
      </c>
    </row>
    <row r="644" spans="2:30" x14ac:dyDescent="0.3">
      <c r="B644" s="463"/>
      <c r="C644" s="463"/>
      <c r="D644" s="463"/>
      <c r="Y644" s="462"/>
      <c r="Z644" s="563">
        <v>8.0253833674148893</v>
      </c>
      <c r="AA644" s="563">
        <v>5.949302949873629</v>
      </c>
      <c r="AB644" s="563">
        <v>4.3507361580501112</v>
      </c>
      <c r="AC644" s="564">
        <v>-1.2883545415000555</v>
      </c>
      <c r="AD644" s="564">
        <v>0.30331435411929625</v>
      </c>
    </row>
    <row r="645" spans="2:30" x14ac:dyDescent="0.3">
      <c r="B645" s="463"/>
      <c r="C645" s="463"/>
      <c r="D645" s="463"/>
      <c r="Y645" s="462"/>
      <c r="Z645" s="563">
        <v>6.1399234703930583</v>
      </c>
      <c r="AA645" s="563">
        <v>6.3886471352211975</v>
      </c>
      <c r="AB645" s="563">
        <v>4.3507361580501112</v>
      </c>
      <c r="AC645" s="564">
        <v>0.98064396392575759</v>
      </c>
      <c r="AD645" s="564">
        <v>1.0055107899553519</v>
      </c>
    </row>
    <row r="646" spans="2:30" x14ac:dyDescent="0.3">
      <c r="B646" s="463"/>
      <c r="C646" s="463"/>
      <c r="D646" s="463"/>
      <c r="Y646" s="462"/>
      <c r="Z646" s="563">
        <v>3.4745603606103868</v>
      </c>
      <c r="AA646" s="563">
        <v>5.7461593124400983</v>
      </c>
      <c r="AB646" s="563">
        <v>4.3507361580501112</v>
      </c>
      <c r="AC646" s="564">
        <v>0.69220048993337002</v>
      </c>
      <c r="AD646" s="564">
        <v>0.99619961923976263</v>
      </c>
    </row>
    <row r="647" spans="2:30" x14ac:dyDescent="0.3">
      <c r="B647" s="463"/>
      <c r="C647" s="463"/>
      <c r="D647" s="463"/>
      <c r="Y647" s="462">
        <v>44470</v>
      </c>
      <c r="Z647" s="563">
        <v>7.6265699239762572</v>
      </c>
      <c r="AA647" s="563">
        <v>5.3352559144724756</v>
      </c>
      <c r="AB647" s="563">
        <v>5.8760669231323135</v>
      </c>
      <c r="AC647" s="564">
        <v>6.3562783596112524</v>
      </c>
      <c r="AD647" s="564">
        <v>0.9427271241323244</v>
      </c>
    </row>
    <row r="648" spans="2:30" x14ac:dyDescent="0.3">
      <c r="B648" s="463"/>
      <c r="C648" s="463"/>
      <c r="D648" s="463"/>
      <c r="Y648" s="462"/>
      <c r="Z648" s="563">
        <v>6.8572481520587338</v>
      </c>
      <c r="AA648" s="563">
        <v>5.5116291104138924</v>
      </c>
      <c r="AB648" s="563">
        <v>5.8760669231323135</v>
      </c>
      <c r="AC648" s="564">
        <v>3.8664516672381097</v>
      </c>
      <c r="AD648" s="564">
        <v>1.1978700517764704</v>
      </c>
    </row>
    <row r="649" spans="2:30" x14ac:dyDescent="0.3">
      <c r="B649" s="463"/>
      <c r="C649" s="463"/>
      <c r="D649" s="463"/>
      <c r="Y649" s="462"/>
      <c r="Z649" s="563">
        <v>0.40543286395539113</v>
      </c>
      <c r="AA649" s="563">
        <v>5.1849257881673463</v>
      </c>
      <c r="AB649" s="563">
        <v>5.8760669231323135</v>
      </c>
      <c r="AC649" s="564">
        <v>-1.6833819887831396</v>
      </c>
      <c r="AD649" s="564">
        <v>1.7908521211411446</v>
      </c>
    </row>
    <row r="650" spans="2:30" x14ac:dyDescent="0.3">
      <c r="B650" s="463"/>
      <c r="C650" s="463"/>
      <c r="D650" s="463"/>
      <c r="Y650" s="462"/>
      <c r="Z650" s="563">
        <v>4.8176732628986141</v>
      </c>
      <c r="AA650" s="563">
        <v>5.1829425004828602</v>
      </c>
      <c r="AB650" s="563">
        <v>5.8760669231323135</v>
      </c>
      <c r="AC650" s="564">
        <v>-2.324748081499024</v>
      </c>
      <c r="AD650" s="564">
        <v>1.8106929950662962</v>
      </c>
    </row>
    <row r="651" spans="2:30" x14ac:dyDescent="0.3">
      <c r="B651" s="463"/>
      <c r="C651" s="463"/>
      <c r="D651" s="463"/>
      <c r="Y651" s="462"/>
      <c r="Z651" s="563">
        <v>9.2599957390048111</v>
      </c>
      <c r="AA651" s="563">
        <v>4.6769987719943122</v>
      </c>
      <c r="AB651" s="563">
        <v>5.8760669231323135</v>
      </c>
      <c r="AC651" s="564">
        <v>0.49764595200896622</v>
      </c>
      <c r="AD651" s="564">
        <v>1.170692454827188</v>
      </c>
    </row>
    <row r="652" spans="2:30" x14ac:dyDescent="0.3">
      <c r="B652" s="463"/>
      <c r="C652" s="463"/>
      <c r="D652" s="463"/>
      <c r="Y652" s="462"/>
      <c r="Z652" s="563">
        <v>3.8530002146672317</v>
      </c>
      <c r="AA652" s="563">
        <v>4.4024599297346443</v>
      </c>
      <c r="AB652" s="563">
        <v>5.8760669231323135</v>
      </c>
      <c r="AC652" s="564">
        <v>5.1315184494784774</v>
      </c>
      <c r="AD652" s="564">
        <v>0.93318871186082419</v>
      </c>
    </row>
    <row r="653" spans="2:30" x14ac:dyDescent="0.3">
      <c r="B653" s="463"/>
      <c r="C653" s="463"/>
      <c r="D653" s="463"/>
      <c r="Y653" s="462"/>
      <c r="Z653" s="563">
        <v>3.4606773468189815</v>
      </c>
      <c r="AA653" s="563">
        <v>4.6296188595470067</v>
      </c>
      <c r="AB653" s="563">
        <v>5.8760669231323135</v>
      </c>
      <c r="AC653" s="564">
        <v>0.83108660740943208</v>
      </c>
      <c r="AD653" s="564">
        <v>1.3649781182038205</v>
      </c>
    </row>
    <row r="654" spans="2:30" x14ac:dyDescent="0.3">
      <c r="B654" s="463"/>
      <c r="C654" s="463"/>
      <c r="D654" s="463"/>
      <c r="Y654" s="462"/>
      <c r="Z654" s="563">
        <v>4.0849638245564162</v>
      </c>
      <c r="AA654" s="563">
        <v>5.0438449862197228</v>
      </c>
      <c r="AB654" s="563">
        <v>5.8760669231323135</v>
      </c>
      <c r="AC654" s="564">
        <v>1.8762745779374939</v>
      </c>
      <c r="AD654" s="564">
        <v>1.9030636365460976</v>
      </c>
    </row>
    <row r="655" spans="2:30" x14ac:dyDescent="0.3">
      <c r="B655" s="463"/>
      <c r="C655" s="463"/>
      <c r="D655" s="463"/>
      <c r="Y655" s="462"/>
      <c r="Z655" s="563">
        <v>4.9354762562410643</v>
      </c>
      <c r="AA655" s="563">
        <v>4.4270641906159769</v>
      </c>
      <c r="AB655" s="563">
        <v>5.8760669231323135</v>
      </c>
      <c r="AC655" s="564">
        <v>2.2039254664735637</v>
      </c>
      <c r="AD655" s="564">
        <v>2.2100734006603631</v>
      </c>
    </row>
    <row r="656" spans="2:30" x14ac:dyDescent="0.3">
      <c r="B656" s="463"/>
      <c r="C656" s="463"/>
      <c r="D656" s="463"/>
      <c r="Y656" s="462"/>
      <c r="Z656" s="563">
        <v>1.9955453726419208</v>
      </c>
      <c r="AA656" s="563">
        <v>4.8111876488193914</v>
      </c>
      <c r="AB656" s="563">
        <v>5.8760669231323135</v>
      </c>
      <c r="AC656" s="564">
        <v>1.3391438556178343</v>
      </c>
      <c r="AD656" s="564">
        <v>2.2185803127283981</v>
      </c>
    </row>
    <row r="657" spans="2:30" x14ac:dyDescent="0.3">
      <c r="B657" s="463"/>
      <c r="C657" s="463"/>
      <c r="D657" s="463"/>
      <c r="Y657" s="462"/>
      <c r="Z657" s="563">
        <v>7.7172561496076302</v>
      </c>
      <c r="AA657" s="563">
        <v>4.8955735950007533</v>
      </c>
      <c r="AB657" s="563">
        <v>5.8760669231323135</v>
      </c>
      <c r="AC657" s="564">
        <v>1.4418505468969158</v>
      </c>
      <c r="AD657" s="564">
        <v>2.8959908720454552</v>
      </c>
    </row>
    <row r="658" spans="2:30" x14ac:dyDescent="0.3">
      <c r="B658" s="463"/>
      <c r="C658" s="463"/>
      <c r="D658" s="463"/>
      <c r="Y658" s="462"/>
      <c r="Z658" s="563">
        <v>4.9425301697785944</v>
      </c>
      <c r="AA658" s="563">
        <v>4.9960410595102891</v>
      </c>
      <c r="AB658" s="563">
        <v>5.8760669231323135</v>
      </c>
      <c r="AC658" s="564">
        <v>2.6467143008088243</v>
      </c>
      <c r="AD658" s="564">
        <v>3.3325376921267287</v>
      </c>
    </row>
    <row r="659" spans="2:30" x14ac:dyDescent="0.3">
      <c r="B659" s="463"/>
      <c r="C659" s="463"/>
      <c r="D659" s="463"/>
      <c r="Y659" s="462"/>
      <c r="Z659" s="563">
        <v>6.5418644220911357</v>
      </c>
      <c r="AA659" s="563">
        <v>4.9538446941471932</v>
      </c>
      <c r="AB659" s="563">
        <v>5.8760669231323135</v>
      </c>
      <c r="AC659" s="564">
        <v>5.1910668339547215</v>
      </c>
      <c r="AD659" s="564">
        <v>3.5712220942363797</v>
      </c>
    </row>
    <row r="660" spans="2:30" x14ac:dyDescent="0.3">
      <c r="B660" s="463"/>
      <c r="C660" s="463"/>
      <c r="D660" s="463"/>
      <c r="Y660" s="462"/>
      <c r="Z660" s="563">
        <v>4.0513789700885043</v>
      </c>
      <c r="AA660" s="563">
        <v>5.8117895152532979</v>
      </c>
      <c r="AB660" s="563">
        <v>5.8760669231323135</v>
      </c>
      <c r="AC660" s="564">
        <v>5.5729605226288328</v>
      </c>
      <c r="AD660" s="564">
        <v>4.0376029199876564</v>
      </c>
    </row>
    <row r="661" spans="2:30" x14ac:dyDescent="0.3">
      <c r="B661" s="463"/>
      <c r="C661" s="463"/>
      <c r="D661" s="463"/>
      <c r="Y661" s="462"/>
      <c r="Z661" s="563">
        <v>4.7882360761231713</v>
      </c>
      <c r="AA661" s="563">
        <v>5.5210844709578755</v>
      </c>
      <c r="AB661" s="563">
        <v>5.8760669231323135</v>
      </c>
      <c r="AC661" s="564">
        <v>4.9321023185064092</v>
      </c>
      <c r="AD661" s="564">
        <v>4.4037766730798653</v>
      </c>
    </row>
    <row r="662" spans="2:30" x14ac:dyDescent="0.3">
      <c r="B662" s="463"/>
      <c r="C662" s="463"/>
      <c r="D662" s="463"/>
      <c r="Y662" s="462"/>
      <c r="Z662" s="563">
        <v>4.6401016986994001</v>
      </c>
      <c r="AA662" s="563">
        <v>5.6358673738238627</v>
      </c>
      <c r="AB662" s="563">
        <v>5.8760669231323135</v>
      </c>
      <c r="AC662" s="564">
        <v>3.8747162812411204</v>
      </c>
      <c r="AD662" s="564">
        <v>4.3344354970142875</v>
      </c>
    </row>
    <row r="663" spans="2:30" x14ac:dyDescent="0.3">
      <c r="B663" s="463"/>
      <c r="C663" s="463"/>
      <c r="D663" s="463"/>
      <c r="Y663" s="462"/>
      <c r="Z663" s="563">
        <v>8.001159120384651</v>
      </c>
      <c r="AA663" s="563">
        <v>5.3441835466447571</v>
      </c>
      <c r="AB663" s="563">
        <v>5.8760669231323135</v>
      </c>
      <c r="AC663" s="564">
        <v>4.6038096358767717</v>
      </c>
      <c r="AD663" s="564">
        <v>3.8889863055271365</v>
      </c>
    </row>
    <row r="664" spans="2:30" x14ac:dyDescent="0.3">
      <c r="B664" s="463"/>
      <c r="C664" s="463"/>
      <c r="D664" s="463"/>
      <c r="Y664" s="462"/>
      <c r="Z664" s="563">
        <v>5.6823208395396732</v>
      </c>
      <c r="AA664" s="563">
        <v>4.8818920186354884</v>
      </c>
      <c r="AB664" s="563">
        <v>5.8760669231323135</v>
      </c>
      <c r="AC664" s="564">
        <v>4.0050668185423746</v>
      </c>
      <c r="AD664" s="564">
        <v>3.0163273224458669</v>
      </c>
    </row>
    <row r="665" spans="2:30" x14ac:dyDescent="0.3">
      <c r="B665" s="463"/>
      <c r="C665" s="463"/>
      <c r="D665" s="463"/>
      <c r="Y665" s="462"/>
      <c r="Z665" s="563">
        <v>5.7460104898405042</v>
      </c>
      <c r="AA665" s="563">
        <v>5.2690565948666643</v>
      </c>
      <c r="AB665" s="563">
        <v>5.8760669231323135</v>
      </c>
      <c r="AC665" s="564">
        <v>2.1613260683497799</v>
      </c>
      <c r="AD665" s="564">
        <v>2.8360497977653956</v>
      </c>
    </row>
    <row r="666" spans="2:30" x14ac:dyDescent="0.3">
      <c r="B666" s="463"/>
      <c r="C666" s="463"/>
      <c r="D666" s="463"/>
      <c r="Y666" s="462"/>
      <c r="Z666" s="563">
        <v>4.5000776318373941</v>
      </c>
      <c r="AA666" s="563">
        <v>5.2539191456388972</v>
      </c>
      <c r="AB666" s="563">
        <v>5.8760669231323135</v>
      </c>
      <c r="AC666" s="564">
        <v>2.0729224935446666</v>
      </c>
      <c r="AD666" s="564">
        <v>2.8939905969585413</v>
      </c>
    </row>
    <row r="667" spans="2:30" x14ac:dyDescent="0.3">
      <c r="B667" s="463"/>
      <c r="C667" s="463"/>
      <c r="D667" s="463"/>
      <c r="Y667" s="462"/>
      <c r="Z667" s="563">
        <v>0.81533827402362713</v>
      </c>
      <c r="AA667" s="563">
        <v>5.1296491395747541</v>
      </c>
      <c r="AB667" s="563">
        <v>5.8760669231323135</v>
      </c>
      <c r="AC667" s="564">
        <v>-0.53565235894005525</v>
      </c>
      <c r="AD667" s="564">
        <v>3.2587251228723244</v>
      </c>
    </row>
    <row r="668" spans="2:30" x14ac:dyDescent="0.3">
      <c r="B668" s="463"/>
      <c r="C668" s="463"/>
      <c r="D668" s="463"/>
      <c r="Y668" s="462"/>
      <c r="Z668" s="563">
        <v>7.4983881097414038</v>
      </c>
      <c r="AA668" s="563">
        <v>4.6343732372161996</v>
      </c>
      <c r="AB668" s="563">
        <v>5.8760669231323135</v>
      </c>
      <c r="AC668" s="564">
        <v>3.6701596457431123</v>
      </c>
      <c r="AD668" s="564">
        <v>3.0360170159915123</v>
      </c>
    </row>
    <row r="669" spans="2:30" x14ac:dyDescent="0.3">
      <c r="B669" s="463"/>
      <c r="C669" s="463"/>
      <c r="D669" s="463"/>
      <c r="Y669" s="462"/>
      <c r="Z669" s="563">
        <v>4.5341395541050291</v>
      </c>
      <c r="AA669" s="563">
        <v>4.3465296598104572</v>
      </c>
      <c r="AB669" s="563">
        <v>5.8760669231323135</v>
      </c>
      <c r="AC669" s="564">
        <v>4.280301875593139</v>
      </c>
      <c r="AD669" s="564">
        <v>2.723685173276865</v>
      </c>
    </row>
    <row r="670" spans="2:30" x14ac:dyDescent="0.3">
      <c r="B670" s="463"/>
      <c r="C670" s="463"/>
      <c r="D670" s="463"/>
      <c r="Y670" s="462"/>
      <c r="Z670" s="563">
        <v>7.1312690779356496</v>
      </c>
      <c r="AA670" s="563">
        <v>3.8388486490041287</v>
      </c>
      <c r="AB670" s="563">
        <v>5.8760669231323135</v>
      </c>
      <c r="AC670" s="564">
        <v>7.1569513172732542</v>
      </c>
      <c r="AD670" s="564">
        <v>2.4077848366787782</v>
      </c>
    </row>
    <row r="671" spans="2:30" x14ac:dyDescent="0.3">
      <c r="B671" s="463"/>
      <c r="C671" s="463"/>
      <c r="D671" s="463"/>
      <c r="Y671" s="462"/>
      <c r="Z671" s="563">
        <v>2.2153895230297893</v>
      </c>
      <c r="AA671" s="563">
        <v>4.100290009676911</v>
      </c>
      <c r="AB671" s="563">
        <v>5.8760669231323135</v>
      </c>
      <c r="AC671" s="564">
        <v>2.4461100703766903</v>
      </c>
      <c r="AD671" s="564">
        <v>2.2208421563783145</v>
      </c>
    </row>
    <row r="672" spans="2:30" x14ac:dyDescent="0.3">
      <c r="B672" s="463"/>
      <c r="C672" s="463"/>
      <c r="D672" s="463"/>
      <c r="Y672" s="462"/>
      <c r="Z672" s="563">
        <v>3.7311054480003105</v>
      </c>
      <c r="AA672" s="563">
        <v>4.1457257282343454</v>
      </c>
      <c r="AB672" s="563">
        <v>5.8760669231323135</v>
      </c>
      <c r="AC672" s="564">
        <v>-2.4996830652753488E-2</v>
      </c>
      <c r="AD672" s="564">
        <v>2.4390569662914294</v>
      </c>
    </row>
    <row r="673" spans="2:30" x14ac:dyDescent="0.3">
      <c r="B673" s="463"/>
      <c r="C673" s="463"/>
      <c r="D673" s="463"/>
      <c r="Y673" s="462"/>
      <c r="Z673" s="563">
        <v>0.9463105561930939</v>
      </c>
      <c r="AA673" s="563">
        <v>4.4357776374069484</v>
      </c>
      <c r="AB673" s="563">
        <v>5.8760669231323135</v>
      </c>
      <c r="AC673" s="564">
        <v>-0.13837986264194058</v>
      </c>
      <c r="AD673" s="564">
        <v>2.1234681012883425</v>
      </c>
    </row>
    <row r="674" spans="2:30" x14ac:dyDescent="0.3">
      <c r="B674" s="463"/>
      <c r="C674" s="463"/>
      <c r="D674" s="463"/>
      <c r="Y674" s="462"/>
      <c r="Z674" s="563">
        <v>2.6454277987331007</v>
      </c>
      <c r="AA674" s="563">
        <v>4.8006877857676207</v>
      </c>
      <c r="AB674" s="563">
        <v>5.8760669231323135</v>
      </c>
      <c r="AC674" s="564">
        <v>-1.8442511210432997</v>
      </c>
      <c r="AD674" s="564">
        <v>0.91867554893419923</v>
      </c>
    </row>
    <row r="675" spans="2:30" x14ac:dyDescent="0.3">
      <c r="B675" s="463"/>
      <c r="C675" s="463"/>
      <c r="D675" s="463"/>
      <c r="Y675" s="462"/>
      <c r="Z675" s="563">
        <v>7.8164381396434468</v>
      </c>
      <c r="AA675" s="563">
        <v>6.4995222632298972</v>
      </c>
      <c r="AB675" s="563">
        <v>5.8760669231323135</v>
      </c>
      <c r="AC675" s="564">
        <v>5.1976633151349176</v>
      </c>
      <c r="AD675" s="564">
        <v>0.9158581281300765</v>
      </c>
    </row>
    <row r="676" spans="2:30" x14ac:dyDescent="0.3">
      <c r="B676" s="463"/>
      <c r="C676" s="463"/>
      <c r="D676" s="463"/>
      <c r="Y676" s="462"/>
      <c r="Z676" s="563">
        <v>6.5645029183132486</v>
      </c>
      <c r="AA676" s="563">
        <v>6.4576027723958473</v>
      </c>
      <c r="AB676" s="563">
        <v>5.8760669231323135</v>
      </c>
      <c r="AC676" s="564">
        <v>2.0711798205715297</v>
      </c>
      <c r="AD676" s="564">
        <v>1.6459055654633801</v>
      </c>
    </row>
    <row r="677" spans="2:30" x14ac:dyDescent="0.3">
      <c r="B677" s="463"/>
      <c r="C677" s="463"/>
      <c r="D677" s="463"/>
      <c r="Y677" s="462"/>
      <c r="Z677" s="563">
        <v>9.6856401164603501</v>
      </c>
      <c r="AA677" s="563">
        <v>7.0177993949904751</v>
      </c>
      <c r="AB677" s="563">
        <v>5.8760669231323135</v>
      </c>
      <c r="AC677" s="564">
        <v>-1.2765965492057489</v>
      </c>
      <c r="AD677" s="564">
        <v>2.1565886354936947</v>
      </c>
    </row>
    <row r="678" spans="2:30" x14ac:dyDescent="0.3">
      <c r="B678" s="463"/>
      <c r="C678" s="463"/>
      <c r="D678" s="463"/>
      <c r="Y678" s="462">
        <v>44501</v>
      </c>
      <c r="Z678" s="563">
        <v>14.107230865265727</v>
      </c>
      <c r="AA678" s="563">
        <v>7.3834767302614592</v>
      </c>
      <c r="AB678" s="563">
        <v>5.8760669231323135</v>
      </c>
      <c r="AC678" s="564">
        <v>2.4263881247478309</v>
      </c>
      <c r="AD678" s="564">
        <v>2.6111974723936533</v>
      </c>
    </row>
    <row r="679" spans="2:30" x14ac:dyDescent="0.3">
      <c r="B679" s="463"/>
      <c r="C679" s="463"/>
      <c r="D679" s="463"/>
      <c r="Y679" s="462"/>
      <c r="Z679" s="563">
        <v>3.437669012161972</v>
      </c>
      <c r="AA679" s="563">
        <v>6.9565990722541624</v>
      </c>
      <c r="AB679" s="563">
        <v>5.8760669231323135</v>
      </c>
      <c r="AC679" s="564">
        <v>5.0853352306803714</v>
      </c>
      <c r="AD679" s="564">
        <v>2.1239696523003682</v>
      </c>
    </row>
    <row r="680" spans="2:30" x14ac:dyDescent="0.3">
      <c r="B680" s="463"/>
      <c r="C680" s="463"/>
      <c r="D680" s="463"/>
      <c r="Y680" s="462"/>
      <c r="Z680" s="563">
        <v>4.867686914355482</v>
      </c>
      <c r="AA680" s="563">
        <v>7.1521419879991965</v>
      </c>
      <c r="AB680" s="563">
        <v>5.8760669231323135</v>
      </c>
      <c r="AC680" s="564">
        <v>3.4364016275702625</v>
      </c>
      <c r="AD680" s="564">
        <v>1.9609164342159338</v>
      </c>
    </row>
    <row r="681" spans="2:30" x14ac:dyDescent="0.3">
      <c r="B681" s="463"/>
      <c r="C681" s="463"/>
      <c r="D681" s="463"/>
      <c r="Y681" s="462"/>
      <c r="Z681" s="563">
        <v>5.2051691456299984</v>
      </c>
      <c r="AA681" s="563">
        <v>7.0839002297268649</v>
      </c>
      <c r="AB681" s="563">
        <v>5.8760669231323135</v>
      </c>
      <c r="AC681" s="564">
        <v>1.3380107372564112</v>
      </c>
      <c r="AD681" s="564">
        <v>3.0497689193973576</v>
      </c>
    </row>
    <row r="682" spans="2:30" x14ac:dyDescent="0.3">
      <c r="B682" s="463"/>
      <c r="C682" s="463"/>
      <c r="D682" s="463"/>
      <c r="Y682" s="462"/>
      <c r="Z682" s="563">
        <v>4.8282945335923584</v>
      </c>
      <c r="AA682" s="563">
        <v>6.1672180970435377</v>
      </c>
      <c r="AB682" s="563">
        <v>5.8760669231323135</v>
      </c>
      <c r="AC682" s="564">
        <v>1.7870685744819212</v>
      </c>
      <c r="AD682" s="564">
        <v>2.9258852258304273</v>
      </c>
    </row>
    <row r="683" spans="2:30" x14ac:dyDescent="0.3">
      <c r="B683" s="463"/>
      <c r="C683" s="463"/>
      <c r="D683" s="463"/>
      <c r="Y683" s="462"/>
      <c r="Z683" s="563">
        <v>7.9333033285284973</v>
      </c>
      <c r="AA683" s="563">
        <v>6.6575128351932431</v>
      </c>
      <c r="AB683" s="563">
        <v>5.8760669231323135</v>
      </c>
      <c r="AC683" s="564">
        <v>0.92980729398048823</v>
      </c>
      <c r="AD683" s="564">
        <v>2.47580216843394</v>
      </c>
    </row>
    <row r="684" spans="2:30" x14ac:dyDescent="0.3">
      <c r="B684" s="463"/>
      <c r="C684" s="463"/>
      <c r="D684" s="463"/>
      <c r="Y684" s="462"/>
      <c r="Z684" s="563">
        <v>9.2079478085540245</v>
      </c>
      <c r="AA684" s="563">
        <v>6.9060367869953456</v>
      </c>
      <c r="AB684" s="563">
        <v>5.8760669231323135</v>
      </c>
      <c r="AC684" s="564">
        <v>6.3453708470642169</v>
      </c>
      <c r="AD684" s="564">
        <v>1.9447977008460526</v>
      </c>
    </row>
    <row r="685" spans="2:30" x14ac:dyDescent="0.3">
      <c r="B685" s="463"/>
      <c r="C685" s="463"/>
      <c r="D685" s="463"/>
      <c r="Y685" s="462"/>
      <c r="Z685" s="563">
        <v>7.6904559364824294</v>
      </c>
      <c r="AA685" s="563">
        <v>7.1676770672183698</v>
      </c>
      <c r="AB685" s="563">
        <v>5.8760669231323135</v>
      </c>
      <c r="AC685" s="564">
        <v>1.5592022697793197</v>
      </c>
      <c r="AD685" s="564">
        <v>2.0071811820101897</v>
      </c>
    </row>
    <row r="686" spans="2:30" x14ac:dyDescent="0.3">
      <c r="B686" s="463"/>
      <c r="C686" s="463"/>
      <c r="D686" s="463"/>
      <c r="Y686" s="462"/>
      <c r="Z686" s="563">
        <v>6.86973217920991</v>
      </c>
      <c r="AA686" s="563">
        <v>7.3010483876775494</v>
      </c>
      <c r="AB686" s="563">
        <v>5.8760669231323135</v>
      </c>
      <c r="AC686" s="564">
        <v>1.9347538289049595</v>
      </c>
      <c r="AD686" s="564">
        <v>1.8254246310663811</v>
      </c>
    </row>
    <row r="687" spans="2:30" x14ac:dyDescent="0.3">
      <c r="B687" s="463"/>
      <c r="C687" s="463"/>
      <c r="D687" s="463"/>
      <c r="Y687" s="462"/>
      <c r="Z687" s="563">
        <v>6.6073545769702058</v>
      </c>
      <c r="AA687" s="563">
        <v>6.8833795833438094</v>
      </c>
      <c r="AB687" s="563">
        <v>5.8760669231323135</v>
      </c>
      <c r="AC687" s="564">
        <v>-0.2806296455449484</v>
      </c>
      <c r="AD687" s="564">
        <v>1.9690673238581735</v>
      </c>
    </row>
    <row r="688" spans="2:30" x14ac:dyDescent="0.3">
      <c r="B688" s="463"/>
      <c r="C688" s="463"/>
      <c r="D688" s="463"/>
      <c r="Y688" s="462"/>
      <c r="Z688" s="563">
        <v>7.0366511071911617</v>
      </c>
      <c r="AA688" s="563">
        <v>8.6967926365545658</v>
      </c>
      <c r="AB688" s="563">
        <v>5.8760669231323135</v>
      </c>
      <c r="AC688" s="564">
        <v>1.774695105405371</v>
      </c>
      <c r="AD688" s="564">
        <v>2.4642212533597894</v>
      </c>
    </row>
    <row r="689" spans="2:30" x14ac:dyDescent="0.3">
      <c r="B689" s="463"/>
      <c r="C689" s="463"/>
      <c r="D689" s="463"/>
      <c r="Y689" s="462"/>
      <c r="Z689" s="563">
        <v>5.7618937768066187</v>
      </c>
      <c r="AA689" s="563">
        <v>9.6290331017809354</v>
      </c>
      <c r="AB689" s="563">
        <v>5.8760669231323135</v>
      </c>
      <c r="AC689" s="564">
        <v>0.51477271787526035</v>
      </c>
      <c r="AD689" s="564">
        <v>2.0176194025389811</v>
      </c>
    </row>
    <row r="690" spans="2:30" x14ac:dyDescent="0.3">
      <c r="B690" s="463"/>
      <c r="C690" s="463"/>
      <c r="D690" s="463"/>
      <c r="Y690" s="462"/>
      <c r="Z690" s="563">
        <v>5.0096216981923103</v>
      </c>
      <c r="AA690" s="563">
        <v>9.5488975710082791</v>
      </c>
      <c r="AB690" s="563">
        <v>5.8760669231323135</v>
      </c>
      <c r="AC690" s="564">
        <v>1.9353061435230359</v>
      </c>
      <c r="AD690" s="564">
        <v>2.4711437955109972</v>
      </c>
    </row>
    <row r="691" spans="2:30" x14ac:dyDescent="0.3">
      <c r="B691" s="463"/>
      <c r="C691" s="463"/>
      <c r="D691" s="463"/>
      <c r="Y691" s="462"/>
      <c r="Z691" s="563">
        <v>21.901839181029334</v>
      </c>
      <c r="AA691" s="563">
        <v>9.8042552351332137</v>
      </c>
      <c r="AB691" s="563">
        <v>5.8760669231323135</v>
      </c>
      <c r="AC691" s="564">
        <v>9.8114483535755284</v>
      </c>
      <c r="AD691" s="564">
        <v>3.0572167291494838</v>
      </c>
    </row>
    <row r="692" spans="2:30" x14ac:dyDescent="0.3">
      <c r="B692" s="463"/>
      <c r="C692" s="463"/>
      <c r="D692" s="463"/>
      <c r="Y692" s="462"/>
      <c r="Z692" s="563">
        <v>14.216139193067013</v>
      </c>
      <c r="AA692" s="563">
        <v>9.7038560900976485</v>
      </c>
      <c r="AB692" s="563">
        <v>5.8760669231323135</v>
      </c>
      <c r="AC692" s="564">
        <v>-1.5670106859663377</v>
      </c>
      <c r="AD692" s="564">
        <v>3.1438446056795351</v>
      </c>
    </row>
    <row r="693" spans="2:30" x14ac:dyDescent="0.3">
      <c r="B693" s="463"/>
      <c r="C693" s="463"/>
      <c r="D693" s="463"/>
      <c r="Y693" s="462"/>
      <c r="Z693" s="563">
        <v>6.3087834638012996</v>
      </c>
      <c r="AA693" s="563">
        <v>10.109673564963813</v>
      </c>
      <c r="AB693" s="563">
        <v>5.8760669231323135</v>
      </c>
      <c r="AC693" s="564">
        <v>5.1094245797090707</v>
      </c>
      <c r="AD693" s="564">
        <v>3.3778849909250317</v>
      </c>
    </row>
    <row r="694" spans="2:30" x14ac:dyDescent="0.3">
      <c r="B694" s="463"/>
      <c r="C694" s="463"/>
      <c r="D694" s="463"/>
      <c r="Y694" s="462"/>
      <c r="Z694" s="563">
        <v>8.3948582258447608</v>
      </c>
      <c r="AA694" s="563">
        <v>10.005881591535992</v>
      </c>
      <c r="AB694" s="563">
        <v>5.8760669231323135</v>
      </c>
      <c r="AC694" s="564">
        <v>3.8218808899244578</v>
      </c>
      <c r="AD694" s="564">
        <v>3.0195836109123166</v>
      </c>
    </row>
    <row r="695" spans="2:30" x14ac:dyDescent="0.3">
      <c r="B695" s="463"/>
      <c r="C695" s="463"/>
      <c r="D695" s="463"/>
      <c r="Y695" s="462"/>
      <c r="Z695" s="563">
        <v>6.333857091942205</v>
      </c>
      <c r="AA695" s="563">
        <v>10.407652386869016</v>
      </c>
      <c r="AB695" s="563">
        <v>5.8760669231323135</v>
      </c>
      <c r="AC695" s="564">
        <v>2.3810902411157286</v>
      </c>
      <c r="AD695" s="564">
        <v>2.377391930256997</v>
      </c>
    </row>
    <row r="696" spans="2:30" x14ac:dyDescent="0.3">
      <c r="B696" s="463"/>
      <c r="C696" s="463"/>
      <c r="D696" s="463"/>
      <c r="Y696" s="462"/>
      <c r="Z696" s="563">
        <v>8.6026161008697724</v>
      </c>
      <c r="AA696" s="563">
        <v>10.504575024035447</v>
      </c>
      <c r="AB696" s="563">
        <v>5.8760669231323135</v>
      </c>
      <c r="AC696" s="564">
        <v>2.1530554145937373</v>
      </c>
      <c r="AD696" s="564">
        <v>2.0319309951819315</v>
      </c>
    </row>
    <row r="697" spans="2:30" x14ac:dyDescent="0.3">
      <c r="B697" s="463"/>
      <c r="C697" s="463"/>
      <c r="D697" s="463"/>
      <c r="Y697" s="462"/>
      <c r="Z697" s="563">
        <v>4.2830778841975636</v>
      </c>
      <c r="AA697" s="563">
        <v>10.875403420657856</v>
      </c>
      <c r="AB697" s="563">
        <v>5.8760669231323135</v>
      </c>
      <c r="AC697" s="564">
        <v>-0.57280351656596906</v>
      </c>
      <c r="AD697" s="564">
        <v>1.2144689997111198</v>
      </c>
    </row>
    <row r="698" spans="2:30" x14ac:dyDescent="0.3">
      <c r="B698" s="463"/>
      <c r="C698" s="463"/>
      <c r="D698" s="463"/>
      <c r="Y698" s="462"/>
      <c r="Z698" s="563">
        <v>24.714234748360493</v>
      </c>
      <c r="AA698" s="563">
        <v>10.739694614288917</v>
      </c>
      <c r="AB698" s="563">
        <v>5.8760669231323135</v>
      </c>
      <c r="AC698" s="564">
        <v>5.3161065889882906</v>
      </c>
      <c r="AD698" s="564">
        <v>0.33682755598214392</v>
      </c>
    </row>
    <row r="699" spans="2:30" x14ac:dyDescent="0.3">
      <c r="B699" s="463"/>
      <c r="C699" s="463"/>
      <c r="D699" s="463"/>
      <c r="Y699" s="462"/>
      <c r="Z699" s="563">
        <v>14.894597653232026</v>
      </c>
      <c r="AA699" s="563">
        <v>10.803657744468222</v>
      </c>
      <c r="AB699" s="563">
        <v>5.8760669231323135</v>
      </c>
      <c r="AC699" s="564">
        <v>-3.9852372314917943</v>
      </c>
      <c r="AD699" s="564">
        <v>-5.6886876804205554E-3</v>
      </c>
    </row>
    <row r="700" spans="2:30" x14ac:dyDescent="0.3">
      <c r="B700" s="463"/>
      <c r="C700" s="463"/>
      <c r="D700" s="463"/>
      <c r="Y700" s="462"/>
      <c r="Z700" s="563">
        <v>8.9045822401581702</v>
      </c>
      <c r="AA700" s="563">
        <v>11.084273584284571</v>
      </c>
      <c r="AB700" s="563">
        <v>5.8760669231323135</v>
      </c>
      <c r="AC700" s="564">
        <v>-0.61280938858661216</v>
      </c>
      <c r="AD700" s="564">
        <v>0.83678227766718705</v>
      </c>
    </row>
    <row r="701" spans="2:30" x14ac:dyDescent="0.3">
      <c r="B701" s="463"/>
      <c r="C701" s="463"/>
      <c r="D701" s="463"/>
      <c r="Y701" s="462"/>
      <c r="Z701" s="563">
        <v>7.444896581262185</v>
      </c>
      <c r="AA701" s="563">
        <v>11.030113934269989</v>
      </c>
      <c r="AB701" s="563">
        <v>5.8760669231323135</v>
      </c>
      <c r="AC701" s="564">
        <v>-2.3216092161783735</v>
      </c>
      <c r="AD701" s="564">
        <v>2.0499912725183123</v>
      </c>
    </row>
    <row r="702" spans="2:30" x14ac:dyDescent="0.3">
      <c r="B702" s="463"/>
      <c r="C702" s="463"/>
      <c r="D702" s="463"/>
      <c r="Y702" s="462"/>
      <c r="Z702" s="563">
        <v>6.7815990031973419</v>
      </c>
      <c r="AA702" s="563">
        <v>10.590508402337028</v>
      </c>
      <c r="AB702" s="563">
        <v>5.8760669231323135</v>
      </c>
      <c r="AC702" s="564">
        <v>-1.6523464522222753E-2</v>
      </c>
      <c r="AD702" s="564">
        <v>3.002154940521637</v>
      </c>
    </row>
    <row r="703" spans="2:30" x14ac:dyDescent="0.3">
      <c r="B703" s="463"/>
      <c r="C703" s="463"/>
      <c r="D703" s="463"/>
      <c r="Y703" s="462"/>
      <c r="Z703" s="563">
        <v>10.566926979584213</v>
      </c>
      <c r="AA703" s="563">
        <v>12.025963542749652</v>
      </c>
      <c r="AB703" s="563">
        <v>5.8760669231323135</v>
      </c>
      <c r="AC703" s="564">
        <v>8.0503521720269902</v>
      </c>
      <c r="AD703" s="564">
        <v>3.8093179529676564</v>
      </c>
    </row>
    <row r="704" spans="2:30" x14ac:dyDescent="0.3">
      <c r="B704" s="463"/>
      <c r="C704" s="463"/>
      <c r="D704" s="463"/>
      <c r="Y704" s="462"/>
      <c r="Z704" s="563">
        <v>3.9039603340954847</v>
      </c>
      <c r="AA704" s="563">
        <v>13.378418242850652</v>
      </c>
      <c r="AB704" s="563">
        <v>5.8760669231323135</v>
      </c>
      <c r="AC704" s="564">
        <v>7.9196594473919077</v>
      </c>
      <c r="AD704" s="564">
        <v>4.6448420700906974</v>
      </c>
    </row>
    <row r="705" spans="2:30" x14ac:dyDescent="0.3">
      <c r="B705" s="463"/>
      <c r="C705" s="463"/>
      <c r="D705" s="463"/>
      <c r="Y705" s="462"/>
      <c r="Z705" s="563">
        <v>21.636996024829774</v>
      </c>
      <c r="AA705" s="563">
        <v>15.588932612509122</v>
      </c>
      <c r="AB705" s="563">
        <v>5.8760669231323135</v>
      </c>
      <c r="AC705" s="564">
        <v>11.981252265011562</v>
      </c>
      <c r="AD705" s="564">
        <v>6.3659841414116967</v>
      </c>
    </row>
    <row r="706" spans="2:30" x14ac:dyDescent="0.3">
      <c r="B706" s="463"/>
      <c r="C706" s="463"/>
      <c r="D706" s="463"/>
      <c r="Y706" s="462"/>
      <c r="Z706" s="563">
        <v>24.942783636120396</v>
      </c>
      <c r="AA706" s="563">
        <v>15.479387579763642</v>
      </c>
      <c r="AB706" s="563">
        <v>5.8760669231323135</v>
      </c>
      <c r="AC706" s="564">
        <v>1.6649038556303424</v>
      </c>
      <c r="AD706" s="564">
        <v>6.3753150010461246</v>
      </c>
    </row>
    <row r="707" spans="2:30" x14ac:dyDescent="0.3">
      <c r="B707" s="463"/>
      <c r="C707" s="463"/>
      <c r="D707" s="463"/>
      <c r="Y707" s="462"/>
      <c r="Z707" s="563">
        <v>18.371765140865165</v>
      </c>
      <c r="AA707" s="563">
        <v>14.5803505850477</v>
      </c>
      <c r="AB707" s="563">
        <v>5.8760669231323135</v>
      </c>
      <c r="AC707" s="564">
        <v>5.235859431274676</v>
      </c>
      <c r="AD707" s="564">
        <v>5.4131903884218575</v>
      </c>
    </row>
    <row r="708" spans="2:30" x14ac:dyDescent="0.3">
      <c r="B708" s="463"/>
      <c r="C708" s="463"/>
      <c r="D708" s="463"/>
      <c r="Y708" s="462">
        <v>44531</v>
      </c>
      <c r="Z708" s="563">
        <v>22.91849716887149</v>
      </c>
      <c r="AA708" s="563">
        <v>14.679534974668952</v>
      </c>
      <c r="AB708" s="563">
        <v>5.8760669231323135</v>
      </c>
      <c r="AC708" s="564">
        <v>9.7263852830686233</v>
      </c>
      <c r="AD708" s="564">
        <v>4.6951878247357355</v>
      </c>
    </row>
    <row r="709" spans="2:30" x14ac:dyDescent="0.3">
      <c r="B709" s="463"/>
      <c r="C709" s="463"/>
      <c r="D709" s="463"/>
      <c r="Y709" s="462"/>
      <c r="Z709" s="563">
        <v>6.01478377397898</v>
      </c>
      <c r="AA709" s="563">
        <v>13.867835272020169</v>
      </c>
      <c r="AB709" s="563">
        <v>5.8760669231323135</v>
      </c>
      <c r="AC709" s="564">
        <v>4.8792552918769161E-2</v>
      </c>
      <c r="AD709" s="564">
        <v>4.1593398671761417</v>
      </c>
    </row>
    <row r="710" spans="2:30" x14ac:dyDescent="0.3">
      <c r="B710" s="463"/>
      <c r="C710" s="463"/>
      <c r="D710" s="463"/>
      <c r="Y710" s="462"/>
      <c r="Z710" s="563">
        <v>4.2736680165726222</v>
      </c>
      <c r="AA710" s="563">
        <v>10.405463912719759</v>
      </c>
      <c r="AB710" s="563">
        <v>5.8760669231323135</v>
      </c>
      <c r="AC710" s="564">
        <v>1.3154798836571189</v>
      </c>
      <c r="AD710" s="564">
        <v>3.0574709321530906</v>
      </c>
    </row>
    <row r="711" spans="2:30" x14ac:dyDescent="0.3">
      <c r="B711" s="463"/>
      <c r="C711" s="463"/>
      <c r="D711" s="463"/>
      <c r="Y711" s="462"/>
      <c r="Z711" s="563">
        <v>4.5982510614442278</v>
      </c>
      <c r="AA711" s="563">
        <v>9.7119531410825068</v>
      </c>
      <c r="AB711" s="563">
        <v>5.8760669231323135</v>
      </c>
      <c r="AC711" s="564">
        <v>2.8936415015890589</v>
      </c>
      <c r="AD711" s="564">
        <v>2.8772769999584722</v>
      </c>
    </row>
    <row r="712" spans="2:30" x14ac:dyDescent="0.3">
      <c r="B712" s="463"/>
      <c r="C712" s="463"/>
      <c r="D712" s="463"/>
      <c r="Y712" s="462"/>
      <c r="Z712" s="563">
        <v>15.955098106288309</v>
      </c>
      <c r="AA712" s="563">
        <v>9.1247725664228252</v>
      </c>
      <c r="AB712" s="563">
        <v>5.8760669231323135</v>
      </c>
      <c r="AC712" s="564">
        <v>8.2303165620944014</v>
      </c>
      <c r="AD712" s="564">
        <v>3.020271114450324</v>
      </c>
    </row>
    <row r="713" spans="2:30" x14ac:dyDescent="0.3">
      <c r="B713" s="463"/>
      <c r="C713" s="463"/>
      <c r="D713" s="463"/>
      <c r="Y713" s="462"/>
      <c r="Z713" s="563">
        <v>0.70618412101751138</v>
      </c>
      <c r="AA713" s="563">
        <v>8.1723966108876329</v>
      </c>
      <c r="AB713" s="563">
        <v>5.8760669231323135</v>
      </c>
      <c r="AC713" s="564">
        <v>-6.0481786895310137</v>
      </c>
      <c r="AD713" s="564">
        <v>3.2039475794240877</v>
      </c>
    </row>
    <row r="714" spans="2:30" x14ac:dyDescent="0.3">
      <c r="B714" s="463"/>
      <c r="C714" s="463"/>
      <c r="D714" s="463"/>
      <c r="Y714" s="462"/>
      <c r="Z714" s="563">
        <v>13.517189739404396</v>
      </c>
      <c r="AA714" s="563">
        <v>7.6823445842801075</v>
      </c>
      <c r="AB714" s="563">
        <v>5.8760669231323135</v>
      </c>
      <c r="AC714" s="564">
        <v>3.9745019059123479</v>
      </c>
      <c r="AD714" s="564">
        <v>3.1823817213982983</v>
      </c>
    </row>
    <row r="715" spans="2:30" x14ac:dyDescent="0.3">
      <c r="B715" s="463"/>
      <c r="C715" s="463"/>
      <c r="D715" s="463"/>
      <c r="Y715" s="462"/>
      <c r="Z715" s="563">
        <v>18.808233146253734</v>
      </c>
      <c r="AA715" s="563">
        <v>7.0369419037809928</v>
      </c>
      <c r="AB715" s="563">
        <v>5.8760669231323135</v>
      </c>
      <c r="AC715" s="564">
        <v>10.727344084511586</v>
      </c>
      <c r="AD715" s="564">
        <v>2.6334895483704486</v>
      </c>
    </row>
    <row r="716" spans="2:30" x14ac:dyDescent="0.3">
      <c r="B716" s="463"/>
      <c r="C716" s="463"/>
      <c r="D716" s="463"/>
      <c r="Y716" s="462"/>
      <c r="Z716" s="563">
        <v>-0.65184791476737491</v>
      </c>
      <c r="AA716" s="563">
        <v>6.1090535829577473</v>
      </c>
      <c r="AB716" s="563">
        <v>5.8760669231323135</v>
      </c>
      <c r="AC716" s="564">
        <v>1.3345278077351139</v>
      </c>
      <c r="AD716" s="564">
        <v>1.7259268729270107</v>
      </c>
    </row>
    <row r="717" spans="2:30" x14ac:dyDescent="0.3">
      <c r="B717" s="463"/>
      <c r="C717" s="463"/>
      <c r="D717" s="463"/>
      <c r="Y717" s="462"/>
      <c r="Z717" s="563">
        <v>0.84330383031994594</v>
      </c>
      <c r="AA717" s="563">
        <v>7.8431421267157742</v>
      </c>
      <c r="AB717" s="563">
        <v>5.8760669231323135</v>
      </c>
      <c r="AC717" s="564">
        <v>1.1645188774765955</v>
      </c>
      <c r="AD717" s="564">
        <v>2.9870715791190605</v>
      </c>
    </row>
    <row r="718" spans="2:30" x14ac:dyDescent="0.3">
      <c r="B718" s="463"/>
      <c r="C718" s="463"/>
      <c r="D718" s="463"/>
      <c r="Y718" s="462"/>
      <c r="Z718" s="563">
        <v>8.0432297950427056E-2</v>
      </c>
      <c r="AA718" s="563">
        <v>6.5117451439714387</v>
      </c>
      <c r="AB718" s="563">
        <v>5.8760669231323135</v>
      </c>
      <c r="AC718" s="564">
        <v>-0.9486037096058908</v>
      </c>
      <c r="AD718" s="564">
        <v>2.7895394670760965</v>
      </c>
    </row>
    <row r="719" spans="2:30" x14ac:dyDescent="0.3">
      <c r="B719" s="463"/>
      <c r="C719" s="463"/>
      <c r="D719" s="463"/>
      <c r="Y719" s="462"/>
      <c r="Z719" s="563">
        <v>9.4598798605255823</v>
      </c>
      <c r="AA719" s="563">
        <v>4.2335733372206716</v>
      </c>
      <c r="AB719" s="563">
        <v>5.8760669231323135</v>
      </c>
      <c r="AC719" s="564">
        <v>1.8773778339903373</v>
      </c>
      <c r="AD719" s="564">
        <v>1.351054373174378</v>
      </c>
    </row>
    <row r="720" spans="2:30" x14ac:dyDescent="0.3">
      <c r="B720" s="463"/>
      <c r="C720" s="463"/>
      <c r="D720" s="463"/>
      <c r="Y720" s="462"/>
      <c r="Z720" s="563">
        <v>12.844803927323714</v>
      </c>
      <c r="AA720" s="563">
        <v>4.4885140309731266</v>
      </c>
      <c r="AB720" s="563">
        <v>5.8760669231323135</v>
      </c>
      <c r="AC720" s="564">
        <v>2.779834253813334</v>
      </c>
      <c r="AD720" s="564">
        <v>1.41878877009273</v>
      </c>
    </row>
    <row r="721" spans="2:30" x14ac:dyDescent="0.3">
      <c r="B721" s="463"/>
      <c r="C721" s="463"/>
      <c r="D721" s="463"/>
      <c r="Y721" s="462"/>
      <c r="Z721" s="563">
        <v>4.1974108601940392</v>
      </c>
      <c r="AA721" s="563">
        <v>4.6256695268005359</v>
      </c>
      <c r="AB721" s="563">
        <v>5.8760669231323135</v>
      </c>
      <c r="AC721" s="564">
        <v>2.5917771216115995</v>
      </c>
      <c r="AD721" s="564">
        <v>1.2393102312693796</v>
      </c>
    </row>
    <row r="722" spans="2:30" x14ac:dyDescent="0.3">
      <c r="B722" s="463"/>
      <c r="C722" s="463"/>
      <c r="D722" s="463"/>
      <c r="Y722" s="462"/>
      <c r="Z722" s="563">
        <v>2.861030498998367</v>
      </c>
      <c r="AA722" s="563">
        <v>4.8831177281148133</v>
      </c>
      <c r="AB722" s="563">
        <v>5.8760669231323135</v>
      </c>
      <c r="AC722" s="564">
        <v>0.65794842719955682</v>
      </c>
      <c r="AD722" s="564">
        <v>1.4103271571411946</v>
      </c>
    </row>
    <row r="723" spans="2:30" x14ac:dyDescent="0.3">
      <c r="B723" s="463"/>
      <c r="C723" s="463"/>
      <c r="D723" s="463"/>
      <c r="Y723" s="462"/>
      <c r="Z723" s="563">
        <v>1.1327369414998079</v>
      </c>
      <c r="AA723" s="563">
        <v>4.6296434577181502</v>
      </c>
      <c r="AB723" s="563">
        <v>5.8760669231323135</v>
      </c>
      <c r="AC723" s="564">
        <v>1.8086685861635772</v>
      </c>
      <c r="AD723" s="564">
        <v>1.3895713472115696</v>
      </c>
    </row>
    <row r="724" spans="2:30" x14ac:dyDescent="0.3">
      <c r="B724" s="463"/>
      <c r="C724" s="463"/>
      <c r="D724" s="463"/>
      <c r="Y724" s="462"/>
      <c r="Z724" s="563">
        <v>1.8033923011118098</v>
      </c>
      <c r="AA724" s="563">
        <v>4.4694050365034013</v>
      </c>
      <c r="AB724" s="563">
        <v>5.8760669231323135</v>
      </c>
      <c r="AC724" s="564">
        <v>-9.1830894286857756E-2</v>
      </c>
      <c r="AD724" s="564">
        <v>1.5821038863089225</v>
      </c>
    </row>
    <row r="725" spans="2:30" x14ac:dyDescent="0.3">
      <c r="B725" s="463"/>
      <c r="C725" s="463"/>
      <c r="D725" s="463"/>
      <c r="Y725" s="462"/>
      <c r="Z725" s="563">
        <v>1.8825697071503709</v>
      </c>
      <c r="AA725" s="563">
        <v>4.2429234797339443</v>
      </c>
      <c r="AB725" s="563">
        <v>5.8760669231323135</v>
      </c>
      <c r="AC725" s="564">
        <v>0.248514771496815</v>
      </c>
      <c r="AD725" s="564">
        <v>1.5822692031578722</v>
      </c>
    </row>
    <row r="726" spans="2:30" x14ac:dyDescent="0.3">
      <c r="B726" s="463"/>
      <c r="C726" s="463"/>
      <c r="D726" s="463"/>
      <c r="Y726" s="462"/>
      <c r="Z726" s="563">
        <v>7.6855599677489419</v>
      </c>
      <c r="AA726" s="563">
        <v>3.5738244713115863</v>
      </c>
      <c r="AB726" s="563">
        <v>5.8760669231323135</v>
      </c>
      <c r="AC726" s="564">
        <v>1.7320871644829623</v>
      </c>
      <c r="AD726" s="564">
        <v>1.1847684957378806</v>
      </c>
    </row>
    <row r="727" spans="2:30" x14ac:dyDescent="0.3">
      <c r="B727" s="463"/>
      <c r="C727" s="463"/>
      <c r="D727" s="463"/>
      <c r="Y727" s="462"/>
      <c r="Z727" s="563">
        <v>11.723134978820472</v>
      </c>
      <c r="AA727" s="563">
        <v>3.2095818443191271</v>
      </c>
      <c r="AB727" s="563">
        <v>5.8760669231323135</v>
      </c>
      <c r="AC727" s="564">
        <v>4.1275620274948039</v>
      </c>
      <c r="AD727" s="564">
        <v>0.94801562595179689</v>
      </c>
    </row>
    <row r="728" spans="2:30" x14ac:dyDescent="0.3">
      <c r="B728" s="463"/>
      <c r="C728" s="463"/>
      <c r="D728" s="463"/>
      <c r="Y728" s="462"/>
      <c r="Z728" s="563">
        <v>2.6120399628078466</v>
      </c>
      <c r="AA728" s="563">
        <v>3.1364733845174118</v>
      </c>
      <c r="AB728" s="563">
        <v>5.8760669231323135</v>
      </c>
      <c r="AC728" s="564">
        <v>2.5929343395542475</v>
      </c>
      <c r="AD728" s="564">
        <v>1.6583688753963284</v>
      </c>
    </row>
    <row r="729" spans="2:30" x14ac:dyDescent="0.3">
      <c r="B729" s="463"/>
      <c r="C729" s="463"/>
      <c r="D729" s="463"/>
      <c r="Y729" s="462"/>
      <c r="Z729" s="563">
        <v>-1.8226625599581445</v>
      </c>
      <c r="AA729" s="563">
        <v>3.5967818295238301</v>
      </c>
      <c r="AB729" s="563">
        <v>5.8760669231323135</v>
      </c>
      <c r="AC729" s="564">
        <v>-2.1245565247403846</v>
      </c>
      <c r="AD729" s="564">
        <v>1.4279290118393655</v>
      </c>
    </row>
    <row r="730" spans="2:30" x14ac:dyDescent="0.3">
      <c r="B730" s="463"/>
      <c r="C730" s="463"/>
      <c r="D730" s="463"/>
      <c r="Y730" s="462"/>
      <c r="Z730" s="563">
        <v>-1.416961447447405</v>
      </c>
      <c r="AA730" s="563">
        <v>4.1026251646576863</v>
      </c>
      <c r="AB730" s="563">
        <v>5.8760669231323135</v>
      </c>
      <c r="AC730" s="564">
        <v>0.15139849766099189</v>
      </c>
      <c r="AD730" s="564">
        <v>2.4306273067332347</v>
      </c>
    </row>
    <row r="731" spans="2:30" x14ac:dyDescent="0.3">
      <c r="B731" s="463"/>
      <c r="C731" s="463"/>
      <c r="D731" s="463"/>
      <c r="Y731" s="462"/>
      <c r="Z731" s="563">
        <v>1.291633082499799</v>
      </c>
      <c r="AA731" s="563">
        <v>2.6593843836449667</v>
      </c>
      <c r="AB731" s="563">
        <v>5.8760669231323135</v>
      </c>
      <c r="AC731" s="564">
        <v>4.880641851824862</v>
      </c>
      <c r="AD731" s="564">
        <v>2.7196039101491789</v>
      </c>
    </row>
    <row r="732" spans="2:30" x14ac:dyDescent="0.3">
      <c r="B732" s="463"/>
      <c r="C732" s="463"/>
      <c r="D732" s="463"/>
      <c r="Y732" s="462"/>
      <c r="Z732" s="563">
        <v>5.1047288221953009</v>
      </c>
      <c r="AA732" s="563">
        <v>2.5999902634810872</v>
      </c>
      <c r="AB732" s="563">
        <v>5.8760669231323135</v>
      </c>
      <c r="AC732" s="564">
        <v>-1.3645642734019248</v>
      </c>
      <c r="AD732" s="564">
        <v>2.6784568476253674</v>
      </c>
    </row>
    <row r="733" spans="2:30" x14ac:dyDescent="0.3">
      <c r="B733" s="463"/>
      <c r="C733" s="463"/>
      <c r="D733" s="463"/>
      <c r="Y733" s="462"/>
      <c r="Z733" s="563">
        <v>11.226463313685931</v>
      </c>
      <c r="AA733" s="563">
        <v>2.4869954447648075</v>
      </c>
      <c r="AB733" s="563">
        <v>5.8760669231323135</v>
      </c>
      <c r="AC733" s="564">
        <v>8.750975228740046</v>
      </c>
      <c r="AD733" s="564">
        <v>2.5480922131936246</v>
      </c>
    </row>
    <row r="734" spans="2:30" x14ac:dyDescent="0.3">
      <c r="B734" s="463"/>
      <c r="C734" s="463"/>
      <c r="D734" s="463"/>
      <c r="Y734" s="462"/>
      <c r="Z734" s="563">
        <v>1.6204495117314388</v>
      </c>
      <c r="AA734" s="563">
        <v>2.421604331806154</v>
      </c>
      <c r="AB734" s="563">
        <v>5.8760669231323135</v>
      </c>
      <c r="AC734" s="564">
        <v>6.1503982514064148</v>
      </c>
      <c r="AD734" s="564">
        <v>2.9743542858487291</v>
      </c>
    </row>
    <row r="735" spans="2:30" x14ac:dyDescent="0.3">
      <c r="B735" s="463"/>
      <c r="C735" s="463"/>
      <c r="D735" s="463"/>
      <c r="Y735" s="462"/>
      <c r="Z735" s="563">
        <v>2.1962811216606899</v>
      </c>
      <c r="AA735" s="563">
        <v>1.8961291026465479</v>
      </c>
      <c r="AB735" s="563">
        <v>5.8760669231323135</v>
      </c>
      <c r="AC735" s="564">
        <v>2.3049049018875678</v>
      </c>
      <c r="AD735" s="564">
        <v>2.3098387113872798</v>
      </c>
    </row>
    <row r="736" spans="2:30" x14ac:dyDescent="0.3">
      <c r="B736" s="463"/>
      <c r="C736" s="463"/>
      <c r="D736" s="463"/>
      <c r="Y736" s="462"/>
      <c r="Z736" s="563">
        <v>-2.6136262909721015</v>
      </c>
      <c r="AA736" s="563">
        <v>2.3456544692560195</v>
      </c>
      <c r="AB736" s="563">
        <v>5.8760669231323135</v>
      </c>
      <c r="AC736" s="564">
        <v>-3.0371089657625845</v>
      </c>
      <c r="AD736" s="564">
        <v>1.2527410574285998</v>
      </c>
    </row>
    <row r="737" spans="2:30" x14ac:dyDescent="0.3">
      <c r="B737" s="463"/>
      <c r="C737" s="463"/>
      <c r="D737" s="463"/>
      <c r="Y737" s="462"/>
      <c r="Z737" s="563">
        <v>-1.8746992381579797</v>
      </c>
      <c r="AA737" s="563">
        <v>0.95399234191491067</v>
      </c>
      <c r="AB737" s="563">
        <v>5.8760669231323135</v>
      </c>
      <c r="AC737" s="564">
        <v>3.1352330062467217</v>
      </c>
      <c r="AD737" s="564">
        <v>-1.6523409057120619</v>
      </c>
    </row>
    <row r="738" spans="2:30" x14ac:dyDescent="0.3">
      <c r="B738" s="463"/>
      <c r="C738" s="463"/>
      <c r="D738" s="463"/>
      <c r="Y738" s="462"/>
      <c r="Z738" s="563">
        <v>-2.386693521617441</v>
      </c>
      <c r="AA738" s="563">
        <v>1.8144552540946399</v>
      </c>
      <c r="AB738" s="563">
        <v>5.8760669231323135</v>
      </c>
      <c r="AC738" s="564">
        <v>0.22903283059471846</v>
      </c>
      <c r="AD738" s="564">
        <v>-3.3550176555112432</v>
      </c>
    </row>
    <row r="739" spans="2:30" x14ac:dyDescent="0.3">
      <c r="B739" s="463"/>
      <c r="C739" s="463"/>
      <c r="D739" s="463"/>
      <c r="Y739" s="462">
        <v>44562</v>
      </c>
      <c r="Z739" s="563">
        <v>8.2514063884615982</v>
      </c>
      <c r="AA739" s="563">
        <v>1.6362898353984701</v>
      </c>
      <c r="AB739" s="563">
        <v>11.862899797986429</v>
      </c>
      <c r="AC739" s="564">
        <v>-8.7642478511126853</v>
      </c>
      <c r="AD739" s="564">
        <v>-4.1674833356473879</v>
      </c>
    </row>
    <row r="740" spans="2:30" x14ac:dyDescent="0.3">
      <c r="B740" s="463"/>
      <c r="C740" s="463"/>
      <c r="D740" s="463"/>
      <c r="Y740" s="462"/>
      <c r="Z740" s="563">
        <v>1.4848284222981696</v>
      </c>
      <c r="AA740" s="563">
        <v>1.6301863838750419</v>
      </c>
      <c r="AB740" s="563">
        <v>11.862899797986429</v>
      </c>
      <c r="AC740" s="564">
        <v>-11.584598513244586</v>
      </c>
      <c r="AD740" s="564">
        <v>-4.4480659161561125</v>
      </c>
    </row>
    <row r="741" spans="2:30" x14ac:dyDescent="0.3">
      <c r="B741" s="463"/>
      <c r="C741" s="463"/>
      <c r="D741" s="463"/>
      <c r="Y741" s="462"/>
      <c r="Z741" s="563">
        <v>7.6436898969895442</v>
      </c>
      <c r="AA741" s="563">
        <v>1.9676312550366732</v>
      </c>
      <c r="AB741" s="563">
        <v>11.862899797986429</v>
      </c>
      <c r="AC741" s="564">
        <v>-5.768338997187854</v>
      </c>
      <c r="AD741" s="564">
        <v>-5.3220806491378454</v>
      </c>
    </row>
    <row r="742" spans="2:30" x14ac:dyDescent="0.3">
      <c r="B742" s="463"/>
      <c r="C742" s="463"/>
      <c r="D742" s="463"/>
      <c r="Y742" s="462"/>
      <c r="Z742" s="563">
        <v>0.94912319078750074</v>
      </c>
      <c r="AA742" s="563">
        <v>2.2339314264740326</v>
      </c>
      <c r="AB742" s="563">
        <v>11.862899797986429</v>
      </c>
      <c r="AC742" s="564">
        <v>-3.382354859065444</v>
      </c>
      <c r="AD742" s="564">
        <v>-6.4286791025724073</v>
      </c>
    </row>
    <row r="743" spans="2:30" x14ac:dyDescent="0.3">
      <c r="B743" s="463"/>
      <c r="C743" s="463"/>
      <c r="D743" s="463"/>
      <c r="Y743" s="462"/>
      <c r="Z743" s="563">
        <v>-2.6563504516361012</v>
      </c>
      <c r="AA743" s="563">
        <v>2.4993744601290607E-3</v>
      </c>
      <c r="AB743" s="563">
        <v>11.862899797986429</v>
      </c>
      <c r="AC743" s="564">
        <v>-5.0011870293236598</v>
      </c>
      <c r="AD743" s="564">
        <v>-6.3340197308763413</v>
      </c>
    </row>
    <row r="744" spans="2:30" x14ac:dyDescent="0.3">
      <c r="B744" s="463"/>
      <c r="C744" s="463"/>
      <c r="D744" s="463"/>
      <c r="Y744" s="462"/>
      <c r="Z744" s="563">
        <v>0.48741485997344192</v>
      </c>
      <c r="AA744" s="563">
        <v>0.56157576189359992</v>
      </c>
      <c r="AB744" s="563">
        <v>11.862899797986429</v>
      </c>
      <c r="AC744" s="564">
        <v>-2.982870124625407</v>
      </c>
      <c r="AD744" s="564">
        <v>-4.8463929216764035</v>
      </c>
    </row>
    <row r="745" spans="2:30" x14ac:dyDescent="0.3">
      <c r="B745" s="463"/>
      <c r="C745" s="463"/>
      <c r="D745" s="463"/>
      <c r="Y745" s="462"/>
      <c r="Z745" s="563">
        <v>-0.52259232155592239</v>
      </c>
      <c r="AA745" s="563">
        <v>9.9539376174705138E-2</v>
      </c>
      <c r="AB745" s="563">
        <v>11.862899797986429</v>
      </c>
      <c r="AC745" s="564">
        <v>-7.517156343447212</v>
      </c>
      <c r="AD745" s="564">
        <v>-5.0329737213730583</v>
      </c>
    </row>
    <row r="746" spans="2:30" x14ac:dyDescent="0.3">
      <c r="B746" s="463"/>
      <c r="C746" s="463"/>
      <c r="D746" s="463"/>
      <c r="Y746" s="462"/>
      <c r="Z746" s="563">
        <v>-7.3686179756357308</v>
      </c>
      <c r="AA746" s="563">
        <v>-0.49633153327221297</v>
      </c>
      <c r="AB746" s="563">
        <v>11.862899797986429</v>
      </c>
      <c r="AC746" s="564">
        <v>-8.1016322492402253</v>
      </c>
      <c r="AD746" s="564">
        <v>-4.9760422650466518</v>
      </c>
    </row>
    <row r="747" spans="2:30" x14ac:dyDescent="0.3">
      <c r="B747" s="463"/>
      <c r="C747" s="463"/>
      <c r="D747" s="463"/>
      <c r="Y747" s="462"/>
      <c r="Z747" s="563">
        <v>5.3983631343324658</v>
      </c>
      <c r="AA747" s="563">
        <v>-0.80737890216006813</v>
      </c>
      <c r="AB747" s="563">
        <v>11.862899797986429</v>
      </c>
      <c r="AC747" s="564">
        <v>-1.1712108488450212</v>
      </c>
      <c r="AD747" s="564">
        <v>-4.8989001548366859</v>
      </c>
    </row>
    <row r="748" spans="2:30" x14ac:dyDescent="0.3">
      <c r="B748" s="463"/>
      <c r="C748" s="463"/>
      <c r="D748" s="463"/>
      <c r="Y748" s="462"/>
      <c r="Z748" s="563">
        <v>4.4094351969572818</v>
      </c>
      <c r="AA748" s="563">
        <v>-1.3182658812118724</v>
      </c>
      <c r="AB748" s="563">
        <v>11.862899797986429</v>
      </c>
      <c r="AC748" s="564">
        <v>-7.0744045950644363</v>
      </c>
      <c r="AD748" s="564">
        <v>-4.5971320283025063</v>
      </c>
    </row>
    <row r="749" spans="2:30" x14ac:dyDescent="0.3">
      <c r="B749" s="463"/>
      <c r="C749" s="463"/>
      <c r="D749" s="463"/>
      <c r="Y749" s="462"/>
      <c r="Z749" s="563">
        <v>-3.2219731753409269</v>
      </c>
      <c r="AA749" s="563">
        <v>-1.6392581765823546</v>
      </c>
      <c r="AB749" s="563">
        <v>11.862899797986429</v>
      </c>
      <c r="AC749" s="564">
        <v>-2.983834664780602</v>
      </c>
      <c r="AD749" s="564">
        <v>-3.7607478594432018</v>
      </c>
    </row>
    <row r="750" spans="2:30" x14ac:dyDescent="0.3">
      <c r="B750" s="463"/>
      <c r="C750" s="463"/>
      <c r="D750" s="463"/>
      <c r="Y750" s="462"/>
      <c r="Z750" s="563">
        <v>-4.833682033851086</v>
      </c>
      <c r="AA750" s="563">
        <v>-5.8634783056683189E-2</v>
      </c>
      <c r="AB750" s="563">
        <v>11.862899797986429</v>
      </c>
      <c r="AC750" s="564">
        <v>-4.4611922578538952</v>
      </c>
      <c r="AD750" s="564">
        <v>-3.169271924446142</v>
      </c>
    </row>
    <row r="751" spans="2:30" x14ac:dyDescent="0.3">
      <c r="B751" s="463"/>
      <c r="C751" s="463"/>
      <c r="D751" s="463"/>
      <c r="Y751" s="462"/>
      <c r="Z751" s="563">
        <v>-3.088793993389189</v>
      </c>
      <c r="AA751" s="563">
        <v>-0.276097688316086</v>
      </c>
      <c r="AB751" s="563">
        <v>11.862899797986429</v>
      </c>
      <c r="AC751" s="564">
        <v>-0.87049323888615504</v>
      </c>
      <c r="AD751" s="564">
        <v>-4.1540282235806432</v>
      </c>
    </row>
    <row r="752" spans="2:30" x14ac:dyDescent="0.3">
      <c r="B752" s="463"/>
      <c r="C752" s="463"/>
      <c r="D752" s="463"/>
      <c r="Y752" s="462"/>
      <c r="Z752" s="563">
        <v>-2.7695383891492988</v>
      </c>
      <c r="AA752" s="563">
        <v>-0.42921149237959128</v>
      </c>
      <c r="AB752" s="563">
        <v>11.862899797986429</v>
      </c>
      <c r="AC752" s="564">
        <v>-1.6624671614320761</v>
      </c>
      <c r="AD752" s="564">
        <v>-4.5579952850751084</v>
      </c>
    </row>
    <row r="753" spans="2:30" x14ac:dyDescent="0.3">
      <c r="B753" s="463"/>
      <c r="C753" s="463"/>
      <c r="D753" s="463"/>
      <c r="Y753" s="462"/>
      <c r="Z753" s="563">
        <v>3.6957457790439707</v>
      </c>
      <c r="AA753" s="563">
        <v>1.0300541784744381</v>
      </c>
      <c r="AB753" s="563">
        <v>11.862899797986429</v>
      </c>
      <c r="AC753" s="564">
        <v>-3.9613007042608075</v>
      </c>
      <c r="AD753" s="564">
        <v>-4.4111486180892188</v>
      </c>
    </row>
    <row r="754" spans="2:30" x14ac:dyDescent="0.3">
      <c r="B754" s="463"/>
      <c r="C754" s="463"/>
      <c r="D754" s="463"/>
      <c r="Y754" s="462"/>
      <c r="Z754" s="563">
        <v>3.8761227975166457</v>
      </c>
      <c r="AA754" s="563">
        <v>2.8310364651854991</v>
      </c>
      <c r="AB754" s="563">
        <v>11.862899797986429</v>
      </c>
      <c r="AC754" s="564">
        <v>-8.0645049427865274</v>
      </c>
      <c r="AD754" s="564">
        <v>-4.4001306370782531</v>
      </c>
    </row>
    <row r="755" spans="2:30" x14ac:dyDescent="0.3">
      <c r="B755" s="463"/>
      <c r="C755" s="463"/>
      <c r="D755" s="463"/>
      <c r="Y755" s="462"/>
      <c r="Z755" s="563">
        <v>3.3376385685127445</v>
      </c>
      <c r="AA755" s="563">
        <v>4.7126495713425713</v>
      </c>
      <c r="AB755" s="563">
        <v>11.862899797986429</v>
      </c>
      <c r="AC755" s="564">
        <v>-9.9021740255256958</v>
      </c>
      <c r="AD755" s="564">
        <v>-4.0738325762319487</v>
      </c>
    </row>
    <row r="756" spans="2:30" x14ac:dyDescent="0.3">
      <c r="B756" s="463"/>
      <c r="C756" s="463"/>
      <c r="D756" s="463"/>
      <c r="Y756" s="462"/>
      <c r="Z756" s="563">
        <v>6.9928865206372786</v>
      </c>
      <c r="AA756" s="563">
        <v>7.1182048722458671</v>
      </c>
      <c r="AB756" s="563">
        <v>11.862899797986429</v>
      </c>
      <c r="AC756" s="564">
        <v>-1.9559079958793717</v>
      </c>
      <c r="AD756" s="564">
        <v>-3.6390749856295446</v>
      </c>
    </row>
    <row r="757" spans="2:30" x14ac:dyDescent="0.3">
      <c r="B757" s="463"/>
      <c r="C757" s="463"/>
      <c r="D757" s="463"/>
      <c r="Y757" s="462"/>
      <c r="Z757" s="563">
        <v>7.7731939731263413</v>
      </c>
      <c r="AA757" s="563">
        <v>7.8180438005144053</v>
      </c>
      <c r="AB757" s="563">
        <v>11.862899797986429</v>
      </c>
      <c r="AC757" s="564">
        <v>-4.3840663907771358</v>
      </c>
      <c r="AD757" s="564">
        <v>-3.4160316590331683</v>
      </c>
    </row>
    <row r="758" spans="2:30" x14ac:dyDescent="0.3">
      <c r="B758" s="463"/>
      <c r="C758" s="463"/>
      <c r="D758" s="463"/>
      <c r="Y758" s="462"/>
      <c r="Z758" s="563">
        <v>10.082497749710315</v>
      </c>
      <c r="AA758" s="563">
        <v>10.128911179400193</v>
      </c>
      <c r="AB758" s="563">
        <v>11.862899797986429</v>
      </c>
      <c r="AC758" s="564">
        <v>1.413593187037975</v>
      </c>
      <c r="AD758" s="564">
        <v>-1.5747681129236395</v>
      </c>
    </row>
    <row r="759" spans="2:30" x14ac:dyDescent="0.3">
      <c r="B759" s="463"/>
      <c r="C759" s="463"/>
      <c r="D759" s="463"/>
      <c r="Y759" s="462"/>
      <c r="Z759" s="563">
        <v>14.069348717173774</v>
      </c>
      <c r="AA759" s="563">
        <v>13.346161109738642</v>
      </c>
      <c r="AB759" s="563">
        <v>11.862899797986429</v>
      </c>
      <c r="AC759" s="564">
        <v>1.3808359727847517</v>
      </c>
      <c r="AD759" s="564">
        <v>1.2239275219192629</v>
      </c>
    </row>
    <row r="760" spans="2:30" x14ac:dyDescent="0.3">
      <c r="B760" s="463"/>
      <c r="C760" s="463"/>
      <c r="D760" s="463"/>
      <c r="Y760" s="462"/>
      <c r="Z760" s="563">
        <v>8.5946182769237396</v>
      </c>
      <c r="AA760" s="563">
        <v>13.351236693870444</v>
      </c>
      <c r="AB760" s="563">
        <v>11.862899797986429</v>
      </c>
      <c r="AC760" s="564">
        <v>-2.3999974180861727</v>
      </c>
      <c r="AD760" s="564">
        <v>2.0060680791896135</v>
      </c>
    </row>
    <row r="761" spans="2:30" x14ac:dyDescent="0.3">
      <c r="B761" s="463"/>
      <c r="C761" s="463"/>
      <c r="D761" s="463"/>
      <c r="Y761" s="462"/>
      <c r="Z761" s="563">
        <v>20.052194449717167</v>
      </c>
      <c r="AA761" s="563">
        <v>13.695484245637335</v>
      </c>
      <c r="AB761" s="563">
        <v>11.862899797986429</v>
      </c>
      <c r="AC761" s="564">
        <v>4.8243398799801724</v>
      </c>
      <c r="AD761" s="564">
        <v>2.6055327458132149</v>
      </c>
    </row>
    <row r="762" spans="2:30" x14ac:dyDescent="0.3">
      <c r="B762" s="463"/>
      <c r="C762" s="463"/>
      <c r="D762" s="463"/>
      <c r="Y762" s="462"/>
      <c r="Z762" s="563">
        <v>25.85838808088187</v>
      </c>
      <c r="AA762" s="563">
        <v>13.68037807068748</v>
      </c>
      <c r="AB762" s="563">
        <v>11.862899797986429</v>
      </c>
      <c r="AC762" s="564">
        <v>9.6886954183746212</v>
      </c>
      <c r="AD762" s="564">
        <v>2.8794158970917159</v>
      </c>
    </row>
    <row r="763" spans="2:30" x14ac:dyDescent="0.3">
      <c r="B763" s="463"/>
      <c r="C763" s="463"/>
      <c r="D763" s="463"/>
      <c r="Y763" s="462"/>
      <c r="Z763" s="563">
        <v>7.028415609559894</v>
      </c>
      <c r="AA763" s="563">
        <v>12.865865813481077</v>
      </c>
      <c r="AB763" s="563">
        <v>11.862899797986429</v>
      </c>
      <c r="AC763" s="564">
        <v>3.5190759050130822</v>
      </c>
      <c r="AD763" s="564">
        <v>2.7676633953722996</v>
      </c>
    </row>
    <row r="764" spans="2:30" x14ac:dyDescent="0.3">
      <c r="B764" s="463"/>
      <c r="C764" s="463"/>
      <c r="D764" s="463"/>
      <c r="Y764" s="462"/>
      <c r="Z764" s="563">
        <v>10.182926835494579</v>
      </c>
      <c r="AA764" s="563">
        <v>12.78272779293779</v>
      </c>
      <c r="AB764" s="563">
        <v>11.862899797986429</v>
      </c>
      <c r="AC764" s="564">
        <v>-0.18781372441192445</v>
      </c>
      <c r="AD764" s="564">
        <v>2.9770129126192342</v>
      </c>
    </row>
    <row r="765" spans="2:30" x14ac:dyDescent="0.3">
      <c r="B765" s="463"/>
      <c r="C765" s="463"/>
      <c r="D765" s="463"/>
      <c r="Y765" s="462"/>
      <c r="Z765" s="563">
        <v>9.9767545250613203</v>
      </c>
      <c r="AA765" s="563">
        <v>12.35991244321993</v>
      </c>
      <c r="AB765" s="563">
        <v>11.862899797986429</v>
      </c>
      <c r="AC765" s="564">
        <v>3.330775245987482</v>
      </c>
      <c r="AD765" s="564">
        <v>2.72095624175321</v>
      </c>
    </row>
    <row r="766" spans="2:30" x14ac:dyDescent="0.3">
      <c r="B766" s="463"/>
      <c r="C766" s="463"/>
      <c r="D766" s="463"/>
      <c r="Y766" s="462"/>
      <c r="Z766" s="563">
        <v>8.3677629167289709</v>
      </c>
      <c r="AA766" s="563">
        <v>12.097388649857754</v>
      </c>
      <c r="AB766" s="563">
        <v>11.862899797986429</v>
      </c>
      <c r="AC766" s="564">
        <v>0.59856846074883663</v>
      </c>
      <c r="AD766" s="564">
        <v>1.4789140348083833</v>
      </c>
    </row>
    <row r="767" spans="2:30" x14ac:dyDescent="0.3">
      <c r="B767" s="463"/>
      <c r="C767" s="463"/>
      <c r="D767" s="463"/>
      <c r="Y767" s="462"/>
      <c r="Z767" s="563">
        <v>8.0126521331207261</v>
      </c>
      <c r="AA767" s="563">
        <v>11.828484349626718</v>
      </c>
      <c r="AB767" s="563">
        <v>11.862899797986429</v>
      </c>
      <c r="AC767" s="564">
        <v>-0.93455079735763036</v>
      </c>
      <c r="AD767" s="564">
        <v>0.79512222654877207</v>
      </c>
    </row>
    <row r="768" spans="2:30" x14ac:dyDescent="0.3">
      <c r="B768" s="463"/>
      <c r="C768" s="463"/>
      <c r="D768" s="463"/>
      <c r="Y768" s="462"/>
      <c r="Z768" s="563">
        <v>17.092487001692152</v>
      </c>
      <c r="AA768" s="563">
        <v>11.312410012041244</v>
      </c>
      <c r="AB768" s="563">
        <v>11.862899797986429</v>
      </c>
      <c r="AC768" s="564">
        <v>3.0319431839180027</v>
      </c>
      <c r="AD768" s="564">
        <v>7.4909250239492006E-2</v>
      </c>
    </row>
    <row r="769" spans="2:30" x14ac:dyDescent="0.3">
      <c r="B769" s="463"/>
      <c r="C769" s="463"/>
      <c r="D769" s="463"/>
      <c r="Y769" s="462"/>
      <c r="Z769" s="563">
        <v>24.020721527346637</v>
      </c>
      <c r="AA769" s="563">
        <v>11.767833442063933</v>
      </c>
      <c r="AB769" s="563">
        <v>11.862899797986429</v>
      </c>
      <c r="AC769" s="564">
        <v>0.99439996976083478</v>
      </c>
      <c r="AD769" s="564">
        <v>-0.37927424834937745</v>
      </c>
    </row>
    <row r="770" spans="2:30" x14ac:dyDescent="0.3">
      <c r="B770" s="463"/>
      <c r="C770" s="463"/>
      <c r="D770" s="463"/>
      <c r="Y770" s="462">
        <v>44593</v>
      </c>
      <c r="Z770" s="563">
        <v>5.1460855079426366</v>
      </c>
      <c r="AA770" s="563">
        <v>12.134588271046141</v>
      </c>
      <c r="AB770" s="563">
        <v>11.862899797986429</v>
      </c>
      <c r="AC770" s="564">
        <v>-1.2674667528041965</v>
      </c>
      <c r="AD770" s="564">
        <v>-0.92619621718071288</v>
      </c>
    </row>
    <row r="771" spans="2:30" x14ac:dyDescent="0.3">
      <c r="B771" s="463"/>
      <c r="C771" s="463"/>
      <c r="D771" s="463"/>
      <c r="Y771" s="462"/>
      <c r="Z771" s="563">
        <v>6.5704064723962681</v>
      </c>
      <c r="AA771" s="563">
        <v>12.551353855392703</v>
      </c>
      <c r="AB771" s="563">
        <v>11.862899797986429</v>
      </c>
      <c r="AC771" s="564">
        <v>-5.2293045585768851</v>
      </c>
      <c r="AD771" s="564">
        <v>-1.0208341049770999</v>
      </c>
    </row>
    <row r="772" spans="2:30" x14ac:dyDescent="0.3">
      <c r="B772" s="463"/>
      <c r="C772" s="463"/>
      <c r="D772" s="463"/>
      <c r="Y772" s="462"/>
      <c r="Z772" s="563">
        <v>13.164718535220143</v>
      </c>
      <c r="AA772" s="563">
        <v>12.945711290229312</v>
      </c>
      <c r="AB772" s="563">
        <v>11.862899797986429</v>
      </c>
      <c r="AC772" s="564">
        <v>0.15149075586539595</v>
      </c>
      <c r="AD772" s="564">
        <v>-1.0336138407210274</v>
      </c>
    </row>
    <row r="773" spans="2:30" x14ac:dyDescent="0.3">
      <c r="B773" s="463"/>
      <c r="C773" s="463"/>
      <c r="D773" s="463"/>
      <c r="Y773" s="462"/>
      <c r="Z773" s="563">
        <v>10.93504671960442</v>
      </c>
      <c r="AA773" s="563">
        <v>12.177038304565357</v>
      </c>
      <c r="AB773" s="563">
        <v>11.862899797986429</v>
      </c>
      <c r="AC773" s="564">
        <v>-3.2298853210705118</v>
      </c>
      <c r="AD773" s="564">
        <v>-0.27786371248386593</v>
      </c>
    </row>
    <row r="774" spans="2:30" x14ac:dyDescent="0.3">
      <c r="B774" s="463"/>
      <c r="C774" s="463"/>
      <c r="D774" s="463"/>
      <c r="Y774" s="462"/>
      <c r="Z774" s="563">
        <v>10.930011223546666</v>
      </c>
      <c r="AA774" s="563">
        <v>12.409388733473579</v>
      </c>
      <c r="AB774" s="563">
        <v>11.862899797986429</v>
      </c>
      <c r="AC774" s="564">
        <v>-1.5970160119323396</v>
      </c>
      <c r="AD774" s="564">
        <v>-0.63879097509384464</v>
      </c>
    </row>
    <row r="775" spans="2:30" x14ac:dyDescent="0.3">
      <c r="B775" s="463"/>
      <c r="C775" s="463"/>
      <c r="D775" s="463"/>
      <c r="Y775" s="462"/>
      <c r="Z775" s="563">
        <v>19.852989045548416</v>
      </c>
      <c r="AA775" s="563">
        <v>12.498612917540955</v>
      </c>
      <c r="AB775" s="563">
        <v>11.862899797986429</v>
      </c>
      <c r="AC775" s="564">
        <v>2.9424850337105113</v>
      </c>
      <c r="AD775" s="564">
        <v>-0.44914675885692035</v>
      </c>
    </row>
    <row r="776" spans="2:30" x14ac:dyDescent="0.3">
      <c r="B776" s="463"/>
      <c r="C776" s="463"/>
      <c r="D776" s="463"/>
      <c r="Y776" s="462"/>
      <c r="Z776" s="563">
        <v>18.64001062769896</v>
      </c>
      <c r="AA776" s="563">
        <v>12.22742425612736</v>
      </c>
      <c r="AB776" s="563">
        <v>11.862899797986429</v>
      </c>
      <c r="AC776" s="564">
        <v>6.2846508674209645</v>
      </c>
      <c r="AD776" s="564">
        <v>-6.6818959932480285E-2</v>
      </c>
    </row>
    <row r="777" spans="2:30" x14ac:dyDescent="0.3">
      <c r="B777" s="463"/>
      <c r="C777" s="463"/>
      <c r="D777" s="463"/>
      <c r="Y777" s="462"/>
      <c r="Z777" s="563">
        <v>6.7725385103001754</v>
      </c>
      <c r="AA777" s="563">
        <v>12.079631828070836</v>
      </c>
      <c r="AB777" s="563">
        <v>11.862899797986429</v>
      </c>
      <c r="AC777" s="564">
        <v>-3.7939575910740473</v>
      </c>
      <c r="AD777" s="564">
        <v>0.1676137639037287</v>
      </c>
    </row>
    <row r="778" spans="2:30" x14ac:dyDescent="0.3">
      <c r="B778" s="463"/>
      <c r="C778" s="463"/>
      <c r="D778" s="463"/>
      <c r="Y778" s="462"/>
      <c r="Z778" s="563">
        <v>7.1949757608679112</v>
      </c>
      <c r="AA778" s="563">
        <v>11.719884110613984</v>
      </c>
      <c r="AB778" s="563">
        <v>11.862899797986429</v>
      </c>
      <c r="AC778" s="564">
        <v>-3.9017950449184156</v>
      </c>
      <c r="AD778" s="564">
        <v>1.1281588267383913</v>
      </c>
    </row>
    <row r="779" spans="2:30" x14ac:dyDescent="0.3">
      <c r="B779" s="463"/>
      <c r="C779" s="463"/>
      <c r="D779" s="463"/>
      <c r="Y779" s="462"/>
      <c r="Z779" s="563">
        <v>11.266397905324981</v>
      </c>
      <c r="AA779" s="563">
        <v>12.187975543165075</v>
      </c>
      <c r="AB779" s="563">
        <v>11.862899797986429</v>
      </c>
      <c r="AC779" s="564">
        <v>2.8277853483364765</v>
      </c>
      <c r="AD779" s="564">
        <v>2.2296766310308089</v>
      </c>
    </row>
    <row r="780" spans="2:30" x14ac:dyDescent="0.3">
      <c r="B780" s="463"/>
      <c r="C780" s="463"/>
      <c r="D780" s="463"/>
      <c r="Y780" s="462"/>
      <c r="Z780" s="563">
        <v>9.900499723208755</v>
      </c>
      <c r="AA780" s="563">
        <v>13.807124358498427</v>
      </c>
      <c r="AB780" s="563">
        <v>11.862899797986429</v>
      </c>
      <c r="AC780" s="564">
        <v>-1.588856254217049</v>
      </c>
      <c r="AD780" s="564">
        <v>2.0083270344181869</v>
      </c>
    </row>
    <row r="781" spans="2:30" x14ac:dyDescent="0.3">
      <c r="B781" s="463"/>
      <c r="C781" s="463"/>
      <c r="D781" s="463"/>
      <c r="Y781" s="462"/>
      <c r="Z781" s="563">
        <v>8.411777201348686</v>
      </c>
      <c r="AA781" s="563">
        <v>14.722451829137068</v>
      </c>
      <c r="AB781" s="563">
        <v>11.862899797986429</v>
      </c>
      <c r="AC781" s="564">
        <v>5.1267994279102993</v>
      </c>
      <c r="AD781" s="564">
        <v>3.4263738330671236</v>
      </c>
    </row>
    <row r="782" spans="2:30" x14ac:dyDescent="0.3">
      <c r="B782" s="463"/>
      <c r="C782" s="463"/>
      <c r="D782" s="463"/>
      <c r="Y782" s="462"/>
      <c r="Z782" s="563">
        <v>23.129629073406054</v>
      </c>
      <c r="AA782" s="563">
        <v>13.686243529099482</v>
      </c>
      <c r="AB782" s="563">
        <v>11.862899797986429</v>
      </c>
      <c r="AC782" s="564">
        <v>10.653109663757434</v>
      </c>
      <c r="AD782" s="564">
        <v>4.8756397287511533</v>
      </c>
    </row>
    <row r="783" spans="2:30" x14ac:dyDescent="0.3">
      <c r="B783" s="463"/>
      <c r="C783" s="463"/>
      <c r="D783" s="463"/>
      <c r="Y783" s="462"/>
      <c r="Z783" s="563">
        <v>29.974052335032425</v>
      </c>
      <c r="AA783" s="563">
        <v>13.706541001556436</v>
      </c>
      <c r="AB783" s="563">
        <v>11.862899797986429</v>
      </c>
      <c r="AC783" s="564">
        <v>4.735203691132611</v>
      </c>
      <c r="AD783" s="564">
        <v>6.2152192714721792</v>
      </c>
    </row>
    <row r="784" spans="2:30" x14ac:dyDescent="0.3">
      <c r="B784" s="463"/>
      <c r="C784" s="463"/>
      <c r="D784" s="463"/>
      <c r="Y784" s="462"/>
      <c r="Z784" s="563">
        <v>13.179830804770656</v>
      </c>
      <c r="AA784" s="563">
        <v>13.800145682645118</v>
      </c>
      <c r="AB784" s="563">
        <v>11.862899797986429</v>
      </c>
      <c r="AC784" s="564">
        <v>6.1323699994685086</v>
      </c>
      <c r="AD784" s="564">
        <v>6.8505157520346875</v>
      </c>
    </row>
    <row r="785" spans="2:30" x14ac:dyDescent="0.3">
      <c r="B785" s="463"/>
      <c r="C785" s="463"/>
      <c r="D785" s="463"/>
      <c r="Y785" s="462"/>
      <c r="Z785" s="563">
        <v>-5.848233939520231E-2</v>
      </c>
      <c r="AA785" s="563">
        <v>14.010861410897084</v>
      </c>
      <c r="AB785" s="563">
        <v>11.862899797986429</v>
      </c>
      <c r="AC785" s="564">
        <v>6.2430662248697928</v>
      </c>
      <c r="AD785" s="564">
        <v>6.673574263809992</v>
      </c>
    </row>
    <row r="786" spans="2:30" x14ac:dyDescent="0.3">
      <c r="B786" s="463"/>
      <c r="C786" s="463"/>
      <c r="D786" s="463"/>
      <c r="Y786" s="462"/>
      <c r="Z786" s="563">
        <v>11.408480212523665</v>
      </c>
      <c r="AA786" s="563">
        <v>13.07245710047936</v>
      </c>
      <c r="AB786" s="563">
        <v>11.862899797986429</v>
      </c>
      <c r="AC786" s="564">
        <v>12.204842147383658</v>
      </c>
      <c r="AD786" s="564">
        <v>6.5509647037118084</v>
      </c>
    </row>
    <row r="787" spans="2:30" x14ac:dyDescent="0.3">
      <c r="B787" s="463"/>
      <c r="C787" s="463"/>
      <c r="D787" s="463"/>
      <c r="Y787" s="462"/>
      <c r="Z787" s="563">
        <v>10.555732490829522</v>
      </c>
      <c r="AA787" s="563">
        <v>12.020374254826077</v>
      </c>
      <c r="AB787" s="563">
        <v>11.862899797986429</v>
      </c>
      <c r="AC787" s="564">
        <v>2.8582191097205083</v>
      </c>
      <c r="AD787" s="564">
        <v>6.6260289294007402</v>
      </c>
    </row>
    <row r="788" spans="2:30" x14ac:dyDescent="0.3">
      <c r="B788" s="463"/>
      <c r="C788" s="463"/>
      <c r="D788" s="463"/>
      <c r="Y788" s="462"/>
      <c r="Z788" s="563">
        <v>9.8867872991124628</v>
      </c>
      <c r="AA788" s="563">
        <v>10.786578603538208</v>
      </c>
      <c r="AB788" s="563">
        <v>11.862899797986429</v>
      </c>
      <c r="AC788" s="564">
        <v>3.8882090103374338</v>
      </c>
      <c r="AD788" s="564">
        <v>5.9731694056036702</v>
      </c>
    </row>
    <row r="789" spans="2:30" x14ac:dyDescent="0.3">
      <c r="B789" s="463"/>
      <c r="C789" s="463"/>
      <c r="D789" s="463"/>
      <c r="Y789" s="462"/>
      <c r="Z789" s="563">
        <v>16.560798900481981</v>
      </c>
      <c r="AA789" s="563">
        <v>12.13183519100072</v>
      </c>
      <c r="AB789" s="563">
        <v>11.862899797986429</v>
      </c>
      <c r="AC789" s="564">
        <v>9.7948427430701486</v>
      </c>
      <c r="AD789" s="564">
        <v>5.5675959914255406</v>
      </c>
    </row>
    <row r="790" spans="2:30" x14ac:dyDescent="0.3">
      <c r="B790" s="463"/>
      <c r="C790" s="463"/>
      <c r="D790" s="463"/>
      <c r="Y790" s="462"/>
      <c r="Z790" s="563">
        <v>22.609472415459454</v>
      </c>
      <c r="AA790" s="563">
        <v>12.245408047111175</v>
      </c>
      <c r="AB790" s="563">
        <v>11.862899797986429</v>
      </c>
      <c r="AC790" s="564">
        <v>5.2606532709551317</v>
      </c>
      <c r="AD790" s="564">
        <v>4.7251591925306684</v>
      </c>
    </row>
    <row r="791" spans="2:30" x14ac:dyDescent="0.3">
      <c r="B791" s="463"/>
      <c r="C791" s="463"/>
      <c r="D791" s="463"/>
      <c r="Y791" s="462"/>
      <c r="Z791" s="563">
        <v>4.5432612457555912</v>
      </c>
      <c r="AA791" s="563">
        <v>12.506610286399077</v>
      </c>
      <c r="AB791" s="563">
        <v>11.862899797986429</v>
      </c>
      <c r="AC791" s="564">
        <v>1.5623533328890176</v>
      </c>
      <c r="AD791" s="564">
        <v>5.3736795687554917</v>
      </c>
    </row>
    <row r="792" spans="2:30" x14ac:dyDescent="0.3">
      <c r="B792" s="463"/>
      <c r="C792" s="463"/>
      <c r="D792" s="463"/>
      <c r="Y792" s="462"/>
      <c r="Z792" s="563">
        <v>9.3583137728423722</v>
      </c>
      <c r="AA792" s="563">
        <v>12.254404781119819</v>
      </c>
      <c r="AB792" s="563">
        <v>11.862899797986429</v>
      </c>
      <c r="AC792" s="564">
        <v>3.4040523256228852</v>
      </c>
      <c r="AD792" s="564">
        <v>5.5646251495719827</v>
      </c>
    </row>
    <row r="793" spans="2:30" x14ac:dyDescent="0.3">
      <c r="B793" s="463"/>
      <c r="C793" s="463"/>
      <c r="D793" s="463"/>
      <c r="Y793" s="462"/>
      <c r="Z793" s="563">
        <v>12.203490205296857</v>
      </c>
      <c r="AA793" s="563">
        <v>11.649139999226799</v>
      </c>
      <c r="AB793" s="563">
        <v>11.862899797986429</v>
      </c>
      <c r="AC793" s="564">
        <v>6.3077845551195537</v>
      </c>
      <c r="AD793" s="564">
        <v>4.8046583945865438</v>
      </c>
    </row>
    <row r="794" spans="2:30" x14ac:dyDescent="0.3">
      <c r="B794" s="463"/>
      <c r="C794" s="463"/>
      <c r="D794" s="463"/>
      <c r="Y794" s="462"/>
      <c r="Z794" s="563">
        <v>12.384148165844818</v>
      </c>
      <c r="AA794" s="563">
        <v>12.292204150512552</v>
      </c>
      <c r="AB794" s="563">
        <v>11.862899797986429</v>
      </c>
      <c r="AC794" s="564">
        <v>7.3978617432942713</v>
      </c>
      <c r="AD794" s="564">
        <v>4.7133899490574702</v>
      </c>
    </row>
    <row r="795" spans="2:30" x14ac:dyDescent="0.3">
      <c r="B795" s="463"/>
      <c r="C795" s="463"/>
      <c r="D795" s="463"/>
      <c r="Y795" s="462"/>
      <c r="Z795" s="563">
        <v>8.1213487621576714</v>
      </c>
      <c r="AA795" s="563">
        <v>13.745934752655771</v>
      </c>
      <c r="AB795" s="563">
        <v>11.862899797986429</v>
      </c>
      <c r="AC795" s="564">
        <v>5.2248280760528729</v>
      </c>
      <c r="AD795" s="564">
        <v>5.6101213086907098</v>
      </c>
    </row>
    <row r="796" spans="2:30" x14ac:dyDescent="0.3">
      <c r="B796" s="463"/>
      <c r="C796" s="463"/>
      <c r="D796" s="463"/>
      <c r="Y796" s="462"/>
      <c r="Z796" s="563">
        <v>12.323945427230822</v>
      </c>
      <c r="AA796" s="563">
        <v>13.627030450640072</v>
      </c>
      <c r="AB796" s="563">
        <v>11.862899797986429</v>
      </c>
      <c r="AC796" s="564">
        <v>4.4750754581720713</v>
      </c>
      <c r="AD796" s="564">
        <v>6.0722044050485904</v>
      </c>
    </row>
    <row r="797" spans="2:30" x14ac:dyDescent="0.3">
      <c r="B797" s="463"/>
      <c r="C797" s="463"/>
      <c r="D797" s="463"/>
      <c r="Y797" s="462"/>
      <c r="Z797" s="563">
        <v>27.110921474459726</v>
      </c>
      <c r="AA797" s="563">
        <v>13.979863139667399</v>
      </c>
      <c r="AB797" s="563">
        <v>11.862899797986429</v>
      </c>
      <c r="AC797" s="564">
        <v>4.6217741522516178</v>
      </c>
      <c r="AD797" s="564">
        <v>6.4322704838814451</v>
      </c>
    </row>
    <row r="798" spans="2:30" x14ac:dyDescent="0.3">
      <c r="B798" s="463"/>
      <c r="C798" s="463"/>
      <c r="D798" s="463"/>
      <c r="Y798" s="462">
        <v>44621</v>
      </c>
      <c r="Z798" s="563">
        <v>14.719375460758121</v>
      </c>
      <c r="AA798" s="563">
        <v>14.123138645362854</v>
      </c>
      <c r="AB798" s="563">
        <v>11.862899797986429</v>
      </c>
      <c r="AC798" s="564">
        <v>7.8394728503216982</v>
      </c>
      <c r="AD798" s="564">
        <v>6.1644696001862149</v>
      </c>
    </row>
    <row r="799" spans="2:30" x14ac:dyDescent="0.3">
      <c r="B799" s="463"/>
      <c r="C799" s="463"/>
      <c r="D799" s="463"/>
      <c r="Y799" s="462"/>
      <c r="Z799" s="563">
        <v>8.5259836587324855</v>
      </c>
      <c r="AA799" s="563">
        <v>15.124952757768989</v>
      </c>
      <c r="AB799" s="563">
        <v>11.862899797986429</v>
      </c>
      <c r="AC799" s="564">
        <v>6.6386340001280502</v>
      </c>
      <c r="AD799" s="564">
        <v>6.3619523388162618</v>
      </c>
    </row>
    <row r="800" spans="2:30" x14ac:dyDescent="0.3">
      <c r="B800" s="463"/>
      <c r="C800" s="463"/>
      <c r="D800" s="463"/>
      <c r="Y800" s="462"/>
      <c r="Z800" s="563">
        <v>14.673319028488157</v>
      </c>
      <c r="AA800" s="563">
        <v>16.624369572854746</v>
      </c>
      <c r="AB800" s="563">
        <v>11.862899797986429</v>
      </c>
      <c r="AC800" s="564">
        <v>8.828247106949533</v>
      </c>
      <c r="AD800" s="564">
        <v>6.6430833483878109</v>
      </c>
    </row>
    <row r="801" spans="2:30" x14ac:dyDescent="0.3">
      <c r="B801" s="463"/>
      <c r="C801" s="463"/>
      <c r="D801" s="463"/>
      <c r="Y801" s="462"/>
      <c r="Z801" s="563">
        <v>13.387076705713003</v>
      </c>
      <c r="AA801" s="563">
        <v>17.601147938447287</v>
      </c>
      <c r="AB801" s="563">
        <v>11.862899797986429</v>
      </c>
      <c r="AC801" s="564">
        <v>5.5232555574276603</v>
      </c>
      <c r="AD801" s="564">
        <v>7.5820812642726532</v>
      </c>
    </row>
    <row r="802" spans="2:30" x14ac:dyDescent="0.3">
      <c r="B802" s="463"/>
      <c r="C802" s="463"/>
      <c r="D802" s="463"/>
      <c r="Y802" s="462"/>
      <c r="Z802" s="563">
        <v>15.134047549000611</v>
      </c>
      <c r="AA802" s="563">
        <v>17.271906214059111</v>
      </c>
      <c r="AB802" s="563">
        <v>11.862899797986429</v>
      </c>
      <c r="AC802" s="564">
        <v>6.6072072464632043</v>
      </c>
      <c r="AD802" s="564">
        <v>6.7315108331522664</v>
      </c>
    </row>
    <row r="803" spans="2:30" x14ac:dyDescent="0.3">
      <c r="B803" s="463"/>
      <c r="C803" s="463"/>
      <c r="D803" s="463"/>
      <c r="Y803" s="462"/>
      <c r="Z803" s="563">
        <v>22.819863132831134</v>
      </c>
      <c r="AA803" s="563">
        <v>17.450298105002403</v>
      </c>
      <c r="AB803" s="563">
        <v>11.862899797986429</v>
      </c>
      <c r="AC803" s="564">
        <v>6.4429925251729117</v>
      </c>
      <c r="AD803" s="564">
        <v>6.0184337971126229</v>
      </c>
    </row>
    <row r="804" spans="2:30" x14ac:dyDescent="0.3">
      <c r="B804" s="463"/>
      <c r="C804" s="463"/>
      <c r="D804" s="463"/>
      <c r="Y804" s="462"/>
      <c r="Z804" s="563">
        <v>33.948370033607496</v>
      </c>
      <c r="AA804" s="563">
        <v>17.176004014653873</v>
      </c>
      <c r="AB804" s="563">
        <v>11.862899797986429</v>
      </c>
      <c r="AC804" s="564">
        <v>11.194759563445515</v>
      </c>
      <c r="AD804" s="564">
        <v>5.476806149311658</v>
      </c>
    </row>
    <row r="805" spans="2:30" x14ac:dyDescent="0.3">
      <c r="B805" s="463"/>
      <c r="C805" s="463"/>
      <c r="D805" s="463"/>
      <c r="Y805" s="462"/>
      <c r="Z805" s="563">
        <v>12.414683390040873</v>
      </c>
      <c r="AA805" s="563">
        <v>17.348524340611469</v>
      </c>
      <c r="AB805" s="563">
        <v>11.862899797986429</v>
      </c>
      <c r="AC805" s="564">
        <v>1.8854798324789925</v>
      </c>
      <c r="AD805" s="564">
        <v>5.6757488371543507</v>
      </c>
    </row>
    <row r="806" spans="2:30" x14ac:dyDescent="0.3">
      <c r="B806" s="463"/>
      <c r="C806" s="463"/>
      <c r="D806" s="463"/>
      <c r="Y806" s="462"/>
      <c r="Z806" s="563">
        <v>9.7747268953355277</v>
      </c>
      <c r="AA806" s="563">
        <v>17.75199533847459</v>
      </c>
      <c r="AB806" s="563">
        <v>11.862899797986429</v>
      </c>
      <c r="AC806" s="564">
        <v>1.6470947478505451</v>
      </c>
      <c r="AD806" s="564">
        <v>5.767716167792666</v>
      </c>
    </row>
    <row r="807" spans="2:30" x14ac:dyDescent="0.3">
      <c r="B807" s="463"/>
      <c r="C807" s="463"/>
      <c r="D807" s="463"/>
      <c r="Y807" s="462"/>
      <c r="Z807" s="563">
        <v>12.753260396048477</v>
      </c>
      <c r="AA807" s="563">
        <v>17.041355451155965</v>
      </c>
      <c r="AB807" s="563">
        <v>11.862899797986429</v>
      </c>
      <c r="AC807" s="564">
        <v>5.0368535723427783</v>
      </c>
      <c r="AD807" s="564">
        <v>6.3083862171307867</v>
      </c>
    </row>
    <row r="808" spans="2:30" x14ac:dyDescent="0.3">
      <c r="B808" s="463"/>
      <c r="C808" s="463"/>
      <c r="D808" s="463"/>
      <c r="Y808" s="462"/>
      <c r="Z808" s="563">
        <v>14.594718987416138</v>
      </c>
      <c r="AA808" s="563">
        <v>17.802604531431118</v>
      </c>
      <c r="AB808" s="563">
        <v>11.862899797986429</v>
      </c>
      <c r="AC808" s="564">
        <v>6.9158543723265069</v>
      </c>
      <c r="AD808" s="564">
        <v>6.728848454454627</v>
      </c>
    </row>
    <row r="809" spans="2:30" x14ac:dyDescent="0.3">
      <c r="B809" s="463"/>
      <c r="C809" s="463"/>
      <c r="D809" s="463"/>
      <c r="Y809" s="462"/>
      <c r="Z809" s="563">
        <v>17.95834453404246</v>
      </c>
      <c r="AA809" s="563">
        <v>17.186179390621223</v>
      </c>
      <c r="AB809" s="563">
        <v>11.862899797986429</v>
      </c>
      <c r="AC809" s="564">
        <v>7.250978560931415</v>
      </c>
      <c r="AD809" s="564">
        <v>6.7789676367182778</v>
      </c>
    </row>
    <row r="810" spans="2:30" x14ac:dyDescent="0.3">
      <c r="C810" s="463"/>
      <c r="D810" s="463"/>
      <c r="Y810" s="462"/>
      <c r="Z810" s="563">
        <v>17.845383921600778</v>
      </c>
      <c r="AA810" s="563">
        <v>17.150567161446769</v>
      </c>
      <c r="AB810" s="563">
        <v>11.862899797986429</v>
      </c>
      <c r="AC810" s="564">
        <v>10.227682870539752</v>
      </c>
      <c r="AD810" s="564">
        <v>6.6970461561682599</v>
      </c>
    </row>
    <row r="811" spans="2:30" x14ac:dyDescent="0.3">
      <c r="C811" s="463"/>
      <c r="D811" s="463"/>
      <c r="Y811" s="462"/>
      <c r="Z811" s="563">
        <v>39.277113595533571</v>
      </c>
      <c r="AA811" s="563">
        <v>16.521385703882085</v>
      </c>
      <c r="AB811" s="563">
        <v>11.862899797986429</v>
      </c>
      <c r="AC811" s="564">
        <v>14.137995224712398</v>
      </c>
      <c r="AD811" s="564">
        <v>6.2334924765825468</v>
      </c>
    </row>
    <row r="812" spans="2:30" x14ac:dyDescent="0.3">
      <c r="C812" s="463"/>
      <c r="D812" s="463"/>
      <c r="Y812" s="462"/>
      <c r="Z812" s="563">
        <v>8.0997074043716317</v>
      </c>
      <c r="AA812" s="563">
        <v>15.656885874048617</v>
      </c>
      <c r="AB812" s="563">
        <v>11.862899797986429</v>
      </c>
      <c r="AC812" s="564">
        <v>2.2363141083245495</v>
      </c>
      <c r="AD812" s="564">
        <v>5.2563329523541427</v>
      </c>
    </row>
    <row r="813" spans="2:30" x14ac:dyDescent="0.3">
      <c r="C813" s="463"/>
      <c r="D813" s="463"/>
      <c r="Y813" s="462"/>
      <c r="Z813" s="563">
        <v>9.5254412911143493</v>
      </c>
      <c r="AA813" s="563">
        <v>14.72285027223035</v>
      </c>
      <c r="AB813" s="563">
        <v>11.862899797986429</v>
      </c>
      <c r="AC813" s="564">
        <v>1.0736443840004171</v>
      </c>
      <c r="AD813" s="564">
        <v>4.9899505787687888</v>
      </c>
    </row>
    <row r="814" spans="2:30" x14ac:dyDescent="0.3">
      <c r="Y814" s="462"/>
      <c r="Z814" s="563">
        <v>8.3489901930956787</v>
      </c>
      <c r="AA814" s="563">
        <v>14.278479264003428</v>
      </c>
      <c r="AB814" s="563">
        <v>11.862899797986429</v>
      </c>
      <c r="AC814" s="564">
        <v>1.7919778152427881</v>
      </c>
      <c r="AD814" s="564">
        <v>4.4488717499025574</v>
      </c>
    </row>
    <row r="815" spans="2:30" x14ac:dyDescent="0.3">
      <c r="Y815" s="462"/>
      <c r="Z815" s="563">
        <v>8.5432201785818709</v>
      </c>
      <c r="AA815" s="563">
        <v>12.161837677122955</v>
      </c>
      <c r="AB815" s="563">
        <v>11.862899797986429</v>
      </c>
      <c r="AC815" s="564">
        <v>7.5737702727678879E-2</v>
      </c>
      <c r="AD815" s="564">
        <v>3.9764835167477406</v>
      </c>
    </row>
    <row r="816" spans="2:30" x14ac:dyDescent="0.3">
      <c r="Y816" s="462"/>
      <c r="Z816" s="563">
        <v>11.420095321314578</v>
      </c>
      <c r="AA816" s="563">
        <v>12.340196886008926</v>
      </c>
      <c r="AB816" s="563">
        <v>11.862899797986429</v>
      </c>
      <c r="AC816" s="564">
        <v>5.3863019458339352</v>
      </c>
      <c r="AD816" s="564">
        <v>2.9998262278967109</v>
      </c>
    </row>
    <row r="817" spans="25:30" x14ac:dyDescent="0.3">
      <c r="Y817" s="462"/>
      <c r="Z817" s="563">
        <v>14.734786864012325</v>
      </c>
      <c r="AA817" s="563">
        <v>11.715850594293869</v>
      </c>
      <c r="AB817" s="563">
        <v>11.862899797986429</v>
      </c>
      <c r="AC817" s="564">
        <v>6.4401310684761341</v>
      </c>
      <c r="AD817" s="564">
        <v>4.7846784968751814</v>
      </c>
    </row>
    <row r="818" spans="25:30" x14ac:dyDescent="0.3">
      <c r="Y818" s="462"/>
      <c r="Z818" s="563">
        <v>24.460622487370252</v>
      </c>
      <c r="AA818" s="563">
        <v>11.694774483995582</v>
      </c>
      <c r="AB818" s="563">
        <v>11.862899797986429</v>
      </c>
      <c r="AC818" s="564">
        <v>10.83127759262868</v>
      </c>
      <c r="AD818" s="564">
        <v>6.1449140439272458</v>
      </c>
    </row>
    <row r="819" spans="25:30" x14ac:dyDescent="0.3">
      <c r="Y819" s="462"/>
      <c r="Z819" s="563">
        <v>9.3482218665734251</v>
      </c>
      <c r="AA819" s="563">
        <v>11.662016060049737</v>
      </c>
      <c r="AB819" s="563">
        <v>11.862899797986429</v>
      </c>
      <c r="AC819" s="564">
        <v>-4.6002869136326581</v>
      </c>
      <c r="AD819" s="564">
        <v>7.5378643040733442</v>
      </c>
    </row>
    <row r="820" spans="25:30" x14ac:dyDescent="0.3">
      <c r="Y820" s="462"/>
      <c r="Z820" s="563">
        <v>5.1550172491089663</v>
      </c>
      <c r="AA820" s="563">
        <v>11.255632430818807</v>
      </c>
      <c r="AB820" s="563">
        <v>11.862899797986429</v>
      </c>
      <c r="AC820" s="564">
        <v>13.567610266849712</v>
      </c>
      <c r="AD820" s="564">
        <v>8.2170809868575532</v>
      </c>
    </row>
    <row r="821" spans="25:30" x14ac:dyDescent="0.3">
      <c r="Y821" s="462"/>
      <c r="Z821" s="563">
        <v>8.2014574210076514</v>
      </c>
      <c r="AA821" s="563">
        <v>11.096519609895429</v>
      </c>
      <c r="AB821" s="563">
        <v>11.862899797986429</v>
      </c>
      <c r="AC821" s="564">
        <v>11.31362664460724</v>
      </c>
      <c r="AD821" s="564">
        <v>8.3033240552421379</v>
      </c>
    </row>
    <row r="822" spans="25:30" x14ac:dyDescent="0.3">
      <c r="Y822" s="462"/>
      <c r="Z822" s="563">
        <v>8.3139112109609634</v>
      </c>
      <c r="AA822" s="563">
        <v>10.363157889210376</v>
      </c>
      <c r="AB822" s="563">
        <v>11.862899797986429</v>
      </c>
      <c r="AC822" s="564">
        <v>9.8263895237503647</v>
      </c>
      <c r="AD822" s="564">
        <v>8.0847215281899079</v>
      </c>
    </row>
    <row r="823" spans="25:30" x14ac:dyDescent="0.3">
      <c r="Y823" s="462"/>
      <c r="Z823" s="563">
        <v>8.5754099166980602</v>
      </c>
      <c r="AA823" s="563">
        <v>9.9094932785336454</v>
      </c>
      <c r="AB823" s="563">
        <v>11.862899797986429</v>
      </c>
      <c r="AC823" s="564">
        <v>10.140818725323399</v>
      </c>
      <c r="AD823" s="564">
        <v>8.1572828476911816</v>
      </c>
    </row>
    <row r="824" spans="25:30" x14ac:dyDescent="0.3">
      <c r="Y824" s="462"/>
      <c r="Z824" s="563">
        <v>13.620997117548679</v>
      </c>
      <c r="AA824" s="563">
        <v>10.381713942294352</v>
      </c>
      <c r="AB824" s="563">
        <v>11.862899797986429</v>
      </c>
      <c r="AC824" s="564">
        <v>7.0438325471682219</v>
      </c>
      <c r="AD824" s="564">
        <v>7.5215765076987067</v>
      </c>
    </row>
    <row r="825" spans="25:30" x14ac:dyDescent="0.3">
      <c r="Y825" s="462"/>
      <c r="Z825" s="563">
        <v>19.327090442574882</v>
      </c>
      <c r="AA825" s="563">
        <v>11.011217670812199</v>
      </c>
      <c r="AB825" s="563">
        <v>11.862899797986429</v>
      </c>
      <c r="AC825" s="564">
        <v>9.3010599032630807</v>
      </c>
      <c r="AD825" s="564">
        <v>7.4293360487131492</v>
      </c>
    </row>
    <row r="826" spans="25:30" x14ac:dyDescent="0.3">
      <c r="Y826" s="462"/>
      <c r="Z826" s="563">
        <v>6.1725695918363126</v>
      </c>
      <c r="AA826" s="563">
        <v>11.217556536435939</v>
      </c>
      <c r="AB826" s="563">
        <v>11.862899797986429</v>
      </c>
      <c r="AC826" s="564">
        <v>-4.0923576771237435</v>
      </c>
      <c r="AD826" s="564">
        <v>7.2779350198480257</v>
      </c>
    </row>
    <row r="827" spans="25:30" x14ac:dyDescent="0.3">
      <c r="Y827" s="462"/>
      <c r="Z827" s="563">
        <v>8.4605618954339192</v>
      </c>
      <c r="AA827" s="563">
        <v>13.857076303588725</v>
      </c>
      <c r="AB827" s="563">
        <v>11.862899797986429</v>
      </c>
      <c r="AC827" s="564">
        <v>9.1176658869023868</v>
      </c>
      <c r="AD827" s="564">
        <v>7.6607744342556412</v>
      </c>
    </row>
    <row r="828" spans="25:30" x14ac:dyDescent="0.3">
      <c r="Y828" s="462"/>
      <c r="Z828" s="563">
        <v>12.607983520632573</v>
      </c>
      <c r="AA828" s="563">
        <v>13.903643068249835</v>
      </c>
      <c r="AB828" s="563">
        <v>11.862899797986429</v>
      </c>
      <c r="AC828" s="564">
        <v>10.667943431708338</v>
      </c>
      <c r="AD828" s="564">
        <v>7.828535498956863</v>
      </c>
    </row>
    <row r="829" spans="25:30" x14ac:dyDescent="0.3">
      <c r="Y829" s="462">
        <v>44652</v>
      </c>
      <c r="Z829" s="563">
        <v>9.7582832703271549</v>
      </c>
      <c r="AA829" s="563">
        <v>13.442673911971614</v>
      </c>
      <c r="AB829" s="563">
        <v>6.9</v>
      </c>
      <c r="AC829" s="564">
        <v>8.7665823216945</v>
      </c>
      <c r="AD829" s="564">
        <v>7.1226227794931827</v>
      </c>
    </row>
    <row r="830" spans="25:30" x14ac:dyDescent="0.3">
      <c r="Y830" s="462"/>
      <c r="Z830" s="563">
        <v>27.052048286767558</v>
      </c>
      <c r="AA830" s="563">
        <v>13.533149218443631</v>
      </c>
      <c r="AB830" s="563">
        <v>6.9</v>
      </c>
      <c r="AC830" s="564">
        <v>12.820694626176703</v>
      </c>
      <c r="AD830" s="564">
        <v>6.9462022556806646</v>
      </c>
    </row>
    <row r="831" spans="25:30" x14ac:dyDescent="0.3">
      <c r="Y831" s="462"/>
      <c r="Z831" s="563">
        <v>13.946964470176457</v>
      </c>
      <c r="AA831" s="563">
        <v>13.550987481673806</v>
      </c>
      <c r="AB831" s="563">
        <v>6.9</v>
      </c>
      <c r="AC831" s="564">
        <v>8.2181600000767787</v>
      </c>
      <c r="AD831" s="564">
        <v>6.7598424676015787</v>
      </c>
    </row>
    <row r="832" spans="25:30" x14ac:dyDescent="0.3">
      <c r="Y832" s="462"/>
      <c r="Z832" s="563">
        <v>16.100306348627321</v>
      </c>
      <c r="AA832" s="563">
        <v>13.74357992429425</v>
      </c>
      <c r="AB832" s="563">
        <v>6.9</v>
      </c>
      <c r="AC832" s="564">
        <v>4.3596708670173143</v>
      </c>
      <c r="AD832" s="564">
        <v>6.3642681897267597</v>
      </c>
    </row>
    <row r="833" spans="25:30" x14ac:dyDescent="0.3">
      <c r="Y833" s="462"/>
      <c r="Z833" s="563">
        <v>6.805896737140448</v>
      </c>
      <c r="AA833" s="563">
        <v>13.718483142480258</v>
      </c>
      <c r="AB833" s="563">
        <v>6.9</v>
      </c>
      <c r="AC833" s="564">
        <v>-5.3273013438113708</v>
      </c>
      <c r="AD833" s="564">
        <v>6.7778208944295146</v>
      </c>
    </row>
    <row r="834" spans="25:30" x14ac:dyDescent="0.3">
      <c r="Y834" s="462"/>
      <c r="Z834" s="563">
        <v>8.5854297380451428</v>
      </c>
      <c r="AA834" s="563">
        <v>11.414987569886772</v>
      </c>
      <c r="AB834" s="563">
        <v>6.9</v>
      </c>
      <c r="AC834" s="564">
        <v>7.813147370348787</v>
      </c>
      <c r="AD834" s="564">
        <v>6.1674388052677989</v>
      </c>
    </row>
    <row r="835" spans="25:30" x14ac:dyDescent="0.3">
      <c r="Y835" s="462"/>
      <c r="Z835" s="563">
        <v>13.95613061897566</v>
      </c>
      <c r="AA835" s="563">
        <v>11.182284547949013</v>
      </c>
      <c r="AB835" s="563">
        <v>6.9</v>
      </c>
      <c r="AC835" s="564">
        <v>7.8989234865846072</v>
      </c>
      <c r="AD835" s="564">
        <v>6.0760536351695906</v>
      </c>
    </row>
    <row r="836" spans="25:30" x14ac:dyDescent="0.3">
      <c r="Y836" s="462"/>
      <c r="Z836" s="563">
        <v>9.5826057976292081</v>
      </c>
      <c r="AA836" s="563">
        <v>11.22778034885275</v>
      </c>
      <c r="AB836" s="563">
        <v>6.9</v>
      </c>
      <c r="AC836" s="564">
        <v>11.66145125461378</v>
      </c>
      <c r="AD836" s="564">
        <v>6.2484124642346757</v>
      </c>
    </row>
    <row r="837" spans="25:30" x14ac:dyDescent="0.3">
      <c r="Y837" s="462"/>
      <c r="Z837" s="563">
        <v>10.927579278613168</v>
      </c>
      <c r="AA837" s="563">
        <v>11.376253044674753</v>
      </c>
      <c r="AB837" s="563">
        <v>6.9</v>
      </c>
      <c r="AC837" s="564">
        <v>8.5480200020446944</v>
      </c>
      <c r="AD837" s="564">
        <v>7.4161901951784097</v>
      </c>
    </row>
    <row r="838" spans="25:30" x14ac:dyDescent="0.3">
      <c r="Y838" s="462"/>
      <c r="Z838" s="563">
        <v>12.318043316612151</v>
      </c>
      <c r="AA838" s="563">
        <v>11.692346446943599</v>
      </c>
      <c r="AB838" s="563">
        <v>6.9</v>
      </c>
      <c r="AC838" s="564">
        <v>7.5784638093893193</v>
      </c>
      <c r="AD838" s="564">
        <v>9.0480618565885198</v>
      </c>
    </row>
    <row r="839" spans="25:30" x14ac:dyDescent="0.3">
      <c r="Y839" s="462"/>
      <c r="Z839" s="563">
        <v>16.418776954953479</v>
      </c>
      <c r="AA839" s="563">
        <v>10.37600482997369</v>
      </c>
      <c r="AB839" s="563">
        <v>6.9</v>
      </c>
      <c r="AC839" s="564">
        <v>5.5661826704729123</v>
      </c>
      <c r="AD839" s="564">
        <v>7.8431869415857562</v>
      </c>
    </row>
    <row r="840" spans="25:30" x14ac:dyDescent="0.3">
      <c r="Y840" s="462"/>
      <c r="Z840" s="563">
        <v>7.845205607894453</v>
      </c>
      <c r="AA840" s="563">
        <v>9.3066180728259749</v>
      </c>
      <c r="AB840" s="563">
        <v>6.9</v>
      </c>
      <c r="AC840" s="564">
        <v>2.8471427727947685</v>
      </c>
      <c r="AD840" s="564">
        <v>6.5270314915120196</v>
      </c>
    </row>
    <row r="841" spans="25:30" x14ac:dyDescent="0.3">
      <c r="Y841" s="462"/>
      <c r="Z841" s="563">
        <v>10.798083553927071</v>
      </c>
      <c r="AA841" s="563">
        <v>9.9642910942861622</v>
      </c>
      <c r="AB841" s="563">
        <v>6.9</v>
      </c>
      <c r="AC841" s="564">
        <v>19.236249000219559</v>
      </c>
      <c r="AD841" s="564">
        <v>7.0546595221167747</v>
      </c>
    </row>
    <row r="842" spans="25:30" x14ac:dyDescent="0.3">
      <c r="Y842" s="462"/>
      <c r="Z842" s="563">
        <v>4.7417393001863024</v>
      </c>
      <c r="AA842" s="563">
        <v>11.784411364427276</v>
      </c>
      <c r="AB842" s="563">
        <v>6.9</v>
      </c>
      <c r="AC842" s="564">
        <v>-0.53520091843473949</v>
      </c>
      <c r="AD842" s="564">
        <v>7.7306246951908957</v>
      </c>
    </row>
    <row r="843" spans="25:30" x14ac:dyDescent="0.3">
      <c r="Y843" s="462"/>
      <c r="Z843" s="563">
        <v>2.0968984975951921</v>
      </c>
      <c r="AA843" s="563">
        <v>13.265139227063013</v>
      </c>
      <c r="AB843" s="563">
        <v>6.9</v>
      </c>
      <c r="AC843" s="564">
        <v>2.4483631040976235</v>
      </c>
      <c r="AD843" s="564">
        <v>9.3379996391599711</v>
      </c>
    </row>
    <row r="844" spans="25:30" x14ac:dyDescent="0.3">
      <c r="Y844" s="462"/>
      <c r="Z844" s="563">
        <v>15.531290428834476</v>
      </c>
      <c r="AA844" s="563">
        <v>12.881880084841352</v>
      </c>
      <c r="AB844" s="563">
        <v>6.9</v>
      </c>
      <c r="AC844" s="564">
        <v>12.241416216277983</v>
      </c>
      <c r="AD844" s="564">
        <v>8.6278768897865739</v>
      </c>
    </row>
    <row r="845" spans="25:30" x14ac:dyDescent="0.3">
      <c r="Y845" s="462"/>
      <c r="Z845" s="563">
        <v>25.058885207599971</v>
      </c>
      <c r="AA845" s="563">
        <v>12.406474909120774</v>
      </c>
      <c r="AB845" s="563">
        <v>6.9</v>
      </c>
      <c r="AC845" s="564">
        <v>12.310220020908162</v>
      </c>
      <c r="AD845" s="564">
        <v>6.2982612064384478</v>
      </c>
    </row>
    <row r="846" spans="25:30" x14ac:dyDescent="0.3">
      <c r="Y846" s="462"/>
      <c r="Z846" s="563">
        <v>26.783871993403618</v>
      </c>
      <c r="AA846" s="563">
        <v>12.750563684273454</v>
      </c>
      <c r="AB846" s="563">
        <v>6.9</v>
      </c>
      <c r="AC846" s="564">
        <v>16.817807278256439</v>
      </c>
      <c r="AD846" s="564">
        <v>6.4517941092262765</v>
      </c>
    </row>
    <row r="847" spans="25:30" x14ac:dyDescent="0.3">
      <c r="Y847" s="462"/>
      <c r="Z847" s="563">
        <v>5.1623916123428266</v>
      </c>
      <c r="AA847" s="563">
        <v>13.571974552328935</v>
      </c>
      <c r="AB847" s="563">
        <v>6.9</v>
      </c>
      <c r="AC847" s="564">
        <v>-2.1237164728190123</v>
      </c>
      <c r="AD847" s="564">
        <v>7.8251144958162699</v>
      </c>
    </row>
    <row r="848" spans="25:30" x14ac:dyDescent="0.3">
      <c r="Y848" s="462"/>
      <c r="Z848" s="563">
        <v>7.470247323883024</v>
      </c>
      <c r="AA848" s="563">
        <v>13.085730444617175</v>
      </c>
      <c r="AB848" s="563">
        <v>6.9</v>
      </c>
      <c r="AC848" s="564">
        <v>2.9289392167826804</v>
      </c>
      <c r="AD848" s="564">
        <v>7.2353676955221129</v>
      </c>
    </row>
    <row r="849" spans="25:30" x14ac:dyDescent="0.3">
      <c r="Y849" s="462"/>
      <c r="Z849" s="563">
        <v>7.1503607262550428</v>
      </c>
      <c r="AA849" s="563">
        <v>10.8044041969096</v>
      </c>
      <c r="AB849" s="563">
        <v>6.9</v>
      </c>
      <c r="AC849" s="564">
        <v>0.53952940108005976</v>
      </c>
      <c r="AD849" s="564">
        <v>6.0654171047505878</v>
      </c>
    </row>
    <row r="850" spans="25:30" x14ac:dyDescent="0.3">
      <c r="Y850" s="462"/>
      <c r="Z850" s="563">
        <v>7.8467745739835806</v>
      </c>
      <c r="AA850" s="563">
        <v>9.4173289089841052</v>
      </c>
      <c r="AB850" s="563">
        <v>6.9</v>
      </c>
      <c r="AC850" s="564">
        <v>12.061605810227576</v>
      </c>
      <c r="AD850" s="564">
        <v>3.6815703329404812</v>
      </c>
    </row>
    <row r="851" spans="25:30" x14ac:dyDescent="0.3">
      <c r="Y851" s="462"/>
      <c r="Z851" s="563">
        <v>12.127581674852159</v>
      </c>
      <c r="AA851" s="563">
        <v>9.4426192169818872</v>
      </c>
      <c r="AB851" s="563">
        <v>6.9</v>
      </c>
      <c r="AC851" s="564">
        <v>8.1131886142188847</v>
      </c>
      <c r="AD851" s="564">
        <v>4.6585024830494053</v>
      </c>
    </row>
    <row r="852" spans="25:30" x14ac:dyDescent="0.3">
      <c r="Y852" s="462"/>
      <c r="Z852" s="563">
        <v>9.0896014736469564</v>
      </c>
      <c r="AA852" s="563">
        <v>9.3343473209844632</v>
      </c>
      <c r="AB852" s="563">
        <v>6.9</v>
      </c>
      <c r="AC852" s="564">
        <v>4.1205658855074887</v>
      </c>
      <c r="AD852" s="564">
        <v>5.6146263984651625</v>
      </c>
    </row>
    <row r="853" spans="25:30" x14ac:dyDescent="0.3">
      <c r="Y853" s="462"/>
      <c r="Z853" s="563">
        <v>17.07434497792514</v>
      </c>
      <c r="AA853" s="563">
        <v>8.9419524358189317</v>
      </c>
      <c r="AB853" s="563">
        <v>6.9</v>
      </c>
      <c r="AC853" s="564">
        <v>0.13087987558569125</v>
      </c>
      <c r="AD853" s="564">
        <v>6.6615264522619366</v>
      </c>
    </row>
    <row r="854" spans="25:30" x14ac:dyDescent="0.3">
      <c r="Y854" s="462"/>
      <c r="Z854" s="563">
        <v>5.3394237683273023</v>
      </c>
      <c r="AA854" s="563">
        <v>8.3001826137436687</v>
      </c>
      <c r="AB854" s="563">
        <v>6.9</v>
      </c>
      <c r="AC854" s="564">
        <v>4.7148085779434581</v>
      </c>
      <c r="AD854" s="564">
        <v>5.7424703456030146</v>
      </c>
    </row>
    <row r="855" spans="25:30" x14ac:dyDescent="0.3">
      <c r="Y855" s="462"/>
      <c r="Z855" s="563">
        <v>6.7123440519010664</v>
      </c>
      <c r="AA855" s="563">
        <v>7.7520099377595608</v>
      </c>
      <c r="AB855" s="563">
        <v>6.9</v>
      </c>
      <c r="AC855" s="564">
        <v>9.6218066246929794</v>
      </c>
      <c r="AD855" s="564">
        <v>5.7121982603535786</v>
      </c>
    </row>
    <row r="856" spans="25:30" x14ac:dyDescent="0.3">
      <c r="Y856" s="462"/>
      <c r="Z856" s="563">
        <v>4.4035965300963262</v>
      </c>
      <c r="AA856" s="563">
        <v>7.4011332413384538</v>
      </c>
      <c r="AB856" s="563">
        <v>6.9</v>
      </c>
      <c r="AC856" s="564">
        <v>7.8678297776574766</v>
      </c>
      <c r="AD856" s="564">
        <v>5.9640491510025395</v>
      </c>
    </row>
    <row r="857" spans="25:30" x14ac:dyDescent="0.3">
      <c r="Y857" s="462"/>
      <c r="Z857" s="563">
        <v>3.3543858194567453</v>
      </c>
      <c r="AA857" s="563">
        <v>6.0777816621405236</v>
      </c>
      <c r="AB857" s="563">
        <v>6.9</v>
      </c>
      <c r="AC857" s="564">
        <v>5.6282130636151209</v>
      </c>
      <c r="AD857" s="564">
        <v>6.3830906312986837</v>
      </c>
    </row>
    <row r="858" spans="25:30" x14ac:dyDescent="0.3">
      <c r="Y858" s="462"/>
      <c r="Z858" s="563">
        <v>8.2903729429633959</v>
      </c>
      <c r="AA858" s="563">
        <v>5.9561750147926222</v>
      </c>
      <c r="AB858" s="563">
        <v>6.9</v>
      </c>
      <c r="AC858" s="564">
        <v>7.9012840174728325</v>
      </c>
      <c r="AD858" s="564">
        <v>5.6211689360208146</v>
      </c>
    </row>
    <row r="859" spans="25:30" x14ac:dyDescent="0.3">
      <c r="Y859" s="462">
        <v>44682</v>
      </c>
      <c r="Z859" s="563">
        <v>6.6334645986991969</v>
      </c>
      <c r="AA859" s="563">
        <v>5.5868051433288954</v>
      </c>
      <c r="AB859" s="563">
        <v>6.9</v>
      </c>
      <c r="AC859" s="564">
        <v>5.8835221200502161</v>
      </c>
      <c r="AD859" s="564">
        <v>4.6503467705126047</v>
      </c>
    </row>
    <row r="860" spans="25:30" x14ac:dyDescent="0.3">
      <c r="Y860" s="462"/>
      <c r="Z860" s="563">
        <v>7.8108839235396328</v>
      </c>
      <c r="AA860" s="563">
        <v>5.6766556056329733</v>
      </c>
      <c r="AB860" s="563">
        <v>6.9</v>
      </c>
      <c r="AC860" s="564">
        <v>3.0641702376587006</v>
      </c>
      <c r="AD860" s="564">
        <v>4.0104635333923699</v>
      </c>
    </row>
    <row r="861" spans="25:30" x14ac:dyDescent="0.3">
      <c r="Y861" s="462"/>
      <c r="Z861" s="563">
        <v>4.488177236891989</v>
      </c>
      <c r="AA861" s="563">
        <v>5.6423447299078626</v>
      </c>
      <c r="AB861" s="563">
        <v>6.9</v>
      </c>
      <c r="AC861" s="564">
        <v>-0.61864328900162491</v>
      </c>
      <c r="AD861" s="564">
        <v>3.3010884835248993</v>
      </c>
    </row>
    <row r="862" spans="25:30" x14ac:dyDescent="0.3">
      <c r="Y862" s="462"/>
      <c r="Z862" s="563">
        <v>4.1267549516549815</v>
      </c>
      <c r="AA862" s="563">
        <v>5.6194139371146852</v>
      </c>
      <c r="AB862" s="563">
        <v>6.9</v>
      </c>
      <c r="AC862" s="564">
        <v>2.8260514661355103</v>
      </c>
      <c r="AD862" s="564">
        <v>2.9915365848086117</v>
      </c>
    </row>
    <row r="863" spans="25:30" x14ac:dyDescent="0.3">
      <c r="Y863" s="462"/>
      <c r="Z863" s="563">
        <v>5.0325497662248697</v>
      </c>
      <c r="AA863" s="563">
        <v>5.7651072375607937</v>
      </c>
      <c r="AB863" s="563">
        <v>6.9</v>
      </c>
      <c r="AC863" s="564">
        <v>3.3886471178158359</v>
      </c>
      <c r="AD863" s="564">
        <v>2.3350603563424874</v>
      </c>
    </row>
    <row r="864" spans="25:30" x14ac:dyDescent="0.3">
      <c r="Y864" s="462"/>
      <c r="Z864" s="563">
        <v>3.1142096893809681</v>
      </c>
      <c r="AA864" s="563">
        <v>5.4689082927182975</v>
      </c>
      <c r="AB864" s="563">
        <v>6.9</v>
      </c>
      <c r="AC864" s="564">
        <v>0.66258771454282339</v>
      </c>
      <c r="AD864" s="564">
        <v>2.7101077344676492</v>
      </c>
    </row>
    <row r="865" spans="25:30" x14ac:dyDescent="0.3">
      <c r="Y865" s="462"/>
      <c r="Z865" s="563">
        <v>8.1298573934111626</v>
      </c>
      <c r="AA865" s="563">
        <v>5.5767129763581638</v>
      </c>
      <c r="AB865" s="563">
        <v>6.9</v>
      </c>
      <c r="AC865" s="564">
        <v>5.7344207264588221</v>
      </c>
      <c r="AD865" s="564">
        <v>3.6792506479570597</v>
      </c>
    </row>
    <row r="866" spans="25:30" x14ac:dyDescent="0.3">
      <c r="Y866" s="462"/>
      <c r="Z866" s="563">
        <v>7.6533177018219583</v>
      </c>
      <c r="AA866" s="563">
        <v>5.7362703978901157</v>
      </c>
      <c r="AB866" s="563">
        <v>6.9</v>
      </c>
      <c r="AC866" s="564">
        <v>1.2881885207873438</v>
      </c>
      <c r="AD866" s="564">
        <v>3.386868473475289</v>
      </c>
    </row>
    <row r="867" spans="25:30" x14ac:dyDescent="0.3">
      <c r="Y867" s="462"/>
      <c r="Z867" s="563">
        <v>5.7374913096421585</v>
      </c>
      <c r="AA867" s="563">
        <v>5.4438284821248404</v>
      </c>
      <c r="AB867" s="563">
        <v>6.9</v>
      </c>
      <c r="AC867" s="564">
        <v>5.6895018845348346</v>
      </c>
      <c r="AD867" s="564">
        <v>2.9848483377587343</v>
      </c>
    </row>
    <row r="868" spans="25:30" x14ac:dyDescent="0.3">
      <c r="Y868" s="462"/>
      <c r="Z868" s="563">
        <v>5.2428100223710485</v>
      </c>
      <c r="AA868" s="563">
        <v>5.4563512930757501</v>
      </c>
      <c r="AB868" s="563">
        <v>6.9</v>
      </c>
      <c r="AC868" s="564">
        <v>6.1653571054242491</v>
      </c>
      <c r="AD868" s="564">
        <v>2.8219035904972571</v>
      </c>
    </row>
    <row r="869" spans="25:30" x14ac:dyDescent="0.3">
      <c r="Y869" s="462"/>
      <c r="Z869" s="563">
        <v>5.2436569023786372</v>
      </c>
      <c r="AA869" s="563">
        <v>4.8601202381595296</v>
      </c>
      <c r="AB869" s="563">
        <v>6.9</v>
      </c>
      <c r="AC869" s="564">
        <v>0.77937624476311385</v>
      </c>
      <c r="AD869" s="564">
        <v>2.4515987772919385</v>
      </c>
    </row>
    <row r="870" spans="25:30" x14ac:dyDescent="0.3">
      <c r="Y870" s="462"/>
      <c r="Z870" s="563">
        <v>2.9854563558679454</v>
      </c>
      <c r="AA870" s="563">
        <v>4.1629332144741307</v>
      </c>
      <c r="AB870" s="563">
        <v>6.9</v>
      </c>
      <c r="AC870" s="564">
        <v>0.574506167799953</v>
      </c>
      <c r="AD870" s="564">
        <v>4.2165505847158533</v>
      </c>
    </row>
    <row r="871" spans="25:30" x14ac:dyDescent="0.3">
      <c r="Y871" s="462"/>
      <c r="Z871" s="563">
        <v>3.2018693660373416</v>
      </c>
      <c r="AA871" s="563">
        <v>3.8803021613237818</v>
      </c>
      <c r="AB871" s="563">
        <v>6.9</v>
      </c>
      <c r="AC871" s="564">
        <v>-0.47802551628751644</v>
      </c>
      <c r="AD871" s="564">
        <v>4.3622493964016007</v>
      </c>
    </row>
    <row r="872" spans="25:30" x14ac:dyDescent="0.3">
      <c r="Y872" s="462"/>
      <c r="Z872" s="563">
        <v>3.956240008997614</v>
      </c>
      <c r="AA872" s="563">
        <v>3.4402100668249482</v>
      </c>
      <c r="AB872" s="563">
        <v>6.9</v>
      </c>
      <c r="AC872" s="564">
        <v>3.1422870340215923</v>
      </c>
      <c r="AD872" s="564">
        <v>3.7376137303931012</v>
      </c>
    </row>
    <row r="873" spans="25:30" x14ac:dyDescent="0.3">
      <c r="Y873" s="462"/>
      <c r="Z873" s="563">
        <v>2.7730085360241699</v>
      </c>
      <c r="AA873" s="563">
        <v>3.0842803973413311</v>
      </c>
      <c r="AB873" s="563">
        <v>6.9</v>
      </c>
      <c r="AC873" s="564">
        <v>13.642851172754746</v>
      </c>
      <c r="AD873" s="564">
        <v>3.8817689398084769</v>
      </c>
    </row>
    <row r="874" spans="25:30" x14ac:dyDescent="0.3">
      <c r="Y874" s="462"/>
      <c r="Z874" s="563">
        <v>3.7590739375897146</v>
      </c>
      <c r="AA874" s="563">
        <v>3.1441717602749635</v>
      </c>
      <c r="AB874" s="563">
        <v>6.9</v>
      </c>
      <c r="AC874" s="564">
        <v>6.7093935663350663</v>
      </c>
      <c r="AD874" s="564">
        <v>3.8728618980373852</v>
      </c>
    </row>
    <row r="875" spans="25:30" x14ac:dyDescent="0.3">
      <c r="Y875" s="462"/>
      <c r="Z875" s="563">
        <v>2.1621653608792095</v>
      </c>
      <c r="AA875" s="563">
        <v>3.066839934262604</v>
      </c>
      <c r="AB875" s="563">
        <v>6.9</v>
      </c>
      <c r="AC875" s="564">
        <v>1.7929074433647543</v>
      </c>
      <c r="AD875" s="564">
        <v>4.040443788966682</v>
      </c>
    </row>
    <row r="876" spans="25:30" x14ac:dyDescent="0.3">
      <c r="Y876" s="462"/>
      <c r="Z876" s="563">
        <v>2.7521492159933221</v>
      </c>
      <c r="AA876" s="563">
        <v>3.301601340208745</v>
      </c>
      <c r="AB876" s="563">
        <v>6.9</v>
      </c>
      <c r="AC876" s="564">
        <v>1.7884627106707427</v>
      </c>
      <c r="AD876" s="564">
        <v>4.0634026142553363</v>
      </c>
    </row>
    <row r="877" spans="25:30" x14ac:dyDescent="0.3">
      <c r="Y877" s="462"/>
      <c r="Z877" s="563">
        <v>3.4046958964033727</v>
      </c>
      <c r="AA877" s="563">
        <v>3.4428908083184973</v>
      </c>
      <c r="AB877" s="563">
        <v>6.9</v>
      </c>
      <c r="AC877" s="564">
        <v>0.51215687540231158</v>
      </c>
      <c r="AD877" s="564">
        <v>3.0963625555989438</v>
      </c>
    </row>
    <row r="878" spans="25:30" x14ac:dyDescent="0.3">
      <c r="Y878" s="462"/>
      <c r="Z878" s="563">
        <v>2.6605465839508269</v>
      </c>
      <c r="AA878" s="563">
        <v>3.3292974380861069</v>
      </c>
      <c r="AB878" s="563">
        <v>6.9</v>
      </c>
      <c r="AC878" s="564">
        <v>0.69504772021755912</v>
      </c>
      <c r="AD878" s="564">
        <v>1.3186960965771968</v>
      </c>
    </row>
    <row r="879" spans="25:30" x14ac:dyDescent="0.3">
      <c r="Y879" s="462"/>
      <c r="Z879" s="563">
        <v>5.5995698506206022</v>
      </c>
      <c r="AA879" s="563">
        <v>3.4579993727140557</v>
      </c>
      <c r="AB879" s="563">
        <v>6.9</v>
      </c>
      <c r="AC879" s="564">
        <v>3.3029988110421726</v>
      </c>
      <c r="AD879" s="564">
        <v>1.3477595675347271</v>
      </c>
    </row>
    <row r="880" spans="25:30" x14ac:dyDescent="0.3">
      <c r="Y880" s="462"/>
      <c r="Z880" s="563">
        <v>3.7620348127924275</v>
      </c>
      <c r="AA880" s="563">
        <v>3.5730632194771235</v>
      </c>
      <c r="AB880" s="563">
        <v>6.9</v>
      </c>
      <c r="AC880" s="564">
        <v>6.87357076216</v>
      </c>
      <c r="AD880" s="564">
        <v>1.132249675823104</v>
      </c>
    </row>
    <row r="881" spans="25:30" x14ac:dyDescent="0.3">
      <c r="Y881" s="462"/>
      <c r="Z881" s="563">
        <v>2.9639203459629857</v>
      </c>
      <c r="AA881" s="563">
        <v>3.2707085173254842</v>
      </c>
      <c r="AB881" s="563">
        <v>6.9</v>
      </c>
      <c r="AC881" s="564">
        <v>-5.7342716468171631</v>
      </c>
      <c r="AD881" s="564">
        <v>1.0999277457277645</v>
      </c>
    </row>
    <row r="882" spans="25:30" x14ac:dyDescent="0.3">
      <c r="Y882" s="462"/>
      <c r="Z882" s="563">
        <v>3.0630789032748509</v>
      </c>
      <c r="AA882" s="563">
        <v>3.5202108009510229</v>
      </c>
      <c r="AB882" s="563">
        <v>6.9</v>
      </c>
      <c r="AC882" s="564">
        <v>1.9963517400674675</v>
      </c>
      <c r="AD882" s="564">
        <v>1.3312817560419359</v>
      </c>
    </row>
    <row r="883" spans="25:30" x14ac:dyDescent="0.3">
      <c r="Y883" s="462"/>
      <c r="Z883" s="563">
        <v>3.5575961433348025</v>
      </c>
      <c r="AA883" s="563">
        <v>3.5732734236500678</v>
      </c>
      <c r="AB883" s="563">
        <v>6.9</v>
      </c>
      <c r="AC883" s="564">
        <v>0.27989346868938014</v>
      </c>
      <c r="AD883" s="564">
        <v>1.323771230528568</v>
      </c>
    </row>
    <row r="884" spans="25:30" x14ac:dyDescent="0.3">
      <c r="Y884" s="462"/>
      <c r="Z884" s="563">
        <v>1.288212981341891</v>
      </c>
      <c r="AA884" s="563">
        <v>3.5968897754394393</v>
      </c>
      <c r="AB884" s="563">
        <v>6.9</v>
      </c>
      <c r="AC884" s="564">
        <v>0.28590336473493494</v>
      </c>
      <c r="AD884" s="564">
        <v>0.2602196265688243</v>
      </c>
    </row>
    <row r="885" spans="25:30" x14ac:dyDescent="0.3">
      <c r="Y885" s="462"/>
      <c r="Z885" s="563">
        <v>4.4070625693295975</v>
      </c>
      <c r="AA885" s="563">
        <v>3.8578915470577582</v>
      </c>
      <c r="AB885" s="563">
        <v>6.9</v>
      </c>
      <c r="AC885" s="564">
        <v>2.3145257924167595</v>
      </c>
      <c r="AD885" s="564">
        <v>1.2353495576957922</v>
      </c>
    </row>
    <row r="886" spans="25:30" x14ac:dyDescent="0.3">
      <c r="Y886" s="462"/>
      <c r="Z886" s="563">
        <v>5.9710082095139168</v>
      </c>
      <c r="AA886" s="563">
        <v>4.2948355150032382</v>
      </c>
      <c r="AB886" s="563">
        <v>6.9</v>
      </c>
      <c r="AC886" s="564">
        <v>3.2504251324485978</v>
      </c>
      <c r="AD886" s="564">
        <v>1.553704036223067</v>
      </c>
    </row>
    <row r="887" spans="25:30" x14ac:dyDescent="0.3">
      <c r="Y887" s="462"/>
      <c r="Z887" s="563">
        <v>3.9273492753180306</v>
      </c>
      <c r="AA887" s="563">
        <v>3.6397626879345544</v>
      </c>
      <c r="AB887" s="563">
        <v>6.9</v>
      </c>
      <c r="AC887" s="564">
        <v>-0.57129046555820651</v>
      </c>
      <c r="AD887" s="564">
        <v>1.4763486459537307</v>
      </c>
    </row>
    <row r="888" spans="25:30" x14ac:dyDescent="0.3">
      <c r="Y888" s="462"/>
      <c r="Z888" s="563">
        <v>4.7909327472912233</v>
      </c>
      <c r="AA888" s="563">
        <v>3.0477398423313891</v>
      </c>
      <c r="AB888" s="563">
        <v>6.9</v>
      </c>
      <c r="AC888" s="564">
        <v>1.0916378710716117</v>
      </c>
      <c r="AD888" s="564">
        <v>0.97001554950161051</v>
      </c>
    </row>
    <row r="889" spans="25:30" x14ac:dyDescent="0.3">
      <c r="Y889" s="462"/>
      <c r="Z889" s="563">
        <v>6.1216866788932069</v>
      </c>
      <c r="AA889" s="563">
        <v>4.2036551364531638</v>
      </c>
      <c r="AB889" s="563">
        <v>6.9</v>
      </c>
      <c r="AC889" s="564">
        <v>4.2248330897583912</v>
      </c>
      <c r="AD889" s="564">
        <v>0.47027006645694158</v>
      </c>
    </row>
    <row r="890" spans="25:30" x14ac:dyDescent="0.3">
      <c r="Y890" s="462">
        <v>44713</v>
      </c>
      <c r="Z890" s="563">
        <v>-1.0279136461459828</v>
      </c>
      <c r="AA890" s="563">
        <v>4.9725070003472291</v>
      </c>
      <c r="AB890" s="563">
        <v>6.9</v>
      </c>
      <c r="AC890" s="564">
        <v>-0.26159426319597401</v>
      </c>
      <c r="AD890" s="564">
        <v>0.41297428352221743</v>
      </c>
    </row>
    <row r="891" spans="25:30" x14ac:dyDescent="0.3">
      <c r="Y891" s="462"/>
      <c r="Z891" s="563">
        <v>-2.8559469378802715</v>
      </c>
      <c r="AA891" s="563">
        <v>5.0077387866505871</v>
      </c>
      <c r="AB891" s="563">
        <v>6.9</v>
      </c>
      <c r="AC891" s="564">
        <v>-3.2584283104299061</v>
      </c>
      <c r="AD891" s="564">
        <v>0.84874863897766972</v>
      </c>
    </row>
    <row r="892" spans="25:30" x14ac:dyDescent="0.3">
      <c r="Y892" s="462"/>
      <c r="Z892" s="563">
        <v>12.498469628182027</v>
      </c>
      <c r="AA892" s="563">
        <v>4.2049844802155985</v>
      </c>
      <c r="AB892" s="563">
        <v>6.9</v>
      </c>
      <c r="AC892" s="564">
        <v>-1.1836925888959229</v>
      </c>
      <c r="AD892" s="564">
        <v>-0.12152729152079596</v>
      </c>
    </row>
    <row r="893" spans="25:30" x14ac:dyDescent="0.3">
      <c r="Y893" s="462"/>
      <c r="Z893" s="563">
        <v>11.352971256772367</v>
      </c>
      <c r="AA893" s="563">
        <v>3.8794925825044899</v>
      </c>
      <c r="AB893" s="563">
        <v>6.9</v>
      </c>
      <c r="AC893" s="564">
        <v>2.8493546519055286</v>
      </c>
      <c r="AD893" s="564">
        <v>-0.4796281294809453</v>
      </c>
    </row>
    <row r="894" spans="25:30" x14ac:dyDescent="0.3">
      <c r="Y894" s="462"/>
      <c r="Z894" s="563">
        <v>4.1739717794415414</v>
      </c>
      <c r="AA894" s="563">
        <v>4.7637667648677127</v>
      </c>
      <c r="AB894" s="563">
        <v>6.9</v>
      </c>
      <c r="AC894" s="564">
        <v>2.4791300226299597</v>
      </c>
      <c r="AD894" s="564">
        <v>2.2882082157520602E-2</v>
      </c>
    </row>
    <row r="895" spans="25:30" x14ac:dyDescent="0.3">
      <c r="Y895" s="462"/>
      <c r="Z895" s="563">
        <v>-0.82834739775369637</v>
      </c>
      <c r="AA895" s="563">
        <v>5.633626460737446</v>
      </c>
      <c r="AB895" s="563">
        <v>6.9</v>
      </c>
      <c r="AC895" s="564">
        <v>-5.7002936424176482</v>
      </c>
      <c r="AD895" s="564">
        <v>1.6681845478219313</v>
      </c>
    </row>
    <row r="896" spans="25:30" x14ac:dyDescent="0.3">
      <c r="Y896" s="462"/>
      <c r="Z896" s="563">
        <v>3.8432433949154432</v>
      </c>
      <c r="AA896" s="563">
        <v>4.328333506348244</v>
      </c>
      <c r="AB896" s="563">
        <v>6.9</v>
      </c>
      <c r="AC896" s="564">
        <v>1.718127224037346</v>
      </c>
      <c r="AD896" s="564">
        <v>3.1101350653085467</v>
      </c>
    </row>
    <row r="897" spans="25:30" x14ac:dyDescent="0.3">
      <c r="Y897" s="462"/>
      <c r="Z897" s="563">
        <v>5.1620056303965782</v>
      </c>
      <c r="AA897" s="563">
        <v>4.1198707974508375</v>
      </c>
      <c r="AB897" s="563">
        <v>6.9</v>
      </c>
      <c r="AC897" s="564">
        <v>3.2559772182732871</v>
      </c>
      <c r="AD897" s="564">
        <v>3.6497603505117047</v>
      </c>
    </row>
    <row r="898" spans="25:30" x14ac:dyDescent="0.3">
      <c r="Y898" s="462"/>
      <c r="Z898" s="563">
        <v>3.2330709332078627</v>
      </c>
      <c r="AA898" s="563">
        <v>4.8720679604327568</v>
      </c>
      <c r="AB898" s="563">
        <v>6.9</v>
      </c>
      <c r="AC898" s="564">
        <v>8.2586889492209679</v>
      </c>
      <c r="AD898" s="564">
        <v>3.8887500189049553</v>
      </c>
    </row>
    <row r="899" spans="25:30" x14ac:dyDescent="0.3">
      <c r="Y899" s="462"/>
      <c r="Z899" s="563">
        <v>3.3614189474576133</v>
      </c>
      <c r="AA899" s="563">
        <v>6.0662305055275692</v>
      </c>
      <c r="AB899" s="563">
        <v>6.9</v>
      </c>
      <c r="AC899" s="564">
        <v>8.9099610335103847</v>
      </c>
      <c r="AD899" s="564">
        <v>5.7359631015145895</v>
      </c>
    </row>
    <row r="900" spans="25:30" x14ac:dyDescent="0.3">
      <c r="Y900" s="462"/>
      <c r="Z900" s="563">
        <v>9.8937322944905191</v>
      </c>
      <c r="AA900" s="563">
        <v>6.5233156652429454</v>
      </c>
      <c r="AB900" s="563">
        <v>6.9</v>
      </c>
      <c r="AC900" s="564">
        <v>6.6267316483276346</v>
      </c>
      <c r="AD900" s="564">
        <v>7.5623457518565527</v>
      </c>
    </row>
    <row r="901" spans="25:30" x14ac:dyDescent="0.3">
      <c r="Y901" s="462"/>
      <c r="Z901" s="563">
        <v>9.4393519203149765</v>
      </c>
      <c r="AA901" s="563">
        <v>7.1307067911630906</v>
      </c>
      <c r="AB901" s="563">
        <v>6.9</v>
      </c>
      <c r="AC901" s="564">
        <v>4.1520577013827165</v>
      </c>
      <c r="AD901" s="564">
        <v>8.5842412309722693</v>
      </c>
    </row>
    <row r="902" spans="25:30" x14ac:dyDescent="0.3">
      <c r="Y902" s="462"/>
      <c r="Z902" s="563">
        <v>7.5307904179099943</v>
      </c>
      <c r="AA902" s="563">
        <v>6.2628977298636217</v>
      </c>
      <c r="AB902" s="563">
        <v>6.9</v>
      </c>
      <c r="AC902" s="564">
        <v>7.2301979358497874</v>
      </c>
      <c r="AD902" s="564">
        <v>7.131604464825358</v>
      </c>
    </row>
    <row r="903" spans="25:30" x14ac:dyDescent="0.3">
      <c r="Y903" s="462"/>
      <c r="Z903" s="563">
        <v>7.0428395129230692</v>
      </c>
      <c r="AA903" s="563">
        <v>5.8595329748952327</v>
      </c>
      <c r="AB903" s="563">
        <v>6.9</v>
      </c>
      <c r="AC903" s="564">
        <v>14.502805776431089</v>
      </c>
      <c r="AD903" s="564">
        <v>6.1883083110273942</v>
      </c>
    </row>
    <row r="904" spans="25:30" x14ac:dyDescent="0.3">
      <c r="Y904" s="462"/>
      <c r="Z904" s="563">
        <v>9.4137435118375965</v>
      </c>
      <c r="AA904" s="563">
        <v>5.6894543229432282</v>
      </c>
      <c r="AB904" s="563">
        <v>6.9</v>
      </c>
      <c r="AC904" s="564">
        <v>10.409245572083307</v>
      </c>
      <c r="AD904" s="564">
        <v>5.7293452067942736</v>
      </c>
    </row>
    <row r="905" spans="25:30" x14ac:dyDescent="0.3">
      <c r="Y905" s="462"/>
      <c r="Z905" s="563">
        <v>-2.8415924958884218</v>
      </c>
      <c r="AA905" s="563">
        <v>6.3843875210202361</v>
      </c>
      <c r="AB905" s="563">
        <v>6.9</v>
      </c>
      <c r="AC905" s="564">
        <v>-1.9097684138074129</v>
      </c>
      <c r="AD905" s="564">
        <v>6.2598699257405945</v>
      </c>
    </row>
    <row r="906" spans="25:30" x14ac:dyDescent="0.3">
      <c r="Y906" s="462"/>
      <c r="Z906" s="563">
        <v>0.5378656626788948</v>
      </c>
      <c r="AA906" s="563">
        <v>6.4109686517256703</v>
      </c>
      <c r="AB906" s="563">
        <v>6.9</v>
      </c>
      <c r="AC906" s="564">
        <v>2.3068879569246405</v>
      </c>
      <c r="AD906" s="564">
        <v>5.8925702369379422</v>
      </c>
    </row>
    <row r="907" spans="25:30" x14ac:dyDescent="0.3">
      <c r="Y907" s="462"/>
      <c r="Z907" s="563">
        <v>8.7031817308264916</v>
      </c>
      <c r="AA907" s="563">
        <v>5.9856532147772716</v>
      </c>
      <c r="AB907" s="563">
        <v>6.9</v>
      </c>
      <c r="AC907" s="564">
        <v>3.4139899186957905</v>
      </c>
      <c r="AD907" s="564">
        <v>4.4713661998414125</v>
      </c>
    </row>
    <row r="908" spans="25:30" x14ac:dyDescent="0.3">
      <c r="Y908" s="462"/>
      <c r="Z908" s="563">
        <v>14.30388430685403</v>
      </c>
      <c r="AA908" s="563">
        <v>4.9593565579615317</v>
      </c>
      <c r="AB908" s="563">
        <v>6.9</v>
      </c>
      <c r="AC908" s="564">
        <v>7.8657307340069593</v>
      </c>
      <c r="AD908" s="564">
        <v>3.198091803653333</v>
      </c>
    </row>
    <row r="909" spans="25:30" x14ac:dyDescent="0.3">
      <c r="Y909" s="462"/>
      <c r="Z909" s="563">
        <v>7.7168583328480338</v>
      </c>
      <c r="AA909" s="563">
        <v>5.8884447529976001</v>
      </c>
      <c r="AB909" s="563">
        <v>6.9</v>
      </c>
      <c r="AC909" s="564">
        <v>4.6591001142312223</v>
      </c>
      <c r="AD909" s="564">
        <v>3.5091694243664113</v>
      </c>
    </row>
    <row r="910" spans="25:30" x14ac:dyDescent="0.3">
      <c r="Y910" s="462"/>
      <c r="Z910" s="563">
        <v>4.0656314542842811</v>
      </c>
      <c r="AA910" s="563">
        <v>6.1931679442835312</v>
      </c>
      <c r="AB910" s="563">
        <v>6.9</v>
      </c>
      <c r="AC910" s="564">
        <v>4.5543775167553804</v>
      </c>
      <c r="AD910" s="564">
        <v>3.5593673933682806</v>
      </c>
    </row>
    <row r="911" spans="25:30" x14ac:dyDescent="0.3">
      <c r="Y911" s="462"/>
      <c r="Z911" s="563">
        <v>2.229666914127415</v>
      </c>
      <c r="AA911" s="563">
        <v>5.59759186000624</v>
      </c>
      <c r="AB911" s="563">
        <v>6.9</v>
      </c>
      <c r="AC911" s="564">
        <v>1.4963247987667501</v>
      </c>
      <c r="AD911" s="564">
        <v>3.7262331824478423</v>
      </c>
    </row>
    <row r="912" spans="25:30" x14ac:dyDescent="0.3">
      <c r="Y912" s="462"/>
      <c r="Z912" s="563">
        <v>3.6620248693640556</v>
      </c>
      <c r="AA912" s="563">
        <v>3.9821912866599698</v>
      </c>
      <c r="AB912" s="563">
        <v>6.9</v>
      </c>
      <c r="AC912" s="564">
        <v>0.26777493118413531</v>
      </c>
      <c r="AD912" s="564">
        <v>2.7065703634544707</v>
      </c>
    </row>
    <row r="913" spans="25:30" x14ac:dyDescent="0.3">
      <c r="Y913" s="462"/>
      <c r="Z913" s="563">
        <v>2.6709280016804131</v>
      </c>
      <c r="AA913" s="563">
        <v>3.5173240445049325</v>
      </c>
      <c r="AB913" s="563">
        <v>6.9</v>
      </c>
      <c r="AC913" s="564">
        <v>2.6582737399377265</v>
      </c>
      <c r="AD913" s="564">
        <v>1.6868598324141695</v>
      </c>
    </row>
    <row r="914" spans="25:30" x14ac:dyDescent="0.3">
      <c r="Y914" s="462"/>
      <c r="Z914" s="563">
        <v>4.5341491408854564</v>
      </c>
      <c r="AA914" s="563">
        <v>3.5656206651563331</v>
      </c>
      <c r="AB914" s="563">
        <v>6.9</v>
      </c>
      <c r="AC914" s="564">
        <v>4.5820504422527222</v>
      </c>
      <c r="AD914" s="564">
        <v>1.4073274609169155</v>
      </c>
    </row>
    <row r="915" spans="25:30" x14ac:dyDescent="0.3">
      <c r="Y915" s="462"/>
      <c r="Z915" s="563">
        <v>2.9960802934301345</v>
      </c>
      <c r="AA915" s="563">
        <v>3.7572616759151019</v>
      </c>
      <c r="AB915" s="563">
        <v>6.9</v>
      </c>
      <c r="AC915" s="564">
        <v>0.72809100105335745</v>
      </c>
      <c r="AD915" s="564">
        <v>1.6464591224718592</v>
      </c>
    </row>
    <row r="916" spans="25:30" x14ac:dyDescent="0.3">
      <c r="Y916" s="462"/>
      <c r="Z916" s="563">
        <v>4.4627876377627729</v>
      </c>
      <c r="AA916" s="563">
        <v>4.0039931362162688</v>
      </c>
      <c r="AB916" s="563">
        <v>6.9</v>
      </c>
      <c r="AC916" s="564">
        <v>-2.4788736030508858</v>
      </c>
      <c r="AD916" s="564">
        <v>2.0313118263783401</v>
      </c>
    </row>
    <row r="917" spans="25:30" x14ac:dyDescent="0.3">
      <c r="Y917" s="462"/>
      <c r="Z917" s="563">
        <v>4.4037077988440823</v>
      </c>
      <c r="AA917" s="563">
        <v>3.8461035960766741</v>
      </c>
      <c r="AB917" s="563">
        <v>6.9</v>
      </c>
      <c r="AC917" s="564">
        <v>2.5976509162746027</v>
      </c>
      <c r="AD917" s="564">
        <v>1.8373214182985902</v>
      </c>
    </row>
    <row r="918" spans="25:30" x14ac:dyDescent="0.3">
      <c r="Y918" s="462"/>
      <c r="Z918" s="563">
        <v>3.5711539894387951</v>
      </c>
      <c r="AA918" s="563">
        <v>3.697299541554405</v>
      </c>
      <c r="AB918" s="563">
        <v>6.9</v>
      </c>
      <c r="AC918" s="564">
        <v>3.1702464296513568</v>
      </c>
      <c r="AD918" s="564">
        <v>2.3528563042073745</v>
      </c>
    </row>
    <row r="919" spans="25:30" x14ac:dyDescent="0.3">
      <c r="Y919" s="462"/>
      <c r="Z919" s="563">
        <v>5.3891450914722281</v>
      </c>
      <c r="AA919" s="563">
        <v>3.6413894283716104</v>
      </c>
      <c r="AB919" s="563">
        <v>6.9</v>
      </c>
      <c r="AC919" s="564">
        <v>2.9617438585295019</v>
      </c>
      <c r="AD919" s="564">
        <v>2.4488053486901191</v>
      </c>
    </row>
    <row r="920" spans="25:30" x14ac:dyDescent="0.3">
      <c r="Y920" s="462">
        <v>44743</v>
      </c>
      <c r="Z920" s="563">
        <v>1.565701220703251</v>
      </c>
      <c r="AA920" s="563">
        <v>4.0587052266582688</v>
      </c>
      <c r="AB920" s="563"/>
      <c r="AC920" s="564">
        <v>1.3003408833794765</v>
      </c>
      <c r="AD920" s="564">
        <v>3.9823702743188312</v>
      </c>
    </row>
    <row r="921" spans="25:30" x14ac:dyDescent="0.3">
      <c r="Y921" s="462"/>
      <c r="Z921" s="563">
        <v>3.4925207592295702</v>
      </c>
      <c r="AA921" s="563">
        <v>4.1430221244301073</v>
      </c>
      <c r="AB921" s="563"/>
      <c r="AC921" s="564">
        <v>8.1907946436142112</v>
      </c>
      <c r="AD921" s="564">
        <v>4.2280569049574082</v>
      </c>
    </row>
    <row r="922" spans="25:30" x14ac:dyDescent="0.3">
      <c r="Y922" s="462"/>
      <c r="Z922" s="563">
        <v>2.6047095011505785</v>
      </c>
      <c r="AA922" s="563">
        <v>3.9820200519293985</v>
      </c>
      <c r="AB922" s="563"/>
      <c r="AC922" s="564">
        <v>1.399734312432571</v>
      </c>
      <c r="AD922" s="564">
        <v>4.8101982729060699</v>
      </c>
    </row>
    <row r="923" spans="25:30" x14ac:dyDescent="0.3">
      <c r="Y923" s="462"/>
      <c r="Z923" s="563">
        <v>7.3839982257693748</v>
      </c>
      <c r="AA923" s="563">
        <v>4.4603007912542321</v>
      </c>
      <c r="AB923" s="563"/>
      <c r="AC923" s="564">
        <v>8.2560808763500972</v>
      </c>
      <c r="AD923" s="564">
        <v>5.1328300806838314</v>
      </c>
    </row>
    <row r="924" spans="25:30" x14ac:dyDescent="0.3">
      <c r="Y924" s="462"/>
      <c r="Z924" s="563">
        <v>4.9939260832469516</v>
      </c>
      <c r="AA924" s="563">
        <v>5.9579205434265967</v>
      </c>
      <c r="AB924" s="563"/>
      <c r="AC924" s="564">
        <v>4.3174573307446451</v>
      </c>
      <c r="AD924" s="564">
        <v>6.2682988444525938</v>
      </c>
    </row>
    <row r="925" spans="25:30" x14ac:dyDescent="0.3">
      <c r="Y925" s="462"/>
      <c r="Z925" s="563">
        <v>2.4441394819338367</v>
      </c>
      <c r="AA925" s="563">
        <v>5.8625603769932422</v>
      </c>
      <c r="AB925" s="563"/>
      <c r="AC925" s="564">
        <v>7.2452360052919857</v>
      </c>
      <c r="AD925" s="564">
        <v>5.9220652138244043</v>
      </c>
    </row>
    <row r="926" spans="25:30" x14ac:dyDescent="0.3">
      <c r="Y926" s="462"/>
      <c r="Z926" s="563">
        <v>8.7371102667460558</v>
      </c>
      <c r="AA926" s="563">
        <v>6.7140034607063015</v>
      </c>
      <c r="AB926" s="563"/>
      <c r="AC926" s="564">
        <v>5.2201665129738331</v>
      </c>
      <c r="AD926" s="564">
        <v>6.3031112177199464</v>
      </c>
    </row>
    <row r="927" spans="25:30" x14ac:dyDescent="0.3">
      <c r="Y927" s="462"/>
      <c r="Z927" s="563">
        <v>12.049039485909809</v>
      </c>
      <c r="AA927" s="563">
        <v>5.748615646919256</v>
      </c>
      <c r="AB927" s="563"/>
      <c r="AC927" s="564">
        <v>9.2486222297608123</v>
      </c>
      <c r="AD927" s="564">
        <v>4.125205495299225</v>
      </c>
    </row>
    <row r="928" spans="25:30" x14ac:dyDescent="0.3">
      <c r="Y928" s="462"/>
      <c r="Z928" s="563">
        <v>2.824999594196087</v>
      </c>
      <c r="AA928" s="563">
        <v>5.4012274443913579</v>
      </c>
      <c r="AB928" s="563"/>
      <c r="AC928" s="564">
        <v>5.7671592292168867</v>
      </c>
      <c r="AD928" s="564">
        <v>2.9252674001136154</v>
      </c>
    </row>
    <row r="929" spans="25:30" x14ac:dyDescent="0.3">
      <c r="Y929" s="462"/>
      <c r="Z929" s="563">
        <v>8.5648110871419956</v>
      </c>
      <c r="AA929" s="563">
        <v>5.9294467252328635</v>
      </c>
      <c r="AB929" s="563"/>
      <c r="AC929" s="564">
        <v>4.0670563397013666</v>
      </c>
      <c r="AD929" s="564">
        <v>2.3304168588433032</v>
      </c>
    </row>
    <row r="930" spans="25:30" x14ac:dyDescent="0.3">
      <c r="Y930" s="462"/>
      <c r="Z930" s="563">
        <v>0.62628352926005404</v>
      </c>
      <c r="AA930" s="563">
        <v>6.1956718257270138</v>
      </c>
      <c r="AB930" s="563"/>
      <c r="AC930" s="564">
        <v>-6.9892591805949564</v>
      </c>
      <c r="AD930" s="564">
        <v>2.2920668585587953</v>
      </c>
    </row>
    <row r="931" spans="25:30" x14ac:dyDescent="0.3">
      <c r="Y931" s="462"/>
      <c r="Z931" s="563">
        <v>2.5622086655516676</v>
      </c>
      <c r="AA931" s="563">
        <v>5.4414361408342602</v>
      </c>
      <c r="AB931" s="563"/>
      <c r="AC931" s="564">
        <v>-4.0821093355546196</v>
      </c>
      <c r="AD931" s="564">
        <v>1.276453039408405</v>
      </c>
    </row>
    <row r="932" spans="25:30" x14ac:dyDescent="0.3">
      <c r="Y932" s="462"/>
      <c r="Z932" s="563">
        <v>6.1416744478243688</v>
      </c>
      <c r="AA932" s="563">
        <v>6.7077342085128828</v>
      </c>
      <c r="AB932" s="563"/>
      <c r="AC932" s="564">
        <v>3.0812822163997993</v>
      </c>
      <c r="AD932" s="564">
        <v>2.737617451890801</v>
      </c>
    </row>
    <row r="933" spans="25:30" x14ac:dyDescent="0.3">
      <c r="Y933" s="462"/>
      <c r="Z933" s="563">
        <v>10.600685970205113</v>
      </c>
      <c r="AA933" s="563">
        <v>8.083528942108293</v>
      </c>
      <c r="AB933" s="563"/>
      <c r="AC933" s="564">
        <v>4.9517165109822798</v>
      </c>
      <c r="AD933" s="564">
        <v>3.6655582314703179</v>
      </c>
    </row>
    <row r="934" spans="25:30" x14ac:dyDescent="0.3">
      <c r="Y934" s="462"/>
      <c r="Z934" s="563">
        <v>6.7693896916605336</v>
      </c>
      <c r="AA934" s="563">
        <v>9.6207061693756835</v>
      </c>
      <c r="AB934" s="563"/>
      <c r="AC934" s="564">
        <v>2.1393254957080785</v>
      </c>
      <c r="AD934" s="564">
        <v>4.089800198109204</v>
      </c>
    </row>
    <row r="935" spans="25:30" x14ac:dyDescent="0.3">
      <c r="Y935" s="462"/>
      <c r="Z935" s="563">
        <v>11.689086067946448</v>
      </c>
      <c r="AA935" s="563">
        <v>9.9708801877451911</v>
      </c>
      <c r="AB935" s="563"/>
      <c r="AC935" s="564">
        <v>15.995310116593657</v>
      </c>
      <c r="AD935" s="564">
        <v>4.3833778792637492</v>
      </c>
    </row>
    <row r="936" spans="25:30" x14ac:dyDescent="0.3">
      <c r="Y936" s="462"/>
      <c r="Z936" s="563">
        <v>18.195374222309876</v>
      </c>
      <c r="AA936" s="563">
        <v>10.197558503665183</v>
      </c>
      <c r="AB936" s="563"/>
      <c r="AC936" s="564">
        <v>10.562641796757987</v>
      </c>
      <c r="AD936" s="564">
        <v>4.6369445975520973</v>
      </c>
    </row>
    <row r="937" spans="25:30" x14ac:dyDescent="0.3">
      <c r="Y937" s="462"/>
      <c r="Z937" s="563">
        <v>11.386524120131783</v>
      </c>
      <c r="AA937" s="563">
        <v>9.4178864608114292</v>
      </c>
      <c r="AB937" s="563"/>
      <c r="AC937" s="564">
        <v>-4.0195654141227521</v>
      </c>
      <c r="AD937" s="564">
        <v>4.2243664658606974</v>
      </c>
    </row>
    <row r="938" spans="25:30" x14ac:dyDescent="0.3">
      <c r="Y938" s="462"/>
      <c r="Z938" s="563">
        <v>5.0134267941382138</v>
      </c>
      <c r="AA938" s="563">
        <v>9.3594486393372343</v>
      </c>
      <c r="AB938" s="563"/>
      <c r="AC938" s="564">
        <v>-2.0270655674728033</v>
      </c>
      <c r="AD938" s="564">
        <v>4.0581273457473781</v>
      </c>
    </row>
    <row r="939" spans="25:30" x14ac:dyDescent="0.3">
      <c r="Y939" s="462"/>
      <c r="Z939" s="563">
        <v>7.7284226592643233</v>
      </c>
      <c r="AA939" s="563">
        <v>7.9978233505894325</v>
      </c>
      <c r="AB939" s="563"/>
      <c r="AC939" s="564">
        <v>4.8562492444182368</v>
      </c>
      <c r="AD939" s="564">
        <v>1.5736178651407979</v>
      </c>
    </row>
    <row r="940" spans="25:30" x14ac:dyDescent="0.3">
      <c r="Y940" s="462"/>
      <c r="Z940" s="563">
        <v>5.1429816702288171</v>
      </c>
      <c r="AA940" s="563">
        <v>7.3072238973458878</v>
      </c>
      <c r="AB940" s="563"/>
      <c r="AC940" s="564">
        <v>2.0636695891424779</v>
      </c>
      <c r="AD940" s="564">
        <v>0.83232515989785072</v>
      </c>
    </row>
    <row r="941" spans="25:30" x14ac:dyDescent="0.3">
      <c r="Y941" s="462"/>
      <c r="Z941" s="563">
        <v>6.3603249413411751</v>
      </c>
      <c r="AA941" s="563">
        <v>7.8354328350530098</v>
      </c>
      <c r="AB941" s="563"/>
      <c r="AC941" s="564">
        <v>0.97565165491484152</v>
      </c>
      <c r="AD941" s="564">
        <v>2.0737351299969311</v>
      </c>
    </row>
    <row r="942" spans="25:30" x14ac:dyDescent="0.3">
      <c r="Y942" s="462"/>
      <c r="Z942" s="563">
        <v>2.1577090467118318</v>
      </c>
      <c r="AA942" s="563">
        <v>8.3190450888755034</v>
      </c>
      <c r="AB942" s="563"/>
      <c r="AC942" s="564">
        <v>-1.3962562476524027</v>
      </c>
      <c r="AD942" s="564">
        <v>2.580882623685572</v>
      </c>
    </row>
    <row r="943" spans="25:30" x14ac:dyDescent="0.3">
      <c r="Y943" s="462"/>
      <c r="Z943" s="563">
        <v>13.36117804960508</v>
      </c>
      <c r="AA943" s="563">
        <v>8.2243686408495975</v>
      </c>
      <c r="AB943" s="563"/>
      <c r="AC943" s="564">
        <v>5.3735928600573573</v>
      </c>
      <c r="AD943" s="564">
        <v>2.4567149156880208</v>
      </c>
    </row>
    <row r="944" spans="25:30" x14ac:dyDescent="0.3">
      <c r="Y944" s="537"/>
      <c r="Z944" s="563">
        <v>15.083986684081621</v>
      </c>
      <c r="AA944" s="563">
        <v>8.8173644594367868</v>
      </c>
      <c r="AB944" s="563"/>
      <c r="AC944" s="564">
        <v>4.6703043765708117</v>
      </c>
      <c r="AD944" s="564">
        <v>3.3052122154544525</v>
      </c>
    </row>
    <row r="945" spans="25:35" x14ac:dyDescent="0.3">
      <c r="Y945" s="537"/>
      <c r="Z945" s="563">
        <v>8.3987125708956771</v>
      </c>
      <c r="AA945" s="563">
        <v>9.1477054766428516</v>
      </c>
      <c r="AB945" s="563"/>
      <c r="AC945" s="564">
        <v>1.5229668883476819</v>
      </c>
      <c r="AD945" s="564">
        <v>3.9836294826881908</v>
      </c>
    </row>
    <row r="946" spans="25:35" x14ac:dyDescent="0.3">
      <c r="Y946" s="537"/>
      <c r="Z946" s="563">
        <v>7.0656875230829765</v>
      </c>
      <c r="AA946" s="563">
        <v>10.664182549073873</v>
      </c>
      <c r="AB946" s="563"/>
      <c r="AC946" s="564">
        <v>3.9870752884353777</v>
      </c>
      <c r="AD946" s="564">
        <v>5.7652527685061523</v>
      </c>
    </row>
    <row r="947" spans="25:35" x14ac:dyDescent="0.3">
      <c r="Y947" s="537"/>
      <c r="Z947" s="563">
        <v>9.2939524003391405</v>
      </c>
      <c r="AA947" s="563">
        <v>11.201546321885944</v>
      </c>
      <c r="AB947" s="563"/>
      <c r="AC947" s="564">
        <v>8.0031506875074996</v>
      </c>
      <c r="AD947" s="564">
        <v>6.8548279993532573</v>
      </c>
    </row>
    <row r="948" spans="25:35" x14ac:dyDescent="0.3">
      <c r="Y948" s="537"/>
      <c r="Z948" s="563">
        <v>8.6727120617836313</v>
      </c>
      <c r="AA948" s="563">
        <v>10.873692740493855</v>
      </c>
      <c r="AB948" s="563"/>
      <c r="AC948" s="564">
        <v>5.7245725255510109</v>
      </c>
      <c r="AD948" s="564">
        <v>8.3818470865491257</v>
      </c>
    </row>
    <row r="949" spans="25:35" x14ac:dyDescent="0.3">
      <c r="Y949" s="537"/>
      <c r="Z949" s="563">
        <v>12.773048553728987</v>
      </c>
      <c r="AA949" s="563">
        <v>11.330232220136875</v>
      </c>
      <c r="AB949" s="563"/>
      <c r="AC949" s="564">
        <v>11.075106753073328</v>
      </c>
      <c r="AD949" s="564">
        <v>8.9217368394308032</v>
      </c>
      <c r="AE949" s="536"/>
      <c r="AF949" s="536"/>
      <c r="AG949" s="536"/>
      <c r="AH949" s="536"/>
      <c r="AI949" s="536"/>
    </row>
    <row r="950" spans="25:35" x14ac:dyDescent="0.3">
      <c r="Y950" s="537"/>
      <c r="Z950" s="563">
        <v>17.122724459289579</v>
      </c>
      <c r="AA950" s="563">
        <v>11.777752139962049</v>
      </c>
      <c r="AB950" s="563"/>
      <c r="AC950" s="564">
        <v>13.000619475987094</v>
      </c>
      <c r="AD950" s="564">
        <v>9.106278559335852</v>
      </c>
      <c r="AE950" s="536"/>
      <c r="AF950" s="536"/>
      <c r="AG950" s="536"/>
      <c r="AH950" s="536"/>
      <c r="AI950" s="536"/>
    </row>
    <row r="951" spans="25:35" x14ac:dyDescent="0.3">
      <c r="Y951" s="537">
        <v>44774</v>
      </c>
      <c r="Z951" s="563">
        <v>12.789011614336989</v>
      </c>
      <c r="AA951" s="563">
        <v>11.047496761586235</v>
      </c>
      <c r="AB951" s="563"/>
      <c r="AC951" s="564">
        <v>15.359437986941884</v>
      </c>
      <c r="AD951" s="564">
        <v>8.0173475327123604</v>
      </c>
      <c r="AE951" s="536"/>
      <c r="AF951" s="536"/>
      <c r="AG951" s="536"/>
      <c r="AH951" s="536"/>
      <c r="AI951" s="536"/>
    </row>
    <row r="952" spans="25:35" x14ac:dyDescent="0.3">
      <c r="Y952" s="537"/>
      <c r="Z952" s="563">
        <v>11.594488928396807</v>
      </c>
      <c r="AA952" s="563">
        <v>10.392121774201836</v>
      </c>
      <c r="AB952" s="563"/>
      <c r="AC952" s="564">
        <v>5.3021951585194245</v>
      </c>
      <c r="AD952" s="564">
        <v>7.8746436652457801</v>
      </c>
      <c r="AE952" s="536"/>
      <c r="AF952" s="536"/>
      <c r="AG952" s="536"/>
      <c r="AH952" s="536"/>
      <c r="AI952" s="536"/>
    </row>
    <row r="953" spans="25:35" x14ac:dyDescent="0.3">
      <c r="Y953" s="537"/>
      <c r="Z953" s="563">
        <v>10.198326961859223</v>
      </c>
      <c r="AA953" s="563">
        <v>9.2701883774729872</v>
      </c>
      <c r="AB953" s="563"/>
      <c r="AC953" s="564">
        <v>5.2788673277707261</v>
      </c>
      <c r="AD953" s="564">
        <v>6.8076257287761042</v>
      </c>
      <c r="AE953" s="536"/>
      <c r="AF953" s="536"/>
      <c r="AG953" s="536"/>
      <c r="AH953" s="536"/>
      <c r="AI953" s="536"/>
    </row>
    <row r="954" spans="25:35" x14ac:dyDescent="0.3">
      <c r="Y954" s="537"/>
      <c r="Z954" s="563">
        <v>4.1821647517084415</v>
      </c>
      <c r="AA954" s="563">
        <v>7.5786804527428817</v>
      </c>
      <c r="AB954" s="563"/>
      <c r="AC954" s="564">
        <v>0.38063350114305194</v>
      </c>
      <c r="AD954" s="564">
        <v>5.1966961129637355</v>
      </c>
      <c r="AE954" s="536"/>
      <c r="AF954" s="536"/>
      <c r="AG954" s="536"/>
      <c r="AH954" s="536"/>
      <c r="AI954" s="536"/>
    </row>
    <row r="955" spans="25:35" x14ac:dyDescent="0.3">
      <c r="Y955" s="537"/>
      <c r="Z955" s="563">
        <v>4.0850871500928134</v>
      </c>
      <c r="AA955" s="563">
        <v>6.2705204629658127</v>
      </c>
      <c r="AB955" s="563"/>
      <c r="AC955" s="564">
        <v>4.7256454532849546</v>
      </c>
      <c r="AD955" s="564">
        <v>2.8265090370342745</v>
      </c>
      <c r="AE955" s="536"/>
      <c r="AF955" s="536"/>
      <c r="AG955" s="536"/>
      <c r="AH955" s="536"/>
      <c r="AI955" s="536"/>
    </row>
    <row r="956" spans="25:35" x14ac:dyDescent="0.3">
      <c r="Y956" s="537"/>
      <c r="Z956" s="563">
        <v>4.9195147766270617</v>
      </c>
      <c r="AA956" s="563">
        <v>5.8458681243942765</v>
      </c>
      <c r="AB956" s="563"/>
      <c r="AC956" s="564">
        <v>3.6059811977855958</v>
      </c>
      <c r="AD956" s="564">
        <v>3.4016496949474901</v>
      </c>
      <c r="AE956" s="536"/>
      <c r="AF956" s="536"/>
      <c r="AG956" s="536"/>
      <c r="AH956" s="536"/>
      <c r="AI956" s="536"/>
    </row>
    <row r="957" spans="25:35" x14ac:dyDescent="0.3">
      <c r="Y957" s="537"/>
      <c r="Z957" s="563">
        <v>5.2821689861788386</v>
      </c>
      <c r="AA957" s="563">
        <v>5.1029231093861984</v>
      </c>
      <c r="AB957" s="563"/>
      <c r="AC957" s="564">
        <v>1.7241121653005109</v>
      </c>
      <c r="AD957" s="564">
        <v>3.0137631493951949</v>
      </c>
      <c r="AE957" s="536"/>
      <c r="AF957" s="536"/>
      <c r="AG957" s="536"/>
      <c r="AH957" s="536"/>
      <c r="AI957" s="536"/>
    </row>
    <row r="958" spans="25:35" x14ac:dyDescent="0.3">
      <c r="Y958" s="537"/>
      <c r="Z958" s="563">
        <v>3.631891685897497</v>
      </c>
      <c r="AA958" s="563">
        <v>5.0439774882483537</v>
      </c>
      <c r="AB958" s="563"/>
      <c r="AC958" s="564">
        <v>-1.231871544564342</v>
      </c>
      <c r="AD958" s="564">
        <v>3.0443421659846757</v>
      </c>
      <c r="AE958" s="536"/>
    </row>
    <row r="959" spans="25:35" x14ac:dyDescent="0.3">
      <c r="Y959" s="537"/>
      <c r="Z959" s="563">
        <v>8.6219225583960579</v>
      </c>
      <c r="AA959" s="563">
        <v>4.598257948530585</v>
      </c>
      <c r="AB959" s="563"/>
      <c r="AC959" s="564">
        <v>9.3281797639119333</v>
      </c>
      <c r="AD959" s="564">
        <v>2.6169825513752079</v>
      </c>
    </row>
    <row r="960" spans="25:35" x14ac:dyDescent="0.3">
      <c r="Y960" s="537"/>
      <c r="Z960" s="563">
        <v>4.9977118568026775</v>
      </c>
      <c r="AA960" s="563">
        <v>4.4970619881876059</v>
      </c>
      <c r="AB960" s="563"/>
      <c r="AC960" s="564">
        <v>2.5636615089046586</v>
      </c>
      <c r="AD960" s="564">
        <v>3.053753828323849</v>
      </c>
    </row>
    <row r="961" spans="25:30" x14ac:dyDescent="0.3">
      <c r="Y961" s="537"/>
      <c r="Z961" s="563">
        <v>3.7695454037435296</v>
      </c>
      <c r="AA961" s="563">
        <v>3.9719870740953596</v>
      </c>
      <c r="AB961" s="563"/>
      <c r="AC961" s="564">
        <v>0.59468661726941718</v>
      </c>
      <c r="AD961" s="564">
        <v>3.5290996662494893</v>
      </c>
    </row>
    <row r="962" spans="25:30" x14ac:dyDescent="0.3">
      <c r="Y962" s="537"/>
      <c r="Z962" s="563">
        <v>0.9650503720684297</v>
      </c>
      <c r="AA962" s="563">
        <v>3.169403040202178</v>
      </c>
      <c r="AB962" s="563"/>
      <c r="AC962" s="564">
        <v>1.7341281510186803</v>
      </c>
      <c r="AD962" s="564">
        <v>3.9035826810005694</v>
      </c>
    </row>
    <row r="963" spans="25:30" x14ac:dyDescent="0.3">
      <c r="Y963" s="537"/>
      <c r="Z963" s="563">
        <v>4.2111430542262172</v>
      </c>
      <c r="AA963" s="563">
        <v>2.117132017101282</v>
      </c>
      <c r="AB963" s="563"/>
      <c r="AC963" s="564">
        <v>6.6633801364260847</v>
      </c>
      <c r="AD963" s="564">
        <v>3.6941047442785475</v>
      </c>
    </row>
    <row r="964" spans="25:30" x14ac:dyDescent="0.3">
      <c r="Y964" s="537"/>
      <c r="Z964" s="563">
        <v>1.6066445875331112</v>
      </c>
      <c r="AA964" s="563">
        <v>1.4764548786345517</v>
      </c>
      <c r="AB964" s="563"/>
      <c r="AC964" s="564">
        <v>5.0515330307799928</v>
      </c>
      <c r="AD964" s="564">
        <v>3.3733982098270383</v>
      </c>
    </row>
    <row r="965" spans="25:30" x14ac:dyDescent="0.3">
      <c r="Y965" s="565"/>
      <c r="Z965" s="563">
        <v>-1.9861965513547726</v>
      </c>
      <c r="AA965" s="563">
        <v>1.1213621857362452</v>
      </c>
      <c r="AB965" s="563"/>
      <c r="AC965" s="564">
        <v>1.38950955869322</v>
      </c>
      <c r="AD965" s="564">
        <v>2.8175074833681202</v>
      </c>
    </row>
    <row r="966" spans="25:30" x14ac:dyDescent="0.3">
      <c r="Y966" s="565"/>
      <c r="Z966" s="563">
        <v>1.2560253966897812</v>
      </c>
      <c r="AA966" s="563">
        <v>0.92687265499546734</v>
      </c>
      <c r="AB966" s="563"/>
      <c r="AC966" s="564">
        <v>7.8618342068577789</v>
      </c>
      <c r="AD966" s="564">
        <v>2.945780445730636</v>
      </c>
    </row>
    <row r="967" spans="25:30" x14ac:dyDescent="0.3">
      <c r="Y967" s="565"/>
      <c r="Z967" s="563">
        <v>0.512971887535565</v>
      </c>
      <c r="AA967" s="563">
        <v>0.40495798414781348</v>
      </c>
      <c r="AB967" s="563"/>
      <c r="AC967" s="564">
        <v>0.31871576774409505</v>
      </c>
      <c r="AD967" s="564">
        <v>2.189152640672686</v>
      </c>
    </row>
    <row r="968" spans="25:30" x14ac:dyDescent="0.3">
      <c r="Y968" s="565"/>
      <c r="Z968" s="563">
        <v>1.283896553455385</v>
      </c>
      <c r="AA968" s="563">
        <v>0.68980366914490199</v>
      </c>
      <c r="AB968" s="563"/>
      <c r="AC968" s="564">
        <v>-3.2965484679430119</v>
      </c>
      <c r="AD968" s="564">
        <v>2.3983877749717055</v>
      </c>
    </row>
    <row r="969" spans="25:30" x14ac:dyDescent="0.3">
      <c r="Y969" s="565"/>
      <c r="Z969" s="563">
        <v>-0.39637634311701575</v>
      </c>
      <c r="AA969" s="563"/>
      <c r="AB969" s="563"/>
      <c r="AC969" s="564">
        <v>2.6320388875562912</v>
      </c>
      <c r="AD969" s="564"/>
    </row>
    <row r="970" spans="25:30" x14ac:dyDescent="0.3">
      <c r="Y970" s="565"/>
      <c r="Z970" s="563">
        <v>0.55774035829264046</v>
      </c>
      <c r="AA970" s="563"/>
      <c r="AB970" s="563"/>
      <c r="AC970" s="564">
        <v>1.3669855010204373</v>
      </c>
      <c r="AD970" s="564"/>
    </row>
    <row r="971" spans="25:30" x14ac:dyDescent="0.3">
      <c r="Y971" s="565">
        <v>44794</v>
      </c>
      <c r="Z971" s="563">
        <v>3.6005643825127307</v>
      </c>
      <c r="AA971" s="563"/>
      <c r="AB971" s="563"/>
      <c r="AC971" s="564">
        <v>6.5161789708731277</v>
      </c>
      <c r="AD971" s="564"/>
    </row>
  </sheetData>
  <mergeCells count="38">
    <mergeCell ref="C162:N163"/>
    <mergeCell ref="C144:D144"/>
    <mergeCell ref="C145:D145"/>
    <mergeCell ref="C147:D147"/>
    <mergeCell ref="C148:D148"/>
    <mergeCell ref="C149:D149"/>
    <mergeCell ref="C150:D150"/>
    <mergeCell ref="C151:D151"/>
    <mergeCell ref="C152:D152"/>
    <mergeCell ref="C153:D153"/>
    <mergeCell ref="C155:K156"/>
    <mergeCell ref="C157:K158"/>
    <mergeCell ref="G137:H138"/>
    <mergeCell ref="I137:I138"/>
    <mergeCell ref="J137:J138"/>
    <mergeCell ref="K137:L138"/>
    <mergeCell ref="C141:D141"/>
    <mergeCell ref="C143:D143"/>
    <mergeCell ref="G40:G41"/>
    <mergeCell ref="H40:J40"/>
    <mergeCell ref="K40:M40"/>
    <mergeCell ref="N40:Q40"/>
    <mergeCell ref="C134:N134"/>
    <mergeCell ref="C136:D138"/>
    <mergeCell ref="E136:H136"/>
    <mergeCell ref="I136:L136"/>
    <mergeCell ref="E137:E138"/>
    <mergeCell ref="F137:F138"/>
    <mergeCell ref="C39:C41"/>
    <mergeCell ref="D39:G39"/>
    <mergeCell ref="H39:M39"/>
    <mergeCell ref="N39:Q39"/>
    <mergeCell ref="D40:E40"/>
    <mergeCell ref="B2:X2"/>
    <mergeCell ref="B4:V4"/>
    <mergeCell ref="Y4:AD4"/>
    <mergeCell ref="C6:U9"/>
    <mergeCell ref="C37:Q37"/>
  </mergeCells>
  <pageMargins left="0.7" right="0.7" top="0.75" bottom="0.75" header="0.3" footer="0.3"/>
  <pageSetup paperSize="9" orientation="portrait" horizontalDpi="1200" verticalDpi="1200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BO160"/>
  <sheetViews>
    <sheetView showGridLines="0" topLeftCell="A4" zoomScale="80" zoomScaleNormal="80" workbookViewId="0">
      <pane xSplit="3" topLeftCell="AX1" activePane="topRight" state="frozen"/>
      <selection activeCell="AV5" sqref="AV5:AY5"/>
      <selection pane="topRight" activeCell="BH24" sqref="BH24"/>
    </sheetView>
  </sheetViews>
  <sheetFormatPr defaultRowHeight="14.4" x14ac:dyDescent="0.3"/>
  <cols>
    <col min="1" max="1" width="54.88671875" style="461" customWidth="1"/>
    <col min="2" max="2" width="8.44140625" style="461" customWidth="1"/>
    <col min="3" max="3" width="18.109375" style="461" customWidth="1"/>
    <col min="4" max="51" width="11.6640625" style="461" customWidth="1"/>
    <col min="52" max="52" width="9.6640625" style="461" customWidth="1"/>
    <col min="53" max="53" width="10.109375" style="461" bestFit="1" customWidth="1"/>
    <col min="54" max="54" width="10" style="461" bestFit="1" customWidth="1"/>
    <col min="55" max="63" width="8.88671875" style="461"/>
    <col min="64" max="65" width="11.44140625" style="461" bestFit="1" customWidth="1"/>
    <col min="66" max="16384" width="8.88671875" style="461"/>
  </cols>
  <sheetData>
    <row r="2" spans="1:67" x14ac:dyDescent="0.3">
      <c r="D2" s="174"/>
      <c r="E2" s="174"/>
      <c r="F2" s="174"/>
      <c r="G2" s="174"/>
      <c r="H2" s="174"/>
      <c r="I2" s="174"/>
      <c r="J2" s="174"/>
      <c r="K2" s="174"/>
      <c r="L2" s="174"/>
      <c r="M2" s="174"/>
      <c r="N2" s="174"/>
      <c r="O2" s="174"/>
      <c r="P2" s="174"/>
      <c r="Q2" s="174"/>
      <c r="R2" s="174"/>
      <c r="S2" s="174"/>
      <c r="T2" s="174"/>
      <c r="U2" s="174"/>
      <c r="V2" s="174"/>
      <c r="W2" s="174"/>
      <c r="X2" s="174"/>
      <c r="Y2" s="174"/>
      <c r="Z2" s="174"/>
      <c r="AA2" s="174"/>
      <c r="AB2" s="174"/>
      <c r="AC2" s="174"/>
      <c r="AD2" s="174"/>
      <c r="AE2" s="174"/>
      <c r="AF2" s="175"/>
      <c r="AG2" s="175"/>
      <c r="AH2" s="175"/>
      <c r="AI2" s="175"/>
      <c r="AJ2" s="174"/>
      <c r="AK2" s="174"/>
      <c r="AL2" s="174"/>
      <c r="AM2" s="174"/>
      <c r="AN2" s="174"/>
      <c r="AO2" s="174"/>
      <c r="AP2" s="174"/>
      <c r="AQ2" s="174"/>
      <c r="AR2" s="174"/>
      <c r="AS2" s="174"/>
      <c r="AT2" s="174"/>
      <c r="AU2" s="174"/>
      <c r="AV2" s="175"/>
      <c r="AW2" s="175"/>
      <c r="AX2" s="175"/>
      <c r="AY2" s="175"/>
      <c r="AZ2" s="174"/>
      <c r="BA2" s="174"/>
      <c r="BB2" s="174"/>
      <c r="BC2" s="174"/>
      <c r="BD2" s="174"/>
      <c r="BE2" s="174"/>
    </row>
    <row r="3" spans="1:67" x14ac:dyDescent="0.3">
      <c r="D3" s="174"/>
      <c r="E3" s="174"/>
      <c r="F3" s="174"/>
      <c r="G3" s="174"/>
      <c r="H3" s="174"/>
      <c r="I3" s="174"/>
      <c r="J3" s="174"/>
      <c r="K3" s="174"/>
      <c r="L3" s="174"/>
      <c r="M3" s="174"/>
      <c r="N3" s="174"/>
      <c r="O3" s="174"/>
      <c r="P3" s="174"/>
      <c r="Q3" s="174"/>
      <c r="R3" s="174"/>
      <c r="S3" s="174"/>
      <c r="T3" s="174"/>
      <c r="U3" s="174"/>
      <c r="V3" s="174"/>
      <c r="W3" s="174"/>
      <c r="X3" s="174"/>
      <c r="Y3" s="174"/>
      <c r="Z3" s="174"/>
      <c r="AA3" s="174"/>
      <c r="AB3" s="174"/>
      <c r="AC3" s="174"/>
      <c r="AD3" s="174"/>
      <c r="AE3" s="174"/>
      <c r="AF3" s="175"/>
      <c r="AG3" s="175"/>
      <c r="AH3" s="175"/>
      <c r="AI3" s="175"/>
      <c r="AJ3" s="174"/>
      <c r="AK3" s="174"/>
      <c r="AL3" s="174"/>
      <c r="AM3" s="174"/>
      <c r="AN3" s="174"/>
      <c r="AO3" s="174"/>
      <c r="AP3" s="174"/>
      <c r="AQ3" s="174"/>
      <c r="AR3" s="174"/>
      <c r="AS3" s="174"/>
      <c r="AT3" s="174"/>
      <c r="AU3" s="174"/>
      <c r="AV3" s="175"/>
      <c r="AW3" s="175"/>
      <c r="AX3" s="175"/>
      <c r="AY3" s="175"/>
      <c r="AZ3" s="174"/>
      <c r="BA3" s="174"/>
      <c r="BB3" s="174"/>
      <c r="BC3" s="174"/>
      <c r="BD3" s="174"/>
      <c r="BE3" s="174"/>
    </row>
    <row r="4" spans="1:67" ht="20.25" customHeight="1" x14ac:dyDescent="0.35">
      <c r="A4" s="630" t="s">
        <v>211</v>
      </c>
      <c r="B4" s="630"/>
      <c r="C4" s="630"/>
      <c r="D4" s="630"/>
      <c r="E4" s="630"/>
      <c r="F4" s="630"/>
      <c r="G4" s="630"/>
      <c r="H4" s="630"/>
      <c r="I4" s="630"/>
      <c r="J4" s="630"/>
      <c r="K4" s="630"/>
      <c r="L4" s="630"/>
      <c r="M4" s="630"/>
      <c r="N4" s="630"/>
      <c r="O4" s="630"/>
      <c r="P4" s="630"/>
      <c r="Q4" s="630"/>
      <c r="R4" s="630"/>
      <c r="S4" s="630"/>
      <c r="T4" s="630"/>
      <c r="U4" s="630"/>
      <c r="V4" s="630"/>
      <c r="W4" s="630"/>
      <c r="X4" s="630"/>
      <c r="Y4" s="630"/>
      <c r="Z4" s="630"/>
      <c r="AA4" s="630"/>
      <c r="AB4" s="630"/>
      <c r="AC4" s="630"/>
      <c r="AD4" s="630"/>
      <c r="AE4" s="630"/>
      <c r="AF4" s="630"/>
    </row>
    <row r="5" spans="1:67" x14ac:dyDescent="0.3">
      <c r="V5" s="176"/>
      <c r="W5" s="176"/>
      <c r="X5" s="176"/>
      <c r="Y5" s="176"/>
      <c r="Z5" s="176"/>
      <c r="AA5" s="176"/>
      <c r="AB5" s="176"/>
      <c r="AC5" s="176"/>
      <c r="AD5" s="176"/>
      <c r="AE5" s="176"/>
      <c r="AF5" s="176"/>
      <c r="AG5" s="176"/>
      <c r="AH5" s="176"/>
      <c r="AI5" s="176"/>
      <c r="AL5" s="176"/>
      <c r="AM5" s="176"/>
      <c r="AN5" s="176"/>
      <c r="AO5" s="176"/>
      <c r="AP5" s="176"/>
      <c r="AQ5" s="176"/>
      <c r="AR5" s="176"/>
      <c r="AS5" s="176"/>
      <c r="AT5" s="176"/>
      <c r="AU5" s="176"/>
      <c r="AV5" s="629"/>
      <c r="AW5" s="629"/>
      <c r="AX5" s="629"/>
      <c r="AY5" s="629"/>
    </row>
    <row r="6" spans="1:67" ht="23.25" customHeight="1" thickBot="1" x14ac:dyDescent="0.35">
      <c r="A6" s="631"/>
      <c r="B6" s="140"/>
      <c r="C6" s="141"/>
      <c r="D6" s="634" t="s">
        <v>38</v>
      </c>
      <c r="E6" s="635"/>
      <c r="F6" s="635"/>
      <c r="G6" s="635"/>
      <c r="H6" s="635"/>
      <c r="I6" s="635"/>
      <c r="J6" s="635"/>
      <c r="K6" s="635"/>
      <c r="L6" s="635"/>
      <c r="M6" s="635"/>
      <c r="N6" s="635"/>
      <c r="O6" s="635"/>
      <c r="P6" s="635"/>
      <c r="Q6" s="635"/>
      <c r="R6" s="635"/>
      <c r="S6" s="635"/>
      <c r="T6" s="635"/>
      <c r="U6" s="635"/>
      <c r="V6" s="635"/>
      <c r="W6" s="635"/>
      <c r="X6" s="635"/>
      <c r="Y6" s="635"/>
      <c r="Z6" s="635"/>
      <c r="AA6" s="635"/>
      <c r="AB6" s="635"/>
      <c r="AC6" s="635"/>
      <c r="AD6" s="635"/>
      <c r="AE6" s="635"/>
      <c r="AF6" s="635"/>
      <c r="AG6" s="635"/>
      <c r="AH6" s="635"/>
      <c r="AI6" s="635"/>
      <c r="AJ6" s="196"/>
      <c r="AK6" s="196"/>
      <c r="AL6" s="196"/>
      <c r="AM6" s="196"/>
      <c r="AN6" s="196"/>
      <c r="AO6" s="196"/>
      <c r="AP6" s="196"/>
      <c r="AQ6" s="196"/>
      <c r="AR6" s="196"/>
      <c r="AS6" s="196"/>
      <c r="AT6" s="196"/>
      <c r="AU6" s="196"/>
      <c r="AV6" s="196"/>
      <c r="AW6" s="196"/>
      <c r="AX6" s="196"/>
      <c r="AY6" s="196"/>
      <c r="AZ6" s="532"/>
      <c r="BA6" s="532"/>
      <c r="BB6" s="532"/>
      <c r="BC6" s="532"/>
      <c r="BD6" s="532"/>
      <c r="BE6" s="532"/>
      <c r="BF6" s="534"/>
      <c r="BG6" s="538"/>
      <c r="BH6" s="538"/>
      <c r="BI6" s="538"/>
      <c r="BJ6" s="538"/>
      <c r="BK6" s="538"/>
      <c r="BL6" s="538"/>
      <c r="BM6" s="538"/>
      <c r="BN6" s="538"/>
      <c r="BO6" s="538"/>
    </row>
    <row r="7" spans="1:67" s="143" customFormat="1" ht="23.25" customHeight="1" thickBot="1" x14ac:dyDescent="0.35">
      <c r="A7" s="632"/>
      <c r="B7" s="142"/>
      <c r="C7" s="177"/>
      <c r="D7" s="636">
        <v>2019</v>
      </c>
      <c r="E7" s="637"/>
      <c r="F7" s="637"/>
      <c r="G7" s="637"/>
      <c r="H7" s="637"/>
      <c r="I7" s="637"/>
      <c r="J7" s="637"/>
      <c r="K7" s="637"/>
      <c r="L7" s="637"/>
      <c r="M7" s="637"/>
      <c r="N7" s="637"/>
      <c r="O7" s="637"/>
      <c r="P7" s="637"/>
      <c r="Q7" s="637"/>
      <c r="R7" s="637"/>
      <c r="S7" s="638"/>
      <c r="T7" s="636">
        <v>2020</v>
      </c>
      <c r="U7" s="637"/>
      <c r="V7" s="637"/>
      <c r="W7" s="637"/>
      <c r="X7" s="637"/>
      <c r="Y7" s="637"/>
      <c r="Z7" s="637"/>
      <c r="AA7" s="637"/>
      <c r="AB7" s="637"/>
      <c r="AC7" s="637"/>
      <c r="AD7" s="637"/>
      <c r="AE7" s="637"/>
      <c r="AF7" s="637"/>
      <c r="AG7" s="637"/>
      <c r="AH7" s="637"/>
      <c r="AI7" s="638"/>
      <c r="AJ7" s="636">
        <v>2021</v>
      </c>
      <c r="AK7" s="637"/>
      <c r="AL7" s="637"/>
      <c r="AM7" s="637"/>
      <c r="AN7" s="637"/>
      <c r="AO7" s="637"/>
      <c r="AP7" s="637"/>
      <c r="AQ7" s="637"/>
      <c r="AR7" s="637"/>
      <c r="AS7" s="637"/>
      <c r="AT7" s="637"/>
      <c r="AU7" s="637"/>
      <c r="AV7" s="637"/>
      <c r="AW7" s="637"/>
      <c r="AX7" s="637"/>
      <c r="AY7" s="638"/>
      <c r="AZ7" s="627">
        <v>2022</v>
      </c>
      <c r="BA7" s="628"/>
      <c r="BB7" s="628"/>
      <c r="BC7" s="628"/>
      <c r="BD7" s="628"/>
      <c r="BE7" s="628"/>
      <c r="BF7" s="628"/>
      <c r="BG7" s="628"/>
      <c r="BH7" s="628"/>
      <c r="BI7" s="628"/>
      <c r="BJ7" s="628"/>
      <c r="BK7" s="628"/>
      <c r="BL7" s="628"/>
      <c r="BM7" s="628"/>
      <c r="BN7" s="628"/>
      <c r="BO7" s="628"/>
    </row>
    <row r="8" spans="1:67" ht="41.25" customHeight="1" x14ac:dyDescent="0.3">
      <c r="A8" s="633"/>
      <c r="B8" s="144" t="s">
        <v>7</v>
      </c>
      <c r="C8" s="145" t="s">
        <v>39</v>
      </c>
      <c r="D8" s="146" t="s">
        <v>40</v>
      </c>
      <c r="E8" s="146" t="s">
        <v>41</v>
      </c>
      <c r="F8" s="146" t="s">
        <v>42</v>
      </c>
      <c r="G8" s="146" t="s">
        <v>144</v>
      </c>
      <c r="H8" s="146" t="s">
        <v>173</v>
      </c>
      <c r="I8" s="146" t="s">
        <v>206</v>
      </c>
      <c r="J8" s="146" t="s">
        <v>213</v>
      </c>
      <c r="K8" s="146" t="s">
        <v>214</v>
      </c>
      <c r="L8" s="146" t="s">
        <v>215</v>
      </c>
      <c r="M8" s="146" t="s">
        <v>218</v>
      </c>
      <c r="N8" s="146" t="s">
        <v>219</v>
      </c>
      <c r="O8" s="146" t="s">
        <v>220</v>
      </c>
      <c r="P8" s="146" t="s">
        <v>43</v>
      </c>
      <c r="Q8" s="146" t="s">
        <v>174</v>
      </c>
      <c r="R8" s="146" t="s">
        <v>176</v>
      </c>
      <c r="S8" s="146" t="s">
        <v>175</v>
      </c>
      <c r="T8" s="146" t="s">
        <v>40</v>
      </c>
      <c r="U8" s="146" t="s">
        <v>41</v>
      </c>
      <c r="V8" s="146" t="s">
        <v>42</v>
      </c>
      <c r="W8" s="146" t="s">
        <v>144</v>
      </c>
      <c r="X8" s="146" t="s">
        <v>173</v>
      </c>
      <c r="Y8" s="146" t="s">
        <v>206</v>
      </c>
      <c r="Z8" s="146" t="s">
        <v>213</v>
      </c>
      <c r="AA8" s="146" t="s">
        <v>214</v>
      </c>
      <c r="AB8" s="146" t="s">
        <v>215</v>
      </c>
      <c r="AC8" s="146" t="s">
        <v>218</v>
      </c>
      <c r="AD8" s="146" t="s">
        <v>219</v>
      </c>
      <c r="AE8" s="146" t="s">
        <v>220</v>
      </c>
      <c r="AF8" s="147" t="s">
        <v>43</v>
      </c>
      <c r="AG8" s="147" t="s">
        <v>174</v>
      </c>
      <c r="AH8" s="147" t="s">
        <v>176</v>
      </c>
      <c r="AI8" s="147" t="s">
        <v>175</v>
      </c>
      <c r="AJ8" s="146" t="s">
        <v>40</v>
      </c>
      <c r="AK8" s="146" t="s">
        <v>41</v>
      </c>
      <c r="AL8" s="146" t="s">
        <v>42</v>
      </c>
      <c r="AM8" s="146" t="s">
        <v>144</v>
      </c>
      <c r="AN8" s="146" t="s">
        <v>173</v>
      </c>
      <c r="AO8" s="146" t="s">
        <v>206</v>
      </c>
      <c r="AP8" s="146" t="s">
        <v>213</v>
      </c>
      <c r="AQ8" s="146" t="s">
        <v>214</v>
      </c>
      <c r="AR8" s="146" t="s">
        <v>215</v>
      </c>
      <c r="AS8" s="146" t="s">
        <v>218</v>
      </c>
      <c r="AT8" s="146" t="s">
        <v>219</v>
      </c>
      <c r="AU8" s="146" t="s">
        <v>220</v>
      </c>
      <c r="AV8" s="147" t="s">
        <v>43</v>
      </c>
      <c r="AW8" s="147" t="s">
        <v>174</v>
      </c>
      <c r="AX8" s="147" t="s">
        <v>176</v>
      </c>
      <c r="AY8" s="147" t="s">
        <v>175</v>
      </c>
      <c r="AZ8" s="478" t="s">
        <v>40</v>
      </c>
      <c r="BA8" s="146" t="s">
        <v>41</v>
      </c>
      <c r="BB8" s="146" t="s">
        <v>42</v>
      </c>
      <c r="BC8" s="146" t="s">
        <v>144</v>
      </c>
      <c r="BD8" s="146" t="s">
        <v>173</v>
      </c>
      <c r="BE8" s="146" t="s">
        <v>206</v>
      </c>
      <c r="BF8" s="146" t="s">
        <v>213</v>
      </c>
      <c r="BG8" s="146" t="s">
        <v>214</v>
      </c>
      <c r="BH8" s="146" t="s">
        <v>215</v>
      </c>
      <c r="BI8" s="146" t="s">
        <v>218</v>
      </c>
      <c r="BJ8" s="146" t="s">
        <v>219</v>
      </c>
      <c r="BK8" s="146" t="s">
        <v>220</v>
      </c>
      <c r="BL8" s="147" t="s">
        <v>43</v>
      </c>
      <c r="BM8" s="147" t="s">
        <v>174</v>
      </c>
      <c r="BN8" s="147" t="s">
        <v>176</v>
      </c>
      <c r="BO8" s="147" t="s">
        <v>175</v>
      </c>
    </row>
    <row r="9" spans="1:67" x14ac:dyDescent="0.3">
      <c r="A9" s="374" t="s">
        <v>250</v>
      </c>
      <c r="B9" s="375" t="s">
        <v>251</v>
      </c>
      <c r="C9" s="297"/>
      <c r="D9" s="298">
        <v>111.9</v>
      </c>
      <c r="E9" s="299">
        <v>111.5</v>
      </c>
      <c r="F9" s="299">
        <v>109.4</v>
      </c>
      <c r="G9" s="299">
        <v>109.3</v>
      </c>
      <c r="H9" s="299">
        <v>108.6</v>
      </c>
      <c r="I9" s="299">
        <v>109.6</v>
      </c>
      <c r="J9" s="299">
        <v>108.3</v>
      </c>
      <c r="K9" s="299">
        <v>107.4</v>
      </c>
      <c r="L9" s="299">
        <v>107.1</v>
      </c>
      <c r="M9" s="299">
        <v>107.1</v>
      </c>
      <c r="N9" s="299">
        <v>108.6</v>
      </c>
      <c r="O9" s="299">
        <v>106.4</v>
      </c>
      <c r="P9" s="298">
        <v>110.93333333333334</v>
      </c>
      <c r="Q9" s="299">
        <v>109.16666666666667</v>
      </c>
      <c r="R9" s="299">
        <v>107.59999999999998</v>
      </c>
      <c r="S9" s="299">
        <v>107.36666666666667</v>
      </c>
      <c r="T9" s="300">
        <v>108.6</v>
      </c>
      <c r="U9" s="299">
        <v>107.6</v>
      </c>
      <c r="V9" s="299">
        <v>99.4</v>
      </c>
      <c r="W9" s="299">
        <v>63</v>
      </c>
      <c r="X9" s="299">
        <v>59.2</v>
      </c>
      <c r="Y9" s="299">
        <v>74.599999999999994</v>
      </c>
      <c r="Z9" s="299">
        <v>88.9</v>
      </c>
      <c r="AA9" s="299">
        <v>89.5</v>
      </c>
      <c r="AB9" s="299">
        <v>91.4</v>
      </c>
      <c r="AC9" s="299">
        <v>93.4</v>
      </c>
      <c r="AD9" s="299">
        <v>89.4</v>
      </c>
      <c r="AE9" s="301">
        <v>92.2</v>
      </c>
      <c r="AF9" s="298">
        <v>105.2</v>
      </c>
      <c r="AG9" s="299">
        <v>65.600000000000009</v>
      </c>
      <c r="AH9" s="299">
        <v>89.933333333333337</v>
      </c>
      <c r="AI9" s="302">
        <v>91.666666666666671</v>
      </c>
      <c r="AJ9" s="300">
        <v>92.7</v>
      </c>
      <c r="AK9" s="299">
        <v>90.4</v>
      </c>
      <c r="AL9" s="299">
        <v>97.5</v>
      </c>
      <c r="AM9" s="299">
        <v>100.7</v>
      </c>
      <c r="AN9" s="299">
        <v>106.2</v>
      </c>
      <c r="AO9" s="299">
        <v>110</v>
      </c>
      <c r="AP9" s="299">
        <v>105.7</v>
      </c>
      <c r="AQ9" s="299">
        <v>108.9</v>
      </c>
      <c r="AR9" s="299">
        <v>108.2</v>
      </c>
      <c r="AS9" s="299">
        <v>108.6</v>
      </c>
      <c r="AT9" s="299">
        <v>109.2</v>
      </c>
      <c r="AU9" s="301">
        <v>108.6</v>
      </c>
      <c r="AV9" s="298">
        <v>93.533333333333346</v>
      </c>
      <c r="AW9" s="299">
        <v>105.63333333333333</v>
      </c>
      <c r="AX9" s="299">
        <v>107.60000000000001</v>
      </c>
      <c r="AY9" s="302">
        <v>108.8</v>
      </c>
      <c r="AZ9" s="300">
        <v>106.5</v>
      </c>
      <c r="BA9" s="300">
        <v>111.2</v>
      </c>
      <c r="BB9" s="300">
        <v>104.1</v>
      </c>
      <c r="BC9" s="300">
        <v>106.9</v>
      </c>
      <c r="BD9" s="300">
        <v>107.1</v>
      </c>
      <c r="BE9" s="300">
        <v>106.2</v>
      </c>
      <c r="BF9" s="300">
        <v>104.3</v>
      </c>
      <c r="BG9" s="300" t="s">
        <v>145</v>
      </c>
      <c r="BH9" s="299" t="s">
        <v>145</v>
      </c>
      <c r="BI9" s="299" t="s">
        <v>145</v>
      </c>
      <c r="BJ9" s="299" t="s">
        <v>145</v>
      </c>
      <c r="BK9" s="302" t="s">
        <v>145</v>
      </c>
      <c r="BL9" s="300">
        <v>107.26666666666665</v>
      </c>
      <c r="BM9" s="300">
        <v>106.73333333333333</v>
      </c>
      <c r="BN9" s="300" t="s">
        <v>145</v>
      </c>
      <c r="BO9" s="548" t="s">
        <v>145</v>
      </c>
    </row>
    <row r="10" spans="1:67" s="52" customFormat="1" x14ac:dyDescent="0.3">
      <c r="A10" s="376"/>
      <c r="B10" s="377"/>
      <c r="C10" s="377" t="s">
        <v>44</v>
      </c>
      <c r="D10" s="378">
        <v>-8.8573959255978732E-3</v>
      </c>
      <c r="E10" s="379">
        <v>-1.5017667844522993E-2</v>
      </c>
      <c r="F10" s="379">
        <v>-3.6971830985915395E-2</v>
      </c>
      <c r="G10" s="379">
        <v>-2.2361359570661897E-2</v>
      </c>
      <c r="H10" s="379">
        <v>-2.6881720430107527E-2</v>
      </c>
      <c r="I10" s="379">
        <v>-3.3509700176366938E-2</v>
      </c>
      <c r="J10" s="379">
        <v>-4.5814977973568309E-2</v>
      </c>
      <c r="K10" s="379">
        <v>-4.1926851025869662E-2</v>
      </c>
      <c r="L10" s="379">
        <v>-3.77358490566038E-2</v>
      </c>
      <c r="M10" s="379">
        <v>-2.6363636363636415E-2</v>
      </c>
      <c r="N10" s="379">
        <v>-1.5412511332728947E-2</v>
      </c>
      <c r="O10" s="379">
        <v>-4.9151027703306524E-2</v>
      </c>
      <c r="P10" s="378">
        <v>-2.0312040035325385E-2</v>
      </c>
      <c r="Q10" s="379">
        <v>-2.761282660332524E-2</v>
      </c>
      <c r="R10" s="379">
        <v>-4.1852181656277979E-2</v>
      </c>
      <c r="S10" s="379">
        <v>-3.0403371462974175E-2</v>
      </c>
      <c r="T10" s="303">
        <v>-2.9490616621984014E-2</v>
      </c>
      <c r="U10" s="379">
        <v>-3.4977578475336377E-2</v>
      </c>
      <c r="V10" s="379">
        <v>-9.1407678244972576E-2</v>
      </c>
      <c r="W10" s="379">
        <v>-0.4236047575480329</v>
      </c>
      <c r="X10" s="379">
        <v>-0.45488029465930013</v>
      </c>
      <c r="Y10" s="379">
        <v>-0.31934306569343068</v>
      </c>
      <c r="Z10" s="379">
        <v>-0.17913204062788543</v>
      </c>
      <c r="AA10" s="379">
        <v>-0.16666666666666671</v>
      </c>
      <c r="AB10" s="379">
        <v>-0.14659197012138178</v>
      </c>
      <c r="AC10" s="379">
        <v>-0.12791783380018665</v>
      </c>
      <c r="AD10" s="379">
        <v>-0.17679558011049715</v>
      </c>
      <c r="AE10" s="380">
        <v>-0.13345864661654136</v>
      </c>
      <c r="AF10" s="378">
        <v>-5.1682692307692311E-2</v>
      </c>
      <c r="AG10" s="379">
        <v>-0.39908396946564878</v>
      </c>
      <c r="AH10" s="379">
        <v>-0.16418835192069373</v>
      </c>
      <c r="AI10" s="381">
        <v>-0.14622787954051539</v>
      </c>
      <c r="AJ10" s="303">
        <v>-0.14640883977900546</v>
      </c>
      <c r="AK10" s="379">
        <v>-0.15985130111524154</v>
      </c>
      <c r="AL10" s="379">
        <v>-1.9114688128772692E-2</v>
      </c>
      <c r="AM10" s="379">
        <v>0.59841269841269851</v>
      </c>
      <c r="AN10" s="379">
        <v>0.79391891891891886</v>
      </c>
      <c r="AO10" s="379">
        <v>0.4745308310991958</v>
      </c>
      <c r="AP10" s="379">
        <v>0.18897637795275588</v>
      </c>
      <c r="AQ10" s="379">
        <v>0.21675977653631293</v>
      </c>
      <c r="AR10" s="379">
        <v>0.18380743982494524</v>
      </c>
      <c r="AS10" s="379">
        <v>0.16274089935760158</v>
      </c>
      <c r="AT10" s="379">
        <v>0.22147651006711405</v>
      </c>
      <c r="AU10" s="380">
        <v>0.17787418655097603</v>
      </c>
      <c r="AV10" s="378">
        <v>-0.11089987325728762</v>
      </c>
      <c r="AW10" s="379">
        <v>0.61026422764227606</v>
      </c>
      <c r="AX10" s="379">
        <v>0.1964418087472202</v>
      </c>
      <c r="AY10" s="381">
        <v>0.18690909090909083</v>
      </c>
      <c r="AZ10" s="303">
        <v>0.14886731391585756</v>
      </c>
      <c r="BA10" s="303">
        <v>0.23008849557522118</v>
      </c>
      <c r="BB10" s="303">
        <v>6.7692307692307635E-2</v>
      </c>
      <c r="BC10" s="303">
        <v>6.1569016881827233E-2</v>
      </c>
      <c r="BD10" s="303">
        <v>8.4745762711863609E-3</v>
      </c>
      <c r="BE10" s="303">
        <v>-3.4545454545454518E-2</v>
      </c>
      <c r="BF10" s="303">
        <v>-1.3245033112582835E-2</v>
      </c>
      <c r="BG10" s="303" t="s">
        <v>145</v>
      </c>
      <c r="BH10" s="540" t="s">
        <v>145</v>
      </c>
      <c r="BI10" s="540" t="s">
        <v>145</v>
      </c>
      <c r="BJ10" s="540" t="s">
        <v>145</v>
      </c>
      <c r="BK10" s="381" t="s">
        <v>145</v>
      </c>
      <c r="BL10" s="303">
        <v>0.14682822523164615</v>
      </c>
      <c r="BM10" s="303">
        <v>1.0413379615020592E-2</v>
      </c>
      <c r="BN10" s="303" t="s">
        <v>145</v>
      </c>
      <c r="BO10" s="533" t="s">
        <v>145</v>
      </c>
    </row>
    <row r="11" spans="1:67" x14ac:dyDescent="0.3">
      <c r="A11" s="376" t="s">
        <v>252</v>
      </c>
      <c r="B11" s="377" t="s">
        <v>251</v>
      </c>
      <c r="C11" s="304"/>
      <c r="D11" s="305">
        <v>113</v>
      </c>
      <c r="E11" s="306">
        <v>112.7</v>
      </c>
      <c r="F11" s="306">
        <v>112.6</v>
      </c>
      <c r="G11" s="306">
        <v>114.3</v>
      </c>
      <c r="H11" s="306">
        <v>111.3</v>
      </c>
      <c r="I11" s="306">
        <v>111.7</v>
      </c>
      <c r="J11" s="306">
        <v>110.7</v>
      </c>
      <c r="K11" s="306">
        <v>112.4</v>
      </c>
      <c r="L11" s="306">
        <v>112.4</v>
      </c>
      <c r="M11" s="306">
        <v>111.3</v>
      </c>
      <c r="N11" s="306">
        <v>112.7</v>
      </c>
      <c r="O11" s="306">
        <v>112.9</v>
      </c>
      <c r="P11" s="305">
        <v>112.76666666666665</v>
      </c>
      <c r="Q11" s="306">
        <v>112.43333333333334</v>
      </c>
      <c r="R11" s="306">
        <v>111.83333333333333</v>
      </c>
      <c r="S11" s="306">
        <v>112.3</v>
      </c>
      <c r="T11" s="307">
        <v>113.8</v>
      </c>
      <c r="U11" s="306">
        <v>114.1</v>
      </c>
      <c r="V11" s="306">
        <v>108.4</v>
      </c>
      <c r="W11" s="306">
        <v>70.5</v>
      </c>
      <c r="X11" s="306">
        <v>89.5</v>
      </c>
      <c r="Y11" s="306">
        <v>94.2</v>
      </c>
      <c r="Z11" s="306">
        <v>99</v>
      </c>
      <c r="AA11" s="306">
        <v>103.8</v>
      </c>
      <c r="AB11" s="306">
        <v>103.5</v>
      </c>
      <c r="AC11" s="306">
        <v>105.2</v>
      </c>
      <c r="AD11" s="306">
        <v>101.9</v>
      </c>
      <c r="AE11" s="308">
        <v>104</v>
      </c>
      <c r="AF11" s="305">
        <v>112.09999999999998</v>
      </c>
      <c r="AG11" s="306">
        <v>84.733333333333334</v>
      </c>
      <c r="AH11" s="306">
        <v>102.10000000000001</v>
      </c>
      <c r="AI11" s="309">
        <v>103.7</v>
      </c>
      <c r="AJ11" s="307">
        <v>102.1</v>
      </c>
      <c r="AK11" s="306">
        <v>102.1</v>
      </c>
      <c r="AL11" s="306">
        <v>106.4</v>
      </c>
      <c r="AM11" s="306">
        <v>106.9</v>
      </c>
      <c r="AN11" s="306">
        <v>109.6</v>
      </c>
      <c r="AO11" s="306">
        <v>110.5</v>
      </c>
      <c r="AP11" s="306">
        <v>111.1</v>
      </c>
      <c r="AQ11" s="306">
        <v>108.3</v>
      </c>
      <c r="AR11" s="306">
        <v>104.6</v>
      </c>
      <c r="AS11" s="306">
        <v>111.9</v>
      </c>
      <c r="AT11" s="306">
        <v>112</v>
      </c>
      <c r="AU11" s="308">
        <v>111.7</v>
      </c>
      <c r="AV11" s="305">
        <v>103.53333333333335</v>
      </c>
      <c r="AW11" s="306">
        <v>109</v>
      </c>
      <c r="AX11" s="306">
        <v>108</v>
      </c>
      <c r="AY11" s="309">
        <v>111.86666666666667</v>
      </c>
      <c r="AZ11" s="307">
        <v>112.4</v>
      </c>
      <c r="BA11" s="307">
        <v>114.4</v>
      </c>
      <c r="BB11" s="307">
        <v>112.2</v>
      </c>
      <c r="BC11" s="307">
        <v>111.2</v>
      </c>
      <c r="BD11" s="307">
        <v>111.1</v>
      </c>
      <c r="BE11" s="307">
        <v>110.1</v>
      </c>
      <c r="BF11" s="307">
        <v>110.1</v>
      </c>
      <c r="BG11" s="307" t="s">
        <v>145</v>
      </c>
      <c r="BH11" s="541" t="s">
        <v>145</v>
      </c>
      <c r="BI11" s="541" t="s">
        <v>145</v>
      </c>
      <c r="BJ11" s="541" t="s">
        <v>145</v>
      </c>
      <c r="BK11" s="309" t="s">
        <v>145</v>
      </c>
      <c r="BL11" s="307">
        <v>113</v>
      </c>
      <c r="BM11" s="307">
        <v>110.8</v>
      </c>
      <c r="BN11" s="307" t="s">
        <v>145</v>
      </c>
      <c r="BO11" s="549" t="s">
        <v>145</v>
      </c>
    </row>
    <row r="12" spans="1:67" x14ac:dyDescent="0.3">
      <c r="A12" s="382"/>
      <c r="B12" s="383"/>
      <c r="C12" s="383" t="s">
        <v>44</v>
      </c>
      <c r="D12" s="384">
        <v>-1.0507880910683037E-2</v>
      </c>
      <c r="E12" s="385">
        <v>-1.9999999999999976E-2</v>
      </c>
      <c r="F12" s="385">
        <v>-1.6593886462882144E-2</v>
      </c>
      <c r="G12" s="385">
        <v>-6.0869565217391555E-3</v>
      </c>
      <c r="H12" s="385">
        <v>-2.7947598253275134E-2</v>
      </c>
      <c r="I12" s="385">
        <v>-2.0175438596491204E-2</v>
      </c>
      <c r="J12" s="385">
        <v>-4.0727902946273854E-2</v>
      </c>
      <c r="K12" s="385">
        <v>2.6761819803747672E-3</v>
      </c>
      <c r="L12" s="385">
        <v>-3.5460992907800663E-3</v>
      </c>
      <c r="M12" s="385">
        <v>-2.2827041264266976E-2</v>
      </c>
      <c r="N12" s="385">
        <v>-2.4242424242424218E-2</v>
      </c>
      <c r="O12" s="385">
        <v>-1.8260869565217341E-2</v>
      </c>
      <c r="P12" s="384">
        <v>-1.5711376200174671E-2</v>
      </c>
      <c r="Q12" s="385">
        <v>-1.8049490538573475E-2</v>
      </c>
      <c r="R12" s="385">
        <v>-1.4105201292976859E-2</v>
      </c>
      <c r="S12" s="385">
        <v>-2.1777003484320559E-2</v>
      </c>
      <c r="T12" s="310">
        <v>7.0796460176990898E-3</v>
      </c>
      <c r="U12" s="385">
        <v>1.242236024844713E-2</v>
      </c>
      <c r="V12" s="385">
        <v>-3.7300177619893328E-2</v>
      </c>
      <c r="W12" s="385">
        <v>-0.38320209973753278</v>
      </c>
      <c r="X12" s="385">
        <v>-0.19586702605570527</v>
      </c>
      <c r="Y12" s="385">
        <v>-0.15666965085049239</v>
      </c>
      <c r="Z12" s="385">
        <v>-0.10569105691056913</v>
      </c>
      <c r="AA12" s="385">
        <v>-7.6512455516014308E-2</v>
      </c>
      <c r="AB12" s="385">
        <v>-7.9181494661921759E-2</v>
      </c>
      <c r="AC12" s="385">
        <v>-5.4806828391734001E-2</v>
      </c>
      <c r="AD12" s="385">
        <v>-9.5829636202306986E-2</v>
      </c>
      <c r="AE12" s="386">
        <v>-7.8830823737821132E-2</v>
      </c>
      <c r="AF12" s="384">
        <v>-5.9119125036949877E-3</v>
      </c>
      <c r="AG12" s="385">
        <v>-0.24636821820337979</v>
      </c>
      <c r="AH12" s="385">
        <v>-8.703427719821151E-2</v>
      </c>
      <c r="AI12" s="387">
        <v>-7.6580587711487041E-2</v>
      </c>
      <c r="AJ12" s="310">
        <v>-0.10281195079086118</v>
      </c>
      <c r="AK12" s="385">
        <v>-0.105170902716915</v>
      </c>
      <c r="AL12" s="385">
        <v>-1.8450184501845018E-2</v>
      </c>
      <c r="AM12" s="385">
        <v>0.51631205673758873</v>
      </c>
      <c r="AN12" s="385">
        <v>0.22458100558659211</v>
      </c>
      <c r="AO12" s="385">
        <v>0.17303609341825898</v>
      </c>
      <c r="AP12" s="385">
        <v>0.12222222222222216</v>
      </c>
      <c r="AQ12" s="385">
        <v>4.3352601156069363E-2</v>
      </c>
      <c r="AR12" s="385">
        <v>1.0628019323671443E-2</v>
      </c>
      <c r="AS12" s="385">
        <v>6.3688212927756685E-2</v>
      </c>
      <c r="AT12" s="385">
        <v>9.9116781157997977E-2</v>
      </c>
      <c r="AU12" s="386">
        <v>7.4038461538461567E-2</v>
      </c>
      <c r="AV12" s="384">
        <v>-7.6419863217365172E-2</v>
      </c>
      <c r="AW12" s="385">
        <v>0.28638867033831628</v>
      </c>
      <c r="AX12" s="385">
        <v>5.7786483839373078E-2</v>
      </c>
      <c r="AY12" s="387">
        <v>7.8752812600450056E-2</v>
      </c>
      <c r="AZ12" s="310">
        <v>0.10088148873653292</v>
      </c>
      <c r="BA12" s="310">
        <v>0.12047012732615095</v>
      </c>
      <c r="BB12" s="310">
        <v>5.4511278195488691E-2</v>
      </c>
      <c r="BC12" s="310">
        <v>4.0224508886810076E-2</v>
      </c>
      <c r="BD12" s="310">
        <v>1.3686131386861315E-2</v>
      </c>
      <c r="BE12" s="310">
        <v>-3.6199095022624948E-3</v>
      </c>
      <c r="BF12" s="310">
        <v>-9.0009000900090012E-3</v>
      </c>
      <c r="BG12" s="310" t="s">
        <v>145</v>
      </c>
      <c r="BH12" s="385" t="s">
        <v>145</v>
      </c>
      <c r="BI12" s="385" t="s">
        <v>145</v>
      </c>
      <c r="BJ12" s="385" t="s">
        <v>145</v>
      </c>
      <c r="BK12" s="387" t="s">
        <v>145</v>
      </c>
      <c r="BL12" s="310">
        <v>9.1435930457179529E-2</v>
      </c>
      <c r="BM12" s="310">
        <v>1.6513761467889881E-2</v>
      </c>
      <c r="BN12" s="310" t="s">
        <v>145</v>
      </c>
      <c r="BO12" s="550" t="s">
        <v>145</v>
      </c>
    </row>
    <row r="13" spans="1:67" x14ac:dyDescent="0.3">
      <c r="A13" s="374" t="s">
        <v>253</v>
      </c>
      <c r="B13" s="375" t="s">
        <v>45</v>
      </c>
      <c r="C13" s="311" t="s">
        <v>254</v>
      </c>
      <c r="D13" s="388">
        <v>-7.7987080072999981E-2</v>
      </c>
      <c r="E13" s="389">
        <v>-9.2513079185666647E-2</v>
      </c>
      <c r="F13" s="389">
        <v>-0.10300395070866664</v>
      </c>
      <c r="G13" s="389">
        <v>-0.10880847864799997</v>
      </c>
      <c r="H13" s="389">
        <v>-0.10684105020999998</v>
      </c>
      <c r="I13" s="389">
        <v>-0.10105873971933331</v>
      </c>
      <c r="J13" s="389">
        <v>-0.10031278808166663</v>
      </c>
      <c r="K13" s="389">
        <v>-0.10363988958099998</v>
      </c>
      <c r="L13" s="389">
        <v>-0.12200394948966663</v>
      </c>
      <c r="M13" s="389">
        <v>-0.13319764177899998</v>
      </c>
      <c r="N13" s="389">
        <v>-0.13045127875766666</v>
      </c>
      <c r="O13" s="389">
        <v>-0.11702235435533331</v>
      </c>
      <c r="P13" s="388"/>
      <c r="Q13" s="389"/>
      <c r="R13" s="389"/>
      <c r="S13" s="389"/>
      <c r="T13" s="312">
        <v>-9.9877908970333315E-2</v>
      </c>
      <c r="U13" s="389">
        <v>-0.10265337529566665</v>
      </c>
      <c r="V13" s="389">
        <v>-0.12125650643166665</v>
      </c>
      <c r="W13" s="389">
        <v>-0.2367464997803333</v>
      </c>
      <c r="X13" s="389">
        <v>-0.42894977082966668</v>
      </c>
      <c r="Y13" s="389">
        <v>-0.58904904145699999</v>
      </c>
      <c r="Z13" s="389">
        <v>-0.62013025893366669</v>
      </c>
      <c r="AA13" s="389">
        <v>-0.54941696073199997</v>
      </c>
      <c r="AB13" s="389">
        <v>-0.48660810698700002</v>
      </c>
      <c r="AC13" s="389">
        <v>-0.44435987173433339</v>
      </c>
      <c r="AD13" s="389">
        <v>-0.41720029128833341</v>
      </c>
      <c r="AE13" s="390">
        <v>-0.38021332286266668</v>
      </c>
      <c r="AF13" s="313"/>
      <c r="AG13" s="314"/>
      <c r="AH13" s="314"/>
      <c r="AI13" s="315"/>
      <c r="AJ13" s="312">
        <v>-0.34855206745566669</v>
      </c>
      <c r="AK13" s="389">
        <v>-0.32781060665933331</v>
      </c>
      <c r="AL13" s="389">
        <v>-0.31463356216233335</v>
      </c>
      <c r="AM13" s="389">
        <v>-0.29517578424099994</v>
      </c>
      <c r="AN13" s="389">
        <v>-0.22508369355044441</v>
      </c>
      <c r="AO13" s="389">
        <v>-0.17207614929855553</v>
      </c>
      <c r="AP13" s="389">
        <v>-0.12634606599133333</v>
      </c>
      <c r="AQ13" s="389">
        <v>-0.12640850328799999</v>
      </c>
      <c r="AR13" s="389">
        <v>-0.121356071026</v>
      </c>
      <c r="AS13" s="389">
        <v>-0.11120764085066667</v>
      </c>
      <c r="AT13" s="389">
        <v>-0.11633604650466667</v>
      </c>
      <c r="AU13" s="390">
        <v>-0.11065836894066669</v>
      </c>
      <c r="AV13" s="313"/>
      <c r="AW13" s="314"/>
      <c r="AX13" s="314"/>
      <c r="AY13" s="315"/>
      <c r="AZ13" s="312">
        <v>-0.11019342641466666</v>
      </c>
      <c r="BA13" s="312">
        <v>-8.6899944455999995E-2</v>
      </c>
      <c r="BB13" s="312">
        <v>-8.7572733068333339E-2</v>
      </c>
      <c r="BC13" s="312">
        <v>-9.3871994853666665E-2</v>
      </c>
      <c r="BD13" s="312">
        <v>-0.11175913099733334</v>
      </c>
      <c r="BE13" s="312">
        <v>-0.114470798134</v>
      </c>
      <c r="BF13" s="312" t="s">
        <v>145</v>
      </c>
      <c r="BG13" s="312" t="s">
        <v>145</v>
      </c>
      <c r="BH13" s="389" t="s">
        <v>145</v>
      </c>
      <c r="BI13" s="389" t="s">
        <v>145</v>
      </c>
      <c r="BJ13" s="389" t="s">
        <v>145</v>
      </c>
      <c r="BK13" s="393" t="s">
        <v>145</v>
      </c>
      <c r="BL13" s="312"/>
      <c r="BM13" s="312"/>
      <c r="BN13" s="312"/>
      <c r="BO13" s="551"/>
    </row>
    <row r="14" spans="1:67" x14ac:dyDescent="0.3">
      <c r="A14" s="316"/>
      <c r="B14" s="383"/>
      <c r="C14" s="383" t="s">
        <v>255</v>
      </c>
      <c r="D14" s="384">
        <v>-0.10475206007466664</v>
      </c>
      <c r="E14" s="385">
        <v>-0.10169401483266664</v>
      </c>
      <c r="F14" s="385">
        <v>-0.10256577721866664</v>
      </c>
      <c r="G14" s="385">
        <v>-0.12216564389266665</v>
      </c>
      <c r="H14" s="385">
        <v>-9.579172951866663E-2</v>
      </c>
      <c r="I14" s="385">
        <v>-8.5218845746666647E-2</v>
      </c>
      <c r="J14" s="385">
        <v>-0.11992778897966665</v>
      </c>
      <c r="K14" s="385">
        <v>-0.10577303401666666</v>
      </c>
      <c r="L14" s="385">
        <v>-0.14031102547266663</v>
      </c>
      <c r="M14" s="385">
        <v>-0.15350886584766665</v>
      </c>
      <c r="N14" s="385">
        <v>-9.7533944952666651E-2</v>
      </c>
      <c r="O14" s="385">
        <v>-0.10002425226566665</v>
      </c>
      <c r="P14" s="384"/>
      <c r="Q14" s="385"/>
      <c r="R14" s="385"/>
      <c r="S14" s="385"/>
      <c r="T14" s="310">
        <v>-0.10207552969266664</v>
      </c>
      <c r="U14" s="385">
        <v>-0.10586034392866665</v>
      </c>
      <c r="V14" s="385">
        <v>-0.15583364567366664</v>
      </c>
      <c r="W14" s="385">
        <v>-0.44854550973866664</v>
      </c>
      <c r="X14" s="385">
        <v>-0.68247015707666658</v>
      </c>
      <c r="Y14" s="385">
        <v>-0.63613145755566658</v>
      </c>
      <c r="Z14" s="385">
        <v>-0.54178916216866668</v>
      </c>
      <c r="AA14" s="385">
        <v>-0.47033026247166665</v>
      </c>
      <c r="AB14" s="385">
        <v>-0.44770489632066662</v>
      </c>
      <c r="AC14" s="385">
        <v>-0.41504445641066667</v>
      </c>
      <c r="AD14" s="385">
        <v>-0.38885152113366667</v>
      </c>
      <c r="AE14" s="386">
        <v>-0.33674399104366665</v>
      </c>
      <c r="AF14" s="317"/>
      <c r="AG14" s="318"/>
      <c r="AH14" s="318"/>
      <c r="AI14" s="319"/>
      <c r="AJ14" s="310">
        <v>-0.32006069018966665</v>
      </c>
      <c r="AK14" s="385">
        <v>-0.32662713874466659</v>
      </c>
      <c r="AL14" s="385">
        <v>-0.29721285755266663</v>
      </c>
      <c r="AM14" s="385">
        <v>-0.26168735642566665</v>
      </c>
      <c r="AN14" s="385">
        <v>-0.116350866673</v>
      </c>
      <c r="AO14" s="385">
        <v>-0.13819022479699999</v>
      </c>
      <c r="AP14" s="385">
        <v>-0.124497106504</v>
      </c>
      <c r="AQ14" s="385">
        <v>-0.116538178563</v>
      </c>
      <c r="AR14" s="385">
        <v>-0.12303292801099999</v>
      </c>
      <c r="AS14" s="385">
        <v>-9.4051815977999997E-2</v>
      </c>
      <c r="AT14" s="385">
        <v>-0.13192339552499999</v>
      </c>
      <c r="AU14" s="386">
        <v>-0.105999895319</v>
      </c>
      <c r="AV14" s="317"/>
      <c r="AW14" s="318"/>
      <c r="AX14" s="318"/>
      <c r="AY14" s="319"/>
      <c r="AZ14" s="310">
        <v>-9.2656988400000001E-2</v>
      </c>
      <c r="BA14" s="310">
        <v>-6.2042949649E-2</v>
      </c>
      <c r="BB14" s="310">
        <v>-0.10801826115600001</v>
      </c>
      <c r="BC14" s="310">
        <v>-0.11155477375600001</v>
      </c>
      <c r="BD14" s="310">
        <v>-0.11570435807999999</v>
      </c>
      <c r="BE14" s="310">
        <v>-0.11615326256599999</v>
      </c>
      <c r="BF14" s="310" t="s">
        <v>145</v>
      </c>
      <c r="BG14" s="310" t="s">
        <v>145</v>
      </c>
      <c r="BH14" s="385" t="s">
        <v>145</v>
      </c>
      <c r="BI14" s="385" t="s">
        <v>145</v>
      </c>
      <c r="BJ14" s="385" t="s">
        <v>145</v>
      </c>
      <c r="BK14" s="387" t="s">
        <v>145</v>
      </c>
      <c r="BL14" s="310"/>
      <c r="BM14" s="310"/>
      <c r="BN14" s="310"/>
      <c r="BO14" s="550"/>
    </row>
    <row r="15" spans="1:67" x14ac:dyDescent="0.3">
      <c r="A15" s="376" t="s">
        <v>146</v>
      </c>
      <c r="B15" s="377" t="s">
        <v>45</v>
      </c>
      <c r="C15" s="377" t="s">
        <v>147</v>
      </c>
      <c r="D15" s="305">
        <v>112.07</v>
      </c>
      <c r="E15" s="306">
        <v>107.66</v>
      </c>
      <c r="F15" s="306">
        <v>112.6</v>
      </c>
      <c r="G15" s="306">
        <v>111.12</v>
      </c>
      <c r="H15" s="306">
        <v>122.24</v>
      </c>
      <c r="I15" s="306">
        <v>107.31</v>
      </c>
      <c r="J15" s="306">
        <v>121.74</v>
      </c>
      <c r="K15" s="306">
        <v>92.31</v>
      </c>
      <c r="L15" s="306">
        <v>109.99</v>
      </c>
      <c r="M15" s="306">
        <v>118.54</v>
      </c>
      <c r="N15" s="306">
        <v>112.7</v>
      </c>
      <c r="O15" s="306">
        <v>107.73</v>
      </c>
      <c r="P15" s="305">
        <v>110.77666666666666</v>
      </c>
      <c r="Q15" s="306">
        <v>113.55666666666667</v>
      </c>
      <c r="R15" s="306">
        <v>108.01333333333334</v>
      </c>
      <c r="S15" s="306">
        <v>112.99000000000001</v>
      </c>
      <c r="T15" s="307">
        <v>111.93</v>
      </c>
      <c r="U15" s="306">
        <v>104.57</v>
      </c>
      <c r="V15" s="306">
        <v>102.12</v>
      </c>
      <c r="W15" s="306">
        <v>73.39</v>
      </c>
      <c r="X15" s="306">
        <v>83.56</v>
      </c>
      <c r="Y15" s="306">
        <v>95.32</v>
      </c>
      <c r="Z15" s="306">
        <v>108.58</v>
      </c>
      <c r="AA15" s="306">
        <v>86.98</v>
      </c>
      <c r="AB15" s="306">
        <v>108.13</v>
      </c>
      <c r="AC15" s="306">
        <v>109.36</v>
      </c>
      <c r="AD15" s="306">
        <v>108.26</v>
      </c>
      <c r="AE15" s="308">
        <v>100.45</v>
      </c>
      <c r="AF15" s="305">
        <v>106.20666666666666</v>
      </c>
      <c r="AG15" s="306">
        <v>84.089999999999989</v>
      </c>
      <c r="AH15" s="306">
        <v>101.23</v>
      </c>
      <c r="AI15" s="309">
        <v>106.02333333333333</v>
      </c>
      <c r="AJ15" s="307">
        <v>101.45</v>
      </c>
      <c r="AK15" s="306">
        <v>101.44</v>
      </c>
      <c r="AL15" s="306">
        <v>118.79</v>
      </c>
      <c r="AM15" s="306">
        <v>112.73</v>
      </c>
      <c r="AN15" s="306">
        <v>114.81</v>
      </c>
      <c r="AO15" s="306">
        <v>113.19</v>
      </c>
      <c r="AP15" s="306">
        <v>121.2</v>
      </c>
      <c r="AQ15" s="306">
        <v>98.23</v>
      </c>
      <c r="AR15" s="306">
        <v>118.99</v>
      </c>
      <c r="AS15" s="306">
        <v>119.87</v>
      </c>
      <c r="AT15" s="306">
        <v>125.47</v>
      </c>
      <c r="AU15" s="308">
        <v>117.75</v>
      </c>
      <c r="AV15" s="305">
        <v>107.22666666666667</v>
      </c>
      <c r="AW15" s="306">
        <v>113.57666666666667</v>
      </c>
      <c r="AX15" s="306">
        <v>112.80666666666667</v>
      </c>
      <c r="AY15" s="309">
        <v>121.03000000000002</v>
      </c>
      <c r="AZ15" s="307">
        <v>118.74</v>
      </c>
      <c r="BA15" s="307">
        <v>124.45</v>
      </c>
      <c r="BB15" s="307">
        <v>148.86000000000001</v>
      </c>
      <c r="BC15" s="307">
        <v>133.80000000000001</v>
      </c>
      <c r="BD15" s="307">
        <v>148.27000000000001</v>
      </c>
      <c r="BE15" s="307">
        <v>148.84</v>
      </c>
      <c r="BF15" s="307" t="s">
        <v>145</v>
      </c>
      <c r="BG15" s="307" t="s">
        <v>145</v>
      </c>
      <c r="BH15" s="541" t="s">
        <v>145</v>
      </c>
      <c r="BI15" s="541" t="s">
        <v>145</v>
      </c>
      <c r="BJ15" s="541" t="s">
        <v>145</v>
      </c>
      <c r="BK15" s="309" t="s">
        <v>145</v>
      </c>
      <c r="BL15" s="307">
        <v>130.68333333333334</v>
      </c>
      <c r="BM15" s="307">
        <v>143.63666666666668</v>
      </c>
      <c r="BN15" s="307" t="s">
        <v>145</v>
      </c>
      <c r="BO15" s="549" t="s">
        <v>145</v>
      </c>
    </row>
    <row r="16" spans="1:67" x14ac:dyDescent="0.3">
      <c r="A16" s="376"/>
      <c r="B16" s="377"/>
      <c r="C16" s="377" t="s">
        <v>44</v>
      </c>
      <c r="D16" s="378">
        <v>3.052873563218398E-2</v>
      </c>
      <c r="E16" s="379">
        <v>1.0227801022779203E-3</v>
      </c>
      <c r="F16" s="379">
        <v>-2.8305143251639749E-2</v>
      </c>
      <c r="G16" s="379">
        <v>7.5256142896000713E-3</v>
      </c>
      <c r="H16" s="379">
        <v>2.7658680117696406E-2</v>
      </c>
      <c r="I16" s="379">
        <v>-9.228556927761801E-2</v>
      </c>
      <c r="J16" s="379">
        <v>2.9658922392485467E-3</v>
      </c>
      <c r="K16" s="379">
        <v>-6.7858224780369625E-2</v>
      </c>
      <c r="L16" s="379">
        <v>-2.3786278512470033E-2</v>
      </c>
      <c r="M16" s="379">
        <v>-9.2709650231768135E-4</v>
      </c>
      <c r="N16" s="379">
        <v>-1.6579406631762623E-2</v>
      </c>
      <c r="O16" s="379">
        <v>7.6700028060987793E-3</v>
      </c>
      <c r="P16" s="378">
        <v>4.5156240592434473E-4</v>
      </c>
      <c r="Q16" s="379">
        <v>-1.954181776319578E-2</v>
      </c>
      <c r="R16" s="379">
        <v>-2.7140626876425978E-2</v>
      </c>
      <c r="S16" s="379">
        <v>-3.4983537158982275E-3</v>
      </c>
      <c r="T16" s="303">
        <v>-1.2492192379761492E-3</v>
      </c>
      <c r="U16" s="379">
        <v>-2.8701467583132113E-2</v>
      </c>
      <c r="V16" s="379">
        <v>-9.3072824156305523E-2</v>
      </c>
      <c r="W16" s="379">
        <v>-0.33954283657307416</v>
      </c>
      <c r="X16" s="379">
        <v>-0.31642670157068054</v>
      </c>
      <c r="Y16" s="379">
        <v>-0.11173236417854823</v>
      </c>
      <c r="Z16" s="379">
        <v>-0.10809922786265816</v>
      </c>
      <c r="AA16" s="379">
        <v>-5.7740223161087553E-2</v>
      </c>
      <c r="AB16" s="379">
        <v>-1.691062823893091E-2</v>
      </c>
      <c r="AC16" s="379">
        <v>-7.7442213598785226E-2</v>
      </c>
      <c r="AD16" s="379">
        <v>-3.9396628216504012E-2</v>
      </c>
      <c r="AE16" s="380">
        <v>-6.7576348278102646E-2</v>
      </c>
      <c r="AF16" s="378">
        <v>-4.1254175066951469E-2</v>
      </c>
      <c r="AG16" s="379">
        <v>-0.25948865470983662</v>
      </c>
      <c r="AH16" s="379">
        <v>-6.2800888779163053E-2</v>
      </c>
      <c r="AI16" s="381">
        <v>-6.1657373808891781E-2</v>
      </c>
      <c r="AJ16" s="303">
        <v>-9.3629947288483922E-2</v>
      </c>
      <c r="AK16" s="379">
        <v>-2.9932102897580536E-2</v>
      </c>
      <c r="AL16" s="379">
        <v>0.16323932628280446</v>
      </c>
      <c r="AM16" s="379">
        <v>0.53604033247036365</v>
      </c>
      <c r="AN16" s="379">
        <v>0.37398276687410259</v>
      </c>
      <c r="AO16" s="379">
        <v>0.1874737725556021</v>
      </c>
      <c r="AP16" s="379">
        <v>0.11622766623687596</v>
      </c>
      <c r="AQ16" s="379">
        <v>0.12934007817889154</v>
      </c>
      <c r="AR16" s="379">
        <v>0.1004346619809489</v>
      </c>
      <c r="AS16" s="379">
        <v>9.6104608632040969E-2</v>
      </c>
      <c r="AT16" s="379">
        <v>0.15896914834657294</v>
      </c>
      <c r="AU16" s="380">
        <v>0.17222498755599802</v>
      </c>
      <c r="AV16" s="378">
        <v>9.6039168915951004E-3</v>
      </c>
      <c r="AW16" s="379">
        <v>0.35065604312839438</v>
      </c>
      <c r="AX16" s="379">
        <v>0.11436003819684548</v>
      </c>
      <c r="AY16" s="381">
        <v>0.14154117018266441</v>
      </c>
      <c r="AZ16" s="303">
        <v>0.17042878265155254</v>
      </c>
      <c r="BA16" s="303">
        <v>0.22683359621451119</v>
      </c>
      <c r="BB16" s="303">
        <v>0.2531357858405589</v>
      </c>
      <c r="BC16" s="303">
        <v>0.18690676838463588</v>
      </c>
      <c r="BD16" s="303">
        <v>0.29143802804633767</v>
      </c>
      <c r="BE16" s="303">
        <v>0.31495715169184563</v>
      </c>
      <c r="BF16" s="303" t="s">
        <v>145</v>
      </c>
      <c r="BG16" s="303" t="s">
        <v>145</v>
      </c>
      <c r="BH16" s="540" t="s">
        <v>145</v>
      </c>
      <c r="BI16" s="540" t="s">
        <v>145</v>
      </c>
      <c r="BJ16" s="540" t="s">
        <v>145</v>
      </c>
      <c r="BK16" s="381" t="s">
        <v>145</v>
      </c>
      <c r="BL16" s="303">
        <v>0.2187577716985824</v>
      </c>
      <c r="BM16" s="303">
        <v>0.26466703841751549</v>
      </c>
      <c r="BN16" s="303" t="s">
        <v>145</v>
      </c>
      <c r="BO16" s="533" t="s">
        <v>145</v>
      </c>
    </row>
    <row r="17" spans="1:67" x14ac:dyDescent="0.3">
      <c r="A17" s="376" t="s">
        <v>148</v>
      </c>
      <c r="B17" s="377" t="s">
        <v>45</v>
      </c>
      <c r="C17" s="377"/>
      <c r="D17" s="378"/>
      <c r="E17" s="379"/>
      <c r="F17" s="379"/>
      <c r="G17" s="379"/>
      <c r="H17" s="379"/>
      <c r="I17" s="379"/>
      <c r="J17" s="379"/>
      <c r="P17" s="378"/>
      <c r="Q17" s="379"/>
      <c r="R17" s="379"/>
      <c r="S17" s="379"/>
      <c r="T17" s="303"/>
      <c r="U17" s="379"/>
      <c r="V17" s="379"/>
      <c r="W17" s="379"/>
      <c r="X17" s="379"/>
      <c r="Y17" s="379"/>
      <c r="Z17" s="379"/>
      <c r="AA17" s="379"/>
      <c r="AB17" s="379"/>
      <c r="AC17" s="379"/>
      <c r="AD17" s="379"/>
      <c r="AE17" s="380"/>
      <c r="AF17" s="378"/>
      <c r="AG17" s="379"/>
      <c r="AH17" s="379"/>
      <c r="AI17" s="381"/>
      <c r="AJ17" s="303"/>
      <c r="AK17" s="379"/>
      <c r="AL17" s="379"/>
      <c r="AM17" s="379"/>
      <c r="AN17" s="379"/>
      <c r="AO17" s="379"/>
      <c r="AP17" s="379"/>
      <c r="AQ17" s="379"/>
      <c r="AR17" s="379"/>
      <c r="AS17" s="379"/>
      <c r="AT17" s="379"/>
      <c r="AU17" s="380"/>
      <c r="AV17" s="378"/>
      <c r="AW17" s="379"/>
      <c r="AX17" s="379"/>
      <c r="AY17" s="381"/>
      <c r="AZ17" s="303"/>
      <c r="BA17" s="303"/>
      <c r="BB17" s="303"/>
      <c r="BC17" s="303"/>
      <c r="BD17" s="303"/>
      <c r="BE17" s="303"/>
      <c r="BF17" s="303"/>
      <c r="BG17" s="303"/>
      <c r="BH17" s="540"/>
      <c r="BI17" s="540"/>
      <c r="BJ17" s="540"/>
      <c r="BK17" s="381"/>
      <c r="BL17" s="303"/>
      <c r="BM17" s="303"/>
      <c r="BN17" s="303"/>
      <c r="BO17" s="533"/>
    </row>
    <row r="18" spans="1:67" x14ac:dyDescent="0.3">
      <c r="A18" s="391" t="s">
        <v>29</v>
      </c>
      <c r="B18" s="377"/>
      <c r="C18" s="377" t="s">
        <v>147</v>
      </c>
      <c r="D18" s="305">
        <v>106.94</v>
      </c>
      <c r="E18" s="306">
        <v>106.9</v>
      </c>
      <c r="F18" s="306">
        <v>107.13</v>
      </c>
      <c r="G18" s="306">
        <v>107.07</v>
      </c>
      <c r="H18" s="306">
        <v>107.4</v>
      </c>
      <c r="I18" s="306">
        <v>107.31</v>
      </c>
      <c r="J18" s="306">
        <v>108.01</v>
      </c>
      <c r="K18" s="306">
        <v>107.68</v>
      </c>
      <c r="L18" s="306">
        <v>107.9</v>
      </c>
      <c r="M18" s="306">
        <v>107.18</v>
      </c>
      <c r="N18" s="306">
        <v>107.32</v>
      </c>
      <c r="O18" s="306">
        <v>107.63</v>
      </c>
      <c r="P18" s="305">
        <v>106.99000000000001</v>
      </c>
      <c r="Q18" s="306">
        <v>107.25999999999999</v>
      </c>
      <c r="R18" s="306">
        <v>107.86333333333334</v>
      </c>
      <c r="S18" s="306">
        <v>107.37666666666667</v>
      </c>
      <c r="T18" s="307">
        <v>106.28</v>
      </c>
      <c r="U18" s="306">
        <v>106.17</v>
      </c>
      <c r="V18" s="306">
        <v>105.98</v>
      </c>
      <c r="W18" s="306">
        <v>103.71</v>
      </c>
      <c r="X18" s="306">
        <v>103.68</v>
      </c>
      <c r="Y18" s="306">
        <v>104.24</v>
      </c>
      <c r="Z18" s="306">
        <v>104.69</v>
      </c>
      <c r="AA18" s="306">
        <v>104.58</v>
      </c>
      <c r="AB18" s="306">
        <v>104.52</v>
      </c>
      <c r="AC18" s="306">
        <v>103.99</v>
      </c>
      <c r="AD18" s="306">
        <v>104.51</v>
      </c>
      <c r="AE18" s="308">
        <v>104.35</v>
      </c>
      <c r="AF18" s="305">
        <v>106.14333333333333</v>
      </c>
      <c r="AG18" s="306">
        <v>103.87666666666667</v>
      </c>
      <c r="AH18" s="306">
        <v>104.59666666666665</v>
      </c>
      <c r="AI18" s="309">
        <v>104.28333333333335</v>
      </c>
      <c r="AJ18" s="307">
        <v>103.47</v>
      </c>
      <c r="AK18" s="306">
        <v>103.45</v>
      </c>
      <c r="AL18" s="306">
        <v>103.74</v>
      </c>
      <c r="AM18" s="306">
        <v>103.87</v>
      </c>
      <c r="AN18" s="306">
        <v>104.17</v>
      </c>
      <c r="AO18" s="306">
        <v>104.54</v>
      </c>
      <c r="AP18" s="306">
        <v>105.47</v>
      </c>
      <c r="AQ18" s="306">
        <v>105.4</v>
      </c>
      <c r="AR18" s="306">
        <v>105.69</v>
      </c>
      <c r="AS18" s="306">
        <v>105.58</v>
      </c>
      <c r="AT18" s="306">
        <v>106.59</v>
      </c>
      <c r="AU18" s="308">
        <v>106.63</v>
      </c>
      <c r="AV18" s="305">
        <v>103.55333333333334</v>
      </c>
      <c r="AW18" s="306">
        <v>104.19333333333334</v>
      </c>
      <c r="AX18" s="306">
        <v>105.52</v>
      </c>
      <c r="AY18" s="309">
        <v>106.26666666666667</v>
      </c>
      <c r="AZ18" s="307">
        <v>105.94</v>
      </c>
      <c r="BA18" s="307">
        <v>106.29</v>
      </c>
      <c r="BB18" s="307">
        <v>106.91</v>
      </c>
      <c r="BC18" s="307">
        <v>107.01</v>
      </c>
      <c r="BD18" s="307">
        <v>107.48</v>
      </c>
      <c r="BE18" s="307">
        <v>107.62</v>
      </c>
      <c r="BF18" s="307" t="s">
        <v>145</v>
      </c>
      <c r="BG18" s="307" t="s">
        <v>145</v>
      </c>
      <c r="BH18" s="541" t="s">
        <v>145</v>
      </c>
      <c r="BI18" s="541" t="s">
        <v>145</v>
      </c>
      <c r="BJ18" s="541" t="s">
        <v>145</v>
      </c>
      <c r="BK18" s="309" t="s">
        <v>145</v>
      </c>
      <c r="BL18" s="307">
        <v>106.38</v>
      </c>
      <c r="BM18" s="307">
        <v>107.37</v>
      </c>
      <c r="BN18" s="307" t="s">
        <v>145</v>
      </c>
      <c r="BO18" s="549" t="s">
        <v>145</v>
      </c>
    </row>
    <row r="19" spans="1:67" x14ac:dyDescent="0.3">
      <c r="A19" s="376"/>
      <c r="B19" s="377"/>
      <c r="C19" s="377" t="s">
        <v>44</v>
      </c>
      <c r="D19" s="378">
        <v>1.4611005692599689E-2</v>
      </c>
      <c r="E19" s="379">
        <v>1.2310606060606234E-2</v>
      </c>
      <c r="F19" s="379">
        <v>1.0088629077880284E-2</v>
      </c>
      <c r="G19" s="379">
        <v>6.4861816130851934E-3</v>
      </c>
      <c r="H19" s="379">
        <v>7.8828828828829949E-3</v>
      </c>
      <c r="I19" s="379">
        <v>2.522421524663514E-3</v>
      </c>
      <c r="J19" s="379">
        <v>5.7733494738802446E-3</v>
      </c>
      <c r="K19" s="379">
        <v>5.1339494072624343E-3</v>
      </c>
      <c r="L19" s="379">
        <v>7.5637314408440659E-3</v>
      </c>
      <c r="M19" s="379">
        <v>9.3309694877348191E-5</v>
      </c>
      <c r="N19" s="379">
        <v>-1.8601190476191221E-3</v>
      </c>
      <c r="O19" s="379">
        <v>-2.9643353404354401E-3</v>
      </c>
      <c r="P19" s="378">
        <v>1.2332050715952895E-2</v>
      </c>
      <c r="Q19" s="379">
        <v>5.6253515844738424E-3</v>
      </c>
      <c r="R19" s="379">
        <v>6.1565249836759818E-3</v>
      </c>
      <c r="S19" s="379">
        <v>-1.5807091495165049E-3</v>
      </c>
      <c r="T19" s="303">
        <v>-6.1716850570412872E-3</v>
      </c>
      <c r="U19" s="379">
        <v>-6.8288119738073756E-3</v>
      </c>
      <c r="V19" s="379">
        <v>-1.0734621487911796E-2</v>
      </c>
      <c r="W19" s="379">
        <v>-3.1381339310731275E-2</v>
      </c>
      <c r="X19" s="379">
        <v>-3.4636871508379838E-2</v>
      </c>
      <c r="Y19" s="379">
        <v>-2.8608703755474921E-2</v>
      </c>
      <c r="Z19" s="379">
        <v>-3.0737894639385244E-2</v>
      </c>
      <c r="AA19" s="379">
        <v>-2.8789004457652395E-2</v>
      </c>
      <c r="AB19" s="379">
        <v>-3.1325301204819314E-2</v>
      </c>
      <c r="AC19" s="379">
        <v>-2.976301548796428E-2</v>
      </c>
      <c r="AD19" s="379">
        <v>-2.6183376816995719E-2</v>
      </c>
      <c r="AE19" s="380">
        <v>-3.0474774691071359E-2</v>
      </c>
      <c r="AF19" s="378">
        <v>-7.9135121662461741E-3</v>
      </c>
      <c r="AG19" s="379">
        <v>-3.1543290446889111E-2</v>
      </c>
      <c r="AH19" s="379">
        <v>-3.0285237491888134E-2</v>
      </c>
      <c r="AI19" s="381">
        <v>-2.8808245118430317E-2</v>
      </c>
      <c r="AJ19" s="303">
        <v>-2.6439593526533686E-2</v>
      </c>
      <c r="AK19" s="379">
        <v>-2.5619289818216089E-2</v>
      </c>
      <c r="AL19" s="379">
        <v>-2.1136063408190325E-2</v>
      </c>
      <c r="AM19" s="379">
        <v>1.5427634750749064E-3</v>
      </c>
      <c r="AN19" s="379">
        <v>4.7260802469135397E-3</v>
      </c>
      <c r="AO19" s="379">
        <v>2.8779739063699594E-3</v>
      </c>
      <c r="AP19" s="379">
        <v>7.4505683446366789E-3</v>
      </c>
      <c r="AQ19" s="379">
        <v>7.8408873589597763E-3</v>
      </c>
      <c r="AR19" s="379">
        <v>1.1194029850746291E-2</v>
      </c>
      <c r="AS19" s="379">
        <v>1.528993172420428E-2</v>
      </c>
      <c r="AT19" s="379">
        <v>1.990240168404938E-2</v>
      </c>
      <c r="AU19" s="380">
        <v>2.1849544801149961E-2</v>
      </c>
      <c r="AV19" s="378">
        <v>-2.4400967245548372E-2</v>
      </c>
      <c r="AW19" s="379">
        <v>3.0484869877740631E-3</v>
      </c>
      <c r="AX19" s="379">
        <v>8.8275598330094622E-3</v>
      </c>
      <c r="AY19" s="381">
        <v>1.9018699057055968E-2</v>
      </c>
      <c r="AZ19" s="303">
        <v>2.3871653619406602E-2</v>
      </c>
      <c r="BA19" s="303">
        <v>2.7452875785403563E-2</v>
      </c>
      <c r="BB19" s="303">
        <v>3.055716213610964E-2</v>
      </c>
      <c r="BC19" s="303">
        <v>3.0230095311446947E-2</v>
      </c>
      <c r="BD19" s="303">
        <v>3.1774983200537579E-2</v>
      </c>
      <c r="BE19" s="303">
        <v>2.9462406734264306E-2</v>
      </c>
      <c r="BF19" s="303" t="s">
        <v>145</v>
      </c>
      <c r="BG19" s="303" t="s">
        <v>145</v>
      </c>
      <c r="BH19" s="540" t="s">
        <v>145</v>
      </c>
      <c r="BI19" s="540" t="s">
        <v>145</v>
      </c>
      <c r="BJ19" s="540" t="s">
        <v>145</v>
      </c>
      <c r="BK19" s="381" t="s">
        <v>145</v>
      </c>
      <c r="BL19" s="303">
        <v>2.7296723105645918E-2</v>
      </c>
      <c r="BM19" s="303">
        <v>3.0488195022074303E-2</v>
      </c>
      <c r="BN19" s="303" t="s">
        <v>145</v>
      </c>
      <c r="BO19" s="533" t="s">
        <v>145</v>
      </c>
    </row>
    <row r="20" spans="1:67" x14ac:dyDescent="0.3">
      <c r="A20" s="391" t="s">
        <v>149</v>
      </c>
      <c r="B20" s="377"/>
      <c r="C20" s="377" t="s">
        <v>147</v>
      </c>
      <c r="D20" s="305">
        <v>104.95</v>
      </c>
      <c r="E20" s="306">
        <v>104.6</v>
      </c>
      <c r="F20" s="306">
        <v>104.88</v>
      </c>
      <c r="G20" s="306">
        <v>104.62</v>
      </c>
      <c r="H20" s="306">
        <v>104.94</v>
      </c>
      <c r="I20" s="306">
        <v>104.8</v>
      </c>
      <c r="J20" s="306">
        <v>105.55</v>
      </c>
      <c r="K20" s="306">
        <v>105.71</v>
      </c>
      <c r="L20" s="306">
        <v>105.98</v>
      </c>
      <c r="M20" s="306">
        <v>105.56</v>
      </c>
      <c r="N20" s="306">
        <v>105.22</v>
      </c>
      <c r="O20" s="306">
        <v>105.98</v>
      </c>
      <c r="P20" s="305">
        <v>104.81</v>
      </c>
      <c r="Q20" s="306">
        <v>104.78666666666668</v>
      </c>
      <c r="R20" s="306">
        <v>105.74666666666667</v>
      </c>
      <c r="S20" s="306">
        <v>105.58666666666666</v>
      </c>
      <c r="T20" s="307">
        <v>104.21</v>
      </c>
      <c r="U20" s="306">
        <v>103.93</v>
      </c>
      <c r="V20" s="306">
        <v>103.76</v>
      </c>
      <c r="W20" s="306">
        <v>101.3</v>
      </c>
      <c r="X20" s="306">
        <v>101.2</v>
      </c>
      <c r="Y20" s="306">
        <v>101.92</v>
      </c>
      <c r="Z20" s="306">
        <v>102.24</v>
      </c>
      <c r="AA20" s="306">
        <v>102.46</v>
      </c>
      <c r="AB20" s="306">
        <v>102.38</v>
      </c>
      <c r="AC20" s="306">
        <v>101.49</v>
      </c>
      <c r="AD20" s="306">
        <v>101.8</v>
      </c>
      <c r="AE20" s="308">
        <v>101.84</v>
      </c>
      <c r="AF20" s="305">
        <v>103.96666666666665</v>
      </c>
      <c r="AG20" s="306">
        <v>101.47333333333334</v>
      </c>
      <c r="AH20" s="306">
        <v>102.36</v>
      </c>
      <c r="AI20" s="309">
        <v>101.71</v>
      </c>
      <c r="AJ20" s="307">
        <v>100.27</v>
      </c>
      <c r="AK20" s="306">
        <v>100.09</v>
      </c>
      <c r="AL20" s="306">
        <v>100.35</v>
      </c>
      <c r="AM20" s="306">
        <v>100.25</v>
      </c>
      <c r="AN20" s="306">
        <v>100.62</v>
      </c>
      <c r="AO20" s="306">
        <v>100.9</v>
      </c>
      <c r="AP20" s="306">
        <v>101.72</v>
      </c>
      <c r="AQ20" s="306">
        <v>102.14</v>
      </c>
      <c r="AR20" s="306">
        <v>102.46</v>
      </c>
      <c r="AS20" s="306">
        <v>102.5</v>
      </c>
      <c r="AT20" s="306">
        <v>103.34</v>
      </c>
      <c r="AU20" s="308">
        <v>103.82</v>
      </c>
      <c r="AV20" s="305">
        <v>100.23666666666668</v>
      </c>
      <c r="AW20" s="306">
        <v>100.58999999999999</v>
      </c>
      <c r="AX20" s="306">
        <v>102.10666666666667</v>
      </c>
      <c r="AY20" s="309">
        <v>103.21999999999998</v>
      </c>
      <c r="AZ20" s="307">
        <v>102.59</v>
      </c>
      <c r="BA20" s="307">
        <v>103.12</v>
      </c>
      <c r="BB20" s="307">
        <v>103.82</v>
      </c>
      <c r="BC20" s="307">
        <v>103.96</v>
      </c>
      <c r="BD20" s="307">
        <v>104.47</v>
      </c>
      <c r="BE20" s="307">
        <v>104.2</v>
      </c>
      <c r="BF20" s="307" t="s">
        <v>145</v>
      </c>
      <c r="BG20" s="307" t="s">
        <v>145</v>
      </c>
      <c r="BH20" s="541" t="s">
        <v>145</v>
      </c>
      <c r="BI20" s="541" t="s">
        <v>145</v>
      </c>
      <c r="BJ20" s="541" t="s">
        <v>145</v>
      </c>
      <c r="BK20" s="309" t="s">
        <v>145</v>
      </c>
      <c r="BL20" s="307">
        <v>103.17666666666666</v>
      </c>
      <c r="BM20" s="307">
        <v>104.21</v>
      </c>
      <c r="BN20" s="307" t="s">
        <v>145</v>
      </c>
      <c r="BO20" s="549" t="s">
        <v>145</v>
      </c>
    </row>
    <row r="21" spans="1:67" x14ac:dyDescent="0.3">
      <c r="A21" s="392"/>
      <c r="B21" s="377"/>
      <c r="C21" s="377" t="s">
        <v>44</v>
      </c>
      <c r="D21" s="378">
        <v>1.0203099432091562E-2</v>
      </c>
      <c r="E21" s="379">
        <v>6.6403618516022792E-3</v>
      </c>
      <c r="F21" s="379">
        <v>5.946671782083115E-3</v>
      </c>
      <c r="G21" s="379">
        <v>-3.8218994840434563E-4</v>
      </c>
      <c r="H21" s="379">
        <v>5.7208237986273503E-4</v>
      </c>
      <c r="I21" s="379">
        <v>-6.1640587956377146E-3</v>
      </c>
      <c r="J21" s="379">
        <v>0</v>
      </c>
      <c r="K21" s="379">
        <v>-1.3226263580537535E-3</v>
      </c>
      <c r="L21" s="379">
        <v>1.9854401058903193E-3</v>
      </c>
      <c r="M21" s="379">
        <v>-1.7022886324947707E-3</v>
      </c>
      <c r="N21" s="379">
        <v>-7.0774747570067119E-3</v>
      </c>
      <c r="O21" s="379">
        <v>-7.3990821391775796E-3</v>
      </c>
      <c r="P21" s="378">
        <v>7.5946933282061745E-3</v>
      </c>
      <c r="Q21" s="379">
        <v>-2.0000634940791173E-3</v>
      </c>
      <c r="R21" s="379">
        <v>2.2070183182540672E-4</v>
      </c>
      <c r="S21" s="379">
        <v>-5.4006531022355274E-3</v>
      </c>
      <c r="T21" s="303">
        <v>-7.0509766555503003E-3</v>
      </c>
      <c r="U21" s="379">
        <v>-6.4053537284894449E-3</v>
      </c>
      <c r="V21" s="379">
        <v>-1.0678871090770202E-2</v>
      </c>
      <c r="W21" s="379">
        <v>-3.1733894092907777E-2</v>
      </c>
      <c r="X21" s="379">
        <v>-3.5639412997903575E-2</v>
      </c>
      <c r="Y21" s="379">
        <v>-2.7480916030534246E-2</v>
      </c>
      <c r="Z21" s="379">
        <v>-3.1359545239223081E-2</v>
      </c>
      <c r="AA21" s="379">
        <v>-3.0744489641471945E-2</v>
      </c>
      <c r="AB21" s="379">
        <v>-3.3968673334591554E-2</v>
      </c>
      <c r="AC21" s="379">
        <v>-3.8556271314892004E-2</v>
      </c>
      <c r="AD21" s="379">
        <v>-3.2503326363809176E-2</v>
      </c>
      <c r="AE21" s="380">
        <v>-3.9063974334780198E-2</v>
      </c>
      <c r="AF21" s="378">
        <v>-8.0463060140573226E-3</v>
      </c>
      <c r="AG21" s="379">
        <v>-3.1619798956610247E-2</v>
      </c>
      <c r="AH21" s="379">
        <v>-3.2026226200983512E-2</v>
      </c>
      <c r="AI21" s="381">
        <v>-3.6715494380603599E-2</v>
      </c>
      <c r="AJ21" s="303">
        <v>-3.7808271758948277E-2</v>
      </c>
      <c r="AK21" s="379">
        <v>-3.6947945732704712E-2</v>
      </c>
      <c r="AL21" s="379">
        <v>-3.2864302235929156E-2</v>
      </c>
      <c r="AM21" s="379">
        <v>-1.0365251727541817E-2</v>
      </c>
      <c r="AN21" s="379">
        <v>-5.731225296442659E-3</v>
      </c>
      <c r="AO21" s="379">
        <v>-1.0007849293563567E-2</v>
      </c>
      <c r="AP21" s="379">
        <v>-5.0860719874803806E-3</v>
      </c>
      <c r="AQ21" s="379">
        <v>-3.1231700175678155E-3</v>
      </c>
      <c r="AR21" s="379">
        <v>7.8140261769860326E-4</v>
      </c>
      <c r="AS21" s="379">
        <v>9.9517193812199874E-3</v>
      </c>
      <c r="AT21" s="379">
        <v>1.512770137524555E-2</v>
      </c>
      <c r="AU21" s="380">
        <v>1.9442262372348723E-2</v>
      </c>
      <c r="AV21" s="378">
        <v>-3.587688361654353E-2</v>
      </c>
      <c r="AW21" s="379">
        <v>-8.7050785099535583E-3</v>
      </c>
      <c r="AX21" s="379">
        <v>-2.4749251009508625E-3</v>
      </c>
      <c r="AY21" s="381">
        <v>1.4846131157211591E-2</v>
      </c>
      <c r="AZ21" s="303">
        <v>2.3137528672584153E-2</v>
      </c>
      <c r="BA21" s="303">
        <v>3.0272754520931075E-2</v>
      </c>
      <c r="BB21" s="303">
        <v>3.457897359242651E-2</v>
      </c>
      <c r="BC21" s="303">
        <v>3.7007481296758016E-2</v>
      </c>
      <c r="BD21" s="303">
        <v>3.8262770820910251E-2</v>
      </c>
      <c r="BE21" s="303">
        <v>3.2705649157581715E-2</v>
      </c>
      <c r="BF21" s="303" t="s">
        <v>145</v>
      </c>
      <c r="BG21" s="303" t="s">
        <v>145</v>
      </c>
      <c r="BH21" s="540" t="s">
        <v>145</v>
      </c>
      <c r="BI21" s="540" t="s">
        <v>145</v>
      </c>
      <c r="BJ21" s="540" t="s">
        <v>145</v>
      </c>
      <c r="BK21" s="381" t="s">
        <v>145</v>
      </c>
      <c r="BL21" s="303">
        <v>2.9330584283861361E-2</v>
      </c>
      <c r="BM21" s="303">
        <v>3.5987672730887814E-2</v>
      </c>
      <c r="BN21" s="303" t="s">
        <v>145</v>
      </c>
      <c r="BO21" s="533" t="s">
        <v>145</v>
      </c>
    </row>
    <row r="22" spans="1:67" x14ac:dyDescent="0.3">
      <c r="A22" s="391" t="s">
        <v>150</v>
      </c>
      <c r="B22" s="377"/>
      <c r="C22" s="377" t="s">
        <v>147</v>
      </c>
      <c r="D22" s="305">
        <v>108.24</v>
      </c>
      <c r="E22" s="306">
        <v>108.39</v>
      </c>
      <c r="F22" s="306">
        <v>108.57</v>
      </c>
      <c r="G22" s="306">
        <v>108.66</v>
      </c>
      <c r="H22" s="306">
        <v>108.91</v>
      </c>
      <c r="I22" s="306">
        <v>108.83</v>
      </c>
      <c r="J22" s="306">
        <v>109.88</v>
      </c>
      <c r="K22" s="306">
        <v>109.1</v>
      </c>
      <c r="L22" s="306">
        <v>109.43</v>
      </c>
      <c r="M22" s="306">
        <v>109.09</v>
      </c>
      <c r="N22" s="306">
        <v>109.56</v>
      </c>
      <c r="O22" s="306">
        <v>109.75</v>
      </c>
      <c r="P22" s="305">
        <v>108.39999999999999</v>
      </c>
      <c r="Q22" s="306">
        <v>108.8</v>
      </c>
      <c r="R22" s="306">
        <v>109.46999999999998</v>
      </c>
      <c r="S22" s="306">
        <v>109.46666666666665</v>
      </c>
      <c r="T22" s="307">
        <v>108.79</v>
      </c>
      <c r="U22" s="306">
        <v>108.97</v>
      </c>
      <c r="V22" s="306">
        <v>108.75</v>
      </c>
      <c r="W22" s="306">
        <v>106.59</v>
      </c>
      <c r="X22" s="306">
        <v>106.7</v>
      </c>
      <c r="Y22" s="306">
        <v>106.91</v>
      </c>
      <c r="Z22" s="306">
        <v>107.45</v>
      </c>
      <c r="AA22" s="306">
        <v>106.52</v>
      </c>
      <c r="AB22" s="306">
        <v>106.78</v>
      </c>
      <c r="AC22" s="306">
        <v>106.62</v>
      </c>
      <c r="AD22" s="306">
        <v>107.28</v>
      </c>
      <c r="AE22" s="308">
        <v>107.22</v>
      </c>
      <c r="AF22" s="305">
        <v>108.83666666666666</v>
      </c>
      <c r="AG22" s="306">
        <v>106.73333333333335</v>
      </c>
      <c r="AH22" s="306">
        <v>106.91666666666667</v>
      </c>
      <c r="AI22" s="309">
        <v>107.04</v>
      </c>
      <c r="AJ22" s="307">
        <v>106.63</v>
      </c>
      <c r="AK22" s="306">
        <v>106.82</v>
      </c>
      <c r="AL22" s="306">
        <v>107.4</v>
      </c>
      <c r="AM22" s="306">
        <v>108.02</v>
      </c>
      <c r="AN22" s="306">
        <v>108.13</v>
      </c>
      <c r="AO22" s="306">
        <v>108.74</v>
      </c>
      <c r="AP22" s="306">
        <v>109.67</v>
      </c>
      <c r="AQ22" s="306">
        <v>108.92</v>
      </c>
      <c r="AR22" s="306">
        <v>109.33</v>
      </c>
      <c r="AS22" s="306">
        <v>109.3</v>
      </c>
      <c r="AT22" s="306">
        <v>110.37</v>
      </c>
      <c r="AU22" s="308">
        <v>110.22</v>
      </c>
      <c r="AV22" s="305">
        <v>106.95</v>
      </c>
      <c r="AW22" s="306">
        <v>108.29666666666667</v>
      </c>
      <c r="AX22" s="306">
        <v>109.30666666666667</v>
      </c>
      <c r="AY22" s="309">
        <v>109.96333333333332</v>
      </c>
      <c r="AZ22" s="307">
        <v>109.97</v>
      </c>
      <c r="BA22" s="307">
        <v>110.17</v>
      </c>
      <c r="BB22" s="307">
        <v>110.86</v>
      </c>
      <c r="BC22" s="307">
        <v>111.08</v>
      </c>
      <c r="BD22" s="307">
        <v>111.35</v>
      </c>
      <c r="BE22" s="307">
        <v>111.85</v>
      </c>
      <c r="BF22" s="307" t="s">
        <v>145</v>
      </c>
      <c r="BG22" s="307" t="s">
        <v>145</v>
      </c>
      <c r="BH22" s="541" t="s">
        <v>145</v>
      </c>
      <c r="BI22" s="541" t="s">
        <v>145</v>
      </c>
      <c r="BJ22" s="541" t="s">
        <v>145</v>
      </c>
      <c r="BK22" s="309" t="s">
        <v>145</v>
      </c>
      <c r="BL22" s="307">
        <v>110.33333333333333</v>
      </c>
      <c r="BM22" s="307">
        <v>111.42666666666666</v>
      </c>
      <c r="BN22" s="307" t="s">
        <v>145</v>
      </c>
      <c r="BO22" s="549" t="s">
        <v>145</v>
      </c>
    </row>
    <row r="23" spans="1:67" x14ac:dyDescent="0.3">
      <c r="A23" s="392"/>
      <c r="B23" s="377"/>
      <c r="C23" s="377" t="s">
        <v>44</v>
      </c>
      <c r="D23" s="378">
        <v>1.538461538461533E-2</v>
      </c>
      <c r="E23" s="379">
        <v>1.4887640449438209E-2</v>
      </c>
      <c r="F23" s="379">
        <v>1.2213313443967876E-2</v>
      </c>
      <c r="G23" s="379">
        <v>1.2769130394258497E-2</v>
      </c>
      <c r="H23" s="379">
        <v>1.3304800893189252E-2</v>
      </c>
      <c r="I23" s="379">
        <v>6.6598834520394234E-3</v>
      </c>
      <c r="J23" s="379">
        <v>9.6480749793255421E-3</v>
      </c>
      <c r="K23" s="379">
        <v>1.1027708275414626E-2</v>
      </c>
      <c r="L23" s="379">
        <v>1.5591647331786475E-2</v>
      </c>
      <c r="M23" s="379">
        <v>1.0373251829211939E-2</v>
      </c>
      <c r="N23" s="379">
        <v>8.8397790055250881E-3</v>
      </c>
      <c r="O23" s="379">
        <v>8.1756384346867612E-3</v>
      </c>
      <c r="P23" s="378">
        <v>1.4158298509324539E-2</v>
      </c>
      <c r="Q23" s="379">
        <v>1.0901883052527242E-2</v>
      </c>
      <c r="R23" s="379">
        <v>1.2080495546857932E-2</v>
      </c>
      <c r="S23" s="379">
        <v>9.1263866269241985E-3</v>
      </c>
      <c r="T23" s="303">
        <v>5.0813008130081985E-3</v>
      </c>
      <c r="U23" s="379">
        <v>5.3510471445706283E-3</v>
      </c>
      <c r="V23" s="379">
        <v>1.6579165515335603E-3</v>
      </c>
      <c r="W23" s="379">
        <v>-1.9050248481501768E-2</v>
      </c>
      <c r="X23" s="379">
        <v>-2.0291984207143513E-2</v>
      </c>
      <c r="Y23" s="379">
        <v>-1.7642194247909516E-2</v>
      </c>
      <c r="Z23" s="379">
        <v>-2.2115034583181484E-2</v>
      </c>
      <c r="AA23" s="379">
        <v>-2.3648029330889102E-2</v>
      </c>
      <c r="AB23" s="379">
        <v>-2.4216394041853277E-2</v>
      </c>
      <c r="AC23" s="379">
        <v>-2.2641855348794593E-2</v>
      </c>
      <c r="AD23" s="379">
        <v>-2.0810514786418394E-2</v>
      </c>
      <c r="AE23" s="380">
        <v>-2.3052391799544408E-2</v>
      </c>
      <c r="AF23" s="378">
        <v>4.028290282902836E-3</v>
      </c>
      <c r="AG23" s="379">
        <v>-1.8995098039215522E-2</v>
      </c>
      <c r="AH23" s="379">
        <v>-2.3324502907950247E-2</v>
      </c>
      <c r="AI23" s="381">
        <v>-2.2168087697929186E-2</v>
      </c>
      <c r="AJ23" s="303">
        <v>-1.9854766063057382E-2</v>
      </c>
      <c r="AK23" s="379">
        <v>-1.9730200972744853E-2</v>
      </c>
      <c r="AL23" s="379">
        <v>-1.2413793103448256E-2</v>
      </c>
      <c r="AM23" s="379">
        <v>1.3415892672858547E-2</v>
      </c>
      <c r="AN23" s="379">
        <v>1.3402061855670127E-2</v>
      </c>
      <c r="AO23" s="379">
        <v>1.7117201384341883E-2</v>
      </c>
      <c r="AP23" s="379">
        <v>2.0660772452303321E-2</v>
      </c>
      <c r="AQ23" s="379">
        <v>2.2530980097634341E-2</v>
      </c>
      <c r="AR23" s="379">
        <v>2.3880876568645844E-2</v>
      </c>
      <c r="AS23" s="379">
        <v>2.513599699868678E-2</v>
      </c>
      <c r="AT23" s="379">
        <v>2.8803131991051601E-2</v>
      </c>
      <c r="AU23" s="380">
        <v>2.7979854504756502E-2</v>
      </c>
      <c r="AV23" s="378">
        <v>-1.7334844262043944E-2</v>
      </c>
      <c r="AW23" s="379">
        <v>1.4647095565271563E-2</v>
      </c>
      <c r="AX23" s="379">
        <v>2.2353858144972726E-2</v>
      </c>
      <c r="AY23" s="381">
        <v>2.731066268061769E-2</v>
      </c>
      <c r="AZ23" s="303">
        <v>3.1323267373159637E-2</v>
      </c>
      <c r="BA23" s="303">
        <v>3.1361168320539291E-2</v>
      </c>
      <c r="BB23" s="303">
        <v>3.2216014897579158E-2</v>
      </c>
      <c r="BC23" s="303">
        <v>2.8328087391223989E-2</v>
      </c>
      <c r="BD23" s="303">
        <v>2.977896975862393E-2</v>
      </c>
      <c r="BE23" s="303">
        <v>2.860033106492537E-2</v>
      </c>
      <c r="BF23" s="303" t="s">
        <v>145</v>
      </c>
      <c r="BG23" s="303" t="s">
        <v>145</v>
      </c>
      <c r="BH23" s="540" t="s">
        <v>145</v>
      </c>
      <c r="BI23" s="540" t="s">
        <v>145</v>
      </c>
      <c r="BJ23" s="540" t="s">
        <v>145</v>
      </c>
      <c r="BK23" s="381" t="s">
        <v>145</v>
      </c>
      <c r="BL23" s="303">
        <v>3.1634720274271395E-2</v>
      </c>
      <c r="BM23" s="303">
        <v>2.8902089938132865E-2</v>
      </c>
      <c r="BN23" s="303" t="s">
        <v>145</v>
      </c>
      <c r="BO23" s="533" t="s">
        <v>145</v>
      </c>
    </row>
    <row r="24" spans="1:67" x14ac:dyDescent="0.3">
      <c r="A24" s="391" t="s">
        <v>151</v>
      </c>
      <c r="B24" s="377"/>
      <c r="C24" s="377" t="s">
        <v>147</v>
      </c>
      <c r="D24" s="305">
        <v>111.46</v>
      </c>
      <c r="E24" s="306">
        <v>112.17</v>
      </c>
      <c r="F24" s="306">
        <v>112.36</v>
      </c>
      <c r="G24" s="306">
        <v>112.6</v>
      </c>
      <c r="H24" s="306">
        <v>113.12</v>
      </c>
      <c r="I24" s="306">
        <v>113.13</v>
      </c>
      <c r="J24" s="306">
        <v>113.27</v>
      </c>
      <c r="K24" s="306">
        <v>112.32</v>
      </c>
      <c r="L24" s="306">
        <v>112.25</v>
      </c>
      <c r="M24" s="306">
        <v>109.74</v>
      </c>
      <c r="N24" s="306">
        <v>110.63</v>
      </c>
      <c r="O24" s="306">
        <v>109.82</v>
      </c>
      <c r="P24" s="305">
        <v>111.99666666666667</v>
      </c>
      <c r="Q24" s="306">
        <v>112.95</v>
      </c>
      <c r="R24" s="306">
        <v>112.61333333333333</v>
      </c>
      <c r="S24" s="306">
        <v>110.06333333333333</v>
      </c>
      <c r="T24" s="307">
        <v>108.77</v>
      </c>
      <c r="U24" s="306">
        <v>108.7</v>
      </c>
      <c r="V24" s="306">
        <v>108.42</v>
      </c>
      <c r="W24" s="306">
        <v>106.09</v>
      </c>
      <c r="X24" s="306">
        <v>106</v>
      </c>
      <c r="Y24" s="306">
        <v>106.76</v>
      </c>
      <c r="Z24" s="306">
        <v>107.48</v>
      </c>
      <c r="AA24" s="306">
        <v>108</v>
      </c>
      <c r="AB24" s="306">
        <v>107.33</v>
      </c>
      <c r="AC24" s="306">
        <v>107.03</v>
      </c>
      <c r="AD24" s="306">
        <v>107.98</v>
      </c>
      <c r="AE24" s="308">
        <v>107.16</v>
      </c>
      <c r="AF24" s="305">
        <v>108.63</v>
      </c>
      <c r="AG24" s="306">
        <v>106.28333333333335</v>
      </c>
      <c r="AH24" s="306">
        <v>107.60333333333334</v>
      </c>
      <c r="AI24" s="309">
        <v>107.38999999999999</v>
      </c>
      <c r="AJ24" s="307">
        <v>107.63</v>
      </c>
      <c r="AK24" s="306">
        <v>107.7</v>
      </c>
      <c r="AL24" s="306">
        <v>107.6</v>
      </c>
      <c r="AM24" s="306">
        <v>107.51</v>
      </c>
      <c r="AN24" s="306">
        <v>107.83</v>
      </c>
      <c r="AO24" s="306">
        <v>108.04</v>
      </c>
      <c r="AP24" s="306">
        <v>109.54</v>
      </c>
      <c r="AQ24" s="306">
        <v>109.28</v>
      </c>
      <c r="AR24" s="306">
        <v>109.33</v>
      </c>
      <c r="AS24" s="306">
        <v>108.63</v>
      </c>
      <c r="AT24" s="306">
        <v>110.19</v>
      </c>
      <c r="AU24" s="308">
        <v>109.29</v>
      </c>
      <c r="AV24" s="305">
        <v>107.64333333333332</v>
      </c>
      <c r="AW24" s="306">
        <v>107.79333333333334</v>
      </c>
      <c r="AX24" s="306">
        <v>109.38333333333333</v>
      </c>
      <c r="AY24" s="309">
        <v>109.37</v>
      </c>
      <c r="AZ24" s="307">
        <v>109.26</v>
      </c>
      <c r="BA24" s="307">
        <v>109.54</v>
      </c>
      <c r="BB24" s="307">
        <v>109.9</v>
      </c>
      <c r="BC24" s="307">
        <v>109.71</v>
      </c>
      <c r="BD24" s="307">
        <v>110.41</v>
      </c>
      <c r="BE24" s="307">
        <v>111.1</v>
      </c>
      <c r="BF24" s="307" t="s">
        <v>145</v>
      </c>
      <c r="BG24" s="307" t="s">
        <v>145</v>
      </c>
      <c r="BH24" s="541" t="s">
        <v>145</v>
      </c>
      <c r="BI24" s="541" t="s">
        <v>145</v>
      </c>
      <c r="BJ24" s="541" t="s">
        <v>145</v>
      </c>
      <c r="BK24" s="309" t="s">
        <v>145</v>
      </c>
      <c r="BL24" s="307">
        <v>109.56666666666668</v>
      </c>
      <c r="BM24" s="307">
        <v>110.40666666666668</v>
      </c>
      <c r="BN24" s="307" t="s">
        <v>145</v>
      </c>
      <c r="BO24" s="549" t="s">
        <v>145</v>
      </c>
    </row>
    <row r="25" spans="1:67" x14ac:dyDescent="0.3">
      <c r="A25" s="392"/>
      <c r="B25" s="377"/>
      <c r="C25" s="377" t="s">
        <v>44</v>
      </c>
      <c r="D25" s="378">
        <v>2.5579683474420137E-2</v>
      </c>
      <c r="E25" s="379">
        <v>2.2050113895216442E-2</v>
      </c>
      <c r="F25" s="379">
        <v>1.6005063748982595E-2</v>
      </c>
      <c r="G25" s="379">
        <v>1.177104861173504E-2</v>
      </c>
      <c r="H25" s="379">
        <v>1.5713387806411135E-2</v>
      </c>
      <c r="I25" s="379">
        <v>1.6533381256177364E-2</v>
      </c>
      <c r="J25" s="379">
        <v>1.2243074173369024E-2</v>
      </c>
      <c r="K25" s="379">
        <v>1.0617239517725353E-2</v>
      </c>
      <c r="L25" s="379">
        <v>1.1443503333933904E-2</v>
      </c>
      <c r="M25" s="379">
        <v>-1.2685560053981249E-2</v>
      </c>
      <c r="N25" s="379">
        <v>-6.1983471074380245E-3</v>
      </c>
      <c r="O25" s="379">
        <v>-1.0808863267879616E-2</v>
      </c>
      <c r="P25" s="378">
        <v>2.1184122545741941E-2</v>
      </c>
      <c r="Q25" s="379">
        <v>1.4672855217846914E-2</v>
      </c>
      <c r="R25" s="379">
        <v>1.1436440931680546E-2</v>
      </c>
      <c r="S25" s="379">
        <v>-9.8953491858827115E-3</v>
      </c>
      <c r="T25" s="303">
        <v>-2.413421855374125E-2</v>
      </c>
      <c r="U25" s="379">
        <v>-3.0935187661585106E-2</v>
      </c>
      <c r="V25" s="379">
        <v>-3.5065859736561011E-2</v>
      </c>
      <c r="W25" s="379">
        <v>-5.7815275310834691E-2</v>
      </c>
      <c r="X25" s="379">
        <v>-6.2942008486562881E-2</v>
      </c>
      <c r="Y25" s="379">
        <v>-5.6306903562273476E-2</v>
      </c>
      <c r="Z25" s="379">
        <v>-5.111680056502152E-2</v>
      </c>
      <c r="AA25" s="379">
        <v>-3.8461538461538394E-2</v>
      </c>
      <c r="AB25" s="379">
        <v>-4.3830734966592358E-2</v>
      </c>
      <c r="AC25" s="379">
        <v>-2.4694733005285061E-2</v>
      </c>
      <c r="AD25" s="379">
        <v>-2.3953719605893441E-2</v>
      </c>
      <c r="AE25" s="380">
        <v>-2.4221453287197221E-2</v>
      </c>
      <c r="AF25" s="378">
        <v>-3.0060418464835328E-2</v>
      </c>
      <c r="AG25" s="379">
        <v>-5.9023166592887623E-2</v>
      </c>
      <c r="AH25" s="379">
        <v>-4.4488515273502172E-2</v>
      </c>
      <c r="AI25" s="381">
        <v>-2.4289045700960171E-2</v>
      </c>
      <c r="AJ25" s="303">
        <v>-1.0480831111519819E-2</v>
      </c>
      <c r="AK25" s="379">
        <v>-9.1996320147194402E-3</v>
      </c>
      <c r="AL25" s="379">
        <v>-7.5631802250507004E-3</v>
      </c>
      <c r="AM25" s="379">
        <v>1.3384861909699168E-2</v>
      </c>
      <c r="AN25" s="379">
        <v>1.7264150943396145E-2</v>
      </c>
      <c r="AO25" s="379">
        <v>1.1989509179467887E-2</v>
      </c>
      <c r="AP25" s="379">
        <v>1.9166356531447663E-2</v>
      </c>
      <c r="AQ25" s="379">
        <v>1.1851851851851763E-2</v>
      </c>
      <c r="AR25" s="379">
        <v>1.8634119072020922E-2</v>
      </c>
      <c r="AS25" s="379">
        <v>1.4949079697281036E-2</v>
      </c>
      <c r="AT25" s="379">
        <v>2.0466753102426339E-2</v>
      </c>
      <c r="AU25" s="380">
        <v>1.9876819708846652E-2</v>
      </c>
      <c r="AV25" s="378">
        <v>-9.0828193562246043E-3</v>
      </c>
      <c r="AW25" s="379">
        <v>1.4207307511368896E-2</v>
      </c>
      <c r="AX25" s="379">
        <v>1.6542238468448812E-2</v>
      </c>
      <c r="AY25" s="381">
        <v>1.8437470900456453E-2</v>
      </c>
      <c r="AZ25" s="303">
        <v>1.5144476447087385E-2</v>
      </c>
      <c r="BA25" s="303">
        <v>1.7084493964716785E-2</v>
      </c>
      <c r="BB25" s="303">
        <v>2.1375464684014956E-2</v>
      </c>
      <c r="BC25" s="303">
        <v>2.046321272439755E-2</v>
      </c>
      <c r="BD25" s="303">
        <v>2.3926551052582852E-2</v>
      </c>
      <c r="BE25" s="303">
        <v>2.8322843391336505E-2</v>
      </c>
      <c r="BF25" s="303" t="s">
        <v>145</v>
      </c>
      <c r="BG25" s="303" t="s">
        <v>145</v>
      </c>
      <c r="BH25" s="540" t="s">
        <v>145</v>
      </c>
      <c r="BI25" s="540" t="s">
        <v>145</v>
      </c>
      <c r="BJ25" s="540" t="s">
        <v>145</v>
      </c>
      <c r="BK25" s="381" t="s">
        <v>145</v>
      </c>
      <c r="BL25" s="303">
        <v>1.7867649335769616E-2</v>
      </c>
      <c r="BM25" s="303">
        <v>2.4243923557424798E-2</v>
      </c>
      <c r="BN25" s="303" t="s">
        <v>145</v>
      </c>
      <c r="BO25" s="533" t="s">
        <v>145</v>
      </c>
    </row>
    <row r="26" spans="1:67" x14ac:dyDescent="0.3">
      <c r="A26" s="391" t="s">
        <v>152</v>
      </c>
      <c r="B26" s="377"/>
      <c r="C26" s="377" t="s">
        <v>147</v>
      </c>
      <c r="D26" s="305">
        <v>100.81</v>
      </c>
      <c r="E26" s="306">
        <v>99.62</v>
      </c>
      <c r="F26" s="306">
        <v>99.73</v>
      </c>
      <c r="G26" s="306">
        <v>99.78</v>
      </c>
      <c r="H26" s="306">
        <v>100.11</v>
      </c>
      <c r="I26" s="306">
        <v>100.04</v>
      </c>
      <c r="J26" s="306">
        <v>99.41</v>
      </c>
      <c r="K26" s="306">
        <v>99.35</v>
      </c>
      <c r="L26" s="306">
        <v>99.02</v>
      </c>
      <c r="M26" s="306">
        <v>99.11</v>
      </c>
      <c r="N26" s="306">
        <v>99.64</v>
      </c>
      <c r="O26" s="306">
        <v>99.84</v>
      </c>
      <c r="P26" s="305">
        <v>100.05333333333334</v>
      </c>
      <c r="Q26" s="306">
        <v>99.976666666666674</v>
      </c>
      <c r="R26" s="306">
        <v>99.259999999999991</v>
      </c>
      <c r="S26" s="306">
        <v>99.530000000000015</v>
      </c>
      <c r="T26" s="307">
        <v>99.79</v>
      </c>
      <c r="U26" s="306">
        <v>99</v>
      </c>
      <c r="V26" s="306">
        <v>99.19</v>
      </c>
      <c r="W26" s="306">
        <v>99.34</v>
      </c>
      <c r="X26" s="306">
        <v>99.27</v>
      </c>
      <c r="Y26" s="306">
        <v>99.88</v>
      </c>
      <c r="Z26" s="306">
        <v>100.17</v>
      </c>
      <c r="AA26" s="306">
        <v>99.82</v>
      </c>
      <c r="AB26" s="306">
        <v>99.88</v>
      </c>
      <c r="AC26" s="306">
        <v>100.14</v>
      </c>
      <c r="AD26" s="306">
        <v>100.35</v>
      </c>
      <c r="AE26" s="308">
        <v>99.56</v>
      </c>
      <c r="AF26" s="305">
        <v>99.326666666666668</v>
      </c>
      <c r="AG26" s="306">
        <v>99.49666666666667</v>
      </c>
      <c r="AH26" s="306">
        <v>99.956666666666663</v>
      </c>
      <c r="AI26" s="309">
        <v>100.01666666666667</v>
      </c>
      <c r="AJ26" s="307">
        <v>99.54</v>
      </c>
      <c r="AK26" s="306">
        <v>99.13</v>
      </c>
      <c r="AL26" s="306">
        <v>98.99</v>
      </c>
      <c r="AM26" s="306">
        <v>98.88</v>
      </c>
      <c r="AN26" s="306">
        <v>99.92</v>
      </c>
      <c r="AO26" s="306">
        <v>100.29</v>
      </c>
      <c r="AP26" s="306">
        <v>99.93</v>
      </c>
      <c r="AQ26" s="306">
        <v>99.94</v>
      </c>
      <c r="AR26" s="306">
        <v>99.61</v>
      </c>
      <c r="AS26" s="306">
        <v>99.65</v>
      </c>
      <c r="AT26" s="306">
        <v>99.71</v>
      </c>
      <c r="AU26" s="308">
        <v>99.66</v>
      </c>
      <c r="AV26" s="305">
        <v>99.220000000000013</v>
      </c>
      <c r="AW26" s="306">
        <v>99.696666666666673</v>
      </c>
      <c r="AX26" s="306">
        <v>99.826666666666668</v>
      </c>
      <c r="AY26" s="309">
        <v>99.673333333333332</v>
      </c>
      <c r="AZ26" s="307">
        <v>99.4</v>
      </c>
      <c r="BA26" s="307">
        <v>98.84</v>
      </c>
      <c r="BB26" s="307">
        <v>98.86</v>
      </c>
      <c r="BC26" s="307">
        <v>98.73</v>
      </c>
      <c r="BD26" s="307">
        <v>99.17</v>
      </c>
      <c r="BE26" s="307">
        <v>99.25</v>
      </c>
      <c r="BF26" s="307" t="s">
        <v>145</v>
      </c>
      <c r="BG26" s="307" t="s">
        <v>145</v>
      </c>
      <c r="BH26" s="541" t="s">
        <v>145</v>
      </c>
      <c r="BI26" s="541" t="s">
        <v>145</v>
      </c>
      <c r="BJ26" s="541" t="s">
        <v>145</v>
      </c>
      <c r="BK26" s="309" t="s">
        <v>145</v>
      </c>
      <c r="BL26" s="307">
        <v>99.033333333333346</v>
      </c>
      <c r="BM26" s="307">
        <v>99.05</v>
      </c>
      <c r="BN26" s="307" t="s">
        <v>145</v>
      </c>
      <c r="BO26" s="549" t="s">
        <v>145</v>
      </c>
    </row>
    <row r="27" spans="1:67" x14ac:dyDescent="0.3">
      <c r="A27" s="382"/>
      <c r="B27" s="383"/>
      <c r="C27" s="383" t="s">
        <v>44</v>
      </c>
      <c r="D27" s="384">
        <v>1.869442198868242E-2</v>
      </c>
      <c r="E27" s="385">
        <v>2.0174091141833089E-2</v>
      </c>
      <c r="F27" s="385">
        <v>2.1405161818926644E-2</v>
      </c>
      <c r="G27" s="385">
        <v>2.223132875729945E-2</v>
      </c>
      <c r="H27" s="385">
        <v>2.4143222506393728E-2</v>
      </c>
      <c r="I27" s="385">
        <v>2.1337417049515039E-2</v>
      </c>
      <c r="J27" s="385">
        <v>2.1685508735868525E-2</v>
      </c>
      <c r="K27" s="385">
        <v>1.9706455917068554E-2</v>
      </c>
      <c r="L27" s="385">
        <v>-1.0591526778577104E-2</v>
      </c>
      <c r="M27" s="385">
        <v>-1.0087894526568277E-2</v>
      </c>
      <c r="N27" s="385">
        <v>-7.1741729772817567E-3</v>
      </c>
      <c r="O27" s="385">
        <v>-6.9624030236722948E-3</v>
      </c>
      <c r="P27" s="384">
        <v>2.0084961767204892E-2</v>
      </c>
      <c r="Q27" s="385">
        <v>2.2569977157273987E-2</v>
      </c>
      <c r="R27" s="385">
        <v>1.0074285132797343E-2</v>
      </c>
      <c r="S27" s="385">
        <v>-8.0725533187163863E-3</v>
      </c>
      <c r="T27" s="310">
        <v>-1.0118043844856572E-2</v>
      </c>
      <c r="U27" s="385">
        <v>-6.2236498695041574E-3</v>
      </c>
      <c r="V27" s="385">
        <v>-5.4146194725760207E-3</v>
      </c>
      <c r="W27" s="385">
        <v>-4.4097013429545487E-3</v>
      </c>
      <c r="X27" s="385">
        <v>-8.3907701528319473E-3</v>
      </c>
      <c r="Y27" s="385">
        <v>-1.5993602558978636E-3</v>
      </c>
      <c r="Z27" s="385">
        <v>7.6451061261441564E-3</v>
      </c>
      <c r="AA27" s="385">
        <v>4.7307498741821523E-3</v>
      </c>
      <c r="AB27" s="385">
        <v>8.6851141183599614E-3</v>
      </c>
      <c r="AC27" s="385">
        <v>1.0392493189385447E-2</v>
      </c>
      <c r="AD27" s="385">
        <v>7.125652348454423E-3</v>
      </c>
      <c r="AE27" s="386">
        <v>-2.8044871794872962E-3</v>
      </c>
      <c r="AF27" s="384">
        <v>-7.2627931769723509E-3</v>
      </c>
      <c r="AG27" s="385">
        <v>-4.8011202613943652E-3</v>
      </c>
      <c r="AH27" s="385">
        <v>7.018604338773651E-3</v>
      </c>
      <c r="AI27" s="387">
        <v>4.8896480123244278E-3</v>
      </c>
      <c r="AJ27" s="310">
        <v>-2.5052610482012485E-3</v>
      </c>
      <c r="AK27" s="385">
        <v>1.3131313131313504E-3</v>
      </c>
      <c r="AL27" s="385">
        <v>-2.0163322915617244E-3</v>
      </c>
      <c r="AM27" s="385">
        <v>-4.630561707268015E-3</v>
      </c>
      <c r="AN27" s="385">
        <v>6.5477989322050689E-3</v>
      </c>
      <c r="AO27" s="385">
        <v>4.1049259110934599E-3</v>
      </c>
      <c r="AP27" s="385">
        <v>-2.3959269242287461E-3</v>
      </c>
      <c r="AQ27" s="385">
        <v>1.2021638950110969E-3</v>
      </c>
      <c r="AR27" s="385">
        <v>-2.7032438926711676E-3</v>
      </c>
      <c r="AS27" s="385">
        <v>-4.8931495905732451E-3</v>
      </c>
      <c r="AT27" s="385">
        <v>-6.3776781265571002E-3</v>
      </c>
      <c r="AU27" s="386">
        <v>1.0044194455605293E-3</v>
      </c>
      <c r="AV27" s="384">
        <v>-1.0738975770184737E-3</v>
      </c>
      <c r="AW27" s="385">
        <v>2.0101175918791534E-3</v>
      </c>
      <c r="AX27" s="385">
        <v>-1.3005635775502264E-3</v>
      </c>
      <c r="AY27" s="387">
        <v>-3.4327612064655928E-3</v>
      </c>
      <c r="AZ27" s="310">
        <v>-1.4064697609002508E-3</v>
      </c>
      <c r="BA27" s="310">
        <v>-2.9254514274185796E-3</v>
      </c>
      <c r="BB27" s="310">
        <v>-1.3132639660571499E-3</v>
      </c>
      <c r="BC27" s="310">
        <v>-1.5169902912620615E-3</v>
      </c>
      <c r="BD27" s="310">
        <v>-7.5060048038430695E-3</v>
      </c>
      <c r="BE27" s="310">
        <v>-1.0369927211087884E-2</v>
      </c>
      <c r="BF27" s="310" t="s">
        <v>145</v>
      </c>
      <c r="BG27" s="310" t="s">
        <v>145</v>
      </c>
      <c r="BH27" s="385" t="s">
        <v>145</v>
      </c>
      <c r="BI27" s="385" t="s">
        <v>145</v>
      </c>
      <c r="BJ27" s="385" t="s">
        <v>145</v>
      </c>
      <c r="BK27" s="387" t="s">
        <v>145</v>
      </c>
      <c r="BL27" s="310">
        <v>-1.8813411274608688E-3</v>
      </c>
      <c r="BM27" s="310">
        <v>-6.4863419037748705E-3</v>
      </c>
      <c r="BN27" s="310" t="s">
        <v>145</v>
      </c>
      <c r="BO27" s="550" t="s">
        <v>145</v>
      </c>
    </row>
    <row r="28" spans="1:67" x14ac:dyDescent="0.3">
      <c r="A28" s="374" t="s">
        <v>162</v>
      </c>
      <c r="B28" s="375" t="s">
        <v>45</v>
      </c>
      <c r="C28" s="375" t="s">
        <v>147</v>
      </c>
      <c r="D28" s="320">
        <v>105.03</v>
      </c>
      <c r="E28" s="321">
        <v>102.78</v>
      </c>
      <c r="F28" s="321">
        <v>113.71</v>
      </c>
      <c r="G28" s="321">
        <v>113.98</v>
      </c>
      <c r="H28" s="321">
        <v>122.38</v>
      </c>
      <c r="I28" s="321">
        <v>118.27</v>
      </c>
      <c r="J28" s="321">
        <v>129.26</v>
      </c>
      <c r="K28" s="321">
        <v>117.48</v>
      </c>
      <c r="L28" s="321">
        <v>119.46</v>
      </c>
      <c r="M28" s="321">
        <v>126.04</v>
      </c>
      <c r="N28" s="321">
        <v>116.09</v>
      </c>
      <c r="O28" s="321">
        <v>125</v>
      </c>
      <c r="P28" s="320">
        <v>107.17333333333333</v>
      </c>
      <c r="Q28" s="321">
        <v>118.21</v>
      </c>
      <c r="R28" s="321">
        <v>122.06666666666666</v>
      </c>
      <c r="S28" s="321">
        <v>122.37666666666667</v>
      </c>
      <c r="T28" s="322">
        <v>107.15</v>
      </c>
      <c r="U28" s="321">
        <v>103.2</v>
      </c>
      <c r="V28" s="321">
        <v>98.21</v>
      </c>
      <c r="W28" s="321">
        <v>69.72</v>
      </c>
      <c r="X28" s="321">
        <v>79.69</v>
      </c>
      <c r="Y28" s="321">
        <v>94.6</v>
      </c>
      <c r="Z28" s="321">
        <v>107.09</v>
      </c>
      <c r="AA28" s="321">
        <v>99.06</v>
      </c>
      <c r="AB28" s="321">
        <v>104.67</v>
      </c>
      <c r="AC28" s="321">
        <v>106.16</v>
      </c>
      <c r="AD28" s="321">
        <v>101.52</v>
      </c>
      <c r="AE28" s="323">
        <v>108.77</v>
      </c>
      <c r="AF28" s="320">
        <v>102.85333333333334</v>
      </c>
      <c r="AG28" s="321">
        <v>81.336666666666659</v>
      </c>
      <c r="AH28" s="321">
        <v>103.60666666666667</v>
      </c>
      <c r="AI28" s="324">
        <v>105.48333333333333</v>
      </c>
      <c r="AJ28" s="322">
        <v>86.13</v>
      </c>
      <c r="AK28" s="321">
        <v>82.37</v>
      </c>
      <c r="AL28" s="321">
        <v>101.5</v>
      </c>
      <c r="AM28" s="321">
        <v>102.07</v>
      </c>
      <c r="AN28" s="321">
        <v>107.9</v>
      </c>
      <c r="AO28" s="321">
        <v>113.73</v>
      </c>
      <c r="AP28" s="321">
        <v>115.82</v>
      </c>
      <c r="AQ28" s="321">
        <v>111.73</v>
      </c>
      <c r="AR28" s="321">
        <v>117.82</v>
      </c>
      <c r="AS28" s="321">
        <v>119.39</v>
      </c>
      <c r="AT28" s="321">
        <v>123.45</v>
      </c>
      <c r="AU28" s="323">
        <v>126.47</v>
      </c>
      <c r="AV28" s="320">
        <v>90</v>
      </c>
      <c r="AW28" s="321">
        <v>107.89999999999999</v>
      </c>
      <c r="AX28" s="321">
        <v>115.12333333333333</v>
      </c>
      <c r="AY28" s="324">
        <v>123.10333333333334</v>
      </c>
      <c r="AZ28" s="322">
        <v>107</v>
      </c>
      <c r="BA28" s="322">
        <v>109.66</v>
      </c>
      <c r="BB28" s="322">
        <v>131.13999999999999</v>
      </c>
      <c r="BC28" s="322">
        <v>124.87</v>
      </c>
      <c r="BD28" s="322">
        <v>136.76</v>
      </c>
      <c r="BE28" s="322">
        <v>136.33000000000001</v>
      </c>
      <c r="BF28" s="322" t="s">
        <v>145</v>
      </c>
      <c r="BG28" s="322" t="s">
        <v>145</v>
      </c>
      <c r="BH28" s="321" t="s">
        <v>145</v>
      </c>
      <c r="BI28" s="321" t="s">
        <v>145</v>
      </c>
      <c r="BJ28" s="321" t="s">
        <v>145</v>
      </c>
      <c r="BK28" s="324" t="s">
        <v>145</v>
      </c>
      <c r="BL28" s="322">
        <v>115.93333333333332</v>
      </c>
      <c r="BM28" s="322">
        <v>132.65333333333334</v>
      </c>
      <c r="BN28" s="322" t="s">
        <v>145</v>
      </c>
      <c r="BO28" s="552" t="s">
        <v>145</v>
      </c>
    </row>
    <row r="29" spans="1:67" x14ac:dyDescent="0.3">
      <c r="A29" s="382"/>
      <c r="B29" s="383"/>
      <c r="C29" s="383" t="s">
        <v>44</v>
      </c>
      <c r="D29" s="384">
        <v>5.0405040504050334E-2</v>
      </c>
      <c r="E29" s="385">
        <v>5.7625025725457843E-2</v>
      </c>
      <c r="F29" s="385">
        <v>2.8119349005424964E-2</v>
      </c>
      <c r="G29" s="385">
        <v>3.6370249136206498E-2</v>
      </c>
      <c r="H29" s="385">
        <v>2.5559373166848188E-2</v>
      </c>
      <c r="I29" s="385">
        <v>-2.6263790548328673E-2</v>
      </c>
      <c r="J29" s="385">
        <v>4.0154502293393367E-2</v>
      </c>
      <c r="K29" s="385">
        <v>-2.0387359836901453E-3</v>
      </c>
      <c r="L29" s="385">
        <v>3.9053666173784335E-2</v>
      </c>
      <c r="M29" s="385">
        <v>3.9248021108179355E-2</v>
      </c>
      <c r="N29" s="385">
        <v>9.5660492216715909E-3</v>
      </c>
      <c r="O29" s="385">
        <v>4.010650690630712E-2</v>
      </c>
      <c r="P29" s="384">
        <v>4.46762192546383E-2</v>
      </c>
      <c r="Q29" s="385">
        <v>1.1004361832539798E-2</v>
      </c>
      <c r="R29" s="385">
        <v>2.5885253249663693E-2</v>
      </c>
      <c r="S29" s="385">
        <v>2.9962126525459411E-2</v>
      </c>
      <c r="T29" s="310">
        <v>2.0184709130724628E-2</v>
      </c>
      <c r="U29" s="385">
        <v>4.0863981319323277E-3</v>
      </c>
      <c r="V29" s="385">
        <v>-0.13631167003781555</v>
      </c>
      <c r="W29" s="385">
        <v>-0.38831373925250046</v>
      </c>
      <c r="X29" s="385">
        <v>-0.34883150841640786</v>
      </c>
      <c r="Y29" s="385">
        <v>-0.2001352836729518</v>
      </c>
      <c r="Z29" s="385">
        <v>-0.17151477641961932</v>
      </c>
      <c r="AA29" s="385">
        <v>-0.15679264555669051</v>
      </c>
      <c r="AB29" s="385">
        <v>-0.1238071320944249</v>
      </c>
      <c r="AC29" s="385">
        <v>-0.15772770549032061</v>
      </c>
      <c r="AD29" s="385">
        <v>-0.12550607287449395</v>
      </c>
      <c r="AE29" s="386">
        <v>-0.12984000000000009</v>
      </c>
      <c r="AF29" s="384">
        <v>-4.030853446130872E-2</v>
      </c>
      <c r="AG29" s="385">
        <v>-0.31193074471984888</v>
      </c>
      <c r="AH29" s="385">
        <v>-0.15122883670125609</v>
      </c>
      <c r="AI29" s="387">
        <v>-0.13804374472257783</v>
      </c>
      <c r="AJ29" s="310">
        <v>-0.19617358842743826</v>
      </c>
      <c r="AK29" s="385">
        <v>-0.20184108527131783</v>
      </c>
      <c r="AL29" s="385">
        <v>3.3499643620812661E-2</v>
      </c>
      <c r="AM29" s="385">
        <v>0.46399885255306939</v>
      </c>
      <c r="AN29" s="385">
        <v>0.35399673735725939</v>
      </c>
      <c r="AO29" s="385">
        <v>0.20221987315010595</v>
      </c>
      <c r="AP29" s="385">
        <v>8.1520216640209073E-2</v>
      </c>
      <c r="AQ29" s="385">
        <v>0.12790228144558852</v>
      </c>
      <c r="AR29" s="385">
        <v>0.12563294162606284</v>
      </c>
      <c r="AS29" s="385">
        <v>0.12462321024868132</v>
      </c>
      <c r="AT29" s="385">
        <v>0.21601654846335691</v>
      </c>
      <c r="AU29" s="386">
        <v>0.16272869357359568</v>
      </c>
      <c r="AV29" s="384">
        <v>-0.12496759139227384</v>
      </c>
      <c r="AW29" s="385">
        <v>0.32658497602557274</v>
      </c>
      <c r="AX29" s="385">
        <v>0.11115758316710635</v>
      </c>
      <c r="AY29" s="387">
        <v>0.16704060673092119</v>
      </c>
      <c r="AZ29" s="310">
        <v>0.24230813885986308</v>
      </c>
      <c r="BA29" s="310">
        <v>0.33130994294039084</v>
      </c>
      <c r="BB29" s="310">
        <v>0.29201970443349723</v>
      </c>
      <c r="BC29" s="310">
        <v>0.22337611443127273</v>
      </c>
      <c r="BD29" s="310">
        <v>0.26746987951807211</v>
      </c>
      <c r="BE29" s="310">
        <v>0.19871625780356994</v>
      </c>
      <c r="BF29" s="310" t="s">
        <v>145</v>
      </c>
      <c r="BG29" s="310" t="s">
        <v>145</v>
      </c>
      <c r="BH29" s="385" t="s">
        <v>145</v>
      </c>
      <c r="BI29" s="385" t="s">
        <v>145</v>
      </c>
      <c r="BJ29" s="385" t="s">
        <v>145</v>
      </c>
      <c r="BK29" s="387" t="s">
        <v>145</v>
      </c>
      <c r="BL29" s="310">
        <v>0.28814814814814804</v>
      </c>
      <c r="BM29" s="310">
        <v>0.22940994748223675</v>
      </c>
      <c r="BN29" s="310" t="s">
        <v>145</v>
      </c>
      <c r="BO29" s="550" t="s">
        <v>145</v>
      </c>
    </row>
    <row r="30" spans="1:67" x14ac:dyDescent="0.3">
      <c r="A30" s="376" t="s">
        <v>153</v>
      </c>
      <c r="B30" s="377" t="s">
        <v>45</v>
      </c>
      <c r="C30" s="377"/>
      <c r="D30" s="378"/>
      <c r="E30" s="379"/>
      <c r="F30" s="379"/>
      <c r="G30" s="379"/>
      <c r="H30" s="379"/>
      <c r="I30" s="379"/>
      <c r="J30" s="379"/>
      <c r="K30" s="379"/>
      <c r="L30" s="379"/>
      <c r="M30" s="379"/>
      <c r="N30" s="379"/>
      <c r="O30" s="379"/>
      <c r="P30" s="378"/>
      <c r="Q30" s="379"/>
      <c r="R30" s="379"/>
      <c r="S30" s="379"/>
      <c r="T30" s="303"/>
      <c r="U30" s="379"/>
      <c r="V30" s="379"/>
      <c r="W30" s="379"/>
      <c r="X30" s="379"/>
      <c r="Y30" s="379"/>
      <c r="Z30" s="379"/>
      <c r="AA30" s="379"/>
      <c r="AB30" s="379"/>
      <c r="AC30" s="379"/>
      <c r="AD30" s="379"/>
      <c r="AE30" s="380"/>
      <c r="AF30" s="378"/>
      <c r="AG30" s="379"/>
      <c r="AH30" s="379"/>
      <c r="AI30" s="381"/>
      <c r="AJ30" s="303"/>
      <c r="AK30" s="379"/>
      <c r="AL30" s="379"/>
      <c r="AM30" s="379"/>
      <c r="AN30" s="379"/>
      <c r="AO30" s="379"/>
      <c r="AP30" s="379"/>
      <c r="AQ30" s="379"/>
      <c r="AR30" s="379"/>
      <c r="AS30" s="379"/>
      <c r="AT30" s="379"/>
      <c r="AU30" s="380"/>
      <c r="AV30" s="378"/>
      <c r="AW30" s="379"/>
      <c r="AX30" s="379"/>
      <c r="AY30" s="381"/>
      <c r="AZ30" s="303"/>
      <c r="BA30" s="303"/>
      <c r="BB30" s="303"/>
      <c r="BC30" s="303"/>
      <c r="BD30" s="303"/>
      <c r="BE30" s="303"/>
      <c r="BF30" s="303"/>
      <c r="BG30" s="303"/>
      <c r="BH30" s="540"/>
      <c r="BI30" s="540"/>
      <c r="BJ30" s="540"/>
      <c r="BK30" s="381"/>
      <c r="BL30" s="303"/>
      <c r="BM30" s="303"/>
      <c r="BN30" s="303"/>
      <c r="BO30" s="533"/>
    </row>
    <row r="31" spans="1:67" x14ac:dyDescent="0.3">
      <c r="A31" s="391" t="s">
        <v>29</v>
      </c>
      <c r="B31" s="377"/>
      <c r="C31" s="377" t="s">
        <v>147</v>
      </c>
      <c r="D31" s="305">
        <v>105.67</v>
      </c>
      <c r="E31" s="306">
        <v>98.36</v>
      </c>
      <c r="F31" s="306">
        <v>111.2</v>
      </c>
      <c r="G31" s="306">
        <v>111.28</v>
      </c>
      <c r="H31" s="306">
        <v>116.91</v>
      </c>
      <c r="I31" s="306">
        <v>114.38</v>
      </c>
      <c r="J31" s="306">
        <v>125.06</v>
      </c>
      <c r="K31" s="306">
        <v>125.83</v>
      </c>
      <c r="L31" s="306">
        <v>113.86</v>
      </c>
      <c r="M31" s="306">
        <v>117.6</v>
      </c>
      <c r="N31" s="306">
        <v>119.35</v>
      </c>
      <c r="O31" s="306">
        <v>142.26</v>
      </c>
      <c r="P31" s="305">
        <v>105.07666666666667</v>
      </c>
      <c r="Q31" s="306">
        <v>114.19</v>
      </c>
      <c r="R31" s="306">
        <v>121.58333333333333</v>
      </c>
      <c r="S31" s="306">
        <v>126.40333333333332</v>
      </c>
      <c r="T31" s="307">
        <v>110.71</v>
      </c>
      <c r="U31" s="306">
        <v>106.93</v>
      </c>
      <c r="V31" s="306">
        <v>105.51</v>
      </c>
      <c r="W31" s="306">
        <v>85.57</v>
      </c>
      <c r="X31" s="306">
        <v>99.7</v>
      </c>
      <c r="Y31" s="306">
        <v>106.5</v>
      </c>
      <c r="Z31" s="306">
        <v>120.36</v>
      </c>
      <c r="AA31" s="306">
        <v>119.93</v>
      </c>
      <c r="AB31" s="306">
        <v>113.86</v>
      </c>
      <c r="AC31" s="306">
        <v>115.71</v>
      </c>
      <c r="AD31" s="306">
        <v>112.39</v>
      </c>
      <c r="AE31" s="308">
        <v>136.25</v>
      </c>
      <c r="AF31" s="305">
        <v>107.71666666666665</v>
      </c>
      <c r="AG31" s="306">
        <v>97.256666666666661</v>
      </c>
      <c r="AH31" s="306">
        <v>118.05000000000001</v>
      </c>
      <c r="AI31" s="309">
        <v>121.45</v>
      </c>
      <c r="AJ31" s="307">
        <v>99.04</v>
      </c>
      <c r="AK31" s="306">
        <v>91.7</v>
      </c>
      <c r="AL31" s="306">
        <v>109.11</v>
      </c>
      <c r="AM31" s="306">
        <v>109.96</v>
      </c>
      <c r="AN31" s="306">
        <v>119.36</v>
      </c>
      <c r="AO31" s="306">
        <v>117.39</v>
      </c>
      <c r="AP31" s="306">
        <v>127.48</v>
      </c>
      <c r="AQ31" s="306">
        <v>128.25</v>
      </c>
      <c r="AR31" s="306">
        <v>121.04</v>
      </c>
      <c r="AS31" s="306">
        <v>125.22</v>
      </c>
      <c r="AT31" s="306">
        <v>130.09</v>
      </c>
      <c r="AU31" s="308">
        <v>151.86000000000001</v>
      </c>
      <c r="AV31" s="305">
        <v>99.95</v>
      </c>
      <c r="AW31" s="306">
        <v>115.57</v>
      </c>
      <c r="AX31" s="306">
        <v>125.59000000000002</v>
      </c>
      <c r="AY31" s="309">
        <v>135.72333333333333</v>
      </c>
      <c r="AZ31" s="307">
        <v>114.3</v>
      </c>
      <c r="BA31" s="307">
        <v>112.38</v>
      </c>
      <c r="BB31" s="307">
        <v>129.63</v>
      </c>
      <c r="BC31" s="307">
        <v>127.43</v>
      </c>
      <c r="BD31" s="307">
        <v>133.38</v>
      </c>
      <c r="BE31" s="307">
        <v>132.36000000000001</v>
      </c>
      <c r="BF31" s="307" t="s">
        <v>145</v>
      </c>
      <c r="BG31" s="307" t="s">
        <v>145</v>
      </c>
      <c r="BH31" s="541" t="s">
        <v>145</v>
      </c>
      <c r="BI31" s="541" t="s">
        <v>145</v>
      </c>
      <c r="BJ31" s="541" t="s">
        <v>145</v>
      </c>
      <c r="BK31" s="309" t="s">
        <v>145</v>
      </c>
      <c r="BL31" s="307">
        <v>118.77</v>
      </c>
      <c r="BM31" s="307">
        <v>131.05666666666667</v>
      </c>
      <c r="BN31" s="307" t="s">
        <v>145</v>
      </c>
      <c r="BO31" s="549" t="s">
        <v>145</v>
      </c>
    </row>
    <row r="32" spans="1:67" x14ac:dyDescent="0.3">
      <c r="A32" s="391"/>
      <c r="B32" s="377"/>
      <c r="C32" s="377" t="s">
        <v>44</v>
      </c>
      <c r="D32" s="378">
        <v>3.9036381514257527E-2</v>
      </c>
      <c r="E32" s="379">
        <v>4.0516238231249418E-2</v>
      </c>
      <c r="F32" s="379">
        <v>1.7383348581884804E-2</v>
      </c>
      <c r="G32" s="379">
        <v>8.746213231701376E-2</v>
      </c>
      <c r="H32" s="379">
        <v>3.5976960567124509E-2</v>
      </c>
      <c r="I32" s="379">
        <v>1.6711111111111166E-2</v>
      </c>
      <c r="J32" s="379">
        <v>3.1677940933839181E-2</v>
      </c>
      <c r="K32" s="379">
        <v>2.1347402597402549E-2</v>
      </c>
      <c r="L32" s="379">
        <v>1.3440142412105161E-2</v>
      </c>
      <c r="M32" s="379">
        <v>1.5631747128421979E-2</v>
      </c>
      <c r="N32" s="379">
        <v>2.8081660780428876E-2</v>
      </c>
      <c r="O32" s="379">
        <v>2.3305999136814817E-2</v>
      </c>
      <c r="P32" s="378">
        <v>3.1748109841913917E-2</v>
      </c>
      <c r="Q32" s="379">
        <v>4.544067382812491E-2</v>
      </c>
      <c r="R32" s="379">
        <v>2.2367351514981614E-2</v>
      </c>
      <c r="S32" s="379">
        <v>2.2404960905904527E-2</v>
      </c>
      <c r="T32" s="303">
        <v>4.769565628844518E-2</v>
      </c>
      <c r="U32" s="379">
        <v>8.7128914192761323E-2</v>
      </c>
      <c r="V32" s="379">
        <v>-5.1169064748201404E-2</v>
      </c>
      <c r="W32" s="379">
        <v>-0.23103882099209203</v>
      </c>
      <c r="X32" s="379">
        <v>-0.14720725344281932</v>
      </c>
      <c r="Y32" s="379">
        <v>-6.8893163140409108E-2</v>
      </c>
      <c r="Z32" s="379">
        <v>-3.7581960658883702E-2</v>
      </c>
      <c r="AA32" s="379">
        <v>-4.6888659302233009E-2</v>
      </c>
      <c r="AB32" s="379">
        <v>0</v>
      </c>
      <c r="AC32" s="379">
        <v>-1.6071428571428611E-2</v>
      </c>
      <c r="AD32" s="379">
        <v>-5.8315877670716387E-2</v>
      </c>
      <c r="AE32" s="380">
        <v>-4.2246590749332145E-2</v>
      </c>
      <c r="AF32" s="378">
        <v>2.5124512260888746E-2</v>
      </c>
      <c r="AG32" s="379">
        <v>-0.14829086026213625</v>
      </c>
      <c r="AH32" s="379">
        <v>-2.906100068540083E-2</v>
      </c>
      <c r="AI32" s="381">
        <v>-3.9186730307744937E-2</v>
      </c>
      <c r="AJ32" s="303">
        <v>-0.10541053202059431</v>
      </c>
      <c r="AK32" s="379">
        <v>-0.14242962685869259</v>
      </c>
      <c r="AL32" s="379">
        <v>3.4119988626670338E-2</v>
      </c>
      <c r="AM32" s="379">
        <v>0.28502980016360879</v>
      </c>
      <c r="AN32" s="379">
        <v>0.19719157472417237</v>
      </c>
      <c r="AO32" s="379">
        <v>0.10225352112676063</v>
      </c>
      <c r="AP32" s="379">
        <v>5.915586573612501E-2</v>
      </c>
      <c r="AQ32" s="379">
        <v>6.9373801384140704E-2</v>
      </c>
      <c r="AR32" s="379">
        <v>6.3059898120498878E-2</v>
      </c>
      <c r="AS32" s="379">
        <v>8.2188229193673981E-2</v>
      </c>
      <c r="AT32" s="379">
        <v>0.15748732093602641</v>
      </c>
      <c r="AU32" s="380">
        <v>0.1145688073394497</v>
      </c>
      <c r="AV32" s="378">
        <v>-7.2102738666253927E-2</v>
      </c>
      <c r="AW32" s="379">
        <v>0.18829900263906502</v>
      </c>
      <c r="AX32" s="379">
        <v>6.3871240999576501E-2</v>
      </c>
      <c r="AY32" s="381">
        <v>0.11752435844654859</v>
      </c>
      <c r="AZ32" s="303">
        <v>0.15407915993537941</v>
      </c>
      <c r="BA32" s="303">
        <v>0.22551799345692472</v>
      </c>
      <c r="BB32" s="303">
        <v>0.18806708825955454</v>
      </c>
      <c r="BC32" s="303">
        <v>0.15887595489268833</v>
      </c>
      <c r="BD32" s="303">
        <v>0.11745978552278814</v>
      </c>
      <c r="BE32" s="303">
        <v>0.12752363915154619</v>
      </c>
      <c r="BF32" s="303" t="s">
        <v>145</v>
      </c>
      <c r="BG32" s="303" t="s">
        <v>145</v>
      </c>
      <c r="BH32" s="540" t="s">
        <v>145</v>
      </c>
      <c r="BI32" s="540" t="s">
        <v>145</v>
      </c>
      <c r="BJ32" s="540" t="s">
        <v>145</v>
      </c>
      <c r="BK32" s="381" t="s">
        <v>145</v>
      </c>
      <c r="BL32" s="303">
        <v>0.1882941470735367</v>
      </c>
      <c r="BM32" s="303">
        <v>0.13400248045917348</v>
      </c>
      <c r="BN32" s="303" t="s">
        <v>145</v>
      </c>
      <c r="BO32" s="533" t="s">
        <v>145</v>
      </c>
    </row>
    <row r="33" spans="1:67" x14ac:dyDescent="0.3">
      <c r="A33" s="391" t="s">
        <v>154</v>
      </c>
      <c r="B33" s="377"/>
      <c r="C33" s="377" t="s">
        <v>147</v>
      </c>
      <c r="D33" s="305">
        <v>102.88</v>
      </c>
      <c r="E33" s="306">
        <v>96.78</v>
      </c>
      <c r="F33" s="306">
        <v>112.61</v>
      </c>
      <c r="G33" s="306">
        <v>112.3</v>
      </c>
      <c r="H33" s="306">
        <v>115.65</v>
      </c>
      <c r="I33" s="306">
        <v>116.11</v>
      </c>
      <c r="J33" s="306">
        <v>124.59</v>
      </c>
      <c r="K33" s="306">
        <v>132.69999999999999</v>
      </c>
      <c r="L33" s="306">
        <v>116.43</v>
      </c>
      <c r="M33" s="306">
        <v>115.61</v>
      </c>
      <c r="N33" s="306">
        <v>115.01</v>
      </c>
      <c r="O33" s="306">
        <v>138.85</v>
      </c>
      <c r="P33" s="305">
        <v>104.08999999999999</v>
      </c>
      <c r="Q33" s="306">
        <v>114.68666666666667</v>
      </c>
      <c r="R33" s="306">
        <v>124.57333333333332</v>
      </c>
      <c r="S33" s="306">
        <v>123.15666666666668</v>
      </c>
      <c r="T33" s="307">
        <v>108.48</v>
      </c>
      <c r="U33" s="306">
        <v>108.19</v>
      </c>
      <c r="V33" s="306">
        <v>121.69</v>
      </c>
      <c r="W33" s="306">
        <v>106.8</v>
      </c>
      <c r="X33" s="306">
        <v>117.22</v>
      </c>
      <c r="Y33" s="306">
        <v>112.35</v>
      </c>
      <c r="Z33" s="306">
        <v>125.06</v>
      </c>
      <c r="AA33" s="306">
        <v>130.16</v>
      </c>
      <c r="AB33" s="306">
        <v>117.81</v>
      </c>
      <c r="AC33" s="306">
        <v>121.31</v>
      </c>
      <c r="AD33" s="306">
        <v>115.36</v>
      </c>
      <c r="AE33" s="308">
        <v>142.56</v>
      </c>
      <c r="AF33" s="305">
        <v>112.78666666666668</v>
      </c>
      <c r="AG33" s="306">
        <v>112.12333333333333</v>
      </c>
      <c r="AH33" s="306">
        <v>124.34333333333332</v>
      </c>
      <c r="AI33" s="309">
        <v>126.41000000000001</v>
      </c>
      <c r="AJ33" s="307">
        <v>111.16</v>
      </c>
      <c r="AK33" s="306">
        <v>106.27</v>
      </c>
      <c r="AL33" s="306">
        <v>123.25</v>
      </c>
      <c r="AM33" s="306">
        <v>118.17</v>
      </c>
      <c r="AN33" s="306">
        <v>120.92</v>
      </c>
      <c r="AO33" s="306">
        <v>120.26</v>
      </c>
      <c r="AP33" s="306">
        <v>132.6</v>
      </c>
      <c r="AQ33" s="306">
        <v>137.34</v>
      </c>
      <c r="AR33" s="306">
        <v>123.82</v>
      </c>
      <c r="AS33" s="306">
        <v>128.85</v>
      </c>
      <c r="AT33" s="306">
        <v>126.56</v>
      </c>
      <c r="AU33" s="308">
        <v>156.53</v>
      </c>
      <c r="AV33" s="305">
        <v>113.56</v>
      </c>
      <c r="AW33" s="306">
        <v>119.78333333333335</v>
      </c>
      <c r="AX33" s="306">
        <v>131.25333333333333</v>
      </c>
      <c r="AY33" s="309">
        <v>137.31333333333333</v>
      </c>
      <c r="AZ33" s="307">
        <v>116.86</v>
      </c>
      <c r="BA33" s="307">
        <v>112.18</v>
      </c>
      <c r="BB33" s="307">
        <v>130.22999999999999</v>
      </c>
      <c r="BC33" s="307">
        <v>133.28</v>
      </c>
      <c r="BD33" s="307">
        <v>133.18</v>
      </c>
      <c r="BE33" s="307">
        <v>134.59</v>
      </c>
      <c r="BF33" s="307" t="s">
        <v>145</v>
      </c>
      <c r="BG33" s="307" t="s">
        <v>145</v>
      </c>
      <c r="BH33" s="541" t="s">
        <v>145</v>
      </c>
      <c r="BI33" s="541" t="s">
        <v>145</v>
      </c>
      <c r="BJ33" s="541" t="s">
        <v>145</v>
      </c>
      <c r="BK33" s="309" t="s">
        <v>145</v>
      </c>
      <c r="BL33" s="307">
        <v>119.75666666666666</v>
      </c>
      <c r="BM33" s="307">
        <v>133.68333333333337</v>
      </c>
      <c r="BN33" s="307" t="s">
        <v>145</v>
      </c>
      <c r="BO33" s="549" t="s">
        <v>145</v>
      </c>
    </row>
    <row r="34" spans="1:67" x14ac:dyDescent="0.3">
      <c r="A34" s="391"/>
      <c r="B34" s="377"/>
      <c r="C34" s="377" t="s">
        <v>44</v>
      </c>
      <c r="D34" s="378">
        <v>4.7124681933842255E-2</v>
      </c>
      <c r="E34" s="379">
        <v>3.1989763275751815E-2</v>
      </c>
      <c r="F34" s="379">
        <v>-7.1415976018339225E-3</v>
      </c>
      <c r="G34" s="379">
        <v>9.6144460712542637E-2</v>
      </c>
      <c r="H34" s="379">
        <v>3.5084578895551888E-2</v>
      </c>
      <c r="I34" s="379">
        <v>3.7066809574848349E-2</v>
      </c>
      <c r="J34" s="379">
        <v>2.8989098116947644E-2</v>
      </c>
      <c r="K34" s="379">
        <v>2.1791021791021735E-2</v>
      </c>
      <c r="L34" s="379">
        <v>1.2170738068329997E-2</v>
      </c>
      <c r="M34" s="379">
        <v>1.8590308370044113E-2</v>
      </c>
      <c r="N34" s="379">
        <v>3.2127793233420049E-2</v>
      </c>
      <c r="O34" s="379">
        <v>8.7177624409733312E-3</v>
      </c>
      <c r="P34" s="378">
        <v>2.232771321001794E-2</v>
      </c>
      <c r="Q34" s="379">
        <v>5.4945728828110725E-2</v>
      </c>
      <c r="R34" s="379">
        <v>2.1148696650090039E-2</v>
      </c>
      <c r="S34" s="379">
        <v>1.9002702851784434E-2</v>
      </c>
      <c r="T34" s="303">
        <v>5.4432348367029704E-2</v>
      </c>
      <c r="U34" s="379">
        <v>0.11789625955775974</v>
      </c>
      <c r="V34" s="379">
        <v>8.063227066867952E-2</v>
      </c>
      <c r="W34" s="379">
        <v>-4.8975957257346325E-2</v>
      </c>
      <c r="X34" s="379">
        <v>1.3575443147427535E-2</v>
      </c>
      <c r="Y34" s="379">
        <v>-3.2383085005598104E-2</v>
      </c>
      <c r="Z34" s="379">
        <v>3.7723733847016662E-3</v>
      </c>
      <c r="AA34" s="379">
        <v>-1.9140919366993074E-2</v>
      </c>
      <c r="AB34" s="379">
        <v>1.185261530533353E-2</v>
      </c>
      <c r="AC34" s="379">
        <v>4.9303693452123556E-2</v>
      </c>
      <c r="AD34" s="379">
        <v>3.0432136335969062E-3</v>
      </c>
      <c r="AE34" s="380">
        <v>2.6719481454807549E-2</v>
      </c>
      <c r="AF34" s="378">
        <v>8.354949242642605E-2</v>
      </c>
      <c r="AG34" s="379">
        <v>-2.2350752775678655E-2</v>
      </c>
      <c r="AH34" s="379">
        <v>-1.8463020443112812E-3</v>
      </c>
      <c r="AI34" s="381">
        <v>2.6416217825533845E-2</v>
      </c>
      <c r="AJ34" s="303">
        <v>2.4705014749262517E-2</v>
      </c>
      <c r="AK34" s="379">
        <v>-1.7746556983085356E-2</v>
      </c>
      <c r="AL34" s="379">
        <v>1.2819459281781605E-2</v>
      </c>
      <c r="AM34" s="379">
        <v>0.10646067415730329</v>
      </c>
      <c r="AN34" s="379">
        <v>3.1564579423306614E-2</v>
      </c>
      <c r="AO34" s="379">
        <v>7.040498442367607E-2</v>
      </c>
      <c r="AP34" s="379">
        <v>6.0291060291060176E-2</v>
      </c>
      <c r="AQ34" s="379">
        <v>5.5162876459741883E-2</v>
      </c>
      <c r="AR34" s="379">
        <v>5.1014345131992232E-2</v>
      </c>
      <c r="AS34" s="379">
        <v>6.2154809990932168E-2</v>
      </c>
      <c r="AT34" s="379">
        <v>9.7087378640776614E-2</v>
      </c>
      <c r="AU34" s="380">
        <v>9.7993827160493929E-2</v>
      </c>
      <c r="AV34" s="378">
        <v>6.8566024352759748E-3</v>
      </c>
      <c r="AW34" s="379">
        <v>6.8317626423283984E-2</v>
      </c>
      <c r="AX34" s="379">
        <v>5.5571937913840803E-2</v>
      </c>
      <c r="AY34" s="381">
        <v>8.6253724652585406E-2</v>
      </c>
      <c r="AZ34" s="303">
        <v>5.1277437927311952E-2</v>
      </c>
      <c r="BA34" s="303">
        <v>5.5613061070857416E-2</v>
      </c>
      <c r="BB34" s="303">
        <v>5.6632860040567862E-2</v>
      </c>
      <c r="BC34" s="303">
        <v>0.1278666328171279</v>
      </c>
      <c r="BD34" s="303">
        <v>0.10138934832947413</v>
      </c>
      <c r="BE34" s="303">
        <v>0.11915848993846652</v>
      </c>
      <c r="BF34" s="303" t="s">
        <v>145</v>
      </c>
      <c r="BG34" s="303" t="s">
        <v>145</v>
      </c>
      <c r="BH34" s="540" t="s">
        <v>145</v>
      </c>
      <c r="BI34" s="540" t="s">
        <v>145</v>
      </c>
      <c r="BJ34" s="540" t="s">
        <v>145</v>
      </c>
      <c r="BK34" s="381" t="s">
        <v>145</v>
      </c>
      <c r="BL34" s="303">
        <v>5.4567335916402414E-2</v>
      </c>
      <c r="BM34" s="303">
        <v>0.11604285515514139</v>
      </c>
      <c r="BN34" s="303" t="s">
        <v>145</v>
      </c>
      <c r="BO34" s="533" t="s">
        <v>145</v>
      </c>
    </row>
    <row r="35" spans="1:67" x14ac:dyDescent="0.3">
      <c r="A35" s="391" t="s">
        <v>155</v>
      </c>
      <c r="B35" s="377"/>
      <c r="C35" s="377" t="s">
        <v>147</v>
      </c>
      <c r="D35" s="305">
        <v>107.94</v>
      </c>
      <c r="E35" s="306">
        <v>99.65</v>
      </c>
      <c r="F35" s="306">
        <v>110.06</v>
      </c>
      <c r="G35" s="306">
        <v>110.46</v>
      </c>
      <c r="H35" s="306">
        <v>117.92</v>
      </c>
      <c r="I35" s="306">
        <v>112.97</v>
      </c>
      <c r="J35" s="306">
        <v>125.45</v>
      </c>
      <c r="K35" s="306">
        <v>120.24</v>
      </c>
      <c r="L35" s="306">
        <v>111.78</v>
      </c>
      <c r="M35" s="306">
        <v>119.21</v>
      </c>
      <c r="N35" s="306">
        <v>122.87</v>
      </c>
      <c r="O35" s="306">
        <v>145.03</v>
      </c>
      <c r="P35" s="305">
        <v>105.88333333333333</v>
      </c>
      <c r="Q35" s="306">
        <v>113.78333333333335</v>
      </c>
      <c r="R35" s="306">
        <v>119.15666666666668</v>
      </c>
      <c r="S35" s="306">
        <v>129.03666666666666</v>
      </c>
      <c r="T35" s="307">
        <v>112.52</v>
      </c>
      <c r="U35" s="306">
        <v>105.91</v>
      </c>
      <c r="V35" s="306">
        <v>92.37</v>
      </c>
      <c r="W35" s="306">
        <v>68.319999999999993</v>
      </c>
      <c r="X35" s="306">
        <v>85.47</v>
      </c>
      <c r="Y35" s="306">
        <v>101.74</v>
      </c>
      <c r="Z35" s="306">
        <v>116.53</v>
      </c>
      <c r="AA35" s="306">
        <v>111.62</v>
      </c>
      <c r="AB35" s="306">
        <v>110.64</v>
      </c>
      <c r="AC35" s="306">
        <v>111.15</v>
      </c>
      <c r="AD35" s="306">
        <v>109.98</v>
      </c>
      <c r="AE35" s="308">
        <v>131.12</v>
      </c>
      <c r="AF35" s="305">
        <v>103.60000000000001</v>
      </c>
      <c r="AG35" s="306">
        <v>85.176666666666662</v>
      </c>
      <c r="AH35" s="306">
        <v>112.93</v>
      </c>
      <c r="AI35" s="309">
        <v>117.41666666666667</v>
      </c>
      <c r="AJ35" s="307">
        <v>89.2</v>
      </c>
      <c r="AK35" s="306">
        <v>79.86</v>
      </c>
      <c r="AL35" s="306">
        <v>97.61</v>
      </c>
      <c r="AM35" s="306">
        <v>103.29</v>
      </c>
      <c r="AN35" s="306">
        <v>118.08</v>
      </c>
      <c r="AO35" s="306">
        <v>115.05</v>
      </c>
      <c r="AP35" s="306">
        <v>123.32</v>
      </c>
      <c r="AQ35" s="306">
        <v>120.87</v>
      </c>
      <c r="AR35" s="306">
        <v>118.79</v>
      </c>
      <c r="AS35" s="306">
        <v>122.26</v>
      </c>
      <c r="AT35" s="306">
        <v>132.96</v>
      </c>
      <c r="AU35" s="308">
        <v>148.06</v>
      </c>
      <c r="AV35" s="305">
        <v>88.89</v>
      </c>
      <c r="AW35" s="306">
        <v>112.14</v>
      </c>
      <c r="AX35" s="306">
        <v>120.99333333333334</v>
      </c>
      <c r="AY35" s="309">
        <v>134.42666666666668</v>
      </c>
      <c r="AZ35" s="307">
        <v>112.22</v>
      </c>
      <c r="BA35" s="307">
        <v>112.54</v>
      </c>
      <c r="BB35" s="307">
        <v>129.13999999999999</v>
      </c>
      <c r="BC35" s="307">
        <v>122.67</v>
      </c>
      <c r="BD35" s="307">
        <v>133.54</v>
      </c>
      <c r="BE35" s="307">
        <v>130.54</v>
      </c>
      <c r="BF35" s="307" t="s">
        <v>145</v>
      </c>
      <c r="BG35" s="307" t="s">
        <v>145</v>
      </c>
      <c r="BH35" s="541" t="s">
        <v>145</v>
      </c>
      <c r="BI35" s="541" t="s">
        <v>145</v>
      </c>
      <c r="BJ35" s="541" t="s">
        <v>145</v>
      </c>
      <c r="BK35" s="309" t="s">
        <v>145</v>
      </c>
      <c r="BL35" s="307">
        <v>117.96666666666665</v>
      </c>
      <c r="BM35" s="307">
        <v>128.91666666666666</v>
      </c>
      <c r="BN35" s="307" t="s">
        <v>145</v>
      </c>
      <c r="BO35" s="549" t="s">
        <v>145</v>
      </c>
    </row>
    <row r="36" spans="1:67" x14ac:dyDescent="0.3">
      <c r="A36" s="376"/>
      <c r="B36" s="377"/>
      <c r="C36" s="377" t="s">
        <v>44</v>
      </c>
      <c r="D36" s="378">
        <v>3.2918660287081278E-2</v>
      </c>
      <c r="E36" s="379">
        <v>4.7403825940719034E-2</v>
      </c>
      <c r="F36" s="379">
        <v>3.8791882963662233E-2</v>
      </c>
      <c r="G36" s="379">
        <v>8.0610448053218556E-2</v>
      </c>
      <c r="H36" s="379">
        <v>3.6568213783403539E-2</v>
      </c>
      <c r="I36" s="379">
        <v>2.65627766955987E-4</v>
      </c>
      <c r="J36" s="379">
        <v>3.3871765287621543E-2</v>
      </c>
      <c r="K36" s="379">
        <v>2.0799728330078864E-2</v>
      </c>
      <c r="L36" s="379">
        <v>1.4613778705636803E-2</v>
      </c>
      <c r="M36" s="379">
        <v>1.3259668508287064E-2</v>
      </c>
      <c r="N36" s="379">
        <v>2.4941608274941698E-2</v>
      </c>
      <c r="O36" s="379">
        <v>3.4893677750820584E-2</v>
      </c>
      <c r="P36" s="378">
        <v>3.9464642167610156E-2</v>
      </c>
      <c r="Q36" s="379">
        <v>3.7790344156633938E-2</v>
      </c>
      <c r="R36" s="379">
        <v>2.3389636415688607E-2</v>
      </c>
      <c r="S36" s="379">
        <v>2.4995366325098703E-2</v>
      </c>
      <c r="T36" s="303">
        <v>4.2430980174170969E-2</v>
      </c>
      <c r="U36" s="379">
        <v>6.2819869543401977E-2</v>
      </c>
      <c r="V36" s="379">
        <v>-0.16073051063056509</v>
      </c>
      <c r="W36" s="379">
        <v>-0.38149556400506979</v>
      </c>
      <c r="X36" s="379">
        <v>-0.27518656716417911</v>
      </c>
      <c r="Y36" s="379">
        <v>-9.9406922191732291E-2</v>
      </c>
      <c r="Z36" s="379">
        <v>-7.1104025508170562E-2</v>
      </c>
      <c r="AA36" s="379">
        <v>-7.168995342648031E-2</v>
      </c>
      <c r="AB36" s="379">
        <v>-1.0198604401502963E-2</v>
      </c>
      <c r="AC36" s="379">
        <v>-6.7611777535441606E-2</v>
      </c>
      <c r="AD36" s="379">
        <v>-0.10490762594612192</v>
      </c>
      <c r="AE36" s="380">
        <v>-9.5911190788112888E-2</v>
      </c>
      <c r="AF36" s="378">
        <v>-2.1564615142452233E-2</v>
      </c>
      <c r="AG36" s="379">
        <v>-0.25141350519994154</v>
      </c>
      <c r="AH36" s="379">
        <v>-5.2256133381822306E-2</v>
      </c>
      <c r="AI36" s="381">
        <v>-9.0051923225956371E-2</v>
      </c>
      <c r="AJ36" s="303">
        <v>-0.20725204408105227</v>
      </c>
      <c r="AK36" s="379">
        <v>-0.24596355396091013</v>
      </c>
      <c r="AL36" s="379">
        <v>5.6728375013532568E-2</v>
      </c>
      <c r="AM36" s="379">
        <v>0.51185597189695586</v>
      </c>
      <c r="AN36" s="379">
        <v>0.38153738153738148</v>
      </c>
      <c r="AO36" s="379">
        <v>0.13082366817377619</v>
      </c>
      <c r="AP36" s="379">
        <v>5.8268257101175606E-2</v>
      </c>
      <c r="AQ36" s="379">
        <v>8.2870453323777155E-2</v>
      </c>
      <c r="AR36" s="379">
        <v>7.3662328271872746E-2</v>
      </c>
      <c r="AS36" s="379">
        <v>9.995501574448952E-2</v>
      </c>
      <c r="AT36" s="379">
        <v>0.20894708128750694</v>
      </c>
      <c r="AU36" s="380">
        <v>0.12919463087248317</v>
      </c>
      <c r="AV36" s="378">
        <v>-0.14198841698841705</v>
      </c>
      <c r="AW36" s="379">
        <v>0.3165577427307949</v>
      </c>
      <c r="AX36" s="379">
        <v>7.1401162962307016E-2</v>
      </c>
      <c r="AY36" s="381">
        <v>0.1448687012065295</v>
      </c>
      <c r="AZ36" s="303">
        <v>0.2580717488789237</v>
      </c>
      <c r="BA36" s="303">
        <v>0.40921612822439274</v>
      </c>
      <c r="BB36" s="310">
        <v>0.32302018235836472</v>
      </c>
      <c r="BC36" s="310">
        <v>0.18762706941620677</v>
      </c>
      <c r="BD36" s="310">
        <v>0.13092818428184289</v>
      </c>
      <c r="BE36" s="310">
        <v>0.1346371142981313</v>
      </c>
      <c r="BF36" s="310" t="s">
        <v>145</v>
      </c>
      <c r="BG36" s="310" t="s">
        <v>145</v>
      </c>
      <c r="BH36" s="385" t="s">
        <v>145</v>
      </c>
      <c r="BI36" s="385" t="s">
        <v>145</v>
      </c>
      <c r="BJ36" s="385" t="s">
        <v>145</v>
      </c>
      <c r="BK36" s="387" t="s">
        <v>145</v>
      </c>
      <c r="BL36" s="310">
        <v>0.32710841114486056</v>
      </c>
      <c r="BM36" s="310">
        <v>0.1496046608406158</v>
      </c>
      <c r="BN36" s="310" t="s">
        <v>145</v>
      </c>
      <c r="BO36" s="550" t="s">
        <v>145</v>
      </c>
    </row>
    <row r="37" spans="1:67" x14ac:dyDescent="0.3">
      <c r="A37" s="374" t="s">
        <v>163</v>
      </c>
      <c r="B37" s="375" t="s">
        <v>45</v>
      </c>
      <c r="C37" s="375"/>
      <c r="D37" s="388"/>
      <c r="E37" s="389"/>
      <c r="F37" s="389"/>
      <c r="G37" s="389"/>
      <c r="H37" s="389"/>
      <c r="I37" s="389"/>
      <c r="J37" s="389"/>
      <c r="K37" s="389"/>
      <c r="L37" s="389"/>
      <c r="M37" s="389"/>
      <c r="N37" s="389"/>
      <c r="O37" s="389"/>
      <c r="P37" s="388"/>
      <c r="Q37" s="389"/>
      <c r="R37" s="389"/>
      <c r="S37" s="389"/>
      <c r="T37" s="312"/>
      <c r="U37" s="389"/>
      <c r="V37" s="389"/>
      <c r="W37" s="389"/>
      <c r="X37" s="389"/>
      <c r="Y37" s="389"/>
      <c r="Z37" s="389"/>
      <c r="AA37" s="389"/>
      <c r="AB37" s="389"/>
      <c r="AC37" s="389"/>
      <c r="AD37" s="389"/>
      <c r="AE37" s="390"/>
      <c r="AF37" s="388"/>
      <c r="AG37" s="389"/>
      <c r="AH37" s="389"/>
      <c r="AI37" s="393"/>
      <c r="AJ37" s="312"/>
      <c r="AK37" s="389"/>
      <c r="AL37" s="389"/>
      <c r="AM37" s="389"/>
      <c r="AN37" s="389"/>
      <c r="AO37" s="389"/>
      <c r="AP37" s="389"/>
      <c r="AQ37" s="389"/>
      <c r="AR37" s="389"/>
      <c r="AS37" s="389"/>
      <c r="AT37" s="389"/>
      <c r="AU37" s="390"/>
      <c r="AV37" s="388"/>
      <c r="AW37" s="389"/>
      <c r="AX37" s="389"/>
      <c r="AY37" s="393"/>
      <c r="AZ37" s="312"/>
      <c r="BA37" s="312"/>
      <c r="BB37" s="312"/>
      <c r="BC37" s="312"/>
      <c r="BD37" s="312"/>
      <c r="BE37" s="312"/>
      <c r="BF37" s="312"/>
      <c r="BG37" s="312"/>
      <c r="BH37" s="389"/>
      <c r="BI37" s="389"/>
      <c r="BJ37" s="389"/>
      <c r="BK37" s="393"/>
      <c r="BL37" s="312"/>
      <c r="BM37" s="312"/>
      <c r="BN37" s="312"/>
      <c r="BO37" s="551"/>
    </row>
    <row r="38" spans="1:67" x14ac:dyDescent="0.3">
      <c r="A38" s="391" t="s">
        <v>164</v>
      </c>
      <c r="B38" s="377"/>
      <c r="C38" s="377" t="s">
        <v>165</v>
      </c>
      <c r="D38" s="394">
        <v>2068.3870000000002</v>
      </c>
      <c r="E38" s="395">
        <v>2327.52</v>
      </c>
      <c r="F38" s="395">
        <v>3250.3739999999998</v>
      </c>
      <c r="G38" s="395">
        <v>4298.4270000000006</v>
      </c>
      <c r="H38" s="395">
        <v>4934.9299999999985</v>
      </c>
      <c r="I38" s="395">
        <v>5014.9069999999992</v>
      </c>
      <c r="J38" s="395">
        <v>5721.1980000000003</v>
      </c>
      <c r="K38" s="395">
        <v>6195.9120000000003</v>
      </c>
      <c r="L38" s="395">
        <v>5404.0940000000046</v>
      </c>
      <c r="M38" s="395">
        <v>4837.0999999999985</v>
      </c>
      <c r="N38" s="395">
        <v>2760.3669999999984</v>
      </c>
      <c r="O38" s="395">
        <v>2238.6160000000018</v>
      </c>
      <c r="P38" s="394">
        <v>7646.2809999999999</v>
      </c>
      <c r="Q38" s="395">
        <v>14248.263999999999</v>
      </c>
      <c r="R38" s="395">
        <v>17321.204000000005</v>
      </c>
      <c r="S38" s="395">
        <v>9836.0829999999987</v>
      </c>
      <c r="T38" s="325">
        <v>2184.5880000000002</v>
      </c>
      <c r="U38" s="395">
        <v>2517.7809999999995</v>
      </c>
      <c r="V38" s="395">
        <v>1325.1109999999999</v>
      </c>
      <c r="W38" s="395">
        <v>36.539000000000669</v>
      </c>
      <c r="X38" s="395">
        <v>49.246999999999389</v>
      </c>
      <c r="Y38" s="395">
        <v>145.98100000000068</v>
      </c>
      <c r="Z38" s="395">
        <v>855.52099999999973</v>
      </c>
      <c r="AA38" s="395">
        <v>1690.2139999999999</v>
      </c>
      <c r="AB38" s="395">
        <v>1510.6800000000003</v>
      </c>
      <c r="AC38" s="395">
        <v>1120.2950000000001</v>
      </c>
      <c r="AD38" s="395">
        <v>392.65899999999965</v>
      </c>
      <c r="AE38" s="396">
        <v>371.07400000000052</v>
      </c>
      <c r="AF38" s="394">
        <v>6027.48</v>
      </c>
      <c r="AG38" s="395">
        <v>231.76700000000073</v>
      </c>
      <c r="AH38" s="395">
        <v>4056.415</v>
      </c>
      <c r="AI38" s="397">
        <v>1884.0280000000002</v>
      </c>
      <c r="AJ38" s="325">
        <v>273.21100000000001</v>
      </c>
      <c r="AK38" s="395">
        <v>135.54300000000001</v>
      </c>
      <c r="AL38" s="395">
        <v>173.32100000000003</v>
      </c>
      <c r="AM38" s="395">
        <v>269.56700000000001</v>
      </c>
      <c r="AN38" s="395">
        <v>797.64799999999991</v>
      </c>
      <c r="AO38" s="395">
        <v>1415.8420000000001</v>
      </c>
      <c r="AP38" s="395">
        <v>1874.7509999999997</v>
      </c>
      <c r="AQ38" s="395">
        <v>3309.6849999999995</v>
      </c>
      <c r="AR38" s="395">
        <v>3065.9180000000015</v>
      </c>
      <c r="AS38" s="395">
        <v>3576.6819999999989</v>
      </c>
      <c r="AT38" s="395">
        <v>2313.8130000000001</v>
      </c>
      <c r="AU38" s="396">
        <v>1454.6790000000001</v>
      </c>
      <c r="AV38" s="394">
        <v>582.07500000000005</v>
      </c>
      <c r="AW38" s="395">
        <v>2483.0569999999998</v>
      </c>
      <c r="AX38" s="395">
        <v>2750.1180000000004</v>
      </c>
      <c r="AY38" s="397">
        <v>2448.391333333333</v>
      </c>
      <c r="AZ38" s="325">
        <v>-17523.215</v>
      </c>
      <c r="BA38" s="325">
        <v>1774.6420000000001</v>
      </c>
      <c r="BB38" s="325">
        <v>2724.0899999999997</v>
      </c>
      <c r="BC38" s="325">
        <v>4106.1630000000005</v>
      </c>
      <c r="BD38" s="325">
        <v>4713.3019999999997</v>
      </c>
      <c r="BE38" s="325">
        <v>4839.1769999999997</v>
      </c>
      <c r="BF38" s="325" t="s">
        <v>145</v>
      </c>
      <c r="BG38" s="325" t="s">
        <v>145</v>
      </c>
      <c r="BH38" s="542" t="s">
        <v>145</v>
      </c>
      <c r="BI38" s="542" t="s">
        <v>145</v>
      </c>
      <c r="BJ38" s="542" t="s">
        <v>145</v>
      </c>
      <c r="BK38" s="397"/>
      <c r="BL38" s="325">
        <v>-13024.483</v>
      </c>
      <c r="BM38" s="325">
        <v>13658.642</v>
      </c>
      <c r="BN38" s="325" t="s">
        <v>145</v>
      </c>
      <c r="BO38" s="553" t="s">
        <v>145</v>
      </c>
    </row>
    <row r="39" spans="1:67" x14ac:dyDescent="0.3">
      <c r="A39" s="326"/>
      <c r="B39" s="377"/>
      <c r="C39" s="377" t="s">
        <v>44</v>
      </c>
      <c r="D39" s="378">
        <v>6.0082299886682761E-2</v>
      </c>
      <c r="E39" s="379">
        <v>1.9577024823147299E-2</v>
      </c>
      <c r="F39" s="379">
        <v>-1.1058140352126315E-2</v>
      </c>
      <c r="G39" s="379">
        <v>9.156974381894642E-2</v>
      </c>
      <c r="H39" s="379">
        <v>2.4843727285942519E-2</v>
      </c>
      <c r="I39" s="379">
        <v>3.8518248232622058E-2</v>
      </c>
      <c r="J39" s="379">
        <v>3.1491400929951112E-2</v>
      </c>
      <c r="K39" s="379">
        <v>3.3029744543254649E-2</v>
      </c>
      <c r="L39" s="379">
        <v>3.3857280436370873E-2</v>
      </c>
      <c r="M39" s="379">
        <v>3.2012859250181831E-2</v>
      </c>
      <c r="N39" s="379">
        <v>4.134888056675038E-2</v>
      </c>
      <c r="O39" s="379">
        <v>9.8758469720058029E-2</v>
      </c>
      <c r="P39" s="378">
        <v>1.6697370791701048E-2</v>
      </c>
      <c r="Q39" s="379">
        <v>4.9051372672423502E-2</v>
      </c>
      <c r="R39" s="379">
        <v>3.2778911118857293E-2</v>
      </c>
      <c r="S39" s="379">
        <v>4.9157566435774042E-2</v>
      </c>
      <c r="T39" s="303">
        <v>5.6179525398293462E-2</v>
      </c>
      <c r="U39" s="379">
        <v>8.1744088128136105E-2</v>
      </c>
      <c r="V39" s="379">
        <v>-0.59232045296941216</v>
      </c>
      <c r="W39" s="379">
        <v>-0.9914994485191907</v>
      </c>
      <c r="X39" s="379">
        <v>-0.99002072977732225</v>
      </c>
      <c r="Y39" s="379">
        <v>-0.97089058680450091</v>
      </c>
      <c r="Z39" s="379">
        <v>-0.85046471036310933</v>
      </c>
      <c r="AA39" s="379">
        <v>-0.72720496998666218</v>
      </c>
      <c r="AB39" s="379">
        <v>-0.72045637992233313</v>
      </c>
      <c r="AC39" s="379">
        <v>-0.76839531950962336</v>
      </c>
      <c r="AD39" s="379">
        <v>-0.85775116134919738</v>
      </c>
      <c r="AE39" s="380">
        <v>-0.83423954800644684</v>
      </c>
      <c r="AF39" s="378">
        <v>-0.21171089579365451</v>
      </c>
      <c r="AG39" s="379">
        <v>-0.98373366748398261</v>
      </c>
      <c r="AH39" s="379">
        <v>-0.76581218026183406</v>
      </c>
      <c r="AI39" s="381">
        <v>-0.80845749268280875</v>
      </c>
      <c r="AJ39" s="303">
        <v>-0.87493705907017716</v>
      </c>
      <c r="AK39" s="379">
        <v>-0.94616569113834759</v>
      </c>
      <c r="AL39" s="379">
        <v>-0.86920265547565445</v>
      </c>
      <c r="AM39" s="379">
        <v>6.3775144366292196</v>
      </c>
      <c r="AN39" s="379">
        <v>15.196885089447271</v>
      </c>
      <c r="AO39" s="379">
        <v>8.6988101191250475</v>
      </c>
      <c r="AP39" s="379">
        <v>1.1913559106088574</v>
      </c>
      <c r="AQ39" s="379">
        <v>0.95814553660069068</v>
      </c>
      <c r="AR39" s="379">
        <v>1.0294953266078857</v>
      </c>
      <c r="AS39" s="379">
        <v>2.1926251567667432</v>
      </c>
      <c r="AT39" s="379">
        <v>4.8926778706205702</v>
      </c>
      <c r="AU39" s="380">
        <v>2.9201857311479604</v>
      </c>
      <c r="AV39" s="378">
        <v>-0.90342979155467962</v>
      </c>
      <c r="AW39" s="379">
        <v>9.7135916674936116</v>
      </c>
      <c r="AX39" s="379">
        <v>-0.32203238573962467</v>
      </c>
      <c r="AY39" s="381">
        <v>0.29955145748010786</v>
      </c>
      <c r="AZ39" s="303">
        <v>-65.138028849497275</v>
      </c>
      <c r="BA39" s="303">
        <v>12.09283400839586</v>
      </c>
      <c r="BB39" s="303">
        <v>14.717022172731514</v>
      </c>
      <c r="BC39" s="303">
        <v>14.232439430642476</v>
      </c>
      <c r="BD39" s="303">
        <v>4.9089999598820535</v>
      </c>
      <c r="BE39" s="303">
        <v>2.4178792548886099</v>
      </c>
      <c r="BF39" s="303" t="s">
        <v>145</v>
      </c>
      <c r="BG39" s="303" t="s">
        <v>145</v>
      </c>
      <c r="BH39" s="540" t="s">
        <v>145</v>
      </c>
      <c r="BI39" s="540" t="s">
        <v>145</v>
      </c>
      <c r="BJ39" s="540" t="s">
        <v>145</v>
      </c>
      <c r="BK39" s="381"/>
      <c r="BL39" s="303">
        <v>-23.375953270626638</v>
      </c>
      <c r="BM39" s="303">
        <v>4.5007363906668276</v>
      </c>
      <c r="BN39" s="303" t="s">
        <v>145</v>
      </c>
      <c r="BO39" s="533" t="s">
        <v>145</v>
      </c>
    </row>
    <row r="40" spans="1:67" x14ac:dyDescent="0.3">
      <c r="A40" s="391" t="s">
        <v>166</v>
      </c>
      <c r="B40" s="377"/>
      <c r="C40" s="377" t="s">
        <v>165</v>
      </c>
      <c r="D40" s="394">
        <v>965.89700000000005</v>
      </c>
      <c r="E40" s="395">
        <v>1037.7199999999998</v>
      </c>
      <c r="F40" s="395">
        <v>1356.548</v>
      </c>
      <c r="G40" s="395">
        <v>1682.8729999999996</v>
      </c>
      <c r="H40" s="395">
        <v>1622.9100000000008</v>
      </c>
      <c r="I40" s="395">
        <v>2162.646999999999</v>
      </c>
      <c r="J40" s="395">
        <v>2510.0320000000011</v>
      </c>
      <c r="K40" s="395">
        <v>3437.5149999999994</v>
      </c>
      <c r="L40" s="395">
        <v>2220.4799999999996</v>
      </c>
      <c r="M40" s="395">
        <v>1521.5849999999991</v>
      </c>
      <c r="N40" s="395">
        <v>1311.6010000000024</v>
      </c>
      <c r="O40" s="395">
        <v>1277.3240000000005</v>
      </c>
      <c r="P40" s="394">
        <v>3360.165</v>
      </c>
      <c r="Q40" s="395">
        <v>5468.4299999999994</v>
      </c>
      <c r="R40" s="395">
        <v>8168.027</v>
      </c>
      <c r="S40" s="395">
        <v>4110.510000000002</v>
      </c>
      <c r="T40" s="325">
        <v>1073.6379999999999</v>
      </c>
      <c r="U40" s="395">
        <v>1299.2620000000002</v>
      </c>
      <c r="V40" s="395">
        <v>550.39499999999998</v>
      </c>
      <c r="W40" s="395">
        <v>96.672999999999774</v>
      </c>
      <c r="X40" s="395">
        <v>212.346</v>
      </c>
      <c r="Y40" s="395">
        <v>885.08100000000059</v>
      </c>
      <c r="Z40" s="395">
        <v>1775.7399999999998</v>
      </c>
      <c r="AA40" s="395">
        <v>3392.1350000000002</v>
      </c>
      <c r="AB40" s="395">
        <v>2023.67</v>
      </c>
      <c r="AC40" s="395">
        <v>1179.9619999999995</v>
      </c>
      <c r="AD40" s="395">
        <v>527.39899999999943</v>
      </c>
      <c r="AE40" s="396">
        <v>582.3080000000009</v>
      </c>
      <c r="AF40" s="394">
        <v>2923.2950000000001</v>
      </c>
      <c r="AG40" s="395">
        <v>1194.1000000000004</v>
      </c>
      <c r="AH40" s="395">
        <v>7191.5450000000001</v>
      </c>
      <c r="AI40" s="397">
        <v>2289.6689999999999</v>
      </c>
      <c r="AJ40" s="325">
        <v>414.82799999999997</v>
      </c>
      <c r="AK40" s="395">
        <v>324.36099999999999</v>
      </c>
      <c r="AL40" s="395">
        <v>442.40600000000006</v>
      </c>
      <c r="AM40" s="395">
        <v>651.46100000000001</v>
      </c>
      <c r="AN40" s="395">
        <v>1226.5619999999999</v>
      </c>
      <c r="AO40" s="395">
        <v>1985.9500000000003</v>
      </c>
      <c r="AP40" s="395">
        <v>2663.8919999999998</v>
      </c>
      <c r="AQ40" s="395">
        <v>4197.5870000000004</v>
      </c>
      <c r="AR40" s="395">
        <v>2519.5949999999993</v>
      </c>
      <c r="AS40" s="395">
        <v>1892.2780000000002</v>
      </c>
      <c r="AT40" s="395">
        <v>1242.9469999999983</v>
      </c>
      <c r="AU40" s="396">
        <v>1109.8950000000004</v>
      </c>
      <c r="AV40" s="394">
        <v>1181.595</v>
      </c>
      <c r="AW40" s="395">
        <v>3863.973</v>
      </c>
      <c r="AX40" s="395">
        <v>3127.0246666666667</v>
      </c>
      <c r="AY40" s="397">
        <v>1415.0399999999997</v>
      </c>
      <c r="AZ40" s="325">
        <v>851.42399999999998</v>
      </c>
      <c r="BA40" s="325">
        <v>1145.829</v>
      </c>
      <c r="BB40" s="325">
        <v>1282.633</v>
      </c>
      <c r="BC40" s="325">
        <v>1900.0729999999999</v>
      </c>
      <c r="BD40" s="325">
        <v>1797.8730000000005</v>
      </c>
      <c r="BE40" s="325">
        <v>2313.08</v>
      </c>
      <c r="BF40" s="325" t="s">
        <v>145</v>
      </c>
      <c r="BG40" s="325" t="s">
        <v>145</v>
      </c>
      <c r="BH40" s="542" t="s">
        <v>145</v>
      </c>
      <c r="BI40" s="542" t="s">
        <v>145</v>
      </c>
      <c r="BJ40" s="542" t="s">
        <v>145</v>
      </c>
      <c r="BK40" s="397"/>
      <c r="BL40" s="325">
        <v>3279.886</v>
      </c>
      <c r="BM40" s="325">
        <v>6011.0259999999998</v>
      </c>
      <c r="BN40" s="325" t="s">
        <v>145</v>
      </c>
      <c r="BO40" s="553" t="s">
        <v>145</v>
      </c>
    </row>
    <row r="41" spans="1:67" x14ac:dyDescent="0.3">
      <c r="A41" s="391"/>
      <c r="B41" s="377"/>
      <c r="C41" s="377" t="s">
        <v>44</v>
      </c>
      <c r="D41" s="378">
        <v>8.2138111680495604E-2</v>
      </c>
      <c r="E41" s="379">
        <v>-1.1545557851141268E-2</v>
      </c>
      <c r="F41" s="379">
        <v>5.6172531921519775E-2</v>
      </c>
      <c r="G41" s="379">
        <v>0.1712874415704087</v>
      </c>
      <c r="H41" s="379">
        <v>9.156468972419575E-2</v>
      </c>
      <c r="I41" s="379">
        <v>0.12973430977533723</v>
      </c>
      <c r="J41" s="379">
        <v>3.3789663964982564E-2</v>
      </c>
      <c r="K41" s="379">
        <v>4.327279393153205E-2</v>
      </c>
      <c r="L41" s="379">
        <v>4.9619736904924279E-2</v>
      </c>
      <c r="M41" s="379">
        <v>-2.6908023483365327E-2</v>
      </c>
      <c r="N41" s="379">
        <v>0.1496709906394274</v>
      </c>
      <c r="O41" s="379">
        <v>4.7480574861103547E-2</v>
      </c>
      <c r="P41" s="378">
        <v>4.1322997883677097E-2</v>
      </c>
      <c r="Q41" s="379">
        <v>0.13034465979983198</v>
      </c>
      <c r="R41" s="379">
        <v>4.2048322407256325E-2</v>
      </c>
      <c r="S41" s="379">
        <v>4.7548200351994398E-2</v>
      </c>
      <c r="T41" s="303">
        <v>0.11154501981060065</v>
      </c>
      <c r="U41" s="379">
        <v>0.25203523108352965</v>
      </c>
      <c r="V41" s="379">
        <v>-0.59426795071018501</v>
      </c>
      <c r="W41" s="379">
        <v>-0.94255478577409013</v>
      </c>
      <c r="X41" s="379">
        <v>-0.86915725456125115</v>
      </c>
      <c r="Y41" s="379">
        <v>-0.5907418085337085</v>
      </c>
      <c r="Z41" s="379">
        <v>-0.2925428839154246</v>
      </c>
      <c r="AA41" s="379">
        <v>-1.3201396939358574E-2</v>
      </c>
      <c r="AB41" s="379">
        <v>-8.8633989047412876E-2</v>
      </c>
      <c r="AC41" s="379">
        <v>-0.22451785473700098</v>
      </c>
      <c r="AD41" s="379">
        <v>-0.59789676891066834</v>
      </c>
      <c r="AE41" s="380">
        <v>-0.54411879836282684</v>
      </c>
      <c r="AF41" s="378">
        <v>-0.13001444869522774</v>
      </c>
      <c r="AG41" s="379">
        <v>-0.78163750838906221</v>
      </c>
      <c r="AH41" s="379">
        <v>-0.11954931099027953</v>
      </c>
      <c r="AI41" s="381">
        <v>-0.44297203996584394</v>
      </c>
      <c r="AJ41" s="303">
        <v>-0.61362395891352572</v>
      </c>
      <c r="AK41" s="379">
        <v>-0.75034981397131606</v>
      </c>
      <c r="AL41" s="379">
        <v>-0.19620272713233206</v>
      </c>
      <c r="AM41" s="379">
        <v>5.7388102158824248</v>
      </c>
      <c r="AN41" s="379">
        <v>4.7762425475403347</v>
      </c>
      <c r="AO41" s="379">
        <v>1.2438059341461392</v>
      </c>
      <c r="AP41" s="379">
        <v>0.50015880703256099</v>
      </c>
      <c r="AQ41" s="379">
        <v>0.23744691764920917</v>
      </c>
      <c r="AR41" s="379">
        <v>0.24506218899326426</v>
      </c>
      <c r="AS41" s="379">
        <v>0.60367706756658346</v>
      </c>
      <c r="AT41" s="379">
        <v>1.3567488751400734</v>
      </c>
      <c r="AU41" s="380">
        <v>0.90602739443730573</v>
      </c>
      <c r="AV41" s="378">
        <v>-0.59580028700490373</v>
      </c>
      <c r="AW41" s="379">
        <v>2.2358872791223505</v>
      </c>
      <c r="AX41" s="379">
        <v>-0.56518040745532894</v>
      </c>
      <c r="AY41" s="381">
        <v>-0.38198927443224334</v>
      </c>
      <c r="AZ41" s="303">
        <v>1.0524747606236802</v>
      </c>
      <c r="BA41" s="303">
        <v>2.5325732748388368</v>
      </c>
      <c r="BB41" s="303">
        <v>1.8992215295452592</v>
      </c>
      <c r="BC41" s="303">
        <v>1.9166335360059923</v>
      </c>
      <c r="BD41" s="303">
        <v>0.46578240643359292</v>
      </c>
      <c r="BE41" s="303">
        <v>0.16472217326720198</v>
      </c>
      <c r="BF41" s="303" t="s">
        <v>145</v>
      </c>
      <c r="BG41" s="303" t="s">
        <v>145</v>
      </c>
      <c r="BH41" s="540" t="s">
        <v>145</v>
      </c>
      <c r="BI41" s="540" t="s">
        <v>145</v>
      </c>
      <c r="BJ41" s="540" t="s">
        <v>145</v>
      </c>
      <c r="BK41" s="381"/>
      <c r="BL41" s="303">
        <v>1.7758123553332572</v>
      </c>
      <c r="BM41" s="303">
        <v>0.55565942101562305</v>
      </c>
      <c r="BN41" s="303" t="s">
        <v>145</v>
      </c>
      <c r="BO41" s="533" t="s">
        <v>145</v>
      </c>
    </row>
    <row r="42" spans="1:67" x14ac:dyDescent="0.3">
      <c r="A42" s="391" t="s">
        <v>167</v>
      </c>
      <c r="B42" s="377"/>
      <c r="C42" s="377" t="s">
        <v>168</v>
      </c>
      <c r="D42" s="394">
        <v>164942.81599999999</v>
      </c>
      <c r="E42" s="395">
        <v>172733.27299999999</v>
      </c>
      <c r="F42" s="395">
        <v>248243.30399999995</v>
      </c>
      <c r="G42" s="395">
        <v>334929.43400000001</v>
      </c>
      <c r="H42" s="395">
        <v>408099.69400000002</v>
      </c>
      <c r="I42" s="395">
        <v>465982.30799999996</v>
      </c>
      <c r="J42" s="395">
        <v>534629.14199999999</v>
      </c>
      <c r="K42" s="395">
        <v>638291.571</v>
      </c>
      <c r="L42" s="395">
        <v>501535.25700000022</v>
      </c>
      <c r="M42" s="395">
        <v>391134.94199999981</v>
      </c>
      <c r="N42" s="395">
        <v>230023.39399999985</v>
      </c>
      <c r="O42" s="395">
        <v>205269.26999999955</v>
      </c>
      <c r="P42" s="394">
        <v>585919.39299999992</v>
      </c>
      <c r="Q42" s="395">
        <v>1209011.436</v>
      </c>
      <c r="R42" s="395">
        <v>1674455.9700000002</v>
      </c>
      <c r="S42" s="395">
        <v>826427.60599999921</v>
      </c>
      <c r="T42" s="325">
        <v>174712.58499999996</v>
      </c>
      <c r="U42" s="395">
        <v>194421.424</v>
      </c>
      <c r="V42" s="395">
        <v>98452.387999999977</v>
      </c>
      <c r="W42" s="395">
        <v>4467.5719999999856</v>
      </c>
      <c r="X42" s="395">
        <v>9648.4180000000051</v>
      </c>
      <c r="Y42" s="395">
        <v>53032.34500000003</v>
      </c>
      <c r="Z42" s="395">
        <v>158799.245</v>
      </c>
      <c r="AA42" s="395">
        <v>325164.06600000011</v>
      </c>
      <c r="AB42" s="395">
        <v>203622.625</v>
      </c>
      <c r="AC42" s="395">
        <v>123585.15500000003</v>
      </c>
      <c r="AD42" s="395">
        <v>46430.814000000013</v>
      </c>
      <c r="AE42" s="396">
        <v>53345.524999999907</v>
      </c>
      <c r="AF42" s="394">
        <v>467586.39699999994</v>
      </c>
      <c r="AG42" s="395">
        <v>67148.335000000021</v>
      </c>
      <c r="AH42" s="395">
        <v>687585.9360000001</v>
      </c>
      <c r="AI42" s="397">
        <v>223361.49399999995</v>
      </c>
      <c r="AJ42" s="325">
        <v>32293.587</v>
      </c>
      <c r="AK42" s="395">
        <v>18256.449999999997</v>
      </c>
      <c r="AL42" s="395">
        <v>26119.845000000001</v>
      </c>
      <c r="AM42" s="395">
        <v>47017.606</v>
      </c>
      <c r="AN42" s="395">
        <v>125208.784</v>
      </c>
      <c r="AO42" s="395">
        <v>212213.03100000002</v>
      </c>
      <c r="AP42" s="395">
        <v>294079.42200000008</v>
      </c>
      <c r="AQ42" s="395">
        <v>518771.81199999992</v>
      </c>
      <c r="AR42" s="395">
        <v>357140.77200000011</v>
      </c>
      <c r="AS42" s="395">
        <v>335700</v>
      </c>
      <c r="AT42" s="395">
        <v>211006.27399999998</v>
      </c>
      <c r="AU42" s="396">
        <v>152463.26399999997</v>
      </c>
      <c r="AV42" s="394">
        <v>76669.881999999998</v>
      </c>
      <c r="AW42" s="395">
        <v>384439.42100000003</v>
      </c>
      <c r="AX42" s="395">
        <v>389997.33533333335</v>
      </c>
      <c r="AY42" s="397">
        <v>233056.51266666665</v>
      </c>
      <c r="AZ42" s="325">
        <v>106775.012</v>
      </c>
      <c r="BA42" s="325">
        <v>153268.53400000004</v>
      </c>
      <c r="BB42" s="325">
        <v>232984.41800000001</v>
      </c>
      <c r="BC42" s="325">
        <v>386393.46199999994</v>
      </c>
      <c r="BD42" s="325">
        <v>457063.92599999998</v>
      </c>
      <c r="BE42" s="325">
        <v>545416.32700000005</v>
      </c>
      <c r="BF42" s="325" t="s">
        <v>145</v>
      </c>
      <c r="BG42" s="325" t="s">
        <v>145</v>
      </c>
      <c r="BH42" s="542" t="s">
        <v>145</v>
      </c>
      <c r="BI42" s="542" t="s">
        <v>145</v>
      </c>
      <c r="BJ42" s="542" t="s">
        <v>145</v>
      </c>
      <c r="BK42" s="397"/>
      <c r="BL42" s="325">
        <v>493027.96400000004</v>
      </c>
      <c r="BM42" s="325">
        <v>1388873.7149999999</v>
      </c>
      <c r="BN42" s="325" t="s">
        <v>145</v>
      </c>
      <c r="BO42" s="553" t="s">
        <v>145</v>
      </c>
    </row>
    <row r="43" spans="1:67" x14ac:dyDescent="0.3">
      <c r="A43" s="382"/>
      <c r="B43" s="383"/>
      <c r="C43" s="383" t="s">
        <v>44</v>
      </c>
      <c r="D43" s="384">
        <v>9.8520611571827746E-2</v>
      </c>
      <c r="E43" s="385">
        <v>4.8589660578571593E-2</v>
      </c>
      <c r="F43" s="385">
        <v>2.9121666132102746E-2</v>
      </c>
      <c r="G43" s="385">
        <v>0.10373748328255729</v>
      </c>
      <c r="H43" s="385">
        <v>7.4080260711610613E-2</v>
      </c>
      <c r="I43" s="385">
        <v>0.11801783708272381</v>
      </c>
      <c r="J43" s="385">
        <v>5.5944677961647503E-2</v>
      </c>
      <c r="K43" s="385">
        <v>7.773584184269694E-2</v>
      </c>
      <c r="L43" s="385">
        <v>7.2767123384716678E-2</v>
      </c>
      <c r="M43" s="385">
        <v>6.2517090334648626E-2</v>
      </c>
      <c r="N43" s="385">
        <v>0.10376400332531062</v>
      </c>
      <c r="O43" s="385">
        <v>9.3796439522465108E-2</v>
      </c>
      <c r="P43" s="384">
        <v>5.3626701970917977E-2</v>
      </c>
      <c r="Q43" s="385">
        <v>9.8905266748986448E-2</v>
      </c>
      <c r="R43" s="385">
        <v>6.9207556214481158E-2</v>
      </c>
      <c r="S43" s="385">
        <v>8.1446900084976154E-2</v>
      </c>
      <c r="T43" s="310">
        <v>5.9231248968127093E-2</v>
      </c>
      <c r="U43" s="385">
        <v>0.1255586177655536</v>
      </c>
      <c r="V43" s="385">
        <v>-0.60340365112124028</v>
      </c>
      <c r="W43" s="385">
        <v>-0.9866611544209638</v>
      </c>
      <c r="X43" s="385">
        <v>-0.97635769361787372</v>
      </c>
      <c r="Y43" s="385">
        <v>-0.88619236376673771</v>
      </c>
      <c r="Z43" s="385">
        <v>-0.70297308447132878</v>
      </c>
      <c r="AA43" s="385">
        <v>-0.49057126746860935</v>
      </c>
      <c r="AB43" s="385">
        <v>-0.59400137446369017</v>
      </c>
      <c r="AC43" s="385">
        <v>-0.68403448086721919</v>
      </c>
      <c r="AD43" s="385">
        <v>-0.79814742669173877</v>
      </c>
      <c r="AE43" s="386">
        <v>-0.74011928331990451</v>
      </c>
      <c r="AF43" s="384">
        <v>-0.20196122096951996</v>
      </c>
      <c r="AG43" s="385">
        <v>-0.94446013246809357</v>
      </c>
      <c r="AH43" s="385">
        <v>-0.58936756276726698</v>
      </c>
      <c r="AI43" s="387">
        <v>-0.72972648495965153</v>
      </c>
      <c r="AJ43" s="310">
        <v>-0.81516164390790735</v>
      </c>
      <c r="AK43" s="385">
        <v>-0.90609856864334049</v>
      </c>
      <c r="AL43" s="385">
        <v>-0.73469566832650102</v>
      </c>
      <c r="AM43" s="385">
        <v>9.524196588213945</v>
      </c>
      <c r="AN43" s="385">
        <v>11.97713096592622</v>
      </c>
      <c r="AO43" s="385">
        <v>3.0015773581198397</v>
      </c>
      <c r="AP43" s="385">
        <v>0.85189433362860167</v>
      </c>
      <c r="AQ43" s="385">
        <v>0.59541556476907798</v>
      </c>
      <c r="AR43" s="385">
        <v>0.75393462293298741</v>
      </c>
      <c r="AS43" s="385">
        <v>1.7163456646552731</v>
      </c>
      <c r="AT43" s="385">
        <v>3.5445310090837499</v>
      </c>
      <c r="AU43" s="386">
        <v>1.8580328715482739</v>
      </c>
      <c r="AV43" s="384">
        <v>-0.83603055501206125</v>
      </c>
      <c r="AW43" s="385">
        <v>4.7252264110495057</v>
      </c>
      <c r="AX43" s="385">
        <v>-0.4328020471126488</v>
      </c>
      <c r="AY43" s="387">
        <v>4.3405058289351796E-2</v>
      </c>
      <c r="AZ43" s="310">
        <v>2.3063843914273137</v>
      </c>
      <c r="BA43" s="310">
        <v>7.3953087265048829</v>
      </c>
      <c r="BB43" s="310">
        <v>7.9198239116656302</v>
      </c>
      <c r="BC43" s="310">
        <v>7.2180590394159996</v>
      </c>
      <c r="BD43" s="310">
        <v>2.6504142233343631</v>
      </c>
      <c r="BE43" s="310">
        <v>1.5701358885920633</v>
      </c>
      <c r="BF43" s="310" t="s">
        <v>145</v>
      </c>
      <c r="BG43" s="310" t="s">
        <v>145</v>
      </c>
      <c r="BH43" s="385" t="s">
        <v>145</v>
      </c>
      <c r="BI43" s="385" t="s">
        <v>145</v>
      </c>
      <c r="BJ43" s="385" t="s">
        <v>145</v>
      </c>
      <c r="BK43" s="387"/>
      <c r="BL43" s="310">
        <v>5.4305298396050752</v>
      </c>
      <c r="BM43" s="310">
        <v>2.6127244999674466</v>
      </c>
      <c r="BN43" s="310" t="s">
        <v>145</v>
      </c>
      <c r="BO43" s="550" t="s">
        <v>145</v>
      </c>
    </row>
    <row r="44" spans="1:67" x14ac:dyDescent="0.3">
      <c r="A44" s="374" t="s">
        <v>46</v>
      </c>
      <c r="B44" s="375" t="s">
        <v>45</v>
      </c>
      <c r="C44" s="327"/>
      <c r="D44" s="388"/>
      <c r="E44" s="389"/>
      <c r="F44" s="389"/>
      <c r="G44" s="389"/>
      <c r="H44" s="389"/>
      <c r="I44" s="389"/>
      <c r="J44" s="389"/>
      <c r="K44" s="389"/>
      <c r="L44" s="389"/>
      <c r="M44" s="389"/>
      <c r="N44" s="389"/>
      <c r="O44" s="389"/>
      <c r="P44" s="388"/>
      <c r="Q44" s="389"/>
      <c r="R44" s="389"/>
      <c r="S44" s="389"/>
      <c r="T44" s="312"/>
      <c r="U44" s="389"/>
      <c r="V44" s="389"/>
      <c r="W44" s="389"/>
      <c r="X44" s="389"/>
      <c r="Y44" s="389"/>
      <c r="Z44" s="389"/>
      <c r="AA44" s="389"/>
      <c r="AB44" s="389"/>
      <c r="AC44" s="389"/>
      <c r="AD44" s="389"/>
      <c r="AE44" s="390"/>
      <c r="AF44" s="388"/>
      <c r="AG44" s="389"/>
      <c r="AH44" s="389"/>
      <c r="AI44" s="393"/>
      <c r="AJ44" s="312"/>
      <c r="AK44" s="389"/>
      <c r="AL44" s="389"/>
      <c r="AM44" s="389"/>
      <c r="AN44" s="389"/>
      <c r="AO44" s="389"/>
      <c r="AP44" s="389"/>
      <c r="AQ44" s="389"/>
      <c r="AR44" s="389"/>
      <c r="AS44" s="389"/>
      <c r="AT44" s="389"/>
      <c r="AU44" s="390"/>
      <c r="AV44" s="388"/>
      <c r="AW44" s="389"/>
      <c r="AX44" s="389"/>
      <c r="AY44" s="393"/>
      <c r="AZ44" s="312"/>
      <c r="BA44" s="312"/>
      <c r="BB44" s="312"/>
      <c r="BC44" s="312"/>
      <c r="BD44" s="312"/>
      <c r="BE44" s="312"/>
      <c r="BF44" s="312"/>
      <c r="BG44" s="312"/>
      <c r="BH44" s="389"/>
      <c r="BI44" s="389"/>
      <c r="BJ44" s="389"/>
      <c r="BK44" s="393"/>
      <c r="BL44" s="312"/>
      <c r="BM44" s="312"/>
      <c r="BN44" s="312"/>
      <c r="BO44" s="551"/>
    </row>
    <row r="45" spans="1:67" x14ac:dyDescent="0.3">
      <c r="A45" s="391" t="s">
        <v>29</v>
      </c>
      <c r="B45" s="377"/>
      <c r="C45" s="377" t="s">
        <v>47</v>
      </c>
      <c r="D45" s="305">
        <v>102.411</v>
      </c>
      <c r="E45" s="306">
        <v>102.185</v>
      </c>
      <c r="F45" s="306">
        <v>103.995</v>
      </c>
      <c r="G45" s="306">
        <v>104.60299999999999</v>
      </c>
      <c r="H45" s="306">
        <v>104.664</v>
      </c>
      <c r="I45" s="306">
        <v>104.696</v>
      </c>
      <c r="J45" s="306">
        <v>103.32899999999999</v>
      </c>
      <c r="K45" s="306">
        <v>103.21</v>
      </c>
      <c r="L45" s="306">
        <v>104.346</v>
      </c>
      <c r="M45" s="306">
        <v>104.38500000000001</v>
      </c>
      <c r="N45" s="306">
        <v>104.23099999999999</v>
      </c>
      <c r="O45" s="306">
        <v>104.093</v>
      </c>
      <c r="P45" s="305">
        <v>102.86366666666667</v>
      </c>
      <c r="Q45" s="306">
        <v>104.65433333333333</v>
      </c>
      <c r="R45" s="306">
        <v>103.62833333333333</v>
      </c>
      <c r="S45" s="306">
        <v>104.23633333333333</v>
      </c>
      <c r="T45" s="307">
        <v>103.23</v>
      </c>
      <c r="U45" s="306">
        <v>102.57299999999999</v>
      </c>
      <c r="V45" s="306">
        <v>104.044</v>
      </c>
      <c r="W45" s="306">
        <v>104.374</v>
      </c>
      <c r="X45" s="306">
        <v>103.90600000000001</v>
      </c>
      <c r="Y45" s="306">
        <v>104.827</v>
      </c>
      <c r="Z45" s="306">
        <v>103.476</v>
      </c>
      <c r="AA45" s="306">
        <v>103.19799999999999</v>
      </c>
      <c r="AB45" s="306">
        <v>104.2</v>
      </c>
      <c r="AC45" s="306">
        <v>104.31</v>
      </c>
      <c r="AD45" s="306">
        <v>104.001</v>
      </c>
      <c r="AE45" s="308">
        <v>103.854</v>
      </c>
      <c r="AF45" s="305">
        <v>103.28233333333333</v>
      </c>
      <c r="AG45" s="306">
        <v>104.36899999999999</v>
      </c>
      <c r="AH45" s="306">
        <v>103.62466666666666</v>
      </c>
      <c r="AI45" s="309">
        <v>104.05500000000001</v>
      </c>
      <c r="AJ45" s="307">
        <v>103.541</v>
      </c>
      <c r="AK45" s="306">
        <v>103.06699999999999</v>
      </c>
      <c r="AL45" s="306">
        <v>104.517</v>
      </c>
      <c r="AM45" s="306">
        <v>104.95099999999999</v>
      </c>
      <c r="AN45" s="306">
        <v>105.199</v>
      </c>
      <c r="AO45" s="306">
        <v>105.35899999999999</v>
      </c>
      <c r="AP45" s="306">
        <v>104.99299999999999</v>
      </c>
      <c r="AQ45" s="306">
        <v>104.783</v>
      </c>
      <c r="AR45" s="306">
        <v>105.741</v>
      </c>
      <c r="AS45" s="306">
        <v>106.22</v>
      </c>
      <c r="AT45" s="306">
        <v>106.688</v>
      </c>
      <c r="AU45" s="308">
        <v>106.70399999999999</v>
      </c>
      <c r="AV45" s="305">
        <v>103.70833333333333</v>
      </c>
      <c r="AW45" s="306">
        <v>105.16966666666666</v>
      </c>
      <c r="AX45" s="306">
        <v>105.17233333333333</v>
      </c>
      <c r="AY45" s="309">
        <v>106.53733333333334</v>
      </c>
      <c r="AZ45" s="307">
        <v>106.999</v>
      </c>
      <c r="BA45" s="307">
        <v>107.39</v>
      </c>
      <c r="BB45" s="307">
        <v>110.089</v>
      </c>
      <c r="BC45" s="307">
        <v>112.512</v>
      </c>
      <c r="BD45" s="307">
        <v>113.614</v>
      </c>
      <c r="BE45" s="307">
        <v>114.554</v>
      </c>
      <c r="BF45" s="307">
        <v>114.506</v>
      </c>
      <c r="BG45" s="307" t="s">
        <v>145</v>
      </c>
      <c r="BH45" s="541" t="s">
        <v>145</v>
      </c>
      <c r="BI45" s="541" t="s">
        <v>145</v>
      </c>
      <c r="BJ45" s="541" t="s">
        <v>145</v>
      </c>
      <c r="BK45" s="309" t="s">
        <v>145</v>
      </c>
      <c r="BL45" s="307">
        <v>108.15933333333334</v>
      </c>
      <c r="BM45" s="307">
        <v>113.56</v>
      </c>
      <c r="BN45" s="307" t="s">
        <v>145</v>
      </c>
      <c r="BO45" s="549" t="s">
        <v>145</v>
      </c>
    </row>
    <row r="46" spans="1:67" x14ac:dyDescent="0.3">
      <c r="A46" s="328" t="s">
        <v>29</v>
      </c>
      <c r="B46" s="377"/>
      <c r="C46" s="377" t="s">
        <v>44</v>
      </c>
      <c r="D46" s="398">
        <v>4.7583541000332727E-3</v>
      </c>
      <c r="E46" s="399">
        <v>9.394077088725368E-3</v>
      </c>
      <c r="F46" s="399">
        <v>8.4657008203873826E-3</v>
      </c>
      <c r="G46" s="399">
        <v>7.706906351454137E-3</v>
      </c>
      <c r="H46" s="399">
        <v>4.2120412568962705E-3</v>
      </c>
      <c r="I46" s="399">
        <v>3.8737391170941748E-3</v>
      </c>
      <c r="J46" s="399">
        <v>-3.1546654318131574E-3</v>
      </c>
      <c r="K46" s="399">
        <v>-8.5190419950052386E-4</v>
      </c>
      <c r="L46" s="399">
        <v>-1.120013784784959E-3</v>
      </c>
      <c r="M46" s="399">
        <v>1.5330222575670404E-4</v>
      </c>
      <c r="N46" s="399">
        <v>3.1664453042287732E-3</v>
      </c>
      <c r="O46" s="399">
        <v>4.1964923112543318E-3</v>
      </c>
      <c r="P46" s="398">
        <v>7.5388041086320457E-3</v>
      </c>
      <c r="Q46" s="399">
        <v>5.2606301229507308E-3</v>
      </c>
      <c r="R46" s="399">
        <v>-1.7083203550225365E-3</v>
      </c>
      <c r="S46" s="399">
        <v>2.5005690397493425E-3</v>
      </c>
      <c r="T46" s="329">
        <v>7.9971878020916164E-3</v>
      </c>
      <c r="U46" s="399">
        <v>3.797034789841973E-3</v>
      </c>
      <c r="V46" s="399">
        <v>4.7117649887013614E-4</v>
      </c>
      <c r="W46" s="399">
        <v>-2.1892297544047778E-3</v>
      </c>
      <c r="X46" s="399">
        <v>-7.242222731789383E-3</v>
      </c>
      <c r="Y46" s="399">
        <v>1.2512416902268342E-3</v>
      </c>
      <c r="Z46" s="399">
        <v>1.422640304270999E-3</v>
      </c>
      <c r="AA46" s="399">
        <v>-1.1626780350738386E-4</v>
      </c>
      <c r="AB46" s="399">
        <v>-1.3991911525118893E-3</v>
      </c>
      <c r="AC46" s="399">
        <v>-7.1849403649949296E-4</v>
      </c>
      <c r="AD46" s="399">
        <v>-2.2066371808769246E-3</v>
      </c>
      <c r="AE46" s="400">
        <v>-2.2960237479946956E-3</v>
      </c>
      <c r="AF46" s="398">
        <v>4.0701122197340737E-3</v>
      </c>
      <c r="AG46" s="399">
        <v>-2.7264359176081992E-3</v>
      </c>
      <c r="AH46" s="399">
        <v>-3.5382858613391135E-5</v>
      </c>
      <c r="AI46" s="401">
        <v>-1.739636531087953E-3</v>
      </c>
      <c r="AJ46" s="329">
        <v>3.0126901094642733E-3</v>
      </c>
      <c r="AK46" s="399">
        <v>4.8160822048686214E-3</v>
      </c>
      <c r="AL46" s="399">
        <v>4.5461535504209396E-3</v>
      </c>
      <c r="AM46" s="399">
        <v>5.5281966773334549E-3</v>
      </c>
      <c r="AN46" s="399">
        <v>1.2443939714741958E-2</v>
      </c>
      <c r="AO46" s="399">
        <v>5.0750283800928744E-3</v>
      </c>
      <c r="AP46" s="399">
        <v>1.4660404344968753E-2</v>
      </c>
      <c r="AQ46" s="399">
        <v>1.5358824783426143E-2</v>
      </c>
      <c r="AR46" s="399">
        <v>1.4788867562379977E-2</v>
      </c>
      <c r="AS46" s="399">
        <v>1.8310804333237344E-2</v>
      </c>
      <c r="AT46" s="399">
        <v>2.5836290035672817E-2</v>
      </c>
      <c r="AU46" s="400">
        <v>2.7442371020856199E-2</v>
      </c>
      <c r="AV46" s="398">
        <v>4.124616342904743E-3</v>
      </c>
      <c r="AW46" s="399">
        <v>7.6714988805744221E-3</v>
      </c>
      <c r="AX46" s="399">
        <v>1.4935311412340741E-2</v>
      </c>
      <c r="AY46" s="401">
        <v>2.3855973603703132E-2</v>
      </c>
      <c r="AZ46" s="329">
        <v>3.3397398132140953E-2</v>
      </c>
      <c r="BA46" s="329">
        <v>4.1943590091882046E-2</v>
      </c>
      <c r="BB46" s="329">
        <v>5.3311901413167391E-2</v>
      </c>
      <c r="BC46" s="329">
        <v>7.204314394336421E-2</v>
      </c>
      <c r="BD46" s="329">
        <v>7.9991254669721179E-2</v>
      </c>
      <c r="BE46" s="329">
        <v>8.7273037898992947E-2</v>
      </c>
      <c r="BF46" s="329">
        <v>9.0606040402693544E-2</v>
      </c>
      <c r="BG46" s="329" t="s">
        <v>145</v>
      </c>
      <c r="BH46" s="489" t="s">
        <v>145</v>
      </c>
      <c r="BI46" s="489" t="s">
        <v>145</v>
      </c>
      <c r="BJ46" s="489" t="s">
        <v>145</v>
      </c>
      <c r="BK46" s="401" t="s">
        <v>145</v>
      </c>
      <c r="BL46" s="329">
        <v>4.2918441141020565E-2</v>
      </c>
      <c r="BM46" s="329">
        <v>7.9779023736248525E-2</v>
      </c>
      <c r="BN46" s="329" t="s">
        <v>145</v>
      </c>
      <c r="BO46" s="554" t="s">
        <v>145</v>
      </c>
    </row>
    <row r="47" spans="1:67" x14ac:dyDescent="0.3">
      <c r="A47" s="391" t="s">
        <v>48</v>
      </c>
      <c r="B47" s="377"/>
      <c r="C47" s="377" t="s">
        <v>47</v>
      </c>
      <c r="D47" s="305">
        <v>104.848</v>
      </c>
      <c r="E47" s="306">
        <v>104.76300000000001</v>
      </c>
      <c r="F47" s="306">
        <v>104.614</v>
      </c>
      <c r="G47" s="306">
        <v>104.29300000000001</v>
      </c>
      <c r="H47" s="306">
        <v>104.83499999999999</v>
      </c>
      <c r="I47" s="306">
        <v>104.935</v>
      </c>
      <c r="J47" s="306">
        <v>104.85599999999999</v>
      </c>
      <c r="K47" s="306">
        <v>104.825</v>
      </c>
      <c r="L47" s="306">
        <v>104.777</v>
      </c>
      <c r="M47" s="306">
        <v>104.759</v>
      </c>
      <c r="N47" s="306">
        <v>104.837</v>
      </c>
      <c r="O47" s="306">
        <v>104.614</v>
      </c>
      <c r="P47" s="305">
        <v>104.74166666666667</v>
      </c>
      <c r="Q47" s="306">
        <v>104.68766666666666</v>
      </c>
      <c r="R47" s="306">
        <v>104.81933333333332</v>
      </c>
      <c r="S47" s="306">
        <v>104.73666666666668</v>
      </c>
      <c r="T47" s="307">
        <v>105.681</v>
      </c>
      <c r="U47" s="306">
        <v>105.633</v>
      </c>
      <c r="V47" s="306">
        <v>105.89</v>
      </c>
      <c r="W47" s="306">
        <v>108.274</v>
      </c>
      <c r="X47" s="306">
        <v>107.19</v>
      </c>
      <c r="Y47" s="306">
        <v>108.292</v>
      </c>
      <c r="Z47" s="306">
        <v>107.631</v>
      </c>
      <c r="AA47" s="306">
        <v>107.202</v>
      </c>
      <c r="AB47" s="306">
        <v>106.871</v>
      </c>
      <c r="AC47" s="306">
        <v>107.333</v>
      </c>
      <c r="AD47" s="306">
        <v>106.992</v>
      </c>
      <c r="AE47" s="308">
        <v>106.20399999999999</v>
      </c>
      <c r="AF47" s="305">
        <v>105.73466666666667</v>
      </c>
      <c r="AG47" s="306">
        <v>107.91866666666665</v>
      </c>
      <c r="AH47" s="306">
        <v>107.23466666666667</v>
      </c>
      <c r="AI47" s="309">
        <v>106.843</v>
      </c>
      <c r="AJ47" s="307">
        <v>106.736</v>
      </c>
      <c r="AK47" s="306">
        <v>106.575</v>
      </c>
      <c r="AL47" s="306">
        <v>106.70399999999999</v>
      </c>
      <c r="AM47" s="306">
        <v>107.423</v>
      </c>
      <c r="AN47" s="306">
        <v>107.776</v>
      </c>
      <c r="AO47" s="306">
        <v>108.127</v>
      </c>
      <c r="AP47" s="306">
        <v>108.28400000000001</v>
      </c>
      <c r="AQ47" s="306">
        <v>107.85599999999999</v>
      </c>
      <c r="AR47" s="306">
        <v>107.58499999999999</v>
      </c>
      <c r="AS47" s="306">
        <v>107.854</v>
      </c>
      <c r="AT47" s="306">
        <v>108.449</v>
      </c>
      <c r="AU47" s="308">
        <v>109.265</v>
      </c>
      <c r="AV47" s="305">
        <v>106.67166666666667</v>
      </c>
      <c r="AW47" s="306">
        <v>107.77533333333334</v>
      </c>
      <c r="AX47" s="306">
        <v>107.90833333333332</v>
      </c>
      <c r="AY47" s="309">
        <v>108.52266666666667</v>
      </c>
      <c r="AZ47" s="307">
        <v>110.69799999999999</v>
      </c>
      <c r="BA47" s="307">
        <v>111.55</v>
      </c>
      <c r="BB47" s="307">
        <v>114.429</v>
      </c>
      <c r="BC47" s="307">
        <v>118.438</v>
      </c>
      <c r="BD47" s="307">
        <v>121.063</v>
      </c>
      <c r="BE47" s="307">
        <v>122.39700000000001</v>
      </c>
      <c r="BF47" s="307">
        <v>123.33</v>
      </c>
      <c r="BG47" s="307" t="s">
        <v>145</v>
      </c>
      <c r="BH47" s="541" t="s">
        <v>145</v>
      </c>
      <c r="BI47" s="541" t="s">
        <v>145</v>
      </c>
      <c r="BJ47" s="541" t="s">
        <v>145</v>
      </c>
      <c r="BK47" s="309" t="s">
        <v>145</v>
      </c>
      <c r="BL47" s="307">
        <v>112.22566666666667</v>
      </c>
      <c r="BM47" s="307">
        <v>120.63266666666668</v>
      </c>
      <c r="BN47" s="307" t="s">
        <v>145</v>
      </c>
      <c r="BO47" s="549" t="s">
        <v>145</v>
      </c>
    </row>
    <row r="48" spans="1:67" x14ac:dyDescent="0.3">
      <c r="A48" s="328" t="s">
        <v>48</v>
      </c>
      <c r="B48" s="377"/>
      <c r="C48" s="377" t="s">
        <v>44</v>
      </c>
      <c r="D48" s="398">
        <v>2.3805198902475413E-3</v>
      </c>
      <c r="E48" s="399">
        <v>1.2623602076224927E-2</v>
      </c>
      <c r="F48" s="399">
        <v>1.1574499356972155E-2</v>
      </c>
      <c r="G48" s="399">
        <v>-1.6560412000075075E-3</v>
      </c>
      <c r="H48" s="399">
        <v>1.6146599659869309E-3</v>
      </c>
      <c r="I48" s="399">
        <v>3.8744857935522248E-3</v>
      </c>
      <c r="J48" s="399">
        <v>-6.0998856271453404E-4</v>
      </c>
      <c r="K48" s="399">
        <v>-3.719102837960975E-4</v>
      </c>
      <c r="L48" s="399">
        <v>-1.1344569859670628E-3</v>
      </c>
      <c r="M48" s="399">
        <v>5.1428187636126665E-3</v>
      </c>
      <c r="N48" s="399">
        <v>2.9945275726149133E-3</v>
      </c>
      <c r="O48" s="399">
        <v>1.5988970482636944E-3</v>
      </c>
      <c r="P48" s="398">
        <v>8.8354367794321858E-3</v>
      </c>
      <c r="Q48" s="399">
        <v>1.278446225554658E-3</v>
      </c>
      <c r="R48" s="399">
        <v>-7.0547858141615876E-4</v>
      </c>
      <c r="S48" s="399">
        <v>3.2439957342733426E-3</v>
      </c>
      <c r="T48" s="329">
        <v>7.9448344269799527E-3</v>
      </c>
      <c r="U48" s="399">
        <v>8.3044586352049518E-3</v>
      </c>
      <c r="V48" s="399">
        <v>1.219722025732679E-2</v>
      </c>
      <c r="W48" s="399">
        <v>3.8171305840276802E-2</v>
      </c>
      <c r="X48" s="399">
        <v>2.2463871798540539E-2</v>
      </c>
      <c r="Y48" s="399">
        <v>3.1991232667841984E-2</v>
      </c>
      <c r="Z48" s="399">
        <v>2.6464866102082995E-2</v>
      </c>
      <c r="AA48" s="399">
        <v>2.2675888385404193E-2</v>
      </c>
      <c r="AB48" s="399">
        <v>1.9985302117831054E-2</v>
      </c>
      <c r="AC48" s="399">
        <v>2.4570681277980951E-2</v>
      </c>
      <c r="AD48" s="399">
        <v>2.0555719831738772E-2</v>
      </c>
      <c r="AE48" s="400">
        <v>1.5198730571433856E-2</v>
      </c>
      <c r="AF48" s="398">
        <v>9.4804678176465419E-3</v>
      </c>
      <c r="AG48" s="399">
        <v>3.0863234446591878E-2</v>
      </c>
      <c r="AH48" s="399">
        <v>2.3042822888907431E-2</v>
      </c>
      <c r="AI48" s="401">
        <v>2.0110753954361647E-2</v>
      </c>
      <c r="AJ48" s="329">
        <v>9.9828729856834292E-3</v>
      </c>
      <c r="AK48" s="399">
        <v>8.9176677742750596E-3</v>
      </c>
      <c r="AL48" s="399">
        <v>7.6872225894794614E-3</v>
      </c>
      <c r="AM48" s="399">
        <v>-7.8596893067587811E-3</v>
      </c>
      <c r="AN48" s="399">
        <v>5.4669278850639101E-3</v>
      </c>
      <c r="AO48" s="399">
        <v>-1.5236582573044189E-3</v>
      </c>
      <c r="AP48" s="399">
        <v>6.0670252994026444E-3</v>
      </c>
      <c r="AQ48" s="399">
        <v>6.1006324508869622E-3</v>
      </c>
      <c r="AR48" s="399">
        <v>6.6809518017048215E-3</v>
      </c>
      <c r="AS48" s="399">
        <v>4.8540523417774754E-3</v>
      </c>
      <c r="AT48" s="399">
        <v>1.3617840586211969E-2</v>
      </c>
      <c r="AU48" s="400">
        <v>2.8821889947648033E-2</v>
      </c>
      <c r="AV48" s="398">
        <v>8.8618050213742344E-3</v>
      </c>
      <c r="AW48" s="399">
        <v>-1.3281607136236859E-3</v>
      </c>
      <c r="AX48" s="399">
        <v>6.2821724318004868E-3</v>
      </c>
      <c r="AY48" s="401">
        <v>1.5720886409654002E-2</v>
      </c>
      <c r="AZ48" s="329">
        <v>3.7119622245540287E-2</v>
      </c>
      <c r="BA48" s="329">
        <v>4.6680741262021999E-2</v>
      </c>
      <c r="BB48" s="329">
        <v>7.2396536212325766E-2</v>
      </c>
      <c r="BC48" s="329">
        <v>0.10253856250523639</v>
      </c>
      <c r="BD48" s="329">
        <v>0.12328347684085529</v>
      </c>
      <c r="BE48" s="329">
        <v>0.1319744374670529</v>
      </c>
      <c r="BF48" s="329">
        <v>0.13894942927856377</v>
      </c>
      <c r="BG48" s="329" t="s">
        <v>145</v>
      </c>
      <c r="BH48" s="489" t="s">
        <v>145</v>
      </c>
      <c r="BI48" s="489" t="s">
        <v>145</v>
      </c>
      <c r="BJ48" s="489" t="s">
        <v>145</v>
      </c>
      <c r="BK48" s="401" t="s">
        <v>145</v>
      </c>
      <c r="BL48" s="329">
        <v>5.2066309391747279E-2</v>
      </c>
      <c r="BM48" s="329">
        <v>0.11929755107847816</v>
      </c>
      <c r="BN48" s="329" t="s">
        <v>145</v>
      </c>
      <c r="BO48" s="554" t="s">
        <v>145</v>
      </c>
    </row>
    <row r="49" spans="1:67" x14ac:dyDescent="0.3">
      <c r="A49" s="391" t="s">
        <v>49</v>
      </c>
      <c r="B49" s="377"/>
      <c r="C49" s="377" t="s">
        <v>47</v>
      </c>
      <c r="D49" s="305">
        <v>121.881</v>
      </c>
      <c r="E49" s="306">
        <v>119.90600000000001</v>
      </c>
      <c r="F49" s="306">
        <v>122.58499999999999</v>
      </c>
      <c r="G49" s="306">
        <v>122.35299999999999</v>
      </c>
      <c r="H49" s="306">
        <v>123.15600000000001</v>
      </c>
      <c r="I49" s="306">
        <v>123.048</v>
      </c>
      <c r="J49" s="306">
        <v>123.465</v>
      </c>
      <c r="K49" s="306">
        <v>122.614</v>
      </c>
      <c r="L49" s="306">
        <v>122.877</v>
      </c>
      <c r="M49" s="306">
        <v>123.057</v>
      </c>
      <c r="N49" s="306">
        <v>123.982</v>
      </c>
      <c r="O49" s="306">
        <v>122.151</v>
      </c>
      <c r="P49" s="305">
        <v>121.45733333333334</v>
      </c>
      <c r="Q49" s="306">
        <v>122.85233333333333</v>
      </c>
      <c r="R49" s="306">
        <v>122.98533333333334</v>
      </c>
      <c r="S49" s="306">
        <v>123.06333333333333</v>
      </c>
      <c r="T49" s="307">
        <v>124.262</v>
      </c>
      <c r="U49" s="306">
        <v>121.14</v>
      </c>
      <c r="V49" s="306">
        <v>124.029</v>
      </c>
      <c r="W49" s="306">
        <v>122.976</v>
      </c>
      <c r="X49" s="306">
        <v>122.831</v>
      </c>
      <c r="Y49" s="306">
        <v>124.15900000000001</v>
      </c>
      <c r="Z49" s="306">
        <v>122.708</v>
      </c>
      <c r="AA49" s="306">
        <v>122.417</v>
      </c>
      <c r="AB49" s="306">
        <v>122.81100000000001</v>
      </c>
      <c r="AC49" s="306">
        <v>122.845</v>
      </c>
      <c r="AD49" s="306">
        <v>124.654</v>
      </c>
      <c r="AE49" s="308">
        <v>123.86199999999999</v>
      </c>
      <c r="AF49" s="305">
        <v>123.14366666666666</v>
      </c>
      <c r="AG49" s="306">
        <v>123.322</v>
      </c>
      <c r="AH49" s="306">
        <v>122.64533333333334</v>
      </c>
      <c r="AI49" s="309">
        <v>123.78699999999999</v>
      </c>
      <c r="AJ49" s="307">
        <v>125.504</v>
      </c>
      <c r="AK49" s="306">
        <v>121.72499999999999</v>
      </c>
      <c r="AL49" s="306">
        <v>124.11799999999999</v>
      </c>
      <c r="AM49" s="306">
        <v>124.56</v>
      </c>
      <c r="AN49" s="306">
        <v>124.70699999999999</v>
      </c>
      <c r="AO49" s="306">
        <v>124.32</v>
      </c>
      <c r="AP49" s="306">
        <v>124.55500000000001</v>
      </c>
      <c r="AQ49" s="306">
        <v>124.408</v>
      </c>
      <c r="AR49" s="306">
        <v>124.036</v>
      </c>
      <c r="AS49" s="306">
        <v>124.554</v>
      </c>
      <c r="AT49" s="306">
        <v>125.74</v>
      </c>
      <c r="AU49" s="308">
        <v>124.28100000000001</v>
      </c>
      <c r="AV49" s="305">
        <v>123.78233333333333</v>
      </c>
      <c r="AW49" s="306">
        <v>124.529</v>
      </c>
      <c r="AX49" s="306">
        <v>124.33300000000001</v>
      </c>
      <c r="AY49" s="309">
        <v>124.85833333333333</v>
      </c>
      <c r="AZ49" s="307">
        <v>126.90300000000001</v>
      </c>
      <c r="BA49" s="307">
        <v>123.295</v>
      </c>
      <c r="BB49" s="307">
        <v>127.331</v>
      </c>
      <c r="BC49" s="307">
        <v>125.29900000000001</v>
      </c>
      <c r="BD49" s="307">
        <v>128.17400000000001</v>
      </c>
      <c r="BE49" s="307">
        <v>127.91800000000001</v>
      </c>
      <c r="BF49" s="307">
        <v>128.077</v>
      </c>
      <c r="BG49" s="307" t="s">
        <v>145</v>
      </c>
      <c r="BH49" s="541" t="s">
        <v>145</v>
      </c>
      <c r="BI49" s="541" t="s">
        <v>145</v>
      </c>
      <c r="BJ49" s="541" t="s">
        <v>145</v>
      </c>
      <c r="BK49" s="309" t="s">
        <v>145</v>
      </c>
      <c r="BL49" s="307">
        <v>125.843</v>
      </c>
      <c r="BM49" s="307">
        <v>127.13033333333334</v>
      </c>
      <c r="BN49" s="307" t="s">
        <v>145</v>
      </c>
      <c r="BO49" s="549" t="s">
        <v>145</v>
      </c>
    </row>
    <row r="50" spans="1:67" x14ac:dyDescent="0.3">
      <c r="A50" s="328" t="s">
        <v>49</v>
      </c>
      <c r="B50" s="377"/>
      <c r="C50" s="377" t="s">
        <v>44</v>
      </c>
      <c r="D50" s="398">
        <v>2.4261727482058005E-2</v>
      </c>
      <c r="E50" s="399">
        <v>2.617953392042608E-2</v>
      </c>
      <c r="F50" s="399">
        <v>3.0342508930447706E-2</v>
      </c>
      <c r="G50" s="399">
        <v>2.1847883277516616E-2</v>
      </c>
      <c r="H50" s="399">
        <v>2.0009938711280456E-2</v>
      </c>
      <c r="I50" s="399">
        <v>1.8170985999404081E-2</v>
      </c>
      <c r="J50" s="399">
        <v>2.1384844473858494E-2</v>
      </c>
      <c r="K50" s="399">
        <v>1.6573394685569981E-2</v>
      </c>
      <c r="L50" s="399">
        <v>1.8846804417763822E-2</v>
      </c>
      <c r="M50" s="399">
        <v>1.479429009673197E-2</v>
      </c>
      <c r="N50" s="399">
        <v>2.0923740746535201E-2</v>
      </c>
      <c r="O50" s="399">
        <v>8.7870704534755359E-3</v>
      </c>
      <c r="P50" s="398">
        <v>2.693226911976911E-2</v>
      </c>
      <c r="Q50" s="399">
        <v>2.0003929936429271E-2</v>
      </c>
      <c r="R50" s="399">
        <v>1.8936810098895761E-2</v>
      </c>
      <c r="S50" s="399">
        <v>1.4840938890736717E-2</v>
      </c>
      <c r="T50" s="329">
        <v>1.9535448511252867E-2</v>
      </c>
      <c r="U50" s="399">
        <v>1.0291394926025248E-2</v>
      </c>
      <c r="V50" s="399">
        <v>1.1779581514867346E-2</v>
      </c>
      <c r="W50" s="399">
        <v>5.0918244750843659E-3</v>
      </c>
      <c r="X50" s="399">
        <v>-2.6389294878040913E-3</v>
      </c>
      <c r="Y50" s="399">
        <v>9.0289968142513999E-3</v>
      </c>
      <c r="Z50" s="399">
        <v>-6.1312922690642327E-3</v>
      </c>
      <c r="AA50" s="399">
        <v>-1.6066680803170641E-3</v>
      </c>
      <c r="AB50" s="399">
        <v>-5.3712248834187899E-4</v>
      </c>
      <c r="AC50" s="399">
        <v>-1.7227788748303396E-3</v>
      </c>
      <c r="AD50" s="399">
        <v>5.4201416334629469E-3</v>
      </c>
      <c r="AE50" s="400">
        <v>1.4007253317614925E-2</v>
      </c>
      <c r="AF50" s="398">
        <v>1.388416233958693E-2</v>
      </c>
      <c r="AG50" s="399">
        <v>3.8230178778316678E-3</v>
      </c>
      <c r="AH50" s="399">
        <v>-2.7645572913843658E-3</v>
      </c>
      <c r="AI50" s="401">
        <v>5.8804409653565324E-3</v>
      </c>
      <c r="AJ50" s="329">
        <v>9.9950105422415454E-3</v>
      </c>
      <c r="AK50" s="399">
        <v>4.8291233283804047E-3</v>
      </c>
      <c r="AL50" s="399">
        <v>7.1757411573102558E-4</v>
      </c>
      <c r="AM50" s="399">
        <v>1.28805620608901E-2</v>
      </c>
      <c r="AN50" s="399">
        <v>1.5273017397888111E-2</v>
      </c>
      <c r="AO50" s="399">
        <v>1.2967243615040046E-3</v>
      </c>
      <c r="AP50" s="399">
        <v>1.5051993350066795E-2</v>
      </c>
      <c r="AQ50" s="399">
        <v>1.6264080969146305E-2</v>
      </c>
      <c r="AR50" s="399">
        <v>9.9746765354893803E-3</v>
      </c>
      <c r="AS50" s="399">
        <v>1.39118401237333E-2</v>
      </c>
      <c r="AT50" s="399">
        <v>8.7121151346927668E-3</v>
      </c>
      <c r="AU50" s="400">
        <v>3.3827969837400928E-3</v>
      </c>
      <c r="AV50" s="398">
        <v>5.1863541500307142E-3</v>
      </c>
      <c r="AW50" s="399">
        <v>9.7873858678905103E-3</v>
      </c>
      <c r="AX50" s="399">
        <v>1.3760545312228258E-2</v>
      </c>
      <c r="AY50" s="401">
        <v>8.6546514038900891E-3</v>
      </c>
      <c r="AZ50" s="329">
        <v>1.1147055073941915E-2</v>
      </c>
      <c r="BA50" s="329">
        <v>1.2897925652084722E-2</v>
      </c>
      <c r="BB50" s="329">
        <v>2.5886656246475185E-2</v>
      </c>
      <c r="BC50" s="329">
        <v>5.9328837508027732E-3</v>
      </c>
      <c r="BD50" s="329">
        <v>2.7801165932946931E-2</v>
      </c>
      <c r="BE50" s="329">
        <v>2.8941441441441496E-2</v>
      </c>
      <c r="BF50" s="329">
        <v>2.8276664927140586E-2</v>
      </c>
      <c r="BG50" s="329" t="s">
        <v>145</v>
      </c>
      <c r="BH50" s="489" t="s">
        <v>145</v>
      </c>
      <c r="BI50" s="489" t="s">
        <v>145</v>
      </c>
      <c r="BJ50" s="489" t="s">
        <v>145</v>
      </c>
      <c r="BK50" s="401" t="s">
        <v>145</v>
      </c>
      <c r="BL50" s="329">
        <v>1.6647502201445091E-2</v>
      </c>
      <c r="BM50" s="329">
        <v>2.0889377842376825E-2</v>
      </c>
      <c r="BN50" s="329" t="s">
        <v>145</v>
      </c>
      <c r="BO50" s="554" t="s">
        <v>145</v>
      </c>
    </row>
    <row r="51" spans="1:67" x14ac:dyDescent="0.3">
      <c r="A51" s="391" t="s">
        <v>50</v>
      </c>
      <c r="B51" s="377"/>
      <c r="C51" s="377" t="s">
        <v>47</v>
      </c>
      <c r="D51" s="305">
        <v>74.92</v>
      </c>
      <c r="E51" s="306">
        <v>71.465000000000003</v>
      </c>
      <c r="F51" s="306">
        <v>90.117000000000004</v>
      </c>
      <c r="G51" s="306">
        <v>90.855999999999995</v>
      </c>
      <c r="H51" s="306">
        <v>90.751999999999995</v>
      </c>
      <c r="I51" s="306">
        <v>88.938999999999993</v>
      </c>
      <c r="J51" s="306">
        <v>75.703000000000003</v>
      </c>
      <c r="K51" s="306">
        <v>72.066000000000003</v>
      </c>
      <c r="L51" s="306">
        <v>88.804000000000002</v>
      </c>
      <c r="M51" s="306">
        <v>90.447000000000003</v>
      </c>
      <c r="N51" s="306">
        <v>90.786000000000001</v>
      </c>
      <c r="O51" s="306">
        <v>88.152000000000001</v>
      </c>
      <c r="P51" s="305">
        <v>78.834000000000003</v>
      </c>
      <c r="Q51" s="306">
        <v>90.182333333333347</v>
      </c>
      <c r="R51" s="306">
        <v>78.857666666666674</v>
      </c>
      <c r="S51" s="306">
        <v>89.795000000000002</v>
      </c>
      <c r="T51" s="307">
        <v>73.536000000000001</v>
      </c>
      <c r="U51" s="306">
        <v>69.409000000000006</v>
      </c>
      <c r="V51" s="306">
        <v>88.584999999999994</v>
      </c>
      <c r="W51" s="306">
        <v>84.504999999999995</v>
      </c>
      <c r="X51" s="306">
        <v>84.141000000000005</v>
      </c>
      <c r="Y51" s="306">
        <v>84.144999999999996</v>
      </c>
      <c r="Z51" s="306">
        <v>75.852999999999994</v>
      </c>
      <c r="AA51" s="306">
        <v>72.266000000000005</v>
      </c>
      <c r="AB51" s="306">
        <v>86.644000000000005</v>
      </c>
      <c r="AC51" s="306">
        <v>87.796000000000006</v>
      </c>
      <c r="AD51" s="306">
        <v>87.412999999999997</v>
      </c>
      <c r="AE51" s="308">
        <v>84.302999999999997</v>
      </c>
      <c r="AF51" s="305">
        <v>77.176666666666662</v>
      </c>
      <c r="AG51" s="306">
        <v>84.263666666666666</v>
      </c>
      <c r="AH51" s="306">
        <v>78.254333333333335</v>
      </c>
      <c r="AI51" s="309">
        <v>86.504000000000005</v>
      </c>
      <c r="AJ51" s="307">
        <v>72.432000000000002</v>
      </c>
      <c r="AK51" s="306">
        <v>67.713999999999999</v>
      </c>
      <c r="AL51" s="306">
        <v>85.617999999999995</v>
      </c>
      <c r="AM51" s="306">
        <v>86.927999999999997</v>
      </c>
      <c r="AN51" s="306">
        <v>86.873999999999995</v>
      </c>
      <c r="AO51" s="306">
        <v>86.195999999999998</v>
      </c>
      <c r="AP51" s="306">
        <v>75.366</v>
      </c>
      <c r="AQ51" s="306">
        <v>70.906000000000006</v>
      </c>
      <c r="AR51" s="306">
        <v>84.930999999999997</v>
      </c>
      <c r="AS51" s="306">
        <v>86.757000000000005</v>
      </c>
      <c r="AT51" s="306">
        <v>87.278000000000006</v>
      </c>
      <c r="AU51" s="308">
        <v>85.814999999999998</v>
      </c>
      <c r="AV51" s="305">
        <v>75.254666666666665</v>
      </c>
      <c r="AW51" s="306">
        <v>86.665999999999997</v>
      </c>
      <c r="AX51" s="306">
        <v>77.067666666666653</v>
      </c>
      <c r="AY51" s="309">
        <v>86.616666666666674</v>
      </c>
      <c r="AZ51" s="307">
        <v>74.156000000000006</v>
      </c>
      <c r="BA51" s="307">
        <v>69.905000000000001</v>
      </c>
      <c r="BB51" s="307">
        <v>85.67</v>
      </c>
      <c r="BC51" s="307">
        <v>86.298000000000002</v>
      </c>
      <c r="BD51" s="307">
        <v>86.832999999999998</v>
      </c>
      <c r="BE51" s="307">
        <v>85.795000000000002</v>
      </c>
      <c r="BF51" s="307">
        <v>75.405000000000001</v>
      </c>
      <c r="BG51" s="307" t="s">
        <v>145</v>
      </c>
      <c r="BH51" s="541" t="s">
        <v>145</v>
      </c>
      <c r="BI51" s="541" t="s">
        <v>145</v>
      </c>
      <c r="BJ51" s="541" t="s">
        <v>145</v>
      </c>
      <c r="BK51" s="309" t="s">
        <v>145</v>
      </c>
      <c r="BL51" s="307">
        <v>76.576999999999998</v>
      </c>
      <c r="BM51" s="307">
        <v>86.308666666666667</v>
      </c>
      <c r="BN51" s="307" t="s">
        <v>145</v>
      </c>
      <c r="BO51" s="549" t="s">
        <v>145</v>
      </c>
    </row>
    <row r="52" spans="1:67" x14ac:dyDescent="0.3">
      <c r="A52" s="328" t="s">
        <v>50</v>
      </c>
      <c r="B52" s="377"/>
      <c r="C52" s="377" t="s">
        <v>44</v>
      </c>
      <c r="D52" s="398">
        <v>-3.1353028637921054E-2</v>
      </c>
      <c r="E52" s="399">
        <v>-3.2897585796254132E-2</v>
      </c>
      <c r="F52" s="399">
        <v>-2.5414472190078499E-2</v>
      </c>
      <c r="G52" s="399">
        <v>-2.9741245821808916E-2</v>
      </c>
      <c r="H52" s="399">
        <v>-3.1193287358285176E-2</v>
      </c>
      <c r="I52" s="399">
        <v>-3.7935659736494785E-2</v>
      </c>
      <c r="J52" s="399">
        <v>-5.8326699174047147E-2</v>
      </c>
      <c r="K52" s="399">
        <v>-5.0538852731153272E-2</v>
      </c>
      <c r="L52" s="399">
        <v>-1.5214691270404472E-2</v>
      </c>
      <c r="M52" s="399">
        <v>-1.8320942095837723E-2</v>
      </c>
      <c r="N52" s="399">
        <v>-1.5848582083080345E-2</v>
      </c>
      <c r="O52" s="399">
        <v>-2.0293849607681835E-2</v>
      </c>
      <c r="P52" s="398">
        <v>-2.9568171746516166E-2</v>
      </c>
      <c r="Q52" s="399">
        <v>-3.2935255450187634E-2</v>
      </c>
      <c r="R52" s="399">
        <v>-4.0154988436726317E-2</v>
      </c>
      <c r="S52" s="399">
        <v>-1.8136688523514584E-2</v>
      </c>
      <c r="T52" s="329">
        <v>-1.8473037907100861E-2</v>
      </c>
      <c r="U52" s="399">
        <v>-2.8769327642902028E-2</v>
      </c>
      <c r="V52" s="399">
        <v>-1.7000122063539749E-2</v>
      </c>
      <c r="W52" s="399">
        <v>-6.9901822664435967E-2</v>
      </c>
      <c r="X52" s="399">
        <v>-7.2846879407616291E-2</v>
      </c>
      <c r="Y52" s="399">
        <v>-5.3902112683974365E-2</v>
      </c>
      <c r="Z52" s="399">
        <v>1.9814274203133666E-3</v>
      </c>
      <c r="AA52" s="399">
        <v>2.7752338134487786E-3</v>
      </c>
      <c r="AB52" s="399">
        <v>-2.4323228683392699E-2</v>
      </c>
      <c r="AC52" s="399">
        <v>-2.9309982641768074E-2</v>
      </c>
      <c r="AD52" s="399">
        <v>-3.7153305575749584E-2</v>
      </c>
      <c r="AE52" s="400">
        <v>-4.366321807786562E-2</v>
      </c>
      <c r="AF52" s="398">
        <v>-2.102307802893854E-2</v>
      </c>
      <c r="AG52" s="399">
        <v>-6.5630001441524172E-2</v>
      </c>
      <c r="AH52" s="399">
        <v>-7.6509153622772519E-3</v>
      </c>
      <c r="AI52" s="401">
        <v>-3.6650147558327267E-2</v>
      </c>
      <c r="AJ52" s="329">
        <v>-1.501305483028716E-2</v>
      </c>
      <c r="AK52" s="399">
        <v>-2.4420464204930284E-2</v>
      </c>
      <c r="AL52" s="399">
        <v>-3.3493255065756102E-2</v>
      </c>
      <c r="AM52" s="399">
        <v>2.8672859594106797E-2</v>
      </c>
      <c r="AN52" s="399">
        <v>3.2481192284379713E-2</v>
      </c>
      <c r="AO52" s="399">
        <v>2.4374591478994602E-2</v>
      </c>
      <c r="AP52" s="399">
        <v>-6.4203129737782664E-3</v>
      </c>
      <c r="AQ52" s="399">
        <v>-1.8819361802230646E-2</v>
      </c>
      <c r="AR52" s="399">
        <v>-1.9770555376021407E-2</v>
      </c>
      <c r="AS52" s="399">
        <v>-1.183425212993754E-2</v>
      </c>
      <c r="AT52" s="399">
        <v>-1.5443927104664113E-3</v>
      </c>
      <c r="AU52" s="400">
        <v>1.7935304793423656E-2</v>
      </c>
      <c r="AV52" s="398">
        <v>-2.4903900142530088E-2</v>
      </c>
      <c r="AW52" s="399">
        <v>2.8509717513677282E-2</v>
      </c>
      <c r="AX52" s="399">
        <v>-1.5164229456941873E-2</v>
      </c>
      <c r="AY52" s="401">
        <v>1.3024445883042328E-3</v>
      </c>
      <c r="AZ52" s="329">
        <v>2.3801634636624838E-2</v>
      </c>
      <c r="BA52" s="329">
        <v>3.2356676610449997E-2</v>
      </c>
      <c r="BB52" s="329">
        <v>6.073489219558326E-4</v>
      </c>
      <c r="BC52" s="329">
        <v>-7.2473771397018535E-3</v>
      </c>
      <c r="BD52" s="329">
        <v>-4.7194787853669593E-4</v>
      </c>
      <c r="BE52" s="329">
        <v>-4.6521880365676792E-3</v>
      </c>
      <c r="BF52" s="329">
        <v>5.1747472335009095E-4</v>
      </c>
      <c r="BG52" s="329" t="s">
        <v>145</v>
      </c>
      <c r="BH52" s="489" t="s">
        <v>145</v>
      </c>
      <c r="BI52" s="489" t="s">
        <v>145</v>
      </c>
      <c r="BJ52" s="489" t="s">
        <v>145</v>
      </c>
      <c r="BK52" s="401" t="s">
        <v>145</v>
      </c>
      <c r="BL52" s="329">
        <v>1.7571446289045192E-2</v>
      </c>
      <c r="BM52" s="329">
        <v>-4.1231086392971815E-3</v>
      </c>
      <c r="BN52" s="329" t="s">
        <v>145</v>
      </c>
      <c r="BO52" s="554" t="s">
        <v>145</v>
      </c>
    </row>
    <row r="53" spans="1:67" x14ac:dyDescent="0.3">
      <c r="A53" s="391" t="s">
        <v>51</v>
      </c>
      <c r="B53" s="377"/>
      <c r="C53" s="377" t="s">
        <v>47</v>
      </c>
      <c r="D53" s="305">
        <v>107.872</v>
      </c>
      <c r="E53" s="306">
        <v>107.973</v>
      </c>
      <c r="F53" s="306">
        <v>108.26600000000001</v>
      </c>
      <c r="G53" s="306">
        <v>108.396</v>
      </c>
      <c r="H53" s="306">
        <v>108.587</v>
      </c>
      <c r="I53" s="306">
        <v>108.521</v>
      </c>
      <c r="J53" s="306">
        <v>108.07</v>
      </c>
      <c r="K53" s="306">
        <v>108.128</v>
      </c>
      <c r="L53" s="306">
        <v>108.28</v>
      </c>
      <c r="M53" s="306">
        <v>108.386</v>
      </c>
      <c r="N53" s="306">
        <v>108.56399999999999</v>
      </c>
      <c r="O53" s="306">
        <v>108.762</v>
      </c>
      <c r="P53" s="305">
        <v>108.03699999999999</v>
      </c>
      <c r="Q53" s="306">
        <v>108.50133333333333</v>
      </c>
      <c r="R53" s="306">
        <v>108.15933333333332</v>
      </c>
      <c r="S53" s="306">
        <v>108.57066666666667</v>
      </c>
      <c r="T53" s="307">
        <v>109.056</v>
      </c>
      <c r="U53" s="306">
        <v>109.122</v>
      </c>
      <c r="V53" s="306">
        <v>109.152</v>
      </c>
      <c r="W53" s="306">
        <v>107.685</v>
      </c>
      <c r="X53" s="306">
        <v>107.71299999999999</v>
      </c>
      <c r="Y53" s="306">
        <v>107.574</v>
      </c>
      <c r="Z53" s="306">
        <v>108.236</v>
      </c>
      <c r="AA53" s="306">
        <v>108.208</v>
      </c>
      <c r="AB53" s="306">
        <v>108.32599999999999</v>
      </c>
      <c r="AC53" s="306">
        <v>108.38200000000001</v>
      </c>
      <c r="AD53" s="306">
        <v>108.60599999999999</v>
      </c>
      <c r="AE53" s="308">
        <v>108.718</v>
      </c>
      <c r="AF53" s="305">
        <v>109.11</v>
      </c>
      <c r="AG53" s="306">
        <v>107.65733333333333</v>
      </c>
      <c r="AH53" s="306">
        <v>108.25666666666666</v>
      </c>
      <c r="AI53" s="309">
        <v>108.56866666666667</v>
      </c>
      <c r="AJ53" s="307">
        <v>108.934</v>
      </c>
      <c r="AK53" s="306">
        <v>108.727</v>
      </c>
      <c r="AL53" s="306">
        <v>109.05</v>
      </c>
      <c r="AM53" s="306">
        <v>109.133</v>
      </c>
      <c r="AN53" s="306">
        <v>109.35599999999999</v>
      </c>
      <c r="AO53" s="306">
        <v>109.495</v>
      </c>
      <c r="AP53" s="306">
        <v>109.898</v>
      </c>
      <c r="AQ53" s="306">
        <v>110.65900000000001</v>
      </c>
      <c r="AR53" s="306">
        <v>110.913</v>
      </c>
      <c r="AS53" s="306">
        <v>111.685</v>
      </c>
      <c r="AT53" s="306">
        <v>112.06699999999999</v>
      </c>
      <c r="AU53" s="308">
        <v>112.227</v>
      </c>
      <c r="AV53" s="305">
        <v>108.90366666666667</v>
      </c>
      <c r="AW53" s="306">
        <v>109.32799999999999</v>
      </c>
      <c r="AX53" s="306">
        <v>110.49000000000001</v>
      </c>
      <c r="AY53" s="309">
        <v>111.99300000000001</v>
      </c>
      <c r="AZ53" s="307">
        <v>113.85</v>
      </c>
      <c r="BA53" s="307">
        <v>114.22199999999999</v>
      </c>
      <c r="BB53" s="307">
        <v>114.892</v>
      </c>
      <c r="BC53" s="307">
        <v>120.249</v>
      </c>
      <c r="BD53" s="307">
        <v>124.029</v>
      </c>
      <c r="BE53" s="307">
        <v>124.28100000000001</v>
      </c>
      <c r="BF53" s="307">
        <v>128.166</v>
      </c>
      <c r="BG53" s="307" t="s">
        <v>145</v>
      </c>
      <c r="BH53" s="541" t="s">
        <v>145</v>
      </c>
      <c r="BI53" s="541" t="s">
        <v>145</v>
      </c>
      <c r="BJ53" s="541" t="s">
        <v>145</v>
      </c>
      <c r="BK53" s="309" t="s">
        <v>145</v>
      </c>
      <c r="BL53" s="307">
        <v>114.32133333333333</v>
      </c>
      <c r="BM53" s="307">
        <v>122.85299999999999</v>
      </c>
      <c r="BN53" s="307" t="s">
        <v>145</v>
      </c>
      <c r="BO53" s="549" t="s">
        <v>145</v>
      </c>
    </row>
    <row r="54" spans="1:67" x14ac:dyDescent="0.3">
      <c r="A54" s="328" t="s">
        <v>51</v>
      </c>
      <c r="B54" s="377"/>
      <c r="C54" s="377" t="s">
        <v>44</v>
      </c>
      <c r="D54" s="398">
        <v>5.5370159771808859E-3</v>
      </c>
      <c r="E54" s="399">
        <v>5.4100864123958559E-3</v>
      </c>
      <c r="F54" s="399">
        <v>7.8005734073055069E-3</v>
      </c>
      <c r="G54" s="399">
        <v>8.5882035487982473E-3</v>
      </c>
      <c r="H54" s="399">
        <v>7.6838129529784279E-3</v>
      </c>
      <c r="I54" s="399">
        <v>5.6621258456121381E-3</v>
      </c>
      <c r="J54" s="399">
        <v>3.2396908409310755E-4</v>
      </c>
      <c r="K54" s="399">
        <v>-5.7306590257880433E-4</v>
      </c>
      <c r="L54" s="399">
        <v>-9.9642026792636776E-4</v>
      </c>
      <c r="M54" s="399">
        <v>-2.3839109024805794E-3</v>
      </c>
      <c r="N54" s="399">
        <v>-2.5541610775252368E-3</v>
      </c>
      <c r="O54" s="399">
        <v>1.4713184852780615E-4</v>
      </c>
      <c r="P54" s="398">
        <v>6.2496507274182912E-3</v>
      </c>
      <c r="Q54" s="399">
        <v>7.3094800428294962E-3</v>
      </c>
      <c r="R54" s="399">
        <v>-4.1587983229275394E-4</v>
      </c>
      <c r="S54" s="399">
        <v>-1.5970180821682251E-3</v>
      </c>
      <c r="T54" s="329">
        <v>1.0975971521803558E-2</v>
      </c>
      <c r="U54" s="399">
        <v>1.0641549276207911E-2</v>
      </c>
      <c r="V54" s="399">
        <v>8.1835479282507603E-3</v>
      </c>
      <c r="W54" s="399">
        <v>-6.5592826303553405E-3</v>
      </c>
      <c r="X54" s="399">
        <v>-8.0488456260879096E-3</v>
      </c>
      <c r="Y54" s="399">
        <v>-8.7264216142497724E-3</v>
      </c>
      <c r="Z54" s="399">
        <v>1.5360414546128709E-3</v>
      </c>
      <c r="AA54" s="399">
        <v>7.3986386504884647E-4</v>
      </c>
      <c r="AB54" s="399">
        <v>4.2482452899889723E-4</v>
      </c>
      <c r="AC54" s="399">
        <v>-3.6905135349485363E-5</v>
      </c>
      <c r="AD54" s="399">
        <v>3.8686857521838644E-4</v>
      </c>
      <c r="AE54" s="400">
        <v>-4.045530608117076E-4</v>
      </c>
      <c r="AF54" s="398">
        <v>9.9317826300249698E-3</v>
      </c>
      <c r="AG54" s="399">
        <v>-7.7787062524578036E-3</v>
      </c>
      <c r="AH54" s="399">
        <v>8.9990692743426623E-4</v>
      </c>
      <c r="AI54" s="401">
        <v>-1.8421181902987968E-5</v>
      </c>
      <c r="AJ54" s="329">
        <v>-1.1186913145539278E-3</v>
      </c>
      <c r="AK54" s="399">
        <v>-3.6198016898516981E-3</v>
      </c>
      <c r="AL54" s="399">
        <v>-9.3447669305191995E-4</v>
      </c>
      <c r="AM54" s="399">
        <v>1.344662673538565E-2</v>
      </c>
      <c r="AN54" s="399">
        <v>1.5253497720794939E-2</v>
      </c>
      <c r="AO54" s="399">
        <v>1.7857474854518784E-2</v>
      </c>
      <c r="AP54" s="399">
        <v>1.5355334639121736E-2</v>
      </c>
      <c r="AQ54" s="399">
        <v>2.2650820641727024E-2</v>
      </c>
      <c r="AR54" s="399">
        <v>2.3881616601739212E-2</v>
      </c>
      <c r="AS54" s="399">
        <v>3.0475540218855457E-2</v>
      </c>
      <c r="AT54" s="399">
        <v>3.1867484301051546E-2</v>
      </c>
      <c r="AU54" s="400">
        <v>3.2276164020677525E-2</v>
      </c>
      <c r="AV54" s="398">
        <v>-1.8910579537469825E-3</v>
      </c>
      <c r="AW54" s="399">
        <v>1.5518373109743218E-2</v>
      </c>
      <c r="AX54" s="399">
        <v>2.0629984296579258E-2</v>
      </c>
      <c r="AY54" s="401">
        <v>3.1540714632214362E-2</v>
      </c>
      <c r="AZ54" s="329">
        <v>4.5128242789211723E-2</v>
      </c>
      <c r="BA54" s="329">
        <v>5.0539424429994428E-2</v>
      </c>
      <c r="BB54" s="329">
        <v>5.3571756075194939E-2</v>
      </c>
      <c r="BC54" s="329">
        <v>0.10185736669934854</v>
      </c>
      <c r="BD54" s="329">
        <v>0.13417645122352681</v>
      </c>
      <c r="BE54" s="329">
        <v>0.13503812959495876</v>
      </c>
      <c r="BF54" s="329">
        <v>0.16622686491109945</v>
      </c>
      <c r="BG54" s="329" t="s">
        <v>145</v>
      </c>
      <c r="BH54" s="489" t="s">
        <v>145</v>
      </c>
      <c r="BI54" s="489" t="s">
        <v>145</v>
      </c>
      <c r="BJ54" s="489" t="s">
        <v>145</v>
      </c>
      <c r="BK54" s="401" t="s">
        <v>145</v>
      </c>
      <c r="BL54" s="329">
        <v>4.9747330209267478E-2</v>
      </c>
      <c r="BM54" s="329">
        <v>0.12371030294160697</v>
      </c>
      <c r="BN54" s="329" t="s">
        <v>145</v>
      </c>
      <c r="BO54" s="554" t="s">
        <v>145</v>
      </c>
    </row>
    <row r="55" spans="1:67" x14ac:dyDescent="0.3">
      <c r="A55" s="391" t="s">
        <v>52</v>
      </c>
      <c r="B55" s="377"/>
      <c r="C55" s="377" t="s">
        <v>47</v>
      </c>
      <c r="D55" s="305">
        <v>98.578999999999994</v>
      </c>
      <c r="E55" s="306">
        <v>99.332999999999998</v>
      </c>
      <c r="F55" s="306">
        <v>99.153999999999996</v>
      </c>
      <c r="G55" s="306">
        <v>99.335999999999999</v>
      </c>
      <c r="H55" s="306">
        <v>99.718000000000004</v>
      </c>
      <c r="I55" s="306">
        <v>99.721999999999994</v>
      </c>
      <c r="J55" s="306">
        <v>98.924000000000007</v>
      </c>
      <c r="K55" s="306">
        <v>99.027000000000001</v>
      </c>
      <c r="L55" s="306">
        <v>98.403999999999996</v>
      </c>
      <c r="M55" s="306">
        <v>98.826999999999998</v>
      </c>
      <c r="N55" s="306">
        <v>98.902000000000001</v>
      </c>
      <c r="O55" s="306">
        <v>98.728999999999999</v>
      </c>
      <c r="P55" s="305">
        <v>99.021999999999991</v>
      </c>
      <c r="Q55" s="306">
        <v>99.591999999999999</v>
      </c>
      <c r="R55" s="306">
        <v>98.785000000000011</v>
      </c>
      <c r="S55" s="306">
        <v>98.819333333333319</v>
      </c>
      <c r="T55" s="307">
        <v>98.42</v>
      </c>
      <c r="U55" s="306">
        <v>98.893000000000001</v>
      </c>
      <c r="V55" s="306">
        <v>98.450999999999993</v>
      </c>
      <c r="W55" s="306">
        <v>99.067999999999998</v>
      </c>
      <c r="X55" s="306">
        <v>98.576999999999998</v>
      </c>
      <c r="Y55" s="306">
        <v>98.677999999999997</v>
      </c>
      <c r="Z55" s="306">
        <v>97.909000000000006</v>
      </c>
      <c r="AA55" s="306">
        <v>98.227999999999994</v>
      </c>
      <c r="AB55" s="306">
        <v>97.965000000000003</v>
      </c>
      <c r="AC55" s="306">
        <v>98.171000000000006</v>
      </c>
      <c r="AD55" s="306">
        <v>98.399000000000001</v>
      </c>
      <c r="AE55" s="308">
        <v>98.200999999999993</v>
      </c>
      <c r="AF55" s="305">
        <v>98.588000000000008</v>
      </c>
      <c r="AG55" s="306">
        <v>98.774333333333331</v>
      </c>
      <c r="AH55" s="306">
        <v>98.033999999999992</v>
      </c>
      <c r="AI55" s="309">
        <v>98.256999999999991</v>
      </c>
      <c r="AJ55" s="307">
        <v>97.733000000000004</v>
      </c>
      <c r="AK55" s="306">
        <v>98.254999999999995</v>
      </c>
      <c r="AL55" s="306">
        <v>98.063999999999993</v>
      </c>
      <c r="AM55" s="306">
        <v>98.177999999999997</v>
      </c>
      <c r="AN55" s="306">
        <v>98.152000000000001</v>
      </c>
      <c r="AO55" s="306">
        <v>97.83</v>
      </c>
      <c r="AP55" s="306">
        <v>97.620999999999995</v>
      </c>
      <c r="AQ55" s="306">
        <v>98.099000000000004</v>
      </c>
      <c r="AR55" s="306">
        <v>98.653999999999996</v>
      </c>
      <c r="AS55" s="306">
        <v>99.01</v>
      </c>
      <c r="AT55" s="306">
        <v>99.724000000000004</v>
      </c>
      <c r="AU55" s="308">
        <v>99.057000000000002</v>
      </c>
      <c r="AV55" s="305">
        <v>98.01733333333334</v>
      </c>
      <c r="AW55" s="306">
        <v>98.053333333333327</v>
      </c>
      <c r="AX55" s="306">
        <v>98.12466666666667</v>
      </c>
      <c r="AY55" s="309">
        <v>99.263666666666666</v>
      </c>
      <c r="AZ55" s="307">
        <v>101.48399999999999</v>
      </c>
      <c r="BA55" s="307">
        <v>102.87</v>
      </c>
      <c r="BB55" s="307">
        <v>103.52</v>
      </c>
      <c r="BC55" s="307">
        <v>104.935</v>
      </c>
      <c r="BD55" s="307">
        <v>106.729</v>
      </c>
      <c r="BE55" s="307">
        <v>107.789</v>
      </c>
      <c r="BF55" s="307">
        <v>107.878</v>
      </c>
      <c r="BG55" s="307" t="s">
        <v>145</v>
      </c>
      <c r="BH55" s="541" t="s">
        <v>145</v>
      </c>
      <c r="BI55" s="541" t="s">
        <v>145</v>
      </c>
      <c r="BJ55" s="541" t="s">
        <v>145</v>
      </c>
      <c r="BK55" s="309" t="s">
        <v>145</v>
      </c>
      <c r="BL55" s="307">
        <v>102.62466666666666</v>
      </c>
      <c r="BM55" s="307">
        <v>106.48433333333332</v>
      </c>
      <c r="BN55" s="307" t="s">
        <v>145</v>
      </c>
      <c r="BO55" s="549" t="s">
        <v>145</v>
      </c>
    </row>
    <row r="56" spans="1:67" x14ac:dyDescent="0.3">
      <c r="A56" s="328" t="s">
        <v>52</v>
      </c>
      <c r="B56" s="377"/>
      <c r="C56" s="377" t="s">
        <v>44</v>
      </c>
      <c r="D56" s="398">
        <v>-5.6185442220787248E-3</v>
      </c>
      <c r="E56" s="399">
        <v>-1.6181880314391605E-3</v>
      </c>
      <c r="F56" s="399">
        <v>-7.0997266254769894E-3</v>
      </c>
      <c r="G56" s="399">
        <v>-1.8789626518493207E-3</v>
      </c>
      <c r="H56" s="399">
        <v>5.5360041948593168E-3</v>
      </c>
      <c r="I56" s="399">
        <v>3.1788825624205685E-3</v>
      </c>
      <c r="J56" s="399">
        <v>-1.4938630490955518E-3</v>
      </c>
      <c r="K56" s="399">
        <v>-8.3745333467859955E-4</v>
      </c>
      <c r="L56" s="399">
        <v>-4.3104320550439472E-3</v>
      </c>
      <c r="M56" s="399">
        <v>-4.542799008843872E-3</v>
      </c>
      <c r="N56" s="399">
        <v>-7.8646951427482747E-3</v>
      </c>
      <c r="O56" s="399">
        <v>-7.1300709990144637E-3</v>
      </c>
      <c r="P56" s="398">
        <v>-4.7806816240247071E-3</v>
      </c>
      <c r="Q56" s="399">
        <v>2.2744198216693746E-3</v>
      </c>
      <c r="R56" s="399">
        <v>-2.212031837097431E-3</v>
      </c>
      <c r="S56" s="399">
        <v>-6.5147016440909615E-3</v>
      </c>
      <c r="T56" s="329">
        <v>-1.6129195873359947E-3</v>
      </c>
      <c r="U56" s="399">
        <v>-4.4295450655874903E-3</v>
      </c>
      <c r="V56" s="399">
        <v>-7.0899812413014731E-3</v>
      </c>
      <c r="W56" s="399">
        <v>-2.6979141499556647E-3</v>
      </c>
      <c r="X56" s="399">
        <v>-1.1442267193485805E-2</v>
      </c>
      <c r="Y56" s="399">
        <v>-1.0469104109424166E-2</v>
      </c>
      <c r="Z56" s="399">
        <v>-1.0260401924709868E-2</v>
      </c>
      <c r="AA56" s="399">
        <v>-8.0685065689156937E-3</v>
      </c>
      <c r="AB56" s="399">
        <v>-4.4612007641966047E-3</v>
      </c>
      <c r="AC56" s="399">
        <v>-6.6378621226991187E-3</v>
      </c>
      <c r="AD56" s="399">
        <v>-5.0858425512123519E-3</v>
      </c>
      <c r="AE56" s="400">
        <v>-5.347972733442106E-3</v>
      </c>
      <c r="AF56" s="398">
        <v>-4.3828644139684448E-3</v>
      </c>
      <c r="AG56" s="399">
        <v>-8.2101641363429567E-3</v>
      </c>
      <c r="AH56" s="399">
        <v>-7.6023687806855179E-3</v>
      </c>
      <c r="AI56" s="401">
        <v>-5.6905193990379197E-3</v>
      </c>
      <c r="AJ56" s="329">
        <v>-6.980288559235959E-3</v>
      </c>
      <c r="AK56" s="399">
        <v>-6.4514171882741776E-3</v>
      </c>
      <c r="AL56" s="399">
        <v>-3.93088947801445E-3</v>
      </c>
      <c r="AM56" s="399">
        <v>-8.9837283482052041E-3</v>
      </c>
      <c r="AN56" s="399">
        <v>-4.3113505178692434E-3</v>
      </c>
      <c r="AO56" s="399">
        <v>-8.5936074910314634E-3</v>
      </c>
      <c r="AP56" s="399">
        <v>-2.9415069094773116E-3</v>
      </c>
      <c r="AQ56" s="399">
        <v>-1.3132711650445117E-3</v>
      </c>
      <c r="AR56" s="399">
        <v>7.0331240749246151E-3</v>
      </c>
      <c r="AS56" s="399">
        <v>8.5463120473458793E-3</v>
      </c>
      <c r="AT56" s="399">
        <v>1.3465583999837492E-2</v>
      </c>
      <c r="AU56" s="400">
        <v>8.7168155110437344E-3</v>
      </c>
      <c r="AV56" s="398">
        <v>-5.7883988585493949E-3</v>
      </c>
      <c r="AW56" s="399">
        <v>-7.299467135524448E-3</v>
      </c>
      <c r="AX56" s="399">
        <v>9.2484920197766088E-4</v>
      </c>
      <c r="AY56" s="401">
        <v>1.0245241221151419E-2</v>
      </c>
      <c r="AZ56" s="329">
        <v>3.8380076330410302E-2</v>
      </c>
      <c r="BA56" s="329">
        <v>4.6969619866673612E-2</v>
      </c>
      <c r="BB56" s="329">
        <v>5.5637134932289029E-2</v>
      </c>
      <c r="BC56" s="329">
        <v>6.882397278412683E-2</v>
      </c>
      <c r="BD56" s="329">
        <v>8.738487244274197E-2</v>
      </c>
      <c r="BE56" s="329">
        <v>0.10179903914954508</v>
      </c>
      <c r="BF56" s="329">
        <v>0.10506960592495475</v>
      </c>
      <c r="BG56" s="329" t="s">
        <v>145</v>
      </c>
      <c r="BH56" s="489" t="s">
        <v>145</v>
      </c>
      <c r="BI56" s="489" t="s">
        <v>145</v>
      </c>
      <c r="BJ56" s="489" t="s">
        <v>145</v>
      </c>
      <c r="BK56" s="401" t="s">
        <v>145</v>
      </c>
      <c r="BL56" s="329">
        <v>4.7005291581080709E-2</v>
      </c>
      <c r="BM56" s="329">
        <v>8.598381833016043E-2</v>
      </c>
      <c r="BN56" s="329" t="s">
        <v>145</v>
      </c>
      <c r="BO56" s="554" t="s">
        <v>145</v>
      </c>
    </row>
    <row r="57" spans="1:67" x14ac:dyDescent="0.3">
      <c r="A57" s="391" t="s">
        <v>53</v>
      </c>
      <c r="B57" s="377"/>
      <c r="C57" s="377" t="s">
        <v>47</v>
      </c>
      <c r="D57" s="305">
        <v>104.05200000000001</v>
      </c>
      <c r="E57" s="306">
        <v>103.901</v>
      </c>
      <c r="F57" s="306">
        <v>103.98399999999999</v>
      </c>
      <c r="G57" s="306">
        <v>104.101</v>
      </c>
      <c r="H57" s="306">
        <v>104.336</v>
      </c>
      <c r="I57" s="306">
        <v>104.48099999999999</v>
      </c>
      <c r="J57" s="306">
        <v>104.575</v>
      </c>
      <c r="K57" s="306">
        <v>104.602</v>
      </c>
      <c r="L57" s="306">
        <v>104.554</v>
      </c>
      <c r="M57" s="306">
        <v>104.578</v>
      </c>
      <c r="N57" s="306">
        <v>104.444</v>
      </c>
      <c r="O57" s="306">
        <v>104.494</v>
      </c>
      <c r="P57" s="305">
        <v>103.979</v>
      </c>
      <c r="Q57" s="306">
        <v>104.306</v>
      </c>
      <c r="R57" s="306">
        <v>104.577</v>
      </c>
      <c r="S57" s="306">
        <v>104.50533333333333</v>
      </c>
      <c r="T57" s="307">
        <v>104.566</v>
      </c>
      <c r="U57" s="306">
        <v>104.557</v>
      </c>
      <c r="V57" s="306">
        <v>104.667</v>
      </c>
      <c r="W57" s="306">
        <v>105.00700000000001</v>
      </c>
      <c r="X57" s="306">
        <v>104.976</v>
      </c>
      <c r="Y57" s="306">
        <v>105.185</v>
      </c>
      <c r="Z57" s="306">
        <v>105.541</v>
      </c>
      <c r="AA57" s="306">
        <v>105.577</v>
      </c>
      <c r="AB57" s="306">
        <v>105.90300000000001</v>
      </c>
      <c r="AC57" s="306">
        <v>106.063</v>
      </c>
      <c r="AD57" s="306">
        <v>106.876</v>
      </c>
      <c r="AE57" s="308">
        <v>107.489</v>
      </c>
      <c r="AF57" s="305">
        <v>104.59666666666665</v>
      </c>
      <c r="AG57" s="306">
        <v>105.056</v>
      </c>
      <c r="AH57" s="306">
        <v>105.67366666666668</v>
      </c>
      <c r="AI57" s="309">
        <v>106.80933333333333</v>
      </c>
      <c r="AJ57" s="307">
        <v>107.486</v>
      </c>
      <c r="AK57" s="306">
        <v>107.428</v>
      </c>
      <c r="AL57" s="306">
        <v>107.476</v>
      </c>
      <c r="AM57" s="306">
        <v>107.593</v>
      </c>
      <c r="AN57" s="306">
        <v>107.675</v>
      </c>
      <c r="AO57" s="306">
        <v>107.679</v>
      </c>
      <c r="AP57" s="306">
        <v>107.783</v>
      </c>
      <c r="AQ57" s="306">
        <v>107.919</v>
      </c>
      <c r="AR57" s="306">
        <v>108.048</v>
      </c>
      <c r="AS57" s="306">
        <v>107.99</v>
      </c>
      <c r="AT57" s="306">
        <v>108.039</v>
      </c>
      <c r="AU57" s="308">
        <v>108.16500000000001</v>
      </c>
      <c r="AV57" s="305">
        <v>107.46333333333332</v>
      </c>
      <c r="AW57" s="306">
        <v>107.649</v>
      </c>
      <c r="AX57" s="306">
        <v>107.91666666666667</v>
      </c>
      <c r="AY57" s="309">
        <v>108.06466666666667</v>
      </c>
      <c r="AZ57" s="307">
        <v>108.43300000000001</v>
      </c>
      <c r="BA57" s="307">
        <v>108.386</v>
      </c>
      <c r="BB57" s="307">
        <v>108.685</v>
      </c>
      <c r="BC57" s="307">
        <v>109.077</v>
      </c>
      <c r="BD57" s="307">
        <v>109.212</v>
      </c>
      <c r="BE57" s="307">
        <v>103.837</v>
      </c>
      <c r="BF57" s="307">
        <v>103.93</v>
      </c>
      <c r="BG57" s="307" t="s">
        <v>145</v>
      </c>
      <c r="BH57" s="541" t="s">
        <v>145</v>
      </c>
      <c r="BI57" s="541" t="s">
        <v>145</v>
      </c>
      <c r="BJ57" s="541" t="s">
        <v>145</v>
      </c>
      <c r="BK57" s="309" t="s">
        <v>145</v>
      </c>
      <c r="BL57" s="307">
        <v>108.50133333333333</v>
      </c>
      <c r="BM57" s="307">
        <v>107.37533333333333</v>
      </c>
      <c r="BN57" s="307" t="s">
        <v>145</v>
      </c>
      <c r="BO57" s="549" t="s">
        <v>145</v>
      </c>
    </row>
    <row r="58" spans="1:67" x14ac:dyDescent="0.3">
      <c r="A58" s="328" t="s">
        <v>53</v>
      </c>
      <c r="B58" s="377"/>
      <c r="C58" s="377" t="s">
        <v>44</v>
      </c>
      <c r="D58" s="398">
        <v>1.20411617094949E-2</v>
      </c>
      <c r="E58" s="399">
        <v>7.9255752590118786E-3</v>
      </c>
      <c r="F58" s="399">
        <v>7.450467470813322E-3</v>
      </c>
      <c r="G58" s="399">
        <v>7.3932860446885226E-3</v>
      </c>
      <c r="H58" s="399">
        <v>9.5794709035665442E-3</v>
      </c>
      <c r="I58" s="399">
        <v>9.6343396080553131E-3</v>
      </c>
      <c r="J58" s="399">
        <v>9.5281306715064313E-3</v>
      </c>
      <c r="K58" s="399">
        <v>9.4477094853459669E-3</v>
      </c>
      <c r="L58" s="399">
        <v>7.3027862345369952E-3</v>
      </c>
      <c r="M58" s="399">
        <v>7.2719917551988542E-3</v>
      </c>
      <c r="N58" s="399">
        <v>5.3422402756788754E-3</v>
      </c>
      <c r="O58" s="399">
        <v>5.9009828553826084E-3</v>
      </c>
      <c r="P58" s="398">
        <v>9.1358176459741189E-3</v>
      </c>
      <c r="Q58" s="399">
        <v>8.869415508419673E-3</v>
      </c>
      <c r="R58" s="399">
        <v>8.758645303803464E-3</v>
      </c>
      <c r="S58" s="399">
        <v>7.3062118865703978E-3</v>
      </c>
      <c r="T58" s="329">
        <v>4.9398377734209478E-3</v>
      </c>
      <c r="U58" s="399">
        <v>6.3137024667712181E-3</v>
      </c>
      <c r="V58" s="399">
        <v>6.5683182028004692E-3</v>
      </c>
      <c r="W58" s="399">
        <v>8.7030864256827552E-3</v>
      </c>
      <c r="X58" s="399">
        <v>6.1340285232327572E-3</v>
      </c>
      <c r="Y58" s="399">
        <v>6.7380672083920956E-3</v>
      </c>
      <c r="Z58" s="399">
        <v>9.2373894334210147E-3</v>
      </c>
      <c r="AA58" s="399">
        <v>9.3210454867018195E-3</v>
      </c>
      <c r="AB58" s="399">
        <v>1.2902423627981819E-2</v>
      </c>
      <c r="AC58" s="399">
        <v>1.419992732697125E-2</v>
      </c>
      <c r="AD58" s="399">
        <v>2.3285205468959447E-2</v>
      </c>
      <c r="AE58" s="400">
        <v>2.8661932742549964E-2</v>
      </c>
      <c r="AF58" s="398">
        <v>5.940302048169829E-3</v>
      </c>
      <c r="AG58" s="399">
        <v>7.1903821448430581E-3</v>
      </c>
      <c r="AH58" s="399">
        <v>1.0486690827492453E-2</v>
      </c>
      <c r="AI58" s="401">
        <v>2.2046721698414137E-2</v>
      </c>
      <c r="AJ58" s="329">
        <v>2.7924946923474182E-2</v>
      </c>
      <c r="AK58" s="399">
        <v>2.7458706734125825E-2</v>
      </c>
      <c r="AL58" s="399">
        <v>2.6837494148107766E-2</v>
      </c>
      <c r="AM58" s="399">
        <v>2.4626929633262618E-2</v>
      </c>
      <c r="AN58" s="399">
        <v>2.5710638622161212E-2</v>
      </c>
      <c r="AO58" s="399">
        <v>2.371060512430475E-2</v>
      </c>
      <c r="AP58" s="399">
        <v>2.1242929288143985E-2</v>
      </c>
      <c r="AQ58" s="399">
        <v>2.2182861797550545E-2</v>
      </c>
      <c r="AR58" s="399">
        <v>2.0254383728506298E-2</v>
      </c>
      <c r="AS58" s="399">
        <v>1.816844705505204E-2</v>
      </c>
      <c r="AT58" s="399">
        <v>1.0881769527302652E-2</v>
      </c>
      <c r="AU58" s="400">
        <v>6.2890156202031729E-3</v>
      </c>
      <c r="AV58" s="398">
        <v>2.740686446349477E-2</v>
      </c>
      <c r="AW58" s="399">
        <v>2.4682074322266254E-2</v>
      </c>
      <c r="AX58" s="399">
        <v>2.1225723217073899E-2</v>
      </c>
      <c r="AY58" s="401">
        <v>1.1753030321944462E-2</v>
      </c>
      <c r="AZ58" s="329">
        <v>8.8104497329885584E-3</v>
      </c>
      <c r="BA58" s="329">
        <v>8.9176006255351579E-3</v>
      </c>
      <c r="BB58" s="329">
        <v>1.124902303770142E-2</v>
      </c>
      <c r="BC58" s="329">
        <v>1.3792718857174719E-2</v>
      </c>
      <c r="BD58" s="329">
        <v>1.4274436963083446E-2</v>
      </c>
      <c r="BE58" s="329">
        <v>-3.5680123329525769E-2</v>
      </c>
      <c r="BF58" s="329">
        <v>-3.5747752428490431E-2</v>
      </c>
      <c r="BG58" s="329" t="s">
        <v>145</v>
      </c>
      <c r="BH58" s="489" t="s">
        <v>145</v>
      </c>
      <c r="BI58" s="489" t="s">
        <v>145</v>
      </c>
      <c r="BJ58" s="489" t="s">
        <v>145</v>
      </c>
      <c r="BK58" s="401" t="s">
        <v>145</v>
      </c>
      <c r="BL58" s="329">
        <v>9.6591085331431906E-3</v>
      </c>
      <c r="BM58" s="329">
        <v>-2.5422128089129551E-3</v>
      </c>
      <c r="BN58" s="329" t="s">
        <v>145</v>
      </c>
      <c r="BO58" s="554" t="s">
        <v>145</v>
      </c>
    </row>
    <row r="59" spans="1:67" x14ac:dyDescent="0.3">
      <c r="A59" s="391" t="s">
        <v>54</v>
      </c>
      <c r="B59" s="377"/>
      <c r="C59" s="377" t="s">
        <v>47</v>
      </c>
      <c r="D59" s="305">
        <v>100.411</v>
      </c>
      <c r="E59" s="306">
        <v>100.872</v>
      </c>
      <c r="F59" s="306">
        <v>101.545</v>
      </c>
      <c r="G59" s="306">
        <v>102.797</v>
      </c>
      <c r="H59" s="306">
        <v>102.373</v>
      </c>
      <c r="I59" s="306">
        <v>102.349</v>
      </c>
      <c r="J59" s="306">
        <v>102.83199999999999</v>
      </c>
      <c r="K59" s="306">
        <v>103.054</v>
      </c>
      <c r="L59" s="306">
        <v>102.40600000000001</v>
      </c>
      <c r="M59" s="306">
        <v>101.827</v>
      </c>
      <c r="N59" s="306">
        <v>101.643</v>
      </c>
      <c r="O59" s="306">
        <v>102.631</v>
      </c>
      <c r="P59" s="305">
        <v>100.94266666666668</v>
      </c>
      <c r="Q59" s="306">
        <v>102.50633333333333</v>
      </c>
      <c r="R59" s="306">
        <v>102.76400000000001</v>
      </c>
      <c r="S59" s="306">
        <v>102.03366666666666</v>
      </c>
      <c r="T59" s="307">
        <v>103.42100000000001</v>
      </c>
      <c r="U59" s="306">
        <v>101.80200000000001</v>
      </c>
      <c r="V59" s="306">
        <v>99.876999999999995</v>
      </c>
      <c r="W59" s="306">
        <v>99.415999999999997</v>
      </c>
      <c r="X59" s="306">
        <v>98.090999999999994</v>
      </c>
      <c r="Y59" s="306">
        <v>100.349</v>
      </c>
      <c r="Z59" s="306">
        <v>100.113</v>
      </c>
      <c r="AA59" s="306">
        <v>99.807000000000002</v>
      </c>
      <c r="AB59" s="306">
        <v>99.15</v>
      </c>
      <c r="AC59" s="306">
        <v>98.837000000000003</v>
      </c>
      <c r="AD59" s="306">
        <v>98.341999999999999</v>
      </c>
      <c r="AE59" s="308">
        <v>100.062</v>
      </c>
      <c r="AF59" s="305">
        <v>101.7</v>
      </c>
      <c r="AG59" s="306">
        <v>99.285333333333327</v>
      </c>
      <c r="AH59" s="306">
        <v>99.690000000000012</v>
      </c>
      <c r="AI59" s="309">
        <v>99.080333333333328</v>
      </c>
      <c r="AJ59" s="307">
        <v>101.499</v>
      </c>
      <c r="AK59" s="306">
        <v>101.093</v>
      </c>
      <c r="AL59" s="306">
        <v>102.351</v>
      </c>
      <c r="AM59" s="306">
        <v>102.825</v>
      </c>
      <c r="AN59" s="306">
        <v>103.54600000000001</v>
      </c>
      <c r="AO59" s="306">
        <v>104.20099999999999</v>
      </c>
      <c r="AP59" s="306">
        <v>105.39100000000001</v>
      </c>
      <c r="AQ59" s="306">
        <v>105.574</v>
      </c>
      <c r="AR59" s="306">
        <v>105.53700000000001</v>
      </c>
      <c r="AS59" s="306">
        <v>106.229</v>
      </c>
      <c r="AT59" s="306">
        <v>106.989</v>
      </c>
      <c r="AU59" s="308">
        <v>106.782</v>
      </c>
      <c r="AV59" s="305">
        <v>101.64766666666667</v>
      </c>
      <c r="AW59" s="306">
        <v>103.524</v>
      </c>
      <c r="AX59" s="306">
        <v>105.50066666666667</v>
      </c>
      <c r="AY59" s="309">
        <v>106.66666666666667</v>
      </c>
      <c r="AZ59" s="307">
        <v>107.833</v>
      </c>
      <c r="BA59" s="307">
        <v>109.682</v>
      </c>
      <c r="BB59" s="307">
        <v>113.61199999999999</v>
      </c>
      <c r="BC59" s="307">
        <v>116.285</v>
      </c>
      <c r="BD59" s="307">
        <v>114.726</v>
      </c>
      <c r="BE59" s="307">
        <v>119.075</v>
      </c>
      <c r="BF59" s="307">
        <v>118.931</v>
      </c>
      <c r="BG59" s="307" t="s">
        <v>145</v>
      </c>
      <c r="BH59" s="541" t="s">
        <v>145</v>
      </c>
      <c r="BI59" s="541" t="s">
        <v>145</v>
      </c>
      <c r="BJ59" s="541" t="s">
        <v>145</v>
      </c>
      <c r="BK59" s="309" t="s">
        <v>145</v>
      </c>
      <c r="BL59" s="307">
        <v>110.37566666666665</v>
      </c>
      <c r="BM59" s="307">
        <v>116.69533333333334</v>
      </c>
      <c r="BN59" s="307" t="s">
        <v>145</v>
      </c>
      <c r="BO59" s="549" t="s">
        <v>145</v>
      </c>
    </row>
    <row r="60" spans="1:67" x14ac:dyDescent="0.3">
      <c r="A60" s="328" t="s">
        <v>54</v>
      </c>
      <c r="B60" s="377"/>
      <c r="C60" s="377" t="s">
        <v>44</v>
      </c>
      <c r="D60" s="398">
        <v>6.5559309121164229E-3</v>
      </c>
      <c r="E60" s="399">
        <v>2.2461887771650878E-2</v>
      </c>
      <c r="F60" s="399">
        <v>2.538599024547878E-2</v>
      </c>
      <c r="G60" s="399">
        <v>2.6573859551010486E-2</v>
      </c>
      <c r="H60" s="399">
        <v>1.6835852917221245E-2</v>
      </c>
      <c r="I60" s="399">
        <v>9.0902816804204183E-3</v>
      </c>
      <c r="J60" s="399">
        <v>5.3674608683749623E-3</v>
      </c>
      <c r="K60" s="399">
        <v>1.0199224858911293E-3</v>
      </c>
      <c r="L60" s="399">
        <v>3.1346119938091021E-3</v>
      </c>
      <c r="M60" s="399">
        <v>-4.6041955854464337E-3</v>
      </c>
      <c r="N60" s="399">
        <v>7.8032045688902936E-3</v>
      </c>
      <c r="O60" s="399">
        <v>1.7982899878989968E-2</v>
      </c>
      <c r="P60" s="398">
        <v>1.8100886217237579E-2</v>
      </c>
      <c r="Q60" s="399">
        <v>1.7462885578065159E-2</v>
      </c>
      <c r="R60" s="399">
        <v>3.1693555209914835E-3</v>
      </c>
      <c r="S60" s="399">
        <v>7.0039345729211592E-3</v>
      </c>
      <c r="T60" s="329">
        <v>2.9976795371024993E-2</v>
      </c>
      <c r="U60" s="399">
        <v>9.2196050440162478E-3</v>
      </c>
      <c r="V60" s="399">
        <v>-1.6426214978581016E-2</v>
      </c>
      <c r="W60" s="399">
        <v>-3.2890064885161933E-2</v>
      </c>
      <c r="X60" s="399">
        <v>-4.1827434968204645E-2</v>
      </c>
      <c r="Y60" s="399">
        <v>-1.9540982325181488E-2</v>
      </c>
      <c r="Z60" s="399">
        <v>-2.6441185623152279E-2</v>
      </c>
      <c r="AA60" s="399">
        <v>-3.1507753216760082E-2</v>
      </c>
      <c r="AB60" s="399">
        <v>-3.179501201101502E-2</v>
      </c>
      <c r="AC60" s="399">
        <v>-2.9363528337277813E-2</v>
      </c>
      <c r="AD60" s="399">
        <v>-3.2476412541935958E-2</v>
      </c>
      <c r="AE60" s="400">
        <v>-2.5031423254182526E-2</v>
      </c>
      <c r="AF60" s="398">
        <v>7.5026087415957657E-3</v>
      </c>
      <c r="AG60" s="399">
        <v>-3.1422448694227056E-2</v>
      </c>
      <c r="AH60" s="399">
        <v>-2.9913199174808277E-2</v>
      </c>
      <c r="AI60" s="401">
        <v>-2.8944694724943727E-2</v>
      </c>
      <c r="AJ60" s="329">
        <v>-1.8584233376200247E-2</v>
      </c>
      <c r="AK60" s="399">
        <v>-6.9644997151333144E-3</v>
      </c>
      <c r="AL60" s="399">
        <v>2.4770467675240441E-2</v>
      </c>
      <c r="AM60" s="399">
        <v>3.4290255089723873E-2</v>
      </c>
      <c r="AN60" s="399">
        <v>5.5611625939178989E-2</v>
      </c>
      <c r="AO60" s="399">
        <v>3.8386032745717245E-2</v>
      </c>
      <c r="AP60" s="399">
        <v>5.2720425918711983E-2</v>
      </c>
      <c r="AQ60" s="399">
        <v>5.7781518330377535E-2</v>
      </c>
      <c r="AR60" s="399">
        <v>6.4417549167927315E-2</v>
      </c>
      <c r="AS60" s="399">
        <v>7.4789805437234944E-2</v>
      </c>
      <c r="AT60" s="399">
        <v>8.7927843647678403E-2</v>
      </c>
      <c r="AU60" s="400">
        <v>6.7158361815674403E-2</v>
      </c>
      <c r="AV60" s="398">
        <v>-5.1458538184205398E-4</v>
      </c>
      <c r="AW60" s="399">
        <v>4.2691770519982887E-2</v>
      </c>
      <c r="AX60" s="399">
        <v>5.8287357474838618E-2</v>
      </c>
      <c r="AY60" s="401">
        <v>7.656749910005696E-2</v>
      </c>
      <c r="AZ60" s="329">
        <v>6.2404555709908466E-2</v>
      </c>
      <c r="BA60" s="329">
        <v>8.4961372201833849E-2</v>
      </c>
      <c r="BB60" s="329">
        <v>0.11002335101757681</v>
      </c>
      <c r="BC60" s="329">
        <v>0.13090201799173357</v>
      </c>
      <c r="BD60" s="329">
        <v>0.10797133641087057</v>
      </c>
      <c r="BE60" s="329">
        <v>0.14274335179124975</v>
      </c>
      <c r="BF60" s="329">
        <v>0.12847396836542019</v>
      </c>
      <c r="BG60" s="329" t="s">
        <v>145</v>
      </c>
      <c r="BH60" s="489" t="s">
        <v>145</v>
      </c>
      <c r="BI60" s="489" t="s">
        <v>145</v>
      </c>
      <c r="BJ60" s="489" t="s">
        <v>145</v>
      </c>
      <c r="BK60" s="401" t="s">
        <v>145</v>
      </c>
      <c r="BL60" s="329">
        <v>8.5865227271981787E-2</v>
      </c>
      <c r="BM60" s="329">
        <v>0.12722975670697942</v>
      </c>
      <c r="BN60" s="329" t="s">
        <v>145</v>
      </c>
      <c r="BO60" s="554" t="s">
        <v>145</v>
      </c>
    </row>
    <row r="61" spans="1:67" x14ac:dyDescent="0.3">
      <c r="A61" s="391" t="s">
        <v>55</v>
      </c>
      <c r="B61" s="377"/>
      <c r="C61" s="377" t="s">
        <v>47</v>
      </c>
      <c r="D61" s="305">
        <v>112.592</v>
      </c>
      <c r="E61" s="306">
        <v>112.527</v>
      </c>
      <c r="F61" s="306">
        <v>112.458</v>
      </c>
      <c r="G61" s="306">
        <v>112.468</v>
      </c>
      <c r="H61" s="306">
        <v>109.039</v>
      </c>
      <c r="I61" s="306">
        <v>108.42400000000001</v>
      </c>
      <c r="J61" s="306">
        <v>107.72</v>
      </c>
      <c r="K61" s="306">
        <v>107.72499999999999</v>
      </c>
      <c r="L61" s="306">
        <v>107.648</v>
      </c>
      <c r="M61" s="306">
        <v>107.801</v>
      </c>
      <c r="N61" s="306">
        <v>107.82</v>
      </c>
      <c r="O61" s="306">
        <v>107.71</v>
      </c>
      <c r="P61" s="305">
        <v>112.52566666666667</v>
      </c>
      <c r="Q61" s="306">
        <v>109.97700000000002</v>
      </c>
      <c r="R61" s="306">
        <v>107.69766666666665</v>
      </c>
      <c r="S61" s="306">
        <v>107.77699999999999</v>
      </c>
      <c r="T61" s="307">
        <v>107.404</v>
      </c>
      <c r="U61" s="306">
        <v>107.738</v>
      </c>
      <c r="V61" s="306">
        <v>107.61</v>
      </c>
      <c r="W61" s="306">
        <v>107.64100000000001</v>
      </c>
      <c r="X61" s="306">
        <v>107.598</v>
      </c>
      <c r="Y61" s="306">
        <v>107.578</v>
      </c>
      <c r="Z61" s="306">
        <v>107.042</v>
      </c>
      <c r="AA61" s="306">
        <v>106.649</v>
      </c>
      <c r="AB61" s="306">
        <v>106.49</v>
      </c>
      <c r="AC61" s="306">
        <v>106.41</v>
      </c>
      <c r="AD61" s="306">
        <v>106.19799999999999</v>
      </c>
      <c r="AE61" s="308">
        <v>106.508</v>
      </c>
      <c r="AF61" s="305">
        <v>107.584</v>
      </c>
      <c r="AG61" s="306">
        <v>107.60566666666666</v>
      </c>
      <c r="AH61" s="306">
        <v>106.72699999999999</v>
      </c>
      <c r="AI61" s="309">
        <v>106.372</v>
      </c>
      <c r="AJ61" s="307">
        <v>106.142</v>
      </c>
      <c r="AK61" s="306">
        <v>107.199</v>
      </c>
      <c r="AL61" s="306">
        <v>106.864</v>
      </c>
      <c r="AM61" s="306">
        <v>106.892</v>
      </c>
      <c r="AN61" s="306">
        <v>107.896</v>
      </c>
      <c r="AO61" s="306">
        <v>107.809</v>
      </c>
      <c r="AP61" s="306">
        <v>108.029</v>
      </c>
      <c r="AQ61" s="306">
        <v>107.82599999999999</v>
      </c>
      <c r="AR61" s="306">
        <v>107.863</v>
      </c>
      <c r="AS61" s="306">
        <v>107.952</v>
      </c>
      <c r="AT61" s="306">
        <v>106.735</v>
      </c>
      <c r="AU61" s="308">
        <v>107.46599999999999</v>
      </c>
      <c r="AV61" s="305">
        <v>106.73500000000001</v>
      </c>
      <c r="AW61" s="306">
        <v>107.53233333333333</v>
      </c>
      <c r="AX61" s="306">
        <v>107.90599999999999</v>
      </c>
      <c r="AY61" s="309">
        <v>107.38433333333334</v>
      </c>
      <c r="AZ61" s="307">
        <v>108.944</v>
      </c>
      <c r="BA61" s="307">
        <v>108.702</v>
      </c>
      <c r="BB61" s="307">
        <v>108.828</v>
      </c>
      <c r="BC61" s="307">
        <v>110.286</v>
      </c>
      <c r="BD61" s="307">
        <v>110.25</v>
      </c>
      <c r="BE61" s="307">
        <v>110.017</v>
      </c>
      <c r="BF61" s="307">
        <v>109.977</v>
      </c>
      <c r="BG61" s="307" t="s">
        <v>145</v>
      </c>
      <c r="BH61" s="541" t="s">
        <v>145</v>
      </c>
      <c r="BI61" s="541" t="s">
        <v>145</v>
      </c>
      <c r="BJ61" s="541" t="s">
        <v>145</v>
      </c>
      <c r="BK61" s="309" t="s">
        <v>145</v>
      </c>
      <c r="BL61" s="307">
        <v>108.82466666666669</v>
      </c>
      <c r="BM61" s="307">
        <v>110.18433333333333</v>
      </c>
      <c r="BN61" s="307" t="s">
        <v>145</v>
      </c>
      <c r="BO61" s="549" t="s">
        <v>145</v>
      </c>
    </row>
    <row r="62" spans="1:67" x14ac:dyDescent="0.3">
      <c r="A62" s="328" t="s">
        <v>55</v>
      </c>
      <c r="B62" s="377"/>
      <c r="C62" s="377" t="s">
        <v>44</v>
      </c>
      <c r="D62" s="398">
        <v>1.6458049765584804E-3</v>
      </c>
      <c r="E62" s="399">
        <v>1.8665671164200148E-4</v>
      </c>
      <c r="F62" s="399">
        <v>3.0242652814322924E-4</v>
      </c>
      <c r="G62" s="399">
        <v>-2.7487630566244547E-3</v>
      </c>
      <c r="H62" s="399">
        <v>-3.3676299860863707E-2</v>
      </c>
      <c r="I62" s="399">
        <v>-3.7625484853057285E-2</v>
      </c>
      <c r="J62" s="399">
        <v>-4.0305049713124957E-2</v>
      </c>
      <c r="K62" s="399">
        <v>-4.0303254371976606E-2</v>
      </c>
      <c r="L62" s="399">
        <v>-3.9286033020972722E-2</v>
      </c>
      <c r="M62" s="399">
        <v>-3.9215336761704404E-2</v>
      </c>
      <c r="N62" s="399">
        <v>-3.8694721825962827E-2</v>
      </c>
      <c r="O62" s="399">
        <v>-4.1794178350295398E-2</v>
      </c>
      <c r="P62" s="398">
        <v>7.1145471738942037E-4</v>
      </c>
      <c r="Q62" s="399">
        <v>-2.468073785030141E-2</v>
      </c>
      <c r="R62" s="399">
        <v>-3.9965175326778589E-2</v>
      </c>
      <c r="S62" s="399">
        <v>-3.9902722637772572E-2</v>
      </c>
      <c r="T62" s="329">
        <v>-4.6077874094074218E-2</v>
      </c>
      <c r="U62" s="399">
        <v>-4.2558674806935246E-2</v>
      </c>
      <c r="V62" s="399">
        <v>-4.3109427519607377E-2</v>
      </c>
      <c r="W62" s="399">
        <v>-4.2918874702137517E-2</v>
      </c>
      <c r="X62" s="399">
        <v>-1.3215455020680621E-2</v>
      </c>
      <c r="Y62" s="399">
        <v>-7.802700509112412E-3</v>
      </c>
      <c r="Z62" s="399">
        <v>-6.2940958039361308E-3</v>
      </c>
      <c r="AA62" s="399">
        <v>-9.9883963796703768E-3</v>
      </c>
      <c r="AB62" s="399">
        <v>-1.0757282996432877E-2</v>
      </c>
      <c r="AC62" s="399">
        <v>-1.2903405348744457E-2</v>
      </c>
      <c r="AD62" s="399">
        <v>-1.5043591170469313E-2</v>
      </c>
      <c r="AE62" s="400">
        <v>-1.1159595209358457E-2</v>
      </c>
      <c r="AF62" s="398">
        <v>-4.3915906593162413E-2</v>
      </c>
      <c r="AG62" s="399">
        <v>-2.1562084193361825E-2</v>
      </c>
      <c r="AH62" s="399">
        <v>-9.0128848350164749E-3</v>
      </c>
      <c r="AI62" s="401">
        <v>-1.3036176549727559E-2</v>
      </c>
      <c r="AJ62" s="329">
        <v>-1.1750027931920641E-2</v>
      </c>
      <c r="AK62" s="399">
        <v>-5.0028773506097931E-3</v>
      </c>
      <c r="AL62" s="399">
        <v>-6.9324412229346422E-3</v>
      </c>
      <c r="AM62" s="399">
        <v>-6.9583151401418778E-3</v>
      </c>
      <c r="AN62" s="399">
        <v>2.7695682075874117E-3</v>
      </c>
      <c r="AO62" s="399">
        <v>2.1472791834760583E-3</v>
      </c>
      <c r="AP62" s="399">
        <v>9.2206797331888871E-3</v>
      </c>
      <c r="AQ62" s="399">
        <v>1.1036202871100471E-2</v>
      </c>
      <c r="AR62" s="399">
        <v>1.2893229411212275E-2</v>
      </c>
      <c r="AS62" s="399">
        <v>1.449111925570918E-2</v>
      </c>
      <c r="AT62" s="399">
        <v>5.0565924028703078E-3</v>
      </c>
      <c r="AU62" s="400">
        <v>8.9946295113982437E-3</v>
      </c>
      <c r="AV62" s="398">
        <v>-7.8915080309338703E-3</v>
      </c>
      <c r="AW62" s="399">
        <v>-6.8150066446318839E-4</v>
      </c>
      <c r="AX62" s="399">
        <v>1.1046876610417254E-2</v>
      </c>
      <c r="AY62" s="401">
        <v>9.5169154790108752E-3</v>
      </c>
      <c r="AZ62" s="329">
        <v>2.6398598104426158E-2</v>
      </c>
      <c r="BA62" s="329">
        <v>1.4020653177734915E-2</v>
      </c>
      <c r="BB62" s="329">
        <v>1.837849977541552E-2</v>
      </c>
      <c r="BC62" s="329">
        <v>3.1751674587434026E-2</v>
      </c>
      <c r="BD62" s="329">
        <v>2.1817305553496025E-2</v>
      </c>
      <c r="BE62" s="329">
        <v>2.0480664879555518E-2</v>
      </c>
      <c r="BF62" s="329">
        <v>1.8032195058734289E-2</v>
      </c>
      <c r="BG62" s="329" t="s">
        <v>145</v>
      </c>
      <c r="BH62" s="489" t="s">
        <v>145</v>
      </c>
      <c r="BI62" s="489" t="s">
        <v>145</v>
      </c>
      <c r="BJ62" s="489" t="s">
        <v>145</v>
      </c>
      <c r="BK62" s="401" t="s">
        <v>145</v>
      </c>
      <c r="BL62" s="329">
        <v>1.957808279071226E-2</v>
      </c>
      <c r="BM62" s="329">
        <v>2.4662349618874334E-2</v>
      </c>
      <c r="BN62" s="329" t="s">
        <v>145</v>
      </c>
      <c r="BO62" s="554" t="s">
        <v>145</v>
      </c>
    </row>
    <row r="63" spans="1:67" x14ac:dyDescent="0.3">
      <c r="A63" s="391" t="s">
        <v>56</v>
      </c>
      <c r="B63" s="377"/>
      <c r="C63" s="377" t="s">
        <v>47</v>
      </c>
      <c r="D63" s="305">
        <v>100.685</v>
      </c>
      <c r="E63" s="306">
        <v>100.789</v>
      </c>
      <c r="F63" s="306">
        <v>100.182</v>
      </c>
      <c r="G63" s="306">
        <v>101.485</v>
      </c>
      <c r="H63" s="306">
        <v>100.542</v>
      </c>
      <c r="I63" s="306">
        <v>100.76900000000001</v>
      </c>
      <c r="J63" s="306">
        <v>101.068</v>
      </c>
      <c r="K63" s="306">
        <v>102.583</v>
      </c>
      <c r="L63" s="306">
        <v>99.057000000000002</v>
      </c>
      <c r="M63" s="306">
        <v>99.427000000000007</v>
      </c>
      <c r="N63" s="306">
        <v>99.674000000000007</v>
      </c>
      <c r="O63" s="306">
        <v>100.517</v>
      </c>
      <c r="P63" s="305">
        <v>100.55200000000001</v>
      </c>
      <c r="Q63" s="306">
        <v>100.932</v>
      </c>
      <c r="R63" s="306">
        <v>100.90266666666668</v>
      </c>
      <c r="S63" s="306">
        <v>99.87266666666666</v>
      </c>
      <c r="T63" s="307">
        <v>99.381</v>
      </c>
      <c r="U63" s="306">
        <v>99.165000000000006</v>
      </c>
      <c r="V63" s="306">
        <v>98.177999999999997</v>
      </c>
      <c r="W63" s="306">
        <v>99.045000000000002</v>
      </c>
      <c r="X63" s="306">
        <v>97.445999999999998</v>
      </c>
      <c r="Y63" s="306">
        <v>97.616</v>
      </c>
      <c r="Z63" s="306">
        <v>98.215999999999994</v>
      </c>
      <c r="AA63" s="306">
        <v>99.433999999999997</v>
      </c>
      <c r="AB63" s="306">
        <v>99.247</v>
      </c>
      <c r="AC63" s="306">
        <v>99.147999999999996</v>
      </c>
      <c r="AD63" s="306">
        <v>98.355999999999995</v>
      </c>
      <c r="AE63" s="308">
        <v>98.385999999999996</v>
      </c>
      <c r="AF63" s="305">
        <v>98.908000000000001</v>
      </c>
      <c r="AG63" s="306">
        <v>98.035666666666657</v>
      </c>
      <c r="AH63" s="306">
        <v>98.965666666666664</v>
      </c>
      <c r="AI63" s="309">
        <v>98.63</v>
      </c>
      <c r="AJ63" s="307">
        <v>98.893000000000001</v>
      </c>
      <c r="AK63" s="306">
        <v>99.308999999999997</v>
      </c>
      <c r="AL63" s="306">
        <v>99.05</v>
      </c>
      <c r="AM63" s="306">
        <v>98.736000000000004</v>
      </c>
      <c r="AN63" s="306">
        <v>98.183999999999997</v>
      </c>
      <c r="AO63" s="306">
        <v>98.498000000000005</v>
      </c>
      <c r="AP63" s="306">
        <v>99.468999999999994</v>
      </c>
      <c r="AQ63" s="306">
        <v>99.869</v>
      </c>
      <c r="AR63" s="306">
        <v>99.954999999999998</v>
      </c>
      <c r="AS63" s="306">
        <v>100.17100000000001</v>
      </c>
      <c r="AT63" s="306">
        <v>101.35899999999999</v>
      </c>
      <c r="AU63" s="308">
        <v>101.51300000000001</v>
      </c>
      <c r="AV63" s="305">
        <v>99.084000000000003</v>
      </c>
      <c r="AW63" s="306">
        <v>98.472666666666669</v>
      </c>
      <c r="AX63" s="306">
        <v>99.76433333333334</v>
      </c>
      <c r="AY63" s="309">
        <v>101.01433333333334</v>
      </c>
      <c r="AZ63" s="307">
        <v>102.009</v>
      </c>
      <c r="BA63" s="307">
        <v>102.248</v>
      </c>
      <c r="BB63" s="307">
        <v>102.08</v>
      </c>
      <c r="BC63" s="307">
        <v>103.58799999999999</v>
      </c>
      <c r="BD63" s="307">
        <v>103.765</v>
      </c>
      <c r="BE63" s="307">
        <v>103.873</v>
      </c>
      <c r="BF63" s="307">
        <v>103.762</v>
      </c>
      <c r="BG63" s="307" t="s">
        <v>145</v>
      </c>
      <c r="BH63" s="541" t="s">
        <v>145</v>
      </c>
      <c r="BI63" s="541" t="s">
        <v>145</v>
      </c>
      <c r="BJ63" s="541" t="s">
        <v>145</v>
      </c>
      <c r="BK63" s="309" t="s">
        <v>145</v>
      </c>
      <c r="BL63" s="307">
        <v>102.11233333333332</v>
      </c>
      <c r="BM63" s="307">
        <v>103.742</v>
      </c>
      <c r="BN63" s="307" t="s">
        <v>145</v>
      </c>
      <c r="BO63" s="549" t="s">
        <v>145</v>
      </c>
    </row>
    <row r="64" spans="1:67" x14ac:dyDescent="0.3">
      <c r="A64" s="328" t="s">
        <v>56</v>
      </c>
      <c r="B64" s="377"/>
      <c r="C64" s="377" t="s">
        <v>44</v>
      </c>
      <c r="D64" s="398">
        <v>1.0538979309797014E-3</v>
      </c>
      <c r="E64" s="399">
        <v>4.5660740696632727E-4</v>
      </c>
      <c r="F64" s="399">
        <v>-9.2075202990713478E-3</v>
      </c>
      <c r="G64" s="399">
        <v>7.0753780812128752E-3</v>
      </c>
      <c r="H64" s="399">
        <v>-3.9768547056127088E-4</v>
      </c>
      <c r="I64" s="399">
        <v>-2.5340262311308948E-3</v>
      </c>
      <c r="J64" s="399">
        <v>-9.0945037564253543E-4</v>
      </c>
      <c r="K64" s="399">
        <v>3.6984491952448194E-3</v>
      </c>
      <c r="L64" s="399">
        <v>-1.3690855504221843E-2</v>
      </c>
      <c r="M64" s="399">
        <v>-9.7463928298694217E-4</v>
      </c>
      <c r="N64" s="399">
        <v>5.7921291624623448E-3</v>
      </c>
      <c r="O64" s="399">
        <v>7.3357719096055971E-3</v>
      </c>
      <c r="P64" s="398">
        <v>-2.5757600806784338E-3</v>
      </c>
      <c r="Q64" s="399">
        <v>1.3790640223030942E-3</v>
      </c>
      <c r="R64" s="399">
        <v>-3.58463052630539E-3</v>
      </c>
      <c r="S64" s="399">
        <v>4.0514863827832764E-3</v>
      </c>
      <c r="T64" s="329">
        <v>-1.2951283706609758E-2</v>
      </c>
      <c r="U64" s="399">
        <v>-1.6112869459960849E-2</v>
      </c>
      <c r="V64" s="399">
        <v>-2.0003593459903043E-2</v>
      </c>
      <c r="W64" s="399">
        <v>-2.4042962014090678E-2</v>
      </c>
      <c r="X64" s="399">
        <v>-3.0793101390463703E-2</v>
      </c>
      <c r="Y64" s="399">
        <v>-3.1289384632178494E-2</v>
      </c>
      <c r="Z64" s="399">
        <v>-2.8218625084101775E-2</v>
      </c>
      <c r="AA64" s="399">
        <v>-3.0697094060419376E-2</v>
      </c>
      <c r="AB64" s="399">
        <v>1.9180875657450259E-3</v>
      </c>
      <c r="AC64" s="399">
        <v>-2.8060788317057473E-3</v>
      </c>
      <c r="AD64" s="399">
        <v>-1.322310732989564E-2</v>
      </c>
      <c r="AE64" s="400">
        <v>-2.120039396321019E-2</v>
      </c>
      <c r="AF64" s="398">
        <v>-1.6349749383403667E-2</v>
      </c>
      <c r="AG64" s="399">
        <v>-2.8695887660339092E-2</v>
      </c>
      <c r="AH64" s="399">
        <v>-1.919671762887018E-2</v>
      </c>
      <c r="AI64" s="401">
        <v>-1.2442510129564962E-2</v>
      </c>
      <c r="AJ64" s="329">
        <v>-4.9103953471991701E-3</v>
      </c>
      <c r="AK64" s="399">
        <v>1.4521252458024492E-3</v>
      </c>
      <c r="AL64" s="399">
        <v>8.8818268858604204E-3</v>
      </c>
      <c r="AM64" s="399">
        <v>-3.119794033015353E-3</v>
      </c>
      <c r="AN64" s="399">
        <v>7.5734252816945964E-3</v>
      </c>
      <c r="AO64" s="399">
        <v>9.0354040321258822E-3</v>
      </c>
      <c r="AP64" s="399">
        <v>1.2757595503787513E-2</v>
      </c>
      <c r="AQ64" s="399">
        <v>4.3747611480982581E-3</v>
      </c>
      <c r="AR64" s="399">
        <v>7.1337168881680669E-3</v>
      </c>
      <c r="AS64" s="399">
        <v>1.0317908581111083E-2</v>
      </c>
      <c r="AT64" s="399">
        <v>3.0531945178738484E-2</v>
      </c>
      <c r="AU64" s="400">
        <v>3.1782977252861284E-2</v>
      </c>
      <c r="AV64" s="398">
        <v>1.779431390787418E-3</v>
      </c>
      <c r="AW64" s="399">
        <v>4.4575613637214875E-3</v>
      </c>
      <c r="AX64" s="399">
        <v>8.0701388023456926E-3</v>
      </c>
      <c r="AY64" s="401">
        <v>2.4174524316469076E-2</v>
      </c>
      <c r="AZ64" s="329">
        <v>3.1508802443044603E-2</v>
      </c>
      <c r="BA64" s="329">
        <v>2.9594497981049132E-2</v>
      </c>
      <c r="BB64" s="329">
        <v>3.0590610802625092E-2</v>
      </c>
      <c r="BC64" s="329">
        <v>4.9141144060929919E-2</v>
      </c>
      <c r="BD64" s="329">
        <v>5.6842255357288422E-2</v>
      </c>
      <c r="BE64" s="329">
        <v>5.4569635931694054E-2</v>
      </c>
      <c r="BF64" s="329">
        <v>4.3159175220420565E-2</v>
      </c>
      <c r="BG64" s="329" t="s">
        <v>145</v>
      </c>
      <c r="BH64" s="489" t="s">
        <v>145</v>
      </c>
      <c r="BI64" s="489" t="s">
        <v>145</v>
      </c>
      <c r="BJ64" s="489" t="s">
        <v>145</v>
      </c>
      <c r="BK64" s="401" t="s">
        <v>145</v>
      </c>
      <c r="BL64" s="329">
        <v>3.0563293098111923E-2</v>
      </c>
      <c r="BM64" s="329">
        <v>5.3510618851931861E-2</v>
      </c>
      <c r="BN64" s="329" t="s">
        <v>145</v>
      </c>
      <c r="BO64" s="554" t="s">
        <v>145</v>
      </c>
    </row>
    <row r="65" spans="1:67" x14ac:dyDescent="0.3">
      <c r="A65" s="391" t="s">
        <v>57</v>
      </c>
      <c r="B65" s="377"/>
      <c r="C65" s="377" t="s">
        <v>47</v>
      </c>
      <c r="D65" s="305">
        <v>106.535</v>
      </c>
      <c r="E65" s="306">
        <v>106.566</v>
      </c>
      <c r="F65" s="306">
        <v>106.577</v>
      </c>
      <c r="G65" s="306">
        <v>106.583</v>
      </c>
      <c r="H65" s="306">
        <v>106.59099999999999</v>
      </c>
      <c r="I65" s="306">
        <v>106.60599999999999</v>
      </c>
      <c r="J65" s="306">
        <v>106.545</v>
      </c>
      <c r="K65" s="306">
        <v>106.601</v>
      </c>
      <c r="L65" s="306">
        <v>106.673</v>
      </c>
      <c r="M65" s="306">
        <v>105.831</v>
      </c>
      <c r="N65" s="306">
        <v>105.893</v>
      </c>
      <c r="O65" s="306">
        <v>105.899</v>
      </c>
      <c r="P65" s="305">
        <v>106.55933333333333</v>
      </c>
      <c r="Q65" s="306">
        <v>106.59333333333332</v>
      </c>
      <c r="R65" s="306">
        <v>106.60633333333334</v>
      </c>
      <c r="S65" s="306">
        <v>105.87433333333333</v>
      </c>
      <c r="T65" s="307">
        <v>105.901</v>
      </c>
      <c r="U65" s="306">
        <v>105.958</v>
      </c>
      <c r="V65" s="306">
        <v>105.959</v>
      </c>
      <c r="W65" s="306">
        <v>105.959</v>
      </c>
      <c r="X65" s="306">
        <v>105.929</v>
      </c>
      <c r="Y65" s="306">
        <v>105.92400000000001</v>
      </c>
      <c r="Z65" s="306">
        <v>105.824</v>
      </c>
      <c r="AA65" s="306">
        <v>105.803</v>
      </c>
      <c r="AB65" s="306">
        <v>105.773</v>
      </c>
      <c r="AC65" s="306">
        <v>104.28100000000001</v>
      </c>
      <c r="AD65" s="306">
        <v>104.31</v>
      </c>
      <c r="AE65" s="308">
        <v>104.316</v>
      </c>
      <c r="AF65" s="305">
        <v>105.93933333333332</v>
      </c>
      <c r="AG65" s="306">
        <v>105.93733333333334</v>
      </c>
      <c r="AH65" s="306">
        <v>105.8</v>
      </c>
      <c r="AI65" s="309">
        <v>104.30233333333335</v>
      </c>
      <c r="AJ65" s="307">
        <v>104.39700000000001</v>
      </c>
      <c r="AK65" s="306">
        <v>104.264</v>
      </c>
      <c r="AL65" s="306">
        <v>104.133</v>
      </c>
      <c r="AM65" s="306">
        <v>104.157</v>
      </c>
      <c r="AN65" s="306">
        <v>104.188</v>
      </c>
      <c r="AO65" s="306">
        <v>104.283</v>
      </c>
      <c r="AP65" s="306">
        <v>104.34099999999999</v>
      </c>
      <c r="AQ65" s="306">
        <v>104.47</v>
      </c>
      <c r="AR65" s="306">
        <v>104.532</v>
      </c>
      <c r="AS65" s="306">
        <v>105.44799999999999</v>
      </c>
      <c r="AT65" s="306">
        <v>105.50700000000001</v>
      </c>
      <c r="AU65" s="308">
        <v>105.524</v>
      </c>
      <c r="AV65" s="305">
        <v>104.26466666666666</v>
      </c>
      <c r="AW65" s="306">
        <v>104.20933333333333</v>
      </c>
      <c r="AX65" s="306">
        <v>104.44766666666665</v>
      </c>
      <c r="AY65" s="309">
        <v>105.49299999999999</v>
      </c>
      <c r="AZ65" s="307">
        <v>105.557</v>
      </c>
      <c r="BA65" s="307">
        <v>105.622</v>
      </c>
      <c r="BB65" s="307">
        <v>105.637</v>
      </c>
      <c r="BC65" s="307">
        <v>105.637</v>
      </c>
      <c r="BD65" s="307">
        <v>105.663</v>
      </c>
      <c r="BE65" s="307">
        <v>105.676</v>
      </c>
      <c r="BF65" s="307">
        <v>105.643</v>
      </c>
      <c r="BG65" s="307" t="s">
        <v>145</v>
      </c>
      <c r="BH65" s="541" t="s">
        <v>145</v>
      </c>
      <c r="BI65" s="541" t="s">
        <v>145</v>
      </c>
      <c r="BJ65" s="541" t="s">
        <v>145</v>
      </c>
      <c r="BK65" s="309" t="s">
        <v>145</v>
      </c>
      <c r="BL65" s="307">
        <v>105.60533333333335</v>
      </c>
      <c r="BM65" s="307">
        <v>105.65866666666666</v>
      </c>
      <c r="BN65" s="307" t="s">
        <v>145</v>
      </c>
      <c r="BO65" s="549" t="s">
        <v>145</v>
      </c>
    </row>
    <row r="66" spans="1:67" x14ac:dyDescent="0.3">
      <c r="A66" s="328" t="s">
        <v>57</v>
      </c>
      <c r="B66" s="377"/>
      <c r="C66" s="377" t="s">
        <v>44</v>
      </c>
      <c r="D66" s="398">
        <v>1.3566868679180714E-2</v>
      </c>
      <c r="E66" s="399">
        <v>1.3813573834122935E-2</v>
      </c>
      <c r="F66" s="399">
        <v>1.3918222120745014E-2</v>
      </c>
      <c r="G66" s="399">
        <v>1.4245475134651712E-2</v>
      </c>
      <c r="H66" s="399">
        <v>1.4369867054938652E-2</v>
      </c>
      <c r="I66" s="399">
        <v>1.4416077494742581E-2</v>
      </c>
      <c r="J66" s="399">
        <v>1.3372773185973017E-2</v>
      </c>
      <c r="K66" s="399">
        <v>1.3760769918405486E-2</v>
      </c>
      <c r="L66" s="399">
        <v>1.4059737247371373E-2</v>
      </c>
      <c r="M66" s="399">
        <v>-4.1965806336271786E-3</v>
      </c>
      <c r="N66" s="399">
        <v>-4.6527803887657622E-3</v>
      </c>
      <c r="O66" s="399">
        <v>-4.7741220032516199E-3</v>
      </c>
      <c r="P66" s="398">
        <v>1.3766224705632414E-2</v>
      </c>
      <c r="Q66" s="399">
        <v>1.4343807294342929E-2</v>
      </c>
      <c r="R66" s="399">
        <v>1.3731152155239384E-2</v>
      </c>
      <c r="S66" s="399">
        <v>1.0342493230377367E-4</v>
      </c>
      <c r="T66" s="329">
        <v>-5.9510958839817359E-3</v>
      </c>
      <c r="U66" s="399">
        <v>-5.7053844565810152E-3</v>
      </c>
      <c r="V66" s="399">
        <v>-5.7986244686939869E-3</v>
      </c>
      <c r="W66" s="399">
        <v>-5.8545921957534122E-3</v>
      </c>
      <c r="X66" s="399">
        <v>-6.2106556838756434E-3</v>
      </c>
      <c r="Y66" s="399">
        <v>-6.3973885147176187E-3</v>
      </c>
      <c r="Z66" s="399">
        <v>-6.7670937162701249E-3</v>
      </c>
      <c r="AA66" s="399">
        <v>-7.4858584816277583E-3</v>
      </c>
      <c r="AB66" s="399">
        <v>-8.4369990531813245E-3</v>
      </c>
      <c r="AC66" s="399">
        <v>-1.4645992195103475E-2</v>
      </c>
      <c r="AD66" s="399">
        <v>-1.4949052345291989E-2</v>
      </c>
      <c r="AE66" s="400">
        <v>-1.4948205365489855E-2</v>
      </c>
      <c r="AF66" s="398">
        <v>-5.8183547194364761E-3</v>
      </c>
      <c r="AG66" s="399">
        <v>-6.154231033835552E-3</v>
      </c>
      <c r="AH66" s="399">
        <v>-7.5636531913364285E-3</v>
      </c>
      <c r="AI66" s="401">
        <v>-1.4847791249374017E-2</v>
      </c>
      <c r="AJ66" s="329">
        <v>-1.4201943324425627E-2</v>
      </c>
      <c r="AK66" s="399">
        <v>-1.5987466732101437E-2</v>
      </c>
      <c r="AL66" s="399">
        <v>-1.7233080719901182E-2</v>
      </c>
      <c r="AM66" s="399">
        <v>-1.7006578016025172E-2</v>
      </c>
      <c r="AN66" s="399">
        <v>-1.6435537010639222E-2</v>
      </c>
      <c r="AO66" s="399">
        <v>-1.5492239719043965E-2</v>
      </c>
      <c r="AP66" s="399">
        <v>-1.4013834290898046E-2</v>
      </c>
      <c r="AQ66" s="399">
        <v>-1.2598886610020515E-2</v>
      </c>
      <c r="AR66" s="399">
        <v>-1.1732672799296608E-2</v>
      </c>
      <c r="AS66" s="399">
        <v>1.1190916849665769E-2</v>
      </c>
      <c r="AT66" s="399">
        <v>1.1475409836065608E-2</v>
      </c>
      <c r="AU66" s="400">
        <v>1.1580198627247852E-2</v>
      </c>
      <c r="AV66" s="398">
        <v>-1.5807789363723897E-2</v>
      </c>
      <c r="AW66" s="399">
        <v>-1.6311530086969735E-2</v>
      </c>
      <c r="AX66" s="399">
        <v>-1.2781978575929567E-2</v>
      </c>
      <c r="AY66" s="401">
        <v>1.1415532410588229E-2</v>
      </c>
      <c r="AZ66" s="329">
        <v>1.1111430405088355E-2</v>
      </c>
      <c r="BA66" s="329">
        <v>1.3024629785927999E-2</v>
      </c>
      <c r="BB66" s="329">
        <v>1.4443067999577579E-2</v>
      </c>
      <c r="BC66" s="329">
        <v>1.4209318624768486E-2</v>
      </c>
      <c r="BD66" s="329">
        <v>1.4157100625791657E-2</v>
      </c>
      <c r="BE66" s="329">
        <v>1.3357881917474685E-2</v>
      </c>
      <c r="BF66" s="329">
        <v>1.247831628985736E-2</v>
      </c>
      <c r="BG66" s="329" t="s">
        <v>145</v>
      </c>
      <c r="BH66" s="489" t="s">
        <v>145</v>
      </c>
      <c r="BI66" s="489" t="s">
        <v>145</v>
      </c>
      <c r="BJ66" s="489" t="s">
        <v>145</v>
      </c>
      <c r="BK66" s="401" t="s">
        <v>145</v>
      </c>
      <c r="BL66" s="329">
        <v>1.2858302908623814E-2</v>
      </c>
      <c r="BM66" s="329">
        <v>1.3907903322798933E-2</v>
      </c>
      <c r="BN66" s="329" t="s">
        <v>145</v>
      </c>
      <c r="BO66" s="554" t="s">
        <v>145</v>
      </c>
    </row>
    <row r="67" spans="1:67" x14ac:dyDescent="0.3">
      <c r="A67" s="391" t="s">
        <v>58</v>
      </c>
      <c r="B67" s="377"/>
      <c r="C67" s="377" t="s">
        <v>47</v>
      </c>
      <c r="D67" s="305">
        <v>109.74299999999999</v>
      </c>
      <c r="E67" s="306">
        <v>109.66800000000001</v>
      </c>
      <c r="F67" s="306">
        <v>111.256</v>
      </c>
      <c r="G67" s="306">
        <v>114.121</v>
      </c>
      <c r="H67" s="306">
        <v>115.395</v>
      </c>
      <c r="I67" s="306">
        <v>117.68899999999999</v>
      </c>
      <c r="J67" s="306">
        <v>115.063</v>
      </c>
      <c r="K67" s="306">
        <v>115.29300000000001</v>
      </c>
      <c r="L67" s="306">
        <v>116.824</v>
      </c>
      <c r="M67" s="306">
        <v>115.133</v>
      </c>
      <c r="N67" s="306">
        <v>112.122</v>
      </c>
      <c r="O67" s="306">
        <v>111.64100000000001</v>
      </c>
      <c r="P67" s="305">
        <v>110.22233333333334</v>
      </c>
      <c r="Q67" s="306">
        <v>115.735</v>
      </c>
      <c r="R67" s="306">
        <v>115.72666666666667</v>
      </c>
      <c r="S67" s="306">
        <v>112.96533333333333</v>
      </c>
      <c r="T67" s="307">
        <v>111.81100000000001</v>
      </c>
      <c r="U67" s="306">
        <v>112.199</v>
      </c>
      <c r="V67" s="306">
        <v>113.602</v>
      </c>
      <c r="W67" s="306">
        <v>117.764</v>
      </c>
      <c r="X67" s="306">
        <v>119.224</v>
      </c>
      <c r="Y67" s="306">
        <v>122.157</v>
      </c>
      <c r="Z67" s="306">
        <v>116.498</v>
      </c>
      <c r="AA67" s="306">
        <v>117.267</v>
      </c>
      <c r="AB67" s="306">
        <v>116.059</v>
      </c>
      <c r="AC67" s="306">
        <v>114.67100000000001</v>
      </c>
      <c r="AD67" s="306">
        <v>112.639</v>
      </c>
      <c r="AE67" s="308">
        <v>112.586</v>
      </c>
      <c r="AF67" s="305">
        <v>112.53733333333332</v>
      </c>
      <c r="AG67" s="306">
        <v>119.71499999999999</v>
      </c>
      <c r="AH67" s="306">
        <v>116.60799999999999</v>
      </c>
      <c r="AI67" s="309">
        <v>113.29866666666668</v>
      </c>
      <c r="AJ67" s="307">
        <v>112.694</v>
      </c>
      <c r="AK67" s="306">
        <v>112.706</v>
      </c>
      <c r="AL67" s="306">
        <v>112.88</v>
      </c>
      <c r="AM67" s="306">
        <v>113.998</v>
      </c>
      <c r="AN67" s="306">
        <v>114.31399999999999</v>
      </c>
      <c r="AO67" s="306">
        <v>114.56699999999999</v>
      </c>
      <c r="AP67" s="306">
        <v>115.15900000000001</v>
      </c>
      <c r="AQ67" s="306">
        <v>115.619</v>
      </c>
      <c r="AR67" s="306">
        <v>115.646</v>
      </c>
      <c r="AS67" s="306">
        <v>115.708</v>
      </c>
      <c r="AT67" s="306">
        <v>115.73699999999999</v>
      </c>
      <c r="AU67" s="308">
        <v>115.932</v>
      </c>
      <c r="AV67" s="305">
        <v>112.75999999999999</v>
      </c>
      <c r="AW67" s="306">
        <v>114.29300000000001</v>
      </c>
      <c r="AX67" s="306">
        <v>115.47466666666668</v>
      </c>
      <c r="AY67" s="309">
        <v>115.79233333333333</v>
      </c>
      <c r="AZ67" s="307">
        <v>116.71899999999999</v>
      </c>
      <c r="BA67" s="307">
        <v>118.566</v>
      </c>
      <c r="BB67" s="307">
        <v>120.331</v>
      </c>
      <c r="BC67" s="307">
        <v>125.315</v>
      </c>
      <c r="BD67" s="307">
        <v>126.72499999999999</v>
      </c>
      <c r="BE67" s="307">
        <v>130.82400000000001</v>
      </c>
      <c r="BF67" s="307">
        <v>132.197</v>
      </c>
      <c r="BG67" s="307" t="s">
        <v>145</v>
      </c>
      <c r="BH67" s="541" t="s">
        <v>145</v>
      </c>
      <c r="BI67" s="541" t="s">
        <v>145</v>
      </c>
      <c r="BJ67" s="541" t="s">
        <v>145</v>
      </c>
      <c r="BK67" s="309" t="s">
        <v>145</v>
      </c>
      <c r="BL67" s="307">
        <v>118.53866666666666</v>
      </c>
      <c r="BM67" s="307">
        <v>127.62133333333334</v>
      </c>
      <c r="BN67" s="307" t="s">
        <v>145</v>
      </c>
      <c r="BO67" s="549" t="s">
        <v>145</v>
      </c>
    </row>
    <row r="68" spans="1:67" x14ac:dyDescent="0.3">
      <c r="A68" s="328" t="s">
        <v>58</v>
      </c>
      <c r="B68" s="377"/>
      <c r="C68" s="377" t="s">
        <v>44</v>
      </c>
      <c r="D68" s="398">
        <v>2.1140586762940644E-2</v>
      </c>
      <c r="E68" s="399">
        <v>1.7167979075656065E-2</v>
      </c>
      <c r="F68" s="399">
        <v>1.2089841440228354E-2</v>
      </c>
      <c r="G68" s="399">
        <v>1.9055783260557176E-2</v>
      </c>
      <c r="H68" s="399">
        <v>1.2146978439113809E-3</v>
      </c>
      <c r="I68" s="399">
        <v>2.2209290206024263E-2</v>
      </c>
      <c r="J68" s="399">
        <v>-1.4736607754486925E-2</v>
      </c>
      <c r="K68" s="399">
        <v>5.7662781771232116E-3</v>
      </c>
      <c r="L68" s="399">
        <v>-5.7870370370370948E-3</v>
      </c>
      <c r="M68" s="399">
        <v>6.2666060690813197E-3</v>
      </c>
      <c r="N68" s="399">
        <v>1.5846266750020276E-2</v>
      </c>
      <c r="O68" s="399">
        <v>1.9133689351407954E-2</v>
      </c>
      <c r="P68" s="398">
        <v>1.676429438986507E-2</v>
      </c>
      <c r="Q68" s="399">
        <v>1.4110300431691626E-2</v>
      </c>
      <c r="R68" s="399">
        <v>-4.9868164622262831E-3</v>
      </c>
      <c r="S68" s="399">
        <v>1.3645037597133442E-2</v>
      </c>
      <c r="T68" s="329">
        <v>1.8844026498273367E-2</v>
      </c>
      <c r="U68" s="399">
        <v>2.3078746762957111E-2</v>
      </c>
      <c r="V68" s="399">
        <v>2.1086503199827574E-2</v>
      </c>
      <c r="W68" s="399">
        <v>3.1922257954276605E-2</v>
      </c>
      <c r="X68" s="399">
        <v>3.318168031543834E-2</v>
      </c>
      <c r="Y68" s="399">
        <v>3.7964465667989347E-2</v>
      </c>
      <c r="Z68" s="399">
        <v>1.2471428695584309E-2</v>
      </c>
      <c r="AA68" s="399">
        <v>1.7121594546069475E-2</v>
      </c>
      <c r="AB68" s="399">
        <v>-6.5483119906868123E-3</v>
      </c>
      <c r="AC68" s="399">
        <v>-4.0127504711941243E-3</v>
      </c>
      <c r="AD68" s="399">
        <v>4.6110486791172888E-3</v>
      </c>
      <c r="AE68" s="400">
        <v>8.4646321691850806E-3</v>
      </c>
      <c r="AF68" s="398">
        <v>2.1003003021166158E-2</v>
      </c>
      <c r="AG68" s="399">
        <v>3.4388905689722124E-2</v>
      </c>
      <c r="AH68" s="399">
        <v>7.615646062561059E-3</v>
      </c>
      <c r="AI68" s="401">
        <v>2.9507577545914631E-3</v>
      </c>
      <c r="AJ68" s="329">
        <v>7.8972551895608936E-3</v>
      </c>
      <c r="AK68" s="399">
        <v>4.5187568516654149E-3</v>
      </c>
      <c r="AL68" s="399">
        <v>-6.3555219098255121E-3</v>
      </c>
      <c r="AM68" s="399">
        <v>-3.1979212662613318E-2</v>
      </c>
      <c r="AN68" s="399">
        <v>-4.1182983291954682E-2</v>
      </c>
      <c r="AO68" s="399">
        <v>-6.2133156511702196E-2</v>
      </c>
      <c r="AP68" s="399">
        <v>-1.1493759549520206E-2</v>
      </c>
      <c r="AQ68" s="399">
        <v>-1.4053399507107685E-2</v>
      </c>
      <c r="AR68" s="399">
        <v>-3.5585348831197903E-3</v>
      </c>
      <c r="AS68" s="399">
        <v>9.043262899948416E-3</v>
      </c>
      <c r="AT68" s="399">
        <v>2.7503795310682762E-2</v>
      </c>
      <c r="AU68" s="400">
        <v>2.9719503313022814E-2</v>
      </c>
      <c r="AV68" s="398">
        <v>1.9786026563037048E-3</v>
      </c>
      <c r="AW68" s="399">
        <v>-4.5290899218978269E-2</v>
      </c>
      <c r="AX68" s="399">
        <v>-9.719173069886386E-3</v>
      </c>
      <c r="AY68" s="401">
        <v>2.2009673547202572E-2</v>
      </c>
      <c r="AZ68" s="329">
        <v>3.5716187197188699E-2</v>
      </c>
      <c r="BA68" s="329">
        <v>5.1993682678828035E-2</v>
      </c>
      <c r="BB68" s="329">
        <v>6.6008150248051151E-2</v>
      </c>
      <c r="BC68" s="329">
        <v>9.9273671467920363E-2</v>
      </c>
      <c r="BD68" s="329">
        <v>0.10856937907867817</v>
      </c>
      <c r="BE68" s="329">
        <v>0.14189949985597977</v>
      </c>
      <c r="BF68" s="329">
        <v>0.14795196206983377</v>
      </c>
      <c r="BG68" s="329" t="s">
        <v>145</v>
      </c>
      <c r="BH68" s="489" t="s">
        <v>145</v>
      </c>
      <c r="BI68" s="489" t="s">
        <v>145</v>
      </c>
      <c r="BJ68" s="489" t="s">
        <v>145</v>
      </c>
      <c r="BK68" s="401" t="s">
        <v>145</v>
      </c>
      <c r="BL68" s="329">
        <v>5.124748728863663E-2</v>
      </c>
      <c r="BM68" s="329">
        <v>0.11661548242966177</v>
      </c>
      <c r="BN68" s="329" t="s">
        <v>145</v>
      </c>
      <c r="BO68" s="554" t="s">
        <v>145</v>
      </c>
    </row>
    <row r="69" spans="1:67" x14ac:dyDescent="0.3">
      <c r="A69" s="391" t="s">
        <v>59</v>
      </c>
      <c r="B69" s="377"/>
      <c r="C69" s="377" t="s">
        <v>47</v>
      </c>
      <c r="D69" s="305">
        <v>102.51</v>
      </c>
      <c r="E69" s="306">
        <v>102.68600000000001</v>
      </c>
      <c r="F69" s="306">
        <v>102.669</v>
      </c>
      <c r="G69" s="306">
        <v>103.163</v>
      </c>
      <c r="H69" s="306">
        <v>103.298</v>
      </c>
      <c r="I69" s="306">
        <v>103.10599999999999</v>
      </c>
      <c r="J69" s="306">
        <v>102.6</v>
      </c>
      <c r="K69" s="306">
        <v>102.867</v>
      </c>
      <c r="L69" s="306">
        <v>103.274</v>
      </c>
      <c r="M69" s="306">
        <v>103.98</v>
      </c>
      <c r="N69" s="306">
        <v>104.077</v>
      </c>
      <c r="O69" s="306">
        <v>103.967</v>
      </c>
      <c r="P69" s="305">
        <v>102.62166666666667</v>
      </c>
      <c r="Q69" s="306">
        <v>103.18900000000001</v>
      </c>
      <c r="R69" s="306">
        <v>102.91366666666666</v>
      </c>
      <c r="S69" s="306">
        <v>104.008</v>
      </c>
      <c r="T69" s="307">
        <v>104.08</v>
      </c>
      <c r="U69" s="306">
        <v>104.092</v>
      </c>
      <c r="V69" s="306">
        <v>104.238</v>
      </c>
      <c r="W69" s="306">
        <v>103.879</v>
      </c>
      <c r="X69" s="306">
        <v>104.08799999999999</v>
      </c>
      <c r="Y69" s="306">
        <v>104.28</v>
      </c>
      <c r="Z69" s="306">
        <v>104.056</v>
      </c>
      <c r="AA69" s="306">
        <v>104.136</v>
      </c>
      <c r="AB69" s="306">
        <v>104.768</v>
      </c>
      <c r="AC69" s="306">
        <v>105.723</v>
      </c>
      <c r="AD69" s="306">
        <v>105.33</v>
      </c>
      <c r="AE69" s="308">
        <v>105.002</v>
      </c>
      <c r="AF69" s="305">
        <v>104.13666666666666</v>
      </c>
      <c r="AG69" s="306">
        <v>104.08233333333332</v>
      </c>
      <c r="AH69" s="306">
        <v>104.32000000000001</v>
      </c>
      <c r="AI69" s="309">
        <v>105.35166666666667</v>
      </c>
      <c r="AJ69" s="307">
        <v>105.464</v>
      </c>
      <c r="AK69" s="306">
        <v>105.36</v>
      </c>
      <c r="AL69" s="306">
        <v>105.223</v>
      </c>
      <c r="AM69" s="306">
        <v>105.571</v>
      </c>
      <c r="AN69" s="306">
        <v>105.797</v>
      </c>
      <c r="AO69" s="306">
        <v>105.953</v>
      </c>
      <c r="AP69" s="306">
        <v>105.741</v>
      </c>
      <c r="AQ69" s="306">
        <v>105.569</v>
      </c>
      <c r="AR69" s="306">
        <v>105.917</v>
      </c>
      <c r="AS69" s="306">
        <v>106.279</v>
      </c>
      <c r="AT69" s="306">
        <v>106.32299999999999</v>
      </c>
      <c r="AU69" s="308">
        <v>106.28700000000001</v>
      </c>
      <c r="AV69" s="305">
        <v>105.349</v>
      </c>
      <c r="AW69" s="306">
        <v>105.77366666666667</v>
      </c>
      <c r="AX69" s="306">
        <v>105.74233333333332</v>
      </c>
      <c r="AY69" s="309">
        <v>106.29633333333334</v>
      </c>
      <c r="AZ69" s="307">
        <v>106.6</v>
      </c>
      <c r="BA69" s="307">
        <v>107.042</v>
      </c>
      <c r="BB69" s="307">
        <v>107.38</v>
      </c>
      <c r="BC69" s="307">
        <v>107.75</v>
      </c>
      <c r="BD69" s="307">
        <v>108.047</v>
      </c>
      <c r="BE69" s="307">
        <v>108.29</v>
      </c>
      <c r="BF69" s="307">
        <v>108.339</v>
      </c>
      <c r="BG69" s="307" t="s">
        <v>145</v>
      </c>
      <c r="BH69" s="541" t="s">
        <v>145</v>
      </c>
      <c r="BI69" s="541" t="s">
        <v>145</v>
      </c>
      <c r="BJ69" s="541" t="s">
        <v>145</v>
      </c>
      <c r="BK69" s="309" t="s">
        <v>145</v>
      </c>
      <c r="BL69" s="307">
        <v>107.00733333333334</v>
      </c>
      <c r="BM69" s="307">
        <v>108.029</v>
      </c>
      <c r="BN69" s="307" t="s">
        <v>145</v>
      </c>
      <c r="BO69" s="549" t="s">
        <v>145</v>
      </c>
    </row>
    <row r="70" spans="1:67" x14ac:dyDescent="0.3">
      <c r="A70" s="330" t="s">
        <v>59</v>
      </c>
      <c r="B70" s="383"/>
      <c r="C70" s="383" t="s">
        <v>44</v>
      </c>
      <c r="D70" s="331">
        <v>1.3084814104717991E-2</v>
      </c>
      <c r="E70" s="332">
        <v>1.7398196770038794E-2</v>
      </c>
      <c r="F70" s="332">
        <v>1.5177882808946634E-2</v>
      </c>
      <c r="G70" s="332">
        <v>1.7637484586929587E-2</v>
      </c>
      <c r="H70" s="332">
        <v>1.9441812726985575E-2</v>
      </c>
      <c r="I70" s="332">
        <v>1.6333330047609992E-2</v>
      </c>
      <c r="J70" s="332">
        <v>1.2173707160191753E-2</v>
      </c>
      <c r="K70" s="332">
        <v>1.5168262113885334E-2</v>
      </c>
      <c r="L70" s="332">
        <v>1.6166327203313954E-2</v>
      </c>
      <c r="M70" s="332">
        <v>1.5459437288201769E-2</v>
      </c>
      <c r="N70" s="332">
        <v>1.5256601601747945E-2</v>
      </c>
      <c r="O70" s="332">
        <v>1.3422360853884357E-2</v>
      </c>
      <c r="P70" s="331">
        <v>1.521846661170659E-2</v>
      </c>
      <c r="Q70" s="332">
        <v>1.7803598200899617E-2</v>
      </c>
      <c r="R70" s="332">
        <v>1.450413535440483E-2</v>
      </c>
      <c r="S70" s="332">
        <v>1.4712195121951176E-2</v>
      </c>
      <c r="T70" s="333">
        <v>1.5315578967905594E-2</v>
      </c>
      <c r="U70" s="332">
        <v>1.3692226788461851E-2</v>
      </c>
      <c r="V70" s="332">
        <v>1.5282120211553547E-2</v>
      </c>
      <c r="W70" s="332">
        <v>6.9404728439461391E-3</v>
      </c>
      <c r="X70" s="332">
        <v>7.6477763364246696E-3</v>
      </c>
      <c r="Y70" s="332">
        <v>1.1386340271177318E-2</v>
      </c>
      <c r="Z70" s="399">
        <v>1.4191033138401678E-2</v>
      </c>
      <c r="AA70" s="399">
        <v>1.2336317769546952E-2</v>
      </c>
      <c r="AB70" s="399">
        <v>1.446637101303324E-2</v>
      </c>
      <c r="AC70" s="399">
        <v>1.6762839007501355E-2</v>
      </c>
      <c r="AD70" s="399">
        <v>1.2039163311778652E-2</v>
      </c>
      <c r="AE70" s="400">
        <v>9.9550819009877507E-3</v>
      </c>
      <c r="AF70" s="398">
        <v>1.4762964286294184E-2</v>
      </c>
      <c r="AG70" s="399">
        <v>8.6572535186242392E-3</v>
      </c>
      <c r="AH70" s="399">
        <v>1.3665175665039796E-2</v>
      </c>
      <c r="AI70" s="401">
        <v>1.2918878035023057E-2</v>
      </c>
      <c r="AJ70" s="333">
        <v>1.3297463489623454E-2</v>
      </c>
      <c r="AK70" s="332">
        <v>1.2181531721938229E-2</v>
      </c>
      <c r="AL70" s="332">
        <v>9.4495289625665183E-3</v>
      </c>
      <c r="AM70" s="332">
        <v>1.6288181441869796E-2</v>
      </c>
      <c r="AN70" s="332">
        <v>1.641879947736527E-2</v>
      </c>
      <c r="AO70" s="332">
        <v>1.6043344840813205E-2</v>
      </c>
      <c r="AP70" s="399">
        <v>1.6193203659567956E-2</v>
      </c>
      <c r="AQ70" s="399">
        <v>1.3760851194591623E-2</v>
      </c>
      <c r="AR70" s="399">
        <v>1.0967089187538193E-2</v>
      </c>
      <c r="AS70" s="399">
        <v>5.2590259451585552E-3</v>
      </c>
      <c r="AT70" s="399">
        <v>9.4275135289090886E-3</v>
      </c>
      <c r="AU70" s="400">
        <v>1.2237862135959289E-2</v>
      </c>
      <c r="AV70" s="398">
        <v>1.1641752824813686E-2</v>
      </c>
      <c r="AW70" s="399">
        <v>1.6249955964348868E-2</v>
      </c>
      <c r="AX70" s="399">
        <v>1.3634330265848475E-2</v>
      </c>
      <c r="AY70" s="401">
        <v>8.9667937542515976E-3</v>
      </c>
      <c r="AZ70" s="333">
        <v>1.0771448077068868E-2</v>
      </c>
      <c r="BA70" s="333">
        <v>1.596431283219445E-2</v>
      </c>
      <c r="BB70" s="333">
        <v>2.0499320490767303E-2</v>
      </c>
      <c r="BC70" s="333">
        <v>2.0640137916662697E-2</v>
      </c>
      <c r="BD70" s="333">
        <v>2.1267143680822755E-2</v>
      </c>
      <c r="BE70" s="333">
        <v>2.2056949779619261E-2</v>
      </c>
      <c r="BF70" s="333">
        <v>2.4569466904984693E-2</v>
      </c>
      <c r="BG70" s="333" t="s">
        <v>145</v>
      </c>
      <c r="BH70" s="332" t="s">
        <v>145</v>
      </c>
      <c r="BI70" s="332" t="s">
        <v>145</v>
      </c>
      <c r="BJ70" s="332" t="s">
        <v>145</v>
      </c>
      <c r="BK70" s="345" t="s">
        <v>145</v>
      </c>
      <c r="BL70" s="333">
        <v>1.5741329612367762E-2</v>
      </c>
      <c r="BM70" s="333">
        <v>2.132225727260401E-2</v>
      </c>
      <c r="BN70" s="333" t="s">
        <v>145</v>
      </c>
      <c r="BO70" s="555" t="s">
        <v>145</v>
      </c>
    </row>
    <row r="71" spans="1:67" x14ac:dyDescent="0.3">
      <c r="A71" s="376" t="s">
        <v>156</v>
      </c>
      <c r="B71" s="375" t="s">
        <v>157</v>
      </c>
      <c r="C71" s="375" t="s">
        <v>62</v>
      </c>
      <c r="D71" s="334">
        <v>350772</v>
      </c>
      <c r="E71" s="335">
        <v>342702</v>
      </c>
      <c r="F71" s="335">
        <v>333776</v>
      </c>
      <c r="G71" s="335">
        <v>321240</v>
      </c>
      <c r="H71" s="335">
        <v>305171</v>
      </c>
      <c r="I71" s="335">
        <v>298191</v>
      </c>
      <c r="J71" s="335">
        <v>297290</v>
      </c>
      <c r="K71" s="335">
        <v>304330</v>
      </c>
      <c r="L71" s="335">
        <v>301282</v>
      </c>
      <c r="M71" s="335">
        <v>300019</v>
      </c>
      <c r="N71" s="335">
        <v>305961</v>
      </c>
      <c r="O71" s="335">
        <v>310482</v>
      </c>
      <c r="P71" s="334">
        <v>342416.66666666669</v>
      </c>
      <c r="Q71" s="335">
        <v>308200.66666666669</v>
      </c>
      <c r="R71" s="335">
        <v>300967.33333333331</v>
      </c>
      <c r="S71" s="335">
        <v>305487.33333333331</v>
      </c>
      <c r="T71" s="336">
        <v>320558</v>
      </c>
      <c r="U71" s="335">
        <v>315562</v>
      </c>
      <c r="V71" s="335">
        <v>343761</v>
      </c>
      <c r="W71" s="335">
        <v>392323</v>
      </c>
      <c r="X71" s="335">
        <v>408934</v>
      </c>
      <c r="Y71" s="335">
        <v>406665</v>
      </c>
      <c r="Z71" s="335">
        <v>407302</v>
      </c>
      <c r="AA71" s="335">
        <v>409331</v>
      </c>
      <c r="AB71" s="335">
        <v>410174</v>
      </c>
      <c r="AC71" s="335">
        <v>403554</v>
      </c>
      <c r="AD71" s="335">
        <v>398287</v>
      </c>
      <c r="AE71" s="337">
        <v>402254</v>
      </c>
      <c r="AF71" s="334">
        <v>326627</v>
      </c>
      <c r="AG71" s="335">
        <v>402640.66666666669</v>
      </c>
      <c r="AH71" s="335">
        <v>408935.66666666669</v>
      </c>
      <c r="AI71" s="338">
        <v>401365</v>
      </c>
      <c r="AJ71" s="336">
        <v>424359</v>
      </c>
      <c r="AK71" s="335">
        <v>431843</v>
      </c>
      <c r="AL71" s="335">
        <v>432851</v>
      </c>
      <c r="AM71" s="335">
        <v>423888</v>
      </c>
      <c r="AN71" s="335">
        <v>402183</v>
      </c>
      <c r="AO71" s="335">
        <v>377872</v>
      </c>
      <c r="AP71" s="335">
        <v>368704</v>
      </c>
      <c r="AQ71" s="335">
        <v>368404</v>
      </c>
      <c r="AR71" s="335">
        <v>359148</v>
      </c>
      <c r="AS71" s="335">
        <v>351667</v>
      </c>
      <c r="AT71" s="335">
        <v>345884</v>
      </c>
      <c r="AU71" s="337">
        <v>347959</v>
      </c>
      <c r="AV71" s="334">
        <v>429684.33333333331</v>
      </c>
      <c r="AW71" s="335">
        <v>401314.33333333331</v>
      </c>
      <c r="AX71" s="335">
        <v>365418.66666666669</v>
      </c>
      <c r="AY71" s="338">
        <v>348503.33333333331</v>
      </c>
      <c r="AZ71" s="336">
        <v>355868</v>
      </c>
      <c r="BA71" s="336">
        <v>344264</v>
      </c>
      <c r="BB71" s="336">
        <v>326251</v>
      </c>
      <c r="BC71" s="336">
        <v>314435</v>
      </c>
      <c r="BD71" s="336">
        <v>296394</v>
      </c>
      <c r="BE71" s="336">
        <v>282453</v>
      </c>
      <c r="BF71" s="336" t="s">
        <v>145</v>
      </c>
      <c r="BG71" s="336" t="s">
        <v>145</v>
      </c>
      <c r="BH71" s="335" t="s">
        <v>145</v>
      </c>
      <c r="BI71" s="335" t="s">
        <v>145</v>
      </c>
      <c r="BJ71" s="335" t="s">
        <v>145</v>
      </c>
      <c r="BK71" s="338" t="s">
        <v>145</v>
      </c>
      <c r="BL71" s="336">
        <v>342127.66666666669</v>
      </c>
      <c r="BM71" s="336">
        <v>297760.66666666669</v>
      </c>
      <c r="BN71" s="336" t="s">
        <v>145</v>
      </c>
      <c r="BO71" s="556" t="s">
        <v>145</v>
      </c>
    </row>
    <row r="72" spans="1:67" x14ac:dyDescent="0.3">
      <c r="A72" s="376"/>
      <c r="B72" s="377"/>
      <c r="C72" s="377" t="s">
        <v>44</v>
      </c>
      <c r="D72" s="398">
        <v>-0.15586262661266445</v>
      </c>
      <c r="E72" s="399">
        <v>-0.15299403861553515</v>
      </c>
      <c r="F72" s="399">
        <v>-0.15142054482819986</v>
      </c>
      <c r="G72" s="399">
        <v>-0.14567010802789254</v>
      </c>
      <c r="H72" s="399">
        <v>-0.12851610913431613</v>
      </c>
      <c r="I72" s="399">
        <v>-0.10290166819597175</v>
      </c>
      <c r="J72" s="399">
        <v>-0.10072083899245882</v>
      </c>
      <c r="K72" s="399">
        <v>-0.10000680177555907</v>
      </c>
      <c r="L72" s="399">
        <v>-0.11109209730479293</v>
      </c>
      <c r="M72" s="399">
        <v>-0.10238719965533846</v>
      </c>
      <c r="N72" s="399">
        <v>-8.6402685004643154E-2</v>
      </c>
      <c r="O72" s="399">
        <v>-8.4218443523530057E-2</v>
      </c>
      <c r="P72" s="398">
        <v>-0.15346631747753151</v>
      </c>
      <c r="Q72" s="399">
        <v>-0.12656636276985361</v>
      </c>
      <c r="R72" s="399">
        <v>-0.10396965670274674</v>
      </c>
      <c r="S72" s="399">
        <v>-9.0967522439105303E-2</v>
      </c>
      <c r="T72" s="329">
        <v>-8.6135723489902324E-2</v>
      </c>
      <c r="U72" s="399">
        <v>-7.9194168694667721E-2</v>
      </c>
      <c r="V72" s="399">
        <v>2.9915272518096003E-2</v>
      </c>
      <c r="W72" s="399">
        <v>0.22127692690823067</v>
      </c>
      <c r="X72" s="399">
        <v>0.34001592549750798</v>
      </c>
      <c r="Y72" s="399">
        <v>0.36377355453383897</v>
      </c>
      <c r="Z72" s="399">
        <v>0.3700494466682363</v>
      </c>
      <c r="AA72" s="399">
        <v>0.34502349423323381</v>
      </c>
      <c r="AB72" s="399">
        <v>0.36142882747724714</v>
      </c>
      <c r="AC72" s="399">
        <v>0.34509481066199127</v>
      </c>
      <c r="AD72" s="399">
        <v>0.30175741352656049</v>
      </c>
      <c r="AE72" s="400">
        <v>0.29557913180152157</v>
      </c>
      <c r="AF72" s="398">
        <v>-4.6112436115843328E-2</v>
      </c>
      <c r="AG72" s="399">
        <v>0.30642373691599195</v>
      </c>
      <c r="AH72" s="399">
        <v>0.35873771461354625</v>
      </c>
      <c r="AI72" s="401">
        <v>0.3138515290323004</v>
      </c>
      <c r="AJ72" s="329">
        <v>0.32381347525252835</v>
      </c>
      <c r="AK72" s="399">
        <v>0.36848860128912864</v>
      </c>
      <c r="AL72" s="399">
        <v>0.25916261588720063</v>
      </c>
      <c r="AM72" s="399">
        <v>8.0456664534070091E-2</v>
      </c>
      <c r="AN72" s="399">
        <v>-1.6508776477377866E-2</v>
      </c>
      <c r="AO72" s="399">
        <v>-7.0802749191595071E-2</v>
      </c>
      <c r="AP72" s="399">
        <v>-9.4765063761042254E-2</v>
      </c>
      <c r="AQ72" s="399">
        <v>-9.9985097634921374E-2</v>
      </c>
      <c r="AR72" s="399">
        <v>-0.12440086402356072</v>
      </c>
      <c r="AS72" s="399">
        <v>-0.12857511014634965</v>
      </c>
      <c r="AT72" s="399">
        <v>-0.13157095260452892</v>
      </c>
      <c r="AU72" s="400">
        <v>-0.13497690513953869</v>
      </c>
      <c r="AV72" s="398">
        <v>0.31551994578933557</v>
      </c>
      <c r="AW72" s="399">
        <v>-3.2940868698476526E-3</v>
      </c>
      <c r="AX72" s="399">
        <v>-0.10641527151377518</v>
      </c>
      <c r="AY72" s="401">
        <v>-0.13170472429500998</v>
      </c>
      <c r="AZ72" s="329">
        <v>-0.1613987213656361</v>
      </c>
      <c r="BA72" s="329">
        <v>-0.20280287048765416</v>
      </c>
      <c r="BB72" s="329">
        <v>-0.246274122041996</v>
      </c>
      <c r="BC72" s="329">
        <v>-0.25821207488770609</v>
      </c>
      <c r="BD72" s="329">
        <v>-0.26303697570508944</v>
      </c>
      <c r="BE72" s="329">
        <v>-0.25251672524029301</v>
      </c>
      <c r="BF72" s="329" t="s">
        <v>145</v>
      </c>
      <c r="BG72" s="329" t="s">
        <v>145</v>
      </c>
      <c r="BH72" s="489" t="s">
        <v>145</v>
      </c>
      <c r="BI72" s="489" t="s">
        <v>145</v>
      </c>
      <c r="BJ72" s="489" t="s">
        <v>145</v>
      </c>
      <c r="BK72" s="401" t="s">
        <v>145</v>
      </c>
      <c r="BL72" s="329">
        <v>-0.20376974414550827</v>
      </c>
      <c r="BM72" s="329">
        <v>-0.25803630238308617</v>
      </c>
      <c r="BN72" s="329" t="s">
        <v>145</v>
      </c>
      <c r="BO72" s="554" t="s">
        <v>145</v>
      </c>
    </row>
    <row r="73" spans="1:67" x14ac:dyDescent="0.3">
      <c r="A73" s="376" t="s">
        <v>158</v>
      </c>
      <c r="B73" s="377"/>
      <c r="C73" s="377" t="s">
        <v>62</v>
      </c>
      <c r="D73" s="339">
        <v>514314</v>
      </c>
      <c r="E73" s="340">
        <v>504886</v>
      </c>
      <c r="F73" s="340">
        <v>494666</v>
      </c>
      <c r="G73" s="340">
        <v>481698</v>
      </c>
      <c r="H73" s="340">
        <v>468464</v>
      </c>
      <c r="I73" s="340">
        <v>456636</v>
      </c>
      <c r="J73" s="340">
        <v>454743</v>
      </c>
      <c r="K73" s="340">
        <v>453152</v>
      </c>
      <c r="L73" s="340">
        <v>451863</v>
      </c>
      <c r="M73" s="340">
        <v>455402</v>
      </c>
      <c r="N73" s="340">
        <v>463477</v>
      </c>
      <c r="O73" s="340">
        <v>464874</v>
      </c>
      <c r="P73" s="339">
        <v>504622</v>
      </c>
      <c r="Q73" s="340">
        <v>468932.66666666669</v>
      </c>
      <c r="R73" s="340">
        <v>453252.66666666669</v>
      </c>
      <c r="S73" s="340">
        <v>461251</v>
      </c>
      <c r="T73" s="341">
        <v>473404</v>
      </c>
      <c r="U73" s="340">
        <v>465671</v>
      </c>
      <c r="V73" s="340">
        <v>485190</v>
      </c>
      <c r="W73" s="340">
        <v>528421</v>
      </c>
      <c r="X73" s="340">
        <v>544351</v>
      </c>
      <c r="Y73" s="340">
        <v>543662</v>
      </c>
      <c r="Z73" s="340">
        <v>546846</v>
      </c>
      <c r="AA73" s="340">
        <v>549624</v>
      </c>
      <c r="AB73" s="340">
        <v>553928</v>
      </c>
      <c r="AC73" s="340">
        <v>561829</v>
      </c>
      <c r="AD73" s="340">
        <v>571866</v>
      </c>
      <c r="AE73" s="342">
        <v>582926</v>
      </c>
      <c r="AF73" s="339">
        <v>474755</v>
      </c>
      <c r="AG73" s="340">
        <v>538811.33333333337</v>
      </c>
      <c r="AH73" s="340">
        <v>550132.66666666663</v>
      </c>
      <c r="AI73" s="343">
        <v>572207</v>
      </c>
      <c r="AJ73" s="341">
        <v>596290</v>
      </c>
      <c r="AK73" s="340">
        <v>606540</v>
      </c>
      <c r="AL73" s="340">
        <v>611958</v>
      </c>
      <c r="AM73" s="340">
        <v>608121</v>
      </c>
      <c r="AN73" s="340">
        <v>587115</v>
      </c>
      <c r="AO73" s="340">
        <v>564442</v>
      </c>
      <c r="AP73" s="340">
        <v>554797</v>
      </c>
      <c r="AQ73" s="340">
        <v>546633</v>
      </c>
      <c r="AR73" s="340">
        <v>538462</v>
      </c>
      <c r="AS73" s="340">
        <v>532053</v>
      </c>
      <c r="AT73" s="340">
        <v>527423</v>
      </c>
      <c r="AU73" s="342">
        <v>525872</v>
      </c>
      <c r="AV73" s="339">
        <v>604929.33333333337</v>
      </c>
      <c r="AW73" s="340">
        <v>586559.33333333337</v>
      </c>
      <c r="AX73" s="340">
        <v>546630.66666666663</v>
      </c>
      <c r="AY73" s="343">
        <v>528449.33333333337</v>
      </c>
      <c r="AZ73" s="341">
        <v>526977</v>
      </c>
      <c r="BA73" s="341">
        <v>515976</v>
      </c>
      <c r="BB73" s="341">
        <v>502643</v>
      </c>
      <c r="BC73" s="341">
        <v>490741</v>
      </c>
      <c r="BD73" s="341">
        <v>474241</v>
      </c>
      <c r="BE73" s="341">
        <v>459742</v>
      </c>
      <c r="BF73" s="341" t="s">
        <v>145</v>
      </c>
      <c r="BG73" s="341" t="s">
        <v>145</v>
      </c>
      <c r="BH73" s="539" t="s">
        <v>145</v>
      </c>
      <c r="BI73" s="539" t="s">
        <v>145</v>
      </c>
      <c r="BJ73" s="539" t="s">
        <v>145</v>
      </c>
      <c r="BK73" s="343" t="s">
        <v>145</v>
      </c>
      <c r="BL73" s="341">
        <v>515198.66666666669</v>
      </c>
      <c r="BM73" s="341">
        <v>474908</v>
      </c>
      <c r="BN73" s="341" t="s">
        <v>145</v>
      </c>
      <c r="BO73" s="557" t="s">
        <v>145</v>
      </c>
    </row>
    <row r="74" spans="1:67" x14ac:dyDescent="0.3">
      <c r="A74" s="376"/>
      <c r="B74" s="377"/>
      <c r="C74" s="377" t="s">
        <v>44</v>
      </c>
      <c r="D74" s="398">
        <v>-0.12398890154979741</v>
      </c>
      <c r="E74" s="399">
        <v>-0.12061295795058297</v>
      </c>
      <c r="F74" s="399">
        <v>-0.12043428319446373</v>
      </c>
      <c r="G74" s="399">
        <v>-0.12004486565877254</v>
      </c>
      <c r="H74" s="399">
        <v>-0.10490686303544917</v>
      </c>
      <c r="I74" s="399">
        <v>-9.2182169525490854E-2</v>
      </c>
      <c r="J74" s="399">
        <v>-8.5412430537538386E-2</v>
      </c>
      <c r="K74" s="399">
        <v>-8.8544453249767688E-2</v>
      </c>
      <c r="L74" s="399">
        <v>-9.1098716089413112E-2</v>
      </c>
      <c r="M74" s="399">
        <v>-8.4613575559249601E-2</v>
      </c>
      <c r="N74" s="399">
        <v>-8.2398197570362874E-2</v>
      </c>
      <c r="O74" s="399">
        <v>-7.9255044178027256E-2</v>
      </c>
      <c r="P74" s="398">
        <v>-0.12170457769338279</v>
      </c>
      <c r="Q74" s="399">
        <v>-0.10610534475801964</v>
      </c>
      <c r="R74" s="399">
        <v>-8.8351755034065435E-2</v>
      </c>
      <c r="S74" s="399">
        <v>-8.2076601909674543E-2</v>
      </c>
      <c r="T74" s="329">
        <v>-7.954284736561712E-2</v>
      </c>
      <c r="U74" s="399">
        <v>-7.7670998997793561E-2</v>
      </c>
      <c r="V74" s="399">
        <v>-1.9156360049002761E-2</v>
      </c>
      <c r="W74" s="399">
        <v>9.6996458361878174E-2</v>
      </c>
      <c r="X74" s="399">
        <v>0.16199110283821169</v>
      </c>
      <c r="Y74" s="399">
        <v>0.19058068133042511</v>
      </c>
      <c r="Z74" s="399">
        <v>0.20253857673455117</v>
      </c>
      <c r="AA74" s="399">
        <v>0.21289103876844856</v>
      </c>
      <c r="AB74" s="399">
        <v>0.22587598453513563</v>
      </c>
      <c r="AC74" s="399">
        <v>0.23369901757128864</v>
      </c>
      <c r="AD74" s="399">
        <v>0.23386057992090223</v>
      </c>
      <c r="AE74" s="400">
        <v>0.25394407947099645</v>
      </c>
      <c r="AF74" s="398">
        <v>-5.9186876513509123E-2</v>
      </c>
      <c r="AG74" s="399">
        <v>0.14901641884620254</v>
      </c>
      <c r="AH74" s="399">
        <v>0.21374391619685254</v>
      </c>
      <c r="AI74" s="401">
        <v>0.24055449202278154</v>
      </c>
      <c r="AJ74" s="329">
        <v>0.25957955572829972</v>
      </c>
      <c r="AK74" s="399">
        <v>0.30250756435337395</v>
      </c>
      <c r="AL74" s="399">
        <v>0.26127496444691772</v>
      </c>
      <c r="AM74" s="399">
        <v>0.15082670824967215</v>
      </c>
      <c r="AN74" s="399">
        <v>7.8559605842553795E-2</v>
      </c>
      <c r="AO74" s="399">
        <v>3.8222277812317212E-2</v>
      </c>
      <c r="AP74" s="399">
        <v>1.4539742450342509E-2</v>
      </c>
      <c r="AQ74" s="399">
        <v>-5.4419021003449634E-3</v>
      </c>
      <c r="AR74" s="399">
        <v>-2.7920596178564724E-2</v>
      </c>
      <c r="AS74" s="399">
        <v>-5.2998332232761215E-2</v>
      </c>
      <c r="AT74" s="399">
        <v>-7.7715758586801797E-2</v>
      </c>
      <c r="AU74" s="400">
        <v>-9.7875201998195299E-2</v>
      </c>
      <c r="AV74" s="398">
        <v>0.27419265375474378</v>
      </c>
      <c r="AW74" s="399">
        <v>8.8617289663543319E-2</v>
      </c>
      <c r="AX74" s="399">
        <v>-6.3657372342913656E-3</v>
      </c>
      <c r="AY74" s="401">
        <v>-7.6471743034717557E-2</v>
      </c>
      <c r="AZ74" s="329">
        <v>-0.11624041992989988</v>
      </c>
      <c r="BA74" s="329">
        <v>-0.14931249381739045</v>
      </c>
      <c r="BB74" s="329">
        <v>-0.17863154007301155</v>
      </c>
      <c r="BC74" s="329">
        <v>-0.19302079684799572</v>
      </c>
      <c r="BD74" s="329">
        <v>-0.19225194382701855</v>
      </c>
      <c r="BE74" s="329">
        <v>-0.18549292930008751</v>
      </c>
      <c r="BF74" s="329" t="s">
        <v>145</v>
      </c>
      <c r="BG74" s="329" t="s">
        <v>145</v>
      </c>
      <c r="BH74" s="489" t="s">
        <v>145</v>
      </c>
      <c r="BI74" s="489" t="s">
        <v>145</v>
      </c>
      <c r="BJ74" s="489" t="s">
        <v>145</v>
      </c>
      <c r="BK74" s="401" t="s">
        <v>145</v>
      </c>
      <c r="BL74" s="329">
        <v>-0.1483324774023192</v>
      </c>
      <c r="BM74" s="329">
        <v>-0.19034959805146173</v>
      </c>
      <c r="BN74" s="329" t="s">
        <v>145</v>
      </c>
      <c r="BO74" s="554" t="s">
        <v>145</v>
      </c>
    </row>
    <row r="75" spans="1:67" x14ac:dyDescent="0.3">
      <c r="A75" s="376" t="s">
        <v>159</v>
      </c>
      <c r="B75" s="377"/>
      <c r="C75" s="377" t="s">
        <v>62</v>
      </c>
      <c r="D75" s="339">
        <v>14293</v>
      </c>
      <c r="E75" s="340">
        <v>15753</v>
      </c>
      <c r="F75" s="340">
        <v>16644</v>
      </c>
      <c r="G75" s="340">
        <v>17400</v>
      </c>
      <c r="H75" s="340">
        <v>18830</v>
      </c>
      <c r="I75" s="340">
        <v>19334</v>
      </c>
      <c r="J75" s="340">
        <v>19294</v>
      </c>
      <c r="K75" s="340">
        <v>18973</v>
      </c>
      <c r="L75" s="340">
        <v>18926</v>
      </c>
      <c r="M75" s="340">
        <v>17896</v>
      </c>
      <c r="N75" s="340">
        <v>16605</v>
      </c>
      <c r="O75" s="340">
        <v>11503</v>
      </c>
      <c r="P75" s="339">
        <v>15563.333333333334</v>
      </c>
      <c r="Q75" s="340">
        <v>18521.333333333332</v>
      </c>
      <c r="R75" s="340">
        <v>19064.333333333332</v>
      </c>
      <c r="S75" s="340">
        <v>15334.666666666666</v>
      </c>
      <c r="T75" s="341">
        <v>12669</v>
      </c>
      <c r="U75" s="340">
        <v>13819</v>
      </c>
      <c r="V75" s="340">
        <v>12305</v>
      </c>
      <c r="W75" s="340">
        <v>10940</v>
      </c>
      <c r="X75" s="340">
        <v>11462</v>
      </c>
      <c r="Y75" s="340">
        <v>11934</v>
      </c>
      <c r="Z75" s="340">
        <v>12705</v>
      </c>
      <c r="AA75" s="340">
        <v>13576</v>
      </c>
      <c r="AB75" s="340">
        <v>14398</v>
      </c>
      <c r="AC75" s="340">
        <v>15294</v>
      </c>
      <c r="AD75" s="340">
        <v>13868</v>
      </c>
      <c r="AE75" s="342">
        <v>10862</v>
      </c>
      <c r="AF75" s="339">
        <v>12931</v>
      </c>
      <c r="AG75" s="340">
        <v>11445.333333333334</v>
      </c>
      <c r="AH75" s="340">
        <v>13559.666666666666</v>
      </c>
      <c r="AI75" s="343">
        <v>13341.333333333334</v>
      </c>
      <c r="AJ75" s="341">
        <v>10735</v>
      </c>
      <c r="AK75" s="340">
        <v>11714</v>
      </c>
      <c r="AL75" s="340">
        <v>14371</v>
      </c>
      <c r="AM75" s="340">
        <v>16872</v>
      </c>
      <c r="AN75" s="340">
        <v>21013</v>
      </c>
      <c r="AO75" s="340">
        <v>24081</v>
      </c>
      <c r="AP75" s="340">
        <v>23236</v>
      </c>
      <c r="AQ75" s="340">
        <v>24159</v>
      </c>
      <c r="AR75" s="340">
        <v>23800</v>
      </c>
      <c r="AS75" s="340">
        <v>23606</v>
      </c>
      <c r="AT75" s="340">
        <v>21826</v>
      </c>
      <c r="AU75" s="342">
        <v>15941</v>
      </c>
      <c r="AV75" s="339">
        <v>12273.333333333334</v>
      </c>
      <c r="AW75" s="340">
        <v>20655.333333333332</v>
      </c>
      <c r="AX75" s="340">
        <v>23731.666666666668</v>
      </c>
      <c r="AY75" s="343">
        <v>20457.666666666668</v>
      </c>
      <c r="AZ75" s="341">
        <v>15629</v>
      </c>
      <c r="BA75" s="341">
        <v>17291</v>
      </c>
      <c r="BB75" s="341">
        <v>20175</v>
      </c>
      <c r="BC75" s="341">
        <v>20184</v>
      </c>
      <c r="BD75" s="341">
        <v>21891</v>
      </c>
      <c r="BE75" s="341">
        <v>21737</v>
      </c>
      <c r="BF75" s="341" t="s">
        <v>145</v>
      </c>
      <c r="BG75" s="341" t="s">
        <v>145</v>
      </c>
      <c r="BH75" s="539" t="s">
        <v>145</v>
      </c>
      <c r="BI75" s="539" t="s">
        <v>145</v>
      </c>
      <c r="BJ75" s="539" t="s">
        <v>145</v>
      </c>
      <c r="BK75" s="343" t="s">
        <v>145</v>
      </c>
      <c r="BL75" s="341">
        <v>17698.333333333332</v>
      </c>
      <c r="BM75" s="341">
        <v>21270.666666666668</v>
      </c>
      <c r="BN75" s="341" t="s">
        <v>145</v>
      </c>
      <c r="BO75" s="557" t="s">
        <v>145</v>
      </c>
    </row>
    <row r="76" spans="1:67" x14ac:dyDescent="0.3">
      <c r="A76" s="382"/>
      <c r="B76" s="383"/>
      <c r="C76" s="383" t="s">
        <v>44</v>
      </c>
      <c r="D76" s="331">
        <v>-0.157550394907462</v>
      </c>
      <c r="E76" s="332">
        <v>-9.9056334000571844E-2</v>
      </c>
      <c r="F76" s="332">
        <v>-0.16286087918720454</v>
      </c>
      <c r="G76" s="332">
        <v>-6.5671481501369297E-2</v>
      </c>
      <c r="H76" s="332">
        <v>-2.1360636141572655E-2</v>
      </c>
      <c r="I76" s="332">
        <v>-8.0165564489271618E-2</v>
      </c>
      <c r="J76" s="332">
        <v>-3.5589323203039099E-2</v>
      </c>
      <c r="K76" s="332">
        <v>-1.2902554497684803E-2</v>
      </c>
      <c r="L76" s="332">
        <v>-2.115334884923712E-2</v>
      </c>
      <c r="M76" s="332">
        <v>-0.11484815510930858</v>
      </c>
      <c r="N76" s="332">
        <v>-8.9188744446272783E-2</v>
      </c>
      <c r="O76" s="332">
        <v>-6.6011692107827147E-2</v>
      </c>
      <c r="P76" s="331">
        <v>-0.14066957465996721</v>
      </c>
      <c r="Q76" s="332">
        <v>-5.6366013959886677E-2</v>
      </c>
      <c r="R76" s="332">
        <v>-2.3376933847887832E-2</v>
      </c>
      <c r="S76" s="332">
        <v>-9.3785088151285431E-2</v>
      </c>
      <c r="T76" s="333">
        <v>-0.11362205275309592</v>
      </c>
      <c r="U76" s="332">
        <v>-0.12277026598108293</v>
      </c>
      <c r="V76" s="332">
        <v>-0.26069454458062963</v>
      </c>
      <c r="W76" s="332">
        <v>-0.37126436781609196</v>
      </c>
      <c r="X76" s="332">
        <v>-0.39129049389272441</v>
      </c>
      <c r="Y76" s="332">
        <v>-0.38274542257163546</v>
      </c>
      <c r="Z76" s="332">
        <v>-0.34150513112884839</v>
      </c>
      <c r="AA76" s="332">
        <v>-0.28445685974806295</v>
      </c>
      <c r="AB76" s="332">
        <v>-0.23924759589982031</v>
      </c>
      <c r="AC76" s="332">
        <v>-0.14539561913276713</v>
      </c>
      <c r="AD76" s="332">
        <v>-0.16482987052092737</v>
      </c>
      <c r="AE76" s="344">
        <v>-5.5724593584282334E-2</v>
      </c>
      <c r="AF76" s="331">
        <v>-0.16913686014135793</v>
      </c>
      <c r="AG76" s="332">
        <v>-0.38204592901878909</v>
      </c>
      <c r="AH76" s="332">
        <v>-0.28874162922035912</v>
      </c>
      <c r="AI76" s="345">
        <v>-0.12998869663507515</v>
      </c>
      <c r="AJ76" s="333">
        <v>-0.15265608966769278</v>
      </c>
      <c r="AK76" s="332">
        <v>-0.15232650698313918</v>
      </c>
      <c r="AL76" s="332">
        <v>0.16789922795611531</v>
      </c>
      <c r="AM76" s="332">
        <v>0.54223034734917741</v>
      </c>
      <c r="AN76" s="332">
        <v>0.83327517012737762</v>
      </c>
      <c r="AO76" s="332">
        <v>1.0178481649069884</v>
      </c>
      <c r="AP76" s="332">
        <v>0.82888626524990172</v>
      </c>
      <c r="AQ76" s="332">
        <v>0.779537418974661</v>
      </c>
      <c r="AR76" s="332">
        <v>0.65300736213362964</v>
      </c>
      <c r="AS76" s="332">
        <v>0.5434811037007975</v>
      </c>
      <c r="AT76" s="332">
        <v>0.57383905393712153</v>
      </c>
      <c r="AU76" s="344">
        <v>0.4675934450377463</v>
      </c>
      <c r="AV76" s="331">
        <v>-5.0859691181398659E-2</v>
      </c>
      <c r="AW76" s="332">
        <v>0.80469478098788427</v>
      </c>
      <c r="AX76" s="332">
        <v>0.75016593328252923</v>
      </c>
      <c r="AY76" s="345">
        <v>0.5334049570257845</v>
      </c>
      <c r="AZ76" s="333">
        <v>0.45589194224499296</v>
      </c>
      <c r="BA76" s="333">
        <v>0.47609697797507267</v>
      </c>
      <c r="BB76" s="333">
        <v>0.40386890265117242</v>
      </c>
      <c r="BC76" s="333">
        <v>0.19630156472261745</v>
      </c>
      <c r="BD76" s="333">
        <v>4.1783657735687429E-2</v>
      </c>
      <c r="BE76" s="333">
        <v>-9.733815040903622E-2</v>
      </c>
      <c r="BF76" s="333" t="s">
        <v>145</v>
      </c>
      <c r="BG76" s="333" t="s">
        <v>145</v>
      </c>
      <c r="BH76" s="332" t="s">
        <v>145</v>
      </c>
      <c r="BI76" s="332" t="s">
        <v>145</v>
      </c>
      <c r="BJ76" s="332" t="s">
        <v>145</v>
      </c>
      <c r="BK76" s="345" t="s">
        <v>145</v>
      </c>
      <c r="BL76" s="333">
        <v>0.44201520912547509</v>
      </c>
      <c r="BM76" s="333">
        <v>2.9790530290804754E-2</v>
      </c>
      <c r="BN76" s="333" t="s">
        <v>145</v>
      </c>
      <c r="BO76" s="555" t="s">
        <v>145</v>
      </c>
    </row>
    <row r="77" spans="1:67" x14ac:dyDescent="0.3">
      <c r="A77" s="376" t="s">
        <v>111</v>
      </c>
      <c r="B77" s="377" t="s">
        <v>45</v>
      </c>
      <c r="C77" s="377" t="s">
        <v>62</v>
      </c>
      <c r="D77" s="339">
        <v>6559</v>
      </c>
      <c r="E77" s="340">
        <v>4758</v>
      </c>
      <c r="F77" s="340">
        <v>4360</v>
      </c>
      <c r="G77" s="340">
        <v>3751</v>
      </c>
      <c r="H77" s="340">
        <v>4126</v>
      </c>
      <c r="I77" s="340">
        <v>2891</v>
      </c>
      <c r="J77" s="340">
        <v>3946</v>
      </c>
      <c r="K77" s="340">
        <v>2783</v>
      </c>
      <c r="L77" s="340">
        <v>3403</v>
      </c>
      <c r="M77" s="340">
        <v>4166</v>
      </c>
      <c r="N77" s="340">
        <v>3442</v>
      </c>
      <c r="O77" s="340">
        <v>3307</v>
      </c>
      <c r="P77" s="339">
        <v>15677</v>
      </c>
      <c r="Q77" s="340">
        <v>10768</v>
      </c>
      <c r="R77" s="340">
        <v>10132</v>
      </c>
      <c r="S77" s="340">
        <v>10915</v>
      </c>
      <c r="T77" s="341">
        <v>5411</v>
      </c>
      <c r="U77" s="340">
        <v>3948</v>
      </c>
      <c r="V77" s="340">
        <v>2565</v>
      </c>
      <c r="W77" s="340">
        <v>1092</v>
      </c>
      <c r="X77" s="340">
        <v>2004</v>
      </c>
      <c r="Y77" s="340">
        <v>2711</v>
      </c>
      <c r="Z77" s="340">
        <v>3075</v>
      </c>
      <c r="AA77" s="340">
        <v>2827</v>
      </c>
      <c r="AB77" s="340">
        <v>3537</v>
      </c>
      <c r="AC77" s="340">
        <v>3483</v>
      </c>
      <c r="AD77" s="340">
        <v>2850</v>
      </c>
      <c r="AE77" s="342">
        <v>3038</v>
      </c>
      <c r="AF77" s="339">
        <v>11924</v>
      </c>
      <c r="AG77" s="340">
        <v>5807</v>
      </c>
      <c r="AH77" s="340">
        <v>9439</v>
      </c>
      <c r="AI77" s="343">
        <v>9371</v>
      </c>
      <c r="AJ77" s="341">
        <v>3213</v>
      </c>
      <c r="AK77" s="340">
        <v>3003</v>
      </c>
      <c r="AL77" s="340">
        <v>3741</v>
      </c>
      <c r="AM77" s="340">
        <v>3598</v>
      </c>
      <c r="AN77" s="340">
        <v>3637</v>
      </c>
      <c r="AO77" s="340">
        <v>3089</v>
      </c>
      <c r="AP77" s="340">
        <v>3260</v>
      </c>
      <c r="AQ77" s="340">
        <v>2822</v>
      </c>
      <c r="AR77" s="340">
        <v>3381</v>
      </c>
      <c r="AS77" s="340">
        <v>3531</v>
      </c>
      <c r="AT77" s="340">
        <v>3615</v>
      </c>
      <c r="AU77" s="342">
        <v>3375</v>
      </c>
      <c r="AV77" s="339">
        <v>9957</v>
      </c>
      <c r="AW77" s="340">
        <v>10324</v>
      </c>
      <c r="AX77" s="340">
        <v>9463</v>
      </c>
      <c r="AY77" s="343">
        <v>10521</v>
      </c>
      <c r="AZ77" s="341">
        <v>4548</v>
      </c>
      <c r="BA77" s="341">
        <v>4445</v>
      </c>
      <c r="BB77" s="341">
        <v>4487</v>
      </c>
      <c r="BC77" s="341">
        <v>3401</v>
      </c>
      <c r="BD77" s="341" t="s">
        <v>145</v>
      </c>
      <c r="BE77" s="341" t="s">
        <v>145</v>
      </c>
      <c r="BF77" s="341" t="s">
        <v>145</v>
      </c>
      <c r="BG77" s="341" t="s">
        <v>145</v>
      </c>
      <c r="BH77" s="539" t="s">
        <v>145</v>
      </c>
      <c r="BI77" s="539" t="s">
        <v>145</v>
      </c>
      <c r="BJ77" s="539" t="s">
        <v>145</v>
      </c>
      <c r="BK77" s="343" t="s">
        <v>145</v>
      </c>
      <c r="BL77" s="341">
        <v>13480</v>
      </c>
      <c r="BM77" s="341" t="s">
        <v>145</v>
      </c>
      <c r="BN77" s="341" t="s">
        <v>145</v>
      </c>
      <c r="BO77" s="557" t="s">
        <v>145</v>
      </c>
    </row>
    <row r="78" spans="1:67" x14ac:dyDescent="0.3">
      <c r="A78" s="328"/>
      <c r="B78" s="377"/>
      <c r="C78" s="377" t="s">
        <v>44</v>
      </c>
      <c r="D78" s="398">
        <v>0.24059012672593152</v>
      </c>
      <c r="E78" s="399">
        <v>0.3176405427859319</v>
      </c>
      <c r="F78" s="399">
        <v>6.3155327968788103E-2</v>
      </c>
      <c r="G78" s="399">
        <v>2.6546250684181719E-2</v>
      </c>
      <c r="H78" s="399">
        <v>0.12119565217391304</v>
      </c>
      <c r="I78" s="399">
        <v>-0.13907087552114353</v>
      </c>
      <c r="J78" s="399">
        <v>0.22966656279214709</v>
      </c>
      <c r="K78" s="399">
        <v>2.3161764705882354E-2</v>
      </c>
      <c r="L78" s="399">
        <v>9.2806679511881818E-2</v>
      </c>
      <c r="M78" s="399">
        <v>0.1118227915665866</v>
      </c>
      <c r="N78" s="399">
        <v>-5.7244590523144345E-2</v>
      </c>
      <c r="O78" s="399">
        <v>-4.998563631140477E-2</v>
      </c>
      <c r="P78" s="398">
        <v>0.20601584737287484</v>
      </c>
      <c r="Q78" s="399">
        <v>7.1081182192293301E-3</v>
      </c>
      <c r="R78" s="399">
        <v>0.12042463784142431</v>
      </c>
      <c r="S78" s="399">
        <v>3.3091276771762112E-3</v>
      </c>
      <c r="T78" s="329">
        <v>-0.17502668089647813</v>
      </c>
      <c r="U78" s="399">
        <v>-0.17023959646910466</v>
      </c>
      <c r="V78" s="399">
        <v>-0.41169724770642202</v>
      </c>
      <c r="W78" s="399">
        <v>-0.70887763263129833</v>
      </c>
      <c r="X78" s="399">
        <v>-0.51429956374212316</v>
      </c>
      <c r="Y78" s="399">
        <v>-6.2262193012798339E-2</v>
      </c>
      <c r="Z78" s="399">
        <v>-0.2207298530157121</v>
      </c>
      <c r="AA78" s="399">
        <v>1.5810276679841896E-2</v>
      </c>
      <c r="AB78" s="399">
        <v>3.937702027622686E-2</v>
      </c>
      <c r="AC78" s="399">
        <v>-0.16394623139702352</v>
      </c>
      <c r="AD78" s="399">
        <v>-0.17199302730970367</v>
      </c>
      <c r="AE78" s="400">
        <v>-8.1342606592077413E-2</v>
      </c>
      <c r="AF78" s="398">
        <v>-0.23939529246667091</v>
      </c>
      <c r="AG78" s="399">
        <v>-0.46071693907875183</v>
      </c>
      <c r="AH78" s="399">
        <v>-6.8397157520726407E-2</v>
      </c>
      <c r="AI78" s="401">
        <v>-0.14145671094823636</v>
      </c>
      <c r="AJ78" s="329">
        <v>-0.40620957309184996</v>
      </c>
      <c r="AK78" s="399">
        <v>-0.23936170212765959</v>
      </c>
      <c r="AL78" s="399">
        <v>0.45847953216374271</v>
      </c>
      <c r="AM78" s="399">
        <v>2.2948717948717947</v>
      </c>
      <c r="AN78" s="399">
        <v>0.81487025948103797</v>
      </c>
      <c r="AO78" s="399">
        <v>0.13943194393212838</v>
      </c>
      <c r="AP78" s="399">
        <v>6.0162601626016263E-2</v>
      </c>
      <c r="AQ78" s="399">
        <v>-1.7686593562079944E-3</v>
      </c>
      <c r="AR78" s="399">
        <v>-4.4105173876166241E-2</v>
      </c>
      <c r="AS78" s="399">
        <v>1.3781223083548665E-2</v>
      </c>
      <c r="AT78" s="399">
        <v>0.26842105263157895</v>
      </c>
      <c r="AU78" s="400">
        <v>0.1109282422646478</v>
      </c>
      <c r="AV78" s="398">
        <v>-0.16496142234149613</v>
      </c>
      <c r="AW78" s="399">
        <v>0.77785431375925607</v>
      </c>
      <c r="AX78" s="399">
        <v>2.5426422290496875E-3</v>
      </c>
      <c r="AY78" s="401">
        <v>0.1227190267847615</v>
      </c>
      <c r="AZ78" s="329">
        <v>0.41549953314659199</v>
      </c>
      <c r="BA78" s="329">
        <v>0.48018648018648019</v>
      </c>
      <c r="BB78" s="329">
        <v>0.19941192194600374</v>
      </c>
      <c r="BC78" s="329">
        <v>-5.4752640355753196E-2</v>
      </c>
      <c r="BD78" s="329" t="s">
        <v>145</v>
      </c>
      <c r="BE78" s="329" t="s">
        <v>145</v>
      </c>
      <c r="BF78" s="329" t="s">
        <v>145</v>
      </c>
      <c r="BG78" s="329" t="s">
        <v>145</v>
      </c>
      <c r="BH78" s="489" t="s">
        <v>145</v>
      </c>
      <c r="BI78" s="489" t="s">
        <v>145</v>
      </c>
      <c r="BJ78" s="489" t="s">
        <v>145</v>
      </c>
      <c r="BK78" s="401" t="s">
        <v>145</v>
      </c>
      <c r="BL78" s="329">
        <v>0.3538214321582806</v>
      </c>
      <c r="BM78" s="329" t="s">
        <v>145</v>
      </c>
      <c r="BN78" s="329" t="s">
        <v>145</v>
      </c>
      <c r="BO78" s="554" t="s">
        <v>145</v>
      </c>
    </row>
    <row r="79" spans="1:67" x14ac:dyDescent="0.3">
      <c r="A79" s="376" t="s">
        <v>112</v>
      </c>
      <c r="B79" s="377" t="s">
        <v>45</v>
      </c>
      <c r="C79" s="377" t="s">
        <v>62</v>
      </c>
      <c r="D79" s="339">
        <v>2529</v>
      </c>
      <c r="E79" s="340">
        <v>1432</v>
      </c>
      <c r="F79" s="340">
        <v>1248</v>
      </c>
      <c r="G79" s="340">
        <v>1317</v>
      </c>
      <c r="H79" s="340">
        <v>1317</v>
      </c>
      <c r="I79" s="340">
        <v>878</v>
      </c>
      <c r="J79" s="340">
        <v>1324</v>
      </c>
      <c r="K79" s="340">
        <v>860</v>
      </c>
      <c r="L79" s="340">
        <v>1063</v>
      </c>
      <c r="M79" s="340">
        <v>1598</v>
      </c>
      <c r="N79" s="340">
        <v>1426</v>
      </c>
      <c r="O79" s="340">
        <v>2036</v>
      </c>
      <c r="P79" s="339">
        <v>5209</v>
      </c>
      <c r="Q79" s="340">
        <v>3512</v>
      </c>
      <c r="R79" s="340">
        <v>3247</v>
      </c>
      <c r="S79" s="340">
        <v>5060</v>
      </c>
      <c r="T79" s="341">
        <v>2511</v>
      </c>
      <c r="U79" s="340">
        <v>1430</v>
      </c>
      <c r="V79" s="340">
        <v>925</v>
      </c>
      <c r="W79" s="340">
        <v>592</v>
      </c>
      <c r="X79" s="340">
        <v>810</v>
      </c>
      <c r="Y79" s="340">
        <v>917</v>
      </c>
      <c r="Z79" s="340">
        <v>1087</v>
      </c>
      <c r="AA79" s="340">
        <v>869</v>
      </c>
      <c r="AB79" s="340">
        <v>1052</v>
      </c>
      <c r="AC79" s="340">
        <v>1240</v>
      </c>
      <c r="AD79" s="340">
        <v>1398</v>
      </c>
      <c r="AE79" s="342">
        <v>4110</v>
      </c>
      <c r="AF79" s="339">
        <v>4866</v>
      </c>
      <c r="AG79" s="340">
        <v>2319</v>
      </c>
      <c r="AH79" s="340">
        <v>3008</v>
      </c>
      <c r="AI79" s="343">
        <v>6748</v>
      </c>
      <c r="AJ79" s="341">
        <v>5211</v>
      </c>
      <c r="AK79" s="340">
        <v>3249</v>
      </c>
      <c r="AL79" s="340">
        <v>1024</v>
      </c>
      <c r="AM79" s="340">
        <v>1837</v>
      </c>
      <c r="AN79" s="340">
        <v>1831</v>
      </c>
      <c r="AO79" s="340">
        <v>850</v>
      </c>
      <c r="AP79" s="340">
        <v>938</v>
      </c>
      <c r="AQ79" s="340">
        <v>803</v>
      </c>
      <c r="AR79" s="340">
        <v>1125</v>
      </c>
      <c r="AS79" s="340">
        <v>1459</v>
      </c>
      <c r="AT79" s="340">
        <v>1668</v>
      </c>
      <c r="AU79" s="342">
        <v>2042</v>
      </c>
      <c r="AV79" s="339">
        <v>9484</v>
      </c>
      <c r="AW79" s="340">
        <v>4518</v>
      </c>
      <c r="AX79" s="340">
        <v>2866</v>
      </c>
      <c r="AY79" s="343">
        <v>5169</v>
      </c>
      <c r="AZ79" s="341">
        <v>1978</v>
      </c>
      <c r="BA79" s="341">
        <v>1257</v>
      </c>
      <c r="BB79" s="341">
        <v>1171</v>
      </c>
      <c r="BC79" s="341">
        <v>910</v>
      </c>
      <c r="BD79" s="341" t="s">
        <v>145</v>
      </c>
      <c r="BE79" s="341" t="s">
        <v>145</v>
      </c>
      <c r="BF79" s="341" t="s">
        <v>145</v>
      </c>
      <c r="BG79" s="341" t="s">
        <v>145</v>
      </c>
      <c r="BH79" s="539" t="s">
        <v>145</v>
      </c>
      <c r="BI79" s="539" t="s">
        <v>145</v>
      </c>
      <c r="BJ79" s="539" t="s">
        <v>145</v>
      </c>
      <c r="BK79" s="343" t="s">
        <v>145</v>
      </c>
      <c r="BL79" s="341">
        <v>4406</v>
      </c>
      <c r="BM79" s="341" t="s">
        <v>145</v>
      </c>
      <c r="BN79" s="341" t="s">
        <v>145</v>
      </c>
      <c r="BO79" s="557" t="s">
        <v>145</v>
      </c>
    </row>
    <row r="80" spans="1:67" x14ac:dyDescent="0.3">
      <c r="A80" s="328"/>
      <c r="B80" s="377"/>
      <c r="C80" s="377" t="s">
        <v>44</v>
      </c>
      <c r="D80" s="398">
        <v>-0.56620926243567749</v>
      </c>
      <c r="E80" s="399">
        <v>-0.33488156061309798</v>
      </c>
      <c r="F80" s="399">
        <v>-0.68429041234505439</v>
      </c>
      <c r="G80" s="399">
        <v>-4.2181818181818181E-2</v>
      </c>
      <c r="H80" s="399">
        <v>0.28237585199610515</v>
      </c>
      <c r="I80" s="399">
        <v>-0.33383915022761762</v>
      </c>
      <c r="J80" s="399">
        <v>7.9934747145187598E-2</v>
      </c>
      <c r="K80" s="399">
        <v>-0.12512716174974567</v>
      </c>
      <c r="L80" s="399">
        <v>-7.2425828970331591E-2</v>
      </c>
      <c r="M80" s="399">
        <v>-0.11663902708678828</v>
      </c>
      <c r="N80" s="399">
        <v>-0.14763897190675435</v>
      </c>
      <c r="O80" s="399">
        <v>6.0969254820218866E-2</v>
      </c>
      <c r="P80" s="398">
        <v>-0.56358914209115285</v>
      </c>
      <c r="Q80" s="399">
        <v>-5.5913978494623658E-2</v>
      </c>
      <c r="R80" s="399">
        <v>-3.2190760059612522E-2</v>
      </c>
      <c r="S80" s="399">
        <v>-6.313645621181263E-2</v>
      </c>
      <c r="T80" s="329">
        <v>-7.1174377224199285E-3</v>
      </c>
      <c r="U80" s="399">
        <v>-1.3966480446927375E-3</v>
      </c>
      <c r="V80" s="399">
        <v>-0.25881410256410259</v>
      </c>
      <c r="W80" s="399">
        <v>-0.55049354593773725</v>
      </c>
      <c r="X80" s="399">
        <v>-0.38496583143507973</v>
      </c>
      <c r="Y80" s="399">
        <v>4.441913439635535E-2</v>
      </c>
      <c r="Z80" s="399">
        <v>-0.17900302114803626</v>
      </c>
      <c r="AA80" s="399">
        <v>1.0465116279069767E-2</v>
      </c>
      <c r="AB80" s="399">
        <v>-1.0348071495766699E-2</v>
      </c>
      <c r="AC80" s="399">
        <v>-0.22403003754693368</v>
      </c>
      <c r="AD80" s="399">
        <v>-1.9635343618513323E-2</v>
      </c>
      <c r="AE80" s="400">
        <v>1.0186640471512771</v>
      </c>
      <c r="AF80" s="331">
        <v>-6.5847571510846609E-2</v>
      </c>
      <c r="AG80" s="332">
        <v>-0.33969248291571752</v>
      </c>
      <c r="AH80" s="332">
        <v>-7.3606405913150597E-2</v>
      </c>
      <c r="AI80" s="345">
        <v>0.33359683794466405</v>
      </c>
      <c r="AJ80" s="329">
        <v>1.075268817204301</v>
      </c>
      <c r="AK80" s="399">
        <v>1.2720279720279721</v>
      </c>
      <c r="AL80" s="399">
        <v>0.10702702702702703</v>
      </c>
      <c r="AM80" s="399">
        <v>2.1030405405405403</v>
      </c>
      <c r="AN80" s="399">
        <v>1.2604938271604937</v>
      </c>
      <c r="AO80" s="399">
        <v>-7.3064340239912762E-2</v>
      </c>
      <c r="AP80" s="399">
        <v>-0.13707451701931922</v>
      </c>
      <c r="AQ80" s="399">
        <v>-7.5949367088607597E-2</v>
      </c>
      <c r="AR80" s="399">
        <v>6.939163498098859E-2</v>
      </c>
      <c r="AS80" s="399">
        <v>0.17661290322580644</v>
      </c>
      <c r="AT80" s="399">
        <v>0.19313304721030042</v>
      </c>
      <c r="AU80" s="400">
        <v>-0.50316301703163013</v>
      </c>
      <c r="AV80" s="331">
        <v>0.94903411426222772</v>
      </c>
      <c r="AW80" s="332">
        <v>0.94825355756791718</v>
      </c>
      <c r="AX80" s="332">
        <v>-4.7207446808510641E-2</v>
      </c>
      <c r="AY80" s="345">
        <v>-0.23399525785417902</v>
      </c>
      <c r="AZ80" s="329">
        <v>-0.62041834580694688</v>
      </c>
      <c r="BA80" s="329">
        <v>-0.61311172668513392</v>
      </c>
      <c r="BB80" s="329">
        <v>0.1435546875</v>
      </c>
      <c r="BC80" s="329">
        <v>-0.50462710941752853</v>
      </c>
      <c r="BD80" s="329" t="s">
        <v>145</v>
      </c>
      <c r="BE80" s="329" t="s">
        <v>145</v>
      </c>
      <c r="BF80" s="329" t="s">
        <v>145</v>
      </c>
      <c r="BG80" s="329" t="s">
        <v>145</v>
      </c>
      <c r="BH80" s="489" t="s">
        <v>145</v>
      </c>
      <c r="BI80" s="489" t="s">
        <v>145</v>
      </c>
      <c r="BJ80" s="489" t="s">
        <v>145</v>
      </c>
      <c r="BK80" s="401" t="s">
        <v>145</v>
      </c>
      <c r="BL80" s="329">
        <v>-0.53542808941374942</v>
      </c>
      <c r="BM80" s="329" t="s">
        <v>145</v>
      </c>
      <c r="BN80" s="329" t="s">
        <v>145</v>
      </c>
      <c r="BO80" s="554" t="s">
        <v>145</v>
      </c>
    </row>
    <row r="81" spans="1:67" x14ac:dyDescent="0.3">
      <c r="A81" s="374" t="s">
        <v>60</v>
      </c>
      <c r="B81" s="375" t="s">
        <v>61</v>
      </c>
      <c r="C81" s="346" t="s">
        <v>62</v>
      </c>
      <c r="D81" s="347">
        <v>19125</v>
      </c>
      <c r="E81" s="348">
        <v>21947</v>
      </c>
      <c r="F81" s="348">
        <v>28551</v>
      </c>
      <c r="G81" s="348">
        <v>24663</v>
      </c>
      <c r="H81" s="348">
        <v>26659</v>
      </c>
      <c r="I81" s="348">
        <v>29743</v>
      </c>
      <c r="J81" s="348">
        <v>21791</v>
      </c>
      <c r="K81" s="348">
        <v>16035</v>
      </c>
      <c r="L81" s="348">
        <v>18036</v>
      </c>
      <c r="M81" s="348">
        <v>19047</v>
      </c>
      <c r="N81" s="348">
        <v>19533</v>
      </c>
      <c r="O81" s="348">
        <v>22698</v>
      </c>
      <c r="P81" s="347">
        <v>69623</v>
      </c>
      <c r="Q81" s="348">
        <v>81065</v>
      </c>
      <c r="R81" s="348">
        <v>55862</v>
      </c>
      <c r="S81" s="348">
        <v>61278</v>
      </c>
      <c r="T81" s="349">
        <v>17504</v>
      </c>
      <c r="U81" s="348">
        <v>23038</v>
      </c>
      <c r="V81" s="348">
        <v>12399</v>
      </c>
      <c r="W81" s="348">
        <v>3803</v>
      </c>
      <c r="X81" s="348">
        <v>7579</v>
      </c>
      <c r="Y81" s="348">
        <v>13678</v>
      </c>
      <c r="Z81" s="348">
        <v>18101</v>
      </c>
      <c r="AA81" s="348">
        <v>14662</v>
      </c>
      <c r="AB81" s="348">
        <v>16404</v>
      </c>
      <c r="AC81" s="348">
        <v>16565</v>
      </c>
      <c r="AD81" s="348">
        <v>14969</v>
      </c>
      <c r="AE81" s="350">
        <v>18290</v>
      </c>
      <c r="AF81" s="347">
        <v>52941</v>
      </c>
      <c r="AG81" s="348">
        <v>25060</v>
      </c>
      <c r="AH81" s="348">
        <v>49167</v>
      </c>
      <c r="AI81" s="351">
        <v>49824</v>
      </c>
      <c r="AJ81" s="349">
        <v>12512</v>
      </c>
      <c r="AK81" s="348">
        <v>10699</v>
      </c>
      <c r="AL81" s="348">
        <v>16099</v>
      </c>
      <c r="AM81" s="348">
        <v>18112</v>
      </c>
      <c r="AN81" s="348">
        <v>19668</v>
      </c>
      <c r="AO81" s="348">
        <v>22232</v>
      </c>
      <c r="AP81" s="348">
        <v>14219</v>
      </c>
      <c r="AQ81" s="348">
        <v>10003</v>
      </c>
      <c r="AR81" s="348">
        <v>13041</v>
      </c>
      <c r="AS81" s="348">
        <v>13424</v>
      </c>
      <c r="AT81" s="348">
        <v>13935</v>
      </c>
      <c r="AU81" s="350">
        <v>16333</v>
      </c>
      <c r="AV81" s="347">
        <v>39310</v>
      </c>
      <c r="AW81" s="348">
        <v>60012</v>
      </c>
      <c r="AX81" s="348">
        <v>37263</v>
      </c>
      <c r="AY81" s="351">
        <v>43692</v>
      </c>
      <c r="AZ81" s="349">
        <v>12141</v>
      </c>
      <c r="BA81" s="349">
        <v>14122</v>
      </c>
      <c r="BB81" s="349">
        <v>16213</v>
      </c>
      <c r="BC81" s="349">
        <v>14516</v>
      </c>
      <c r="BD81" s="349">
        <v>14903</v>
      </c>
      <c r="BE81" s="349">
        <v>18087</v>
      </c>
      <c r="BF81" s="349">
        <v>16897</v>
      </c>
      <c r="BG81" s="349" t="s">
        <v>145</v>
      </c>
      <c r="BH81" s="348" t="s">
        <v>145</v>
      </c>
      <c r="BI81" s="348" t="s">
        <v>145</v>
      </c>
      <c r="BJ81" s="348" t="s">
        <v>145</v>
      </c>
      <c r="BK81" s="351"/>
      <c r="BL81" s="349">
        <v>42476</v>
      </c>
      <c r="BM81" s="349">
        <v>47506</v>
      </c>
      <c r="BN81" s="349" t="s">
        <v>145</v>
      </c>
      <c r="BO81" s="558" t="s">
        <v>145</v>
      </c>
    </row>
    <row r="82" spans="1:67" x14ac:dyDescent="0.3">
      <c r="A82" s="376"/>
      <c r="B82" s="377"/>
      <c r="C82" s="352" t="s">
        <v>44</v>
      </c>
      <c r="D82" s="378">
        <v>9.410755148741419E-2</v>
      </c>
      <c r="E82" s="379">
        <v>-8.2253073513423106E-2</v>
      </c>
      <c r="F82" s="379">
        <v>-9.8825831702544026E-2</v>
      </c>
      <c r="G82" s="379">
        <v>-9.637393085170462E-3</v>
      </c>
      <c r="H82" s="379">
        <v>-2.9946874317735246E-2</v>
      </c>
      <c r="I82" s="379">
        <v>-3.977401129943503E-2</v>
      </c>
      <c r="J82" s="379">
        <v>-6.4563210989482728E-2</v>
      </c>
      <c r="K82" s="379">
        <v>-0.14164123976232534</v>
      </c>
      <c r="L82" s="379">
        <v>8.853883758826725E-2</v>
      </c>
      <c r="M82" s="379">
        <v>6.9635536586735547E-2</v>
      </c>
      <c r="N82" s="379">
        <v>-1.3086095392077607E-2</v>
      </c>
      <c r="O82" s="379">
        <v>9.8006965944272439E-2</v>
      </c>
      <c r="P82" s="378">
        <v>-4.7252175816957689E-2</v>
      </c>
      <c r="Q82" s="379">
        <v>-2.7531190019193859E-2</v>
      </c>
      <c r="R82" s="379">
        <v>-4.5827995558971733E-2</v>
      </c>
      <c r="S82" s="379">
        <v>5.1603713682620858E-2</v>
      </c>
      <c r="T82" s="303">
        <v>-8.4758169934640526E-2</v>
      </c>
      <c r="U82" s="379">
        <v>4.971066660591425E-2</v>
      </c>
      <c r="V82" s="379">
        <v>-0.56572449301250394</v>
      </c>
      <c r="W82" s="379">
        <v>-0.84580140291124362</v>
      </c>
      <c r="X82" s="379">
        <v>-0.71570576540755471</v>
      </c>
      <c r="Y82" s="379">
        <v>-0.54012708872675919</v>
      </c>
      <c r="Z82" s="379">
        <v>-0.16933596438896792</v>
      </c>
      <c r="AA82" s="379">
        <v>-8.5625194886186473E-2</v>
      </c>
      <c r="AB82" s="379">
        <v>-9.0485695276114442E-2</v>
      </c>
      <c r="AC82" s="379">
        <v>-0.13030923505013914</v>
      </c>
      <c r="AD82" s="379">
        <v>-0.23365586443454667</v>
      </c>
      <c r="AE82" s="380">
        <v>-0.19420213234646225</v>
      </c>
      <c r="AF82" s="378">
        <v>-0.2396047283225371</v>
      </c>
      <c r="AG82" s="379">
        <v>-0.69086535496206747</v>
      </c>
      <c r="AH82" s="379">
        <v>-0.11984891339372024</v>
      </c>
      <c r="AI82" s="381">
        <v>-0.18691863311465778</v>
      </c>
      <c r="AJ82" s="303">
        <v>-0.28519195612431442</v>
      </c>
      <c r="AK82" s="379">
        <v>-0.53559336747981601</v>
      </c>
      <c r="AL82" s="379">
        <v>0.29841116219049924</v>
      </c>
      <c r="AM82" s="379">
        <v>3.7625558769392584</v>
      </c>
      <c r="AN82" s="379">
        <v>1.5950653120464442</v>
      </c>
      <c r="AO82" s="379">
        <v>0.62538382804503578</v>
      </c>
      <c r="AP82" s="379">
        <v>-0.21446328932103198</v>
      </c>
      <c r="AQ82" s="379">
        <v>-0.31776019642613557</v>
      </c>
      <c r="AR82" s="379">
        <v>-0.20501097293343087</v>
      </c>
      <c r="AS82" s="379">
        <v>-0.18961666163597948</v>
      </c>
      <c r="AT82" s="379">
        <v>-6.9076090587213576E-2</v>
      </c>
      <c r="AU82" s="380">
        <v>-0.10699835975943138</v>
      </c>
      <c r="AV82" s="378">
        <v>-0.25747530269545343</v>
      </c>
      <c r="AW82" s="379">
        <v>1.3947326416600159</v>
      </c>
      <c r="AX82" s="379">
        <v>-0.24211361278906585</v>
      </c>
      <c r="AY82" s="381">
        <v>-0.12307321772639691</v>
      </c>
      <c r="AZ82" s="303">
        <v>-2.965153452685422E-2</v>
      </c>
      <c r="BA82" s="303">
        <v>0.31993644265819238</v>
      </c>
      <c r="BB82" s="303">
        <v>7.0811851667805454E-3</v>
      </c>
      <c r="BC82" s="303">
        <v>-0.19854240282685512</v>
      </c>
      <c r="BD82" s="303">
        <v>-0.24227171039251577</v>
      </c>
      <c r="BE82" s="303">
        <v>-0.18644296509535804</v>
      </c>
      <c r="BF82" s="303">
        <v>0.18833954567831773</v>
      </c>
      <c r="BG82" s="303" t="s">
        <v>145</v>
      </c>
      <c r="BH82" s="540" t="s">
        <v>145</v>
      </c>
      <c r="BI82" s="540" t="s">
        <v>145</v>
      </c>
      <c r="BJ82" s="540" t="s">
        <v>145</v>
      </c>
      <c r="BK82" s="381"/>
      <c r="BL82" s="303">
        <v>8.0539302976341903E-2</v>
      </c>
      <c r="BM82" s="303">
        <v>-0.20839165500233287</v>
      </c>
      <c r="BN82" s="303" t="s">
        <v>145</v>
      </c>
      <c r="BO82" s="533" t="s">
        <v>145</v>
      </c>
    </row>
    <row r="83" spans="1:67" x14ac:dyDescent="0.3">
      <c r="A83" s="376" t="s">
        <v>63</v>
      </c>
      <c r="B83" s="377" t="s">
        <v>61</v>
      </c>
      <c r="C83" s="353" t="s">
        <v>62</v>
      </c>
      <c r="D83" s="402">
        <v>30016</v>
      </c>
      <c r="E83" s="354">
        <v>31091</v>
      </c>
      <c r="F83" s="354">
        <v>30887</v>
      </c>
      <c r="G83" s="354">
        <v>27895</v>
      </c>
      <c r="H83" s="354">
        <v>31603</v>
      </c>
      <c r="I83" s="354">
        <v>27526</v>
      </c>
      <c r="J83" s="354">
        <v>25974</v>
      </c>
      <c r="K83" s="354">
        <v>13359</v>
      </c>
      <c r="L83" s="354">
        <v>32194</v>
      </c>
      <c r="M83" s="354">
        <v>31262</v>
      </c>
      <c r="N83" s="354">
        <v>30815</v>
      </c>
      <c r="O83" s="354">
        <v>23692</v>
      </c>
      <c r="P83" s="402">
        <v>91994</v>
      </c>
      <c r="Q83" s="354">
        <v>87024</v>
      </c>
      <c r="R83" s="354">
        <v>71527</v>
      </c>
      <c r="S83" s="354">
        <v>85769</v>
      </c>
      <c r="T83" s="355">
        <v>29075</v>
      </c>
      <c r="U83" s="354">
        <v>29954</v>
      </c>
      <c r="V83" s="354">
        <v>16702</v>
      </c>
      <c r="W83" s="354">
        <v>1222</v>
      </c>
      <c r="X83" s="354">
        <v>15519</v>
      </c>
      <c r="Y83" s="354">
        <v>22536</v>
      </c>
      <c r="Z83" s="354">
        <v>20112</v>
      </c>
      <c r="AA83" s="354">
        <v>14726</v>
      </c>
      <c r="AB83" s="354">
        <v>32407</v>
      </c>
      <c r="AC83" s="354">
        <v>29155</v>
      </c>
      <c r="AD83" s="354">
        <v>34487</v>
      </c>
      <c r="AE83" s="356">
        <v>12843</v>
      </c>
      <c r="AF83" s="402">
        <v>75731</v>
      </c>
      <c r="AG83" s="354">
        <v>39277</v>
      </c>
      <c r="AH83" s="354">
        <v>67245</v>
      </c>
      <c r="AI83" s="403">
        <v>76485</v>
      </c>
      <c r="AJ83" s="355">
        <v>25066</v>
      </c>
      <c r="AK83" s="354">
        <v>28351</v>
      </c>
      <c r="AL83" s="354">
        <v>28788</v>
      </c>
      <c r="AM83" s="354">
        <v>27271</v>
      </c>
      <c r="AN83" s="354">
        <v>24316</v>
      </c>
      <c r="AO83" s="354">
        <v>15420</v>
      </c>
      <c r="AP83" s="354">
        <v>23116</v>
      </c>
      <c r="AQ83" s="354">
        <v>2967</v>
      </c>
      <c r="AR83" s="354">
        <v>20501</v>
      </c>
      <c r="AS83" s="354">
        <v>31283</v>
      </c>
      <c r="AT83" s="354">
        <v>32099</v>
      </c>
      <c r="AU83" s="356">
        <v>23242</v>
      </c>
      <c r="AV83" s="402">
        <v>82205</v>
      </c>
      <c r="AW83" s="354">
        <v>67007</v>
      </c>
      <c r="AX83" s="354">
        <v>46584</v>
      </c>
      <c r="AY83" s="403">
        <v>86624</v>
      </c>
      <c r="AZ83" s="355">
        <v>17508</v>
      </c>
      <c r="BA83" s="355">
        <v>23318</v>
      </c>
      <c r="BB83" s="355">
        <v>27758</v>
      </c>
      <c r="BC83" s="355">
        <v>22554</v>
      </c>
      <c r="BD83" s="355">
        <v>24651</v>
      </c>
      <c r="BE83" s="355">
        <v>37236</v>
      </c>
      <c r="BF83" s="355" t="s">
        <v>145</v>
      </c>
      <c r="BG83" s="355" t="s">
        <v>145</v>
      </c>
      <c r="BH83" s="543" t="s">
        <v>145</v>
      </c>
      <c r="BI83" s="543" t="s">
        <v>145</v>
      </c>
      <c r="BJ83" s="543" t="s">
        <v>145</v>
      </c>
      <c r="BK83" s="403"/>
      <c r="BL83" s="355">
        <v>68584</v>
      </c>
      <c r="BM83" s="355">
        <v>84441</v>
      </c>
      <c r="BN83" s="355" t="s">
        <v>145</v>
      </c>
      <c r="BO83" s="559" t="s">
        <v>145</v>
      </c>
    </row>
    <row r="84" spans="1:67" x14ac:dyDescent="0.3">
      <c r="A84" s="382"/>
      <c r="B84" s="383"/>
      <c r="C84" s="357" t="s">
        <v>44</v>
      </c>
      <c r="D84" s="384">
        <v>0.22200056996295231</v>
      </c>
      <c r="E84" s="385">
        <v>0.35537730502637432</v>
      </c>
      <c r="F84" s="385">
        <v>0.38413623123459556</v>
      </c>
      <c r="G84" s="385">
        <v>0.12258038552859275</v>
      </c>
      <c r="H84" s="385">
        <v>0.13394330821672057</v>
      </c>
      <c r="I84" s="385">
        <v>2.8086950026144707E-2</v>
      </c>
      <c r="J84" s="385">
        <v>-3.10378273520854E-2</v>
      </c>
      <c r="K84" s="385">
        <v>0.80113253336928669</v>
      </c>
      <c r="L84" s="385">
        <v>9.6600585870972255E-2</v>
      </c>
      <c r="M84" s="385">
        <v>0.17292612463887735</v>
      </c>
      <c r="N84" s="385">
        <v>0.22276893774056589</v>
      </c>
      <c r="O84" s="385">
        <v>0.1375072018436721</v>
      </c>
      <c r="P84" s="384">
        <v>0.31764469971496911</v>
      </c>
      <c r="Q84" s="385">
        <v>9.4737901450442183E-2</v>
      </c>
      <c r="R84" s="385">
        <v>0.12497444205029805</v>
      </c>
      <c r="S84" s="385">
        <v>0.18005833631435569</v>
      </c>
      <c r="T84" s="310">
        <v>-3.134994669509595E-2</v>
      </c>
      <c r="U84" s="385">
        <v>-3.6570068508571578E-2</v>
      </c>
      <c r="V84" s="385">
        <v>-0.45925470262570012</v>
      </c>
      <c r="W84" s="385">
        <v>-0.95619286610503673</v>
      </c>
      <c r="X84" s="385">
        <v>-0.50893902477612885</v>
      </c>
      <c r="Y84" s="385">
        <v>-0.1812831504759137</v>
      </c>
      <c r="Z84" s="385">
        <v>-0.22568722568722563</v>
      </c>
      <c r="AA84" s="385">
        <v>0.10232801856426392</v>
      </c>
      <c r="AB84" s="385">
        <v>6.6161396533514962E-3</v>
      </c>
      <c r="AC84" s="385">
        <v>-6.7398119122257044E-2</v>
      </c>
      <c r="AD84" s="385">
        <v>0.11916274541619344</v>
      </c>
      <c r="AE84" s="386">
        <v>-0.4579182846530474</v>
      </c>
      <c r="AF84" s="384">
        <v>-0.17678326847403092</v>
      </c>
      <c r="AG84" s="385">
        <v>-0.54866473616473621</v>
      </c>
      <c r="AH84" s="385">
        <v>-5.9865505333650232E-2</v>
      </c>
      <c r="AI84" s="387">
        <v>-0.10824423742844151</v>
      </c>
      <c r="AJ84" s="310">
        <v>-0.13788478073946692</v>
      </c>
      <c r="AK84" s="385">
        <v>-5.3515390265073105E-2</v>
      </c>
      <c r="AL84" s="385">
        <v>0.72362591306430379</v>
      </c>
      <c r="AM84" s="385">
        <v>21.316693944353521</v>
      </c>
      <c r="AN84" s="385">
        <v>0.56685353437721486</v>
      </c>
      <c r="AO84" s="385">
        <v>-0.31576144834930775</v>
      </c>
      <c r="AP84" s="385">
        <v>0.14936356404136844</v>
      </c>
      <c r="AQ84" s="385">
        <v>-0.79851962515279096</v>
      </c>
      <c r="AR84" s="385">
        <v>-0.3673897614712871</v>
      </c>
      <c r="AS84" s="385">
        <v>7.2989195678271279E-2</v>
      </c>
      <c r="AT84" s="385">
        <v>-6.9243483051584745E-2</v>
      </c>
      <c r="AU84" s="386">
        <v>0.80970178307249085</v>
      </c>
      <c r="AV84" s="384">
        <v>8.5486788765498936E-2</v>
      </c>
      <c r="AW84" s="385">
        <v>0.70601115156452887</v>
      </c>
      <c r="AX84" s="385">
        <v>-0.30724960963640419</v>
      </c>
      <c r="AY84" s="387">
        <v>0.13256194024972218</v>
      </c>
      <c r="AZ84" s="310">
        <v>-0.30152397670150805</v>
      </c>
      <c r="BA84" s="310">
        <v>-0.17752460230679687</v>
      </c>
      <c r="BB84" s="310">
        <v>-3.5778796720855863E-2</v>
      </c>
      <c r="BC84" s="310">
        <v>-0.17296762128268128</v>
      </c>
      <c r="BD84" s="310">
        <v>1.377693699621645E-2</v>
      </c>
      <c r="BE84" s="310">
        <v>1.4147859922178987</v>
      </c>
      <c r="BF84" s="310" t="s">
        <v>145</v>
      </c>
      <c r="BG84" s="310" t="s">
        <v>145</v>
      </c>
      <c r="BH84" s="385" t="s">
        <v>145</v>
      </c>
      <c r="BI84" s="385" t="s">
        <v>145</v>
      </c>
      <c r="BJ84" s="385" t="s">
        <v>145</v>
      </c>
      <c r="BK84" s="387"/>
      <c r="BL84" s="310">
        <v>-0.16569551730430024</v>
      </c>
      <c r="BM84" s="310">
        <v>0.26018177205366605</v>
      </c>
      <c r="BN84" s="310" t="s">
        <v>145</v>
      </c>
      <c r="BO84" s="550" t="s">
        <v>145</v>
      </c>
    </row>
    <row r="85" spans="1:67" x14ac:dyDescent="0.3">
      <c r="A85" s="374" t="s">
        <v>64</v>
      </c>
      <c r="B85" s="375" t="s">
        <v>65</v>
      </c>
      <c r="C85" s="327"/>
      <c r="D85" s="358"/>
      <c r="E85" s="327"/>
      <c r="F85" s="327"/>
      <c r="G85" s="327"/>
      <c r="H85" s="327"/>
      <c r="I85" s="327"/>
      <c r="J85" s="327"/>
      <c r="K85" s="327"/>
      <c r="L85" s="327"/>
      <c r="M85" s="327"/>
      <c r="N85" s="327"/>
      <c r="O85" s="327"/>
      <c r="P85" s="358"/>
      <c r="Q85" s="327"/>
      <c r="R85" s="327"/>
      <c r="S85" s="327"/>
      <c r="T85" s="359"/>
      <c r="U85" s="327"/>
      <c r="V85" s="327"/>
      <c r="W85" s="327"/>
      <c r="X85" s="327"/>
      <c r="Y85" s="327"/>
      <c r="Z85" s="327"/>
      <c r="AA85" s="327"/>
      <c r="AB85" s="327"/>
      <c r="AC85" s="327"/>
      <c r="AD85" s="327"/>
      <c r="AE85" s="360"/>
      <c r="AF85" s="358"/>
      <c r="AG85" s="327"/>
      <c r="AH85" s="327"/>
      <c r="AI85" s="361"/>
      <c r="AJ85" s="359"/>
      <c r="AK85" s="327"/>
      <c r="AL85" s="327"/>
      <c r="AM85" s="327"/>
      <c r="AN85" s="327"/>
      <c r="AO85" s="327"/>
      <c r="AP85" s="327"/>
      <c r="AQ85" s="327"/>
      <c r="AR85" s="327"/>
      <c r="AS85" s="327"/>
      <c r="AT85" s="327"/>
      <c r="AU85" s="360"/>
      <c r="AV85" s="358"/>
      <c r="AW85" s="327"/>
      <c r="AX85" s="327"/>
      <c r="AY85" s="361"/>
      <c r="AZ85" s="359"/>
      <c r="BA85" s="359"/>
      <c r="BB85" s="359"/>
      <c r="BC85" s="359"/>
      <c r="BD85" s="359"/>
      <c r="BE85" s="359"/>
      <c r="BF85" s="359"/>
      <c r="BG85" s="359"/>
      <c r="BH85" s="327"/>
      <c r="BI85" s="327"/>
      <c r="BJ85" s="327"/>
      <c r="BK85" s="361"/>
      <c r="BL85" s="359"/>
      <c r="BM85" s="359"/>
      <c r="BN85" s="359"/>
      <c r="BO85" s="487"/>
    </row>
    <row r="86" spans="1:67" x14ac:dyDescent="0.3">
      <c r="A86" s="391" t="s">
        <v>66</v>
      </c>
      <c r="B86" s="377"/>
      <c r="C86" s="353" t="s">
        <v>67</v>
      </c>
      <c r="D86" s="394">
        <v>86652</v>
      </c>
      <c r="E86" s="395">
        <v>75489.297000000006</v>
      </c>
      <c r="F86" s="395">
        <v>82997.240000000005</v>
      </c>
      <c r="G86" s="395">
        <v>91491.962</v>
      </c>
      <c r="H86" s="395">
        <v>94036.417000000001</v>
      </c>
      <c r="I86" s="395">
        <v>84328.044999999998</v>
      </c>
      <c r="J86" s="395">
        <v>99268.87</v>
      </c>
      <c r="K86" s="395">
        <v>111185.709</v>
      </c>
      <c r="L86" s="395">
        <v>82941.251999999993</v>
      </c>
      <c r="M86" s="395">
        <v>86885</v>
      </c>
      <c r="N86" s="395">
        <v>82126</v>
      </c>
      <c r="O86" s="395">
        <v>89340</v>
      </c>
      <c r="P86" s="394">
        <v>245138.53700000001</v>
      </c>
      <c r="Q86" s="395">
        <v>269856.424</v>
      </c>
      <c r="R86" s="395">
        <v>293395.83100000001</v>
      </c>
      <c r="S86" s="395">
        <v>258351</v>
      </c>
      <c r="T86" s="325">
        <v>85496.77</v>
      </c>
      <c r="U86" s="395">
        <v>79077.066999999995</v>
      </c>
      <c r="V86" s="395">
        <v>65644.221000000005</v>
      </c>
      <c r="W86" s="395">
        <v>35392.43</v>
      </c>
      <c r="X86" s="395">
        <v>61584.932000000001</v>
      </c>
      <c r="Y86" s="395">
        <v>76510.248999999996</v>
      </c>
      <c r="Z86" s="395">
        <v>87802.767999999996</v>
      </c>
      <c r="AA86" s="395">
        <v>95078.89</v>
      </c>
      <c r="AB86" s="395">
        <v>85807</v>
      </c>
      <c r="AC86" s="395">
        <v>81133.070000000007</v>
      </c>
      <c r="AD86" s="395">
        <v>68087</v>
      </c>
      <c r="AE86" s="396">
        <v>74398</v>
      </c>
      <c r="AF86" s="394">
        <v>230218.05800000002</v>
      </c>
      <c r="AG86" s="395">
        <v>173487.61099999998</v>
      </c>
      <c r="AH86" s="395">
        <v>268688.658</v>
      </c>
      <c r="AI86" s="397">
        <v>223618.07</v>
      </c>
      <c r="AJ86" s="325">
        <v>57409</v>
      </c>
      <c r="AK86" s="395">
        <v>47648</v>
      </c>
      <c r="AL86" s="395">
        <v>64934</v>
      </c>
      <c r="AM86" s="395">
        <v>75050</v>
      </c>
      <c r="AN86" s="395">
        <v>78912</v>
      </c>
      <c r="AO86" s="395">
        <v>83864</v>
      </c>
      <c r="AP86" s="395">
        <v>94083</v>
      </c>
      <c r="AQ86" s="395">
        <v>102672</v>
      </c>
      <c r="AR86" s="395">
        <v>90759</v>
      </c>
      <c r="AS86" s="395">
        <v>92833</v>
      </c>
      <c r="AT86" s="395">
        <v>80693</v>
      </c>
      <c r="AU86" s="396">
        <v>87140</v>
      </c>
      <c r="AV86" s="394">
        <v>169991</v>
      </c>
      <c r="AW86" s="395">
        <v>237826</v>
      </c>
      <c r="AX86" s="395">
        <v>287514</v>
      </c>
      <c r="AY86" s="397">
        <v>260666</v>
      </c>
      <c r="AZ86" s="325">
        <v>72976</v>
      </c>
      <c r="BA86" s="325">
        <v>72376</v>
      </c>
      <c r="BB86" s="325">
        <v>109229</v>
      </c>
      <c r="BC86" s="325">
        <v>71752</v>
      </c>
      <c r="BD86" s="325">
        <v>92227</v>
      </c>
      <c r="BE86" s="325">
        <v>86645</v>
      </c>
      <c r="BF86" s="325" t="s">
        <v>145</v>
      </c>
      <c r="BG86" s="325" t="s">
        <v>145</v>
      </c>
      <c r="BH86" s="542" t="s">
        <v>145</v>
      </c>
      <c r="BI86" s="542" t="s">
        <v>145</v>
      </c>
      <c r="BJ86" s="542" t="s">
        <v>145</v>
      </c>
      <c r="BK86" s="397" t="s">
        <v>145</v>
      </c>
      <c r="BL86" s="325">
        <v>254581</v>
      </c>
      <c r="BM86" s="325">
        <v>250624</v>
      </c>
      <c r="BN86" s="325" t="s">
        <v>145</v>
      </c>
      <c r="BO86" s="553" t="s">
        <v>145</v>
      </c>
    </row>
    <row r="87" spans="1:67" x14ac:dyDescent="0.3">
      <c r="A87" s="362" t="s">
        <v>68</v>
      </c>
      <c r="B87" s="377"/>
      <c r="C87" s="353" t="s">
        <v>44</v>
      </c>
      <c r="D87" s="398">
        <v>8.2459931793481656E-2</v>
      </c>
      <c r="E87" s="399">
        <v>5.2774160041549273E-3</v>
      </c>
      <c r="F87" s="399">
        <v>-4.9461267121718756E-2</v>
      </c>
      <c r="G87" s="399">
        <v>0.10585686658447555</v>
      </c>
      <c r="H87" s="399">
        <v>1.066610420876146E-2</v>
      </c>
      <c r="I87" s="399">
        <v>-2.0318493906618513E-2</v>
      </c>
      <c r="J87" s="399">
        <v>3.5172165679486063E-2</v>
      </c>
      <c r="K87" s="399">
        <v>4.7557981118920678E-2</v>
      </c>
      <c r="L87" s="399">
        <v>-1.8098117674914253E-2</v>
      </c>
      <c r="M87" s="399">
        <v>-2.5078545780969481E-2</v>
      </c>
      <c r="N87" s="399">
        <v>2.3466221352641353E-2</v>
      </c>
      <c r="O87" s="399">
        <v>1.7088081603843397E-2</v>
      </c>
      <c r="P87" s="398">
        <v>1.1047335642992704E-2</v>
      </c>
      <c r="Q87" s="399">
        <v>3.0556697408871319E-2</v>
      </c>
      <c r="R87" s="399">
        <v>2.4054920699187465E-2</v>
      </c>
      <c r="S87" s="399">
        <v>4.4673058529871466E-3</v>
      </c>
      <c r="T87" s="329">
        <v>-1.3331833079444166E-2</v>
      </c>
      <c r="U87" s="399">
        <v>4.7526869934952358E-2</v>
      </c>
      <c r="V87" s="399">
        <v>-0.20907947059444384</v>
      </c>
      <c r="W87" s="399">
        <v>-0.6131635039152401</v>
      </c>
      <c r="X87" s="399">
        <v>-0.34509486893784991</v>
      </c>
      <c r="Y87" s="399">
        <v>-9.2706951762014669E-2</v>
      </c>
      <c r="Z87" s="399">
        <v>-0.11550551547529452</v>
      </c>
      <c r="AA87" s="399">
        <v>-0.14486411198762966</v>
      </c>
      <c r="AB87" s="399">
        <v>3.4551540167250032E-2</v>
      </c>
      <c r="AC87" s="399">
        <v>-6.6201645853714602E-2</v>
      </c>
      <c r="AD87" s="399">
        <v>-0.17094464603170736</v>
      </c>
      <c r="AE87" s="400">
        <v>-0.16724871278262815</v>
      </c>
      <c r="AF87" s="398">
        <v>-6.0865497455424529E-2</v>
      </c>
      <c r="AG87" s="399">
        <v>-0.35711142826082964</v>
      </c>
      <c r="AH87" s="399">
        <v>-8.4211056836727888E-2</v>
      </c>
      <c r="AI87" s="401">
        <v>-0.13444085759296459</v>
      </c>
      <c r="AJ87" s="329">
        <v>-0.32852434074410064</v>
      </c>
      <c r="AK87" s="399">
        <v>-0.39744856748417334</v>
      </c>
      <c r="AL87" s="399">
        <v>-1.0819246373568892E-2</v>
      </c>
      <c r="AM87" s="399">
        <v>1.1205099508567227</v>
      </c>
      <c r="AN87" s="399">
        <v>0.28135239314707694</v>
      </c>
      <c r="AO87" s="399">
        <v>9.6114587210401115E-2</v>
      </c>
      <c r="AP87" s="399">
        <v>7.1526583307715358E-2</v>
      </c>
      <c r="AQ87" s="399">
        <v>7.9861155299562295E-2</v>
      </c>
      <c r="AR87" s="399">
        <v>5.7710909366368711E-2</v>
      </c>
      <c r="AS87" s="399">
        <v>0.14420667182937846</v>
      </c>
      <c r="AT87" s="399">
        <v>0.18514547564145872</v>
      </c>
      <c r="AU87" s="400">
        <v>0.17126804483991506</v>
      </c>
      <c r="AV87" s="398">
        <v>-0.26160874834588349</v>
      </c>
      <c r="AW87" s="399">
        <v>0.37085293081821291</v>
      </c>
      <c r="AX87" s="399">
        <v>7.006377619408112E-2</v>
      </c>
      <c r="AY87" s="401">
        <v>0.16567502796173847</v>
      </c>
      <c r="AZ87" s="476">
        <v>0.27115957428277798</v>
      </c>
      <c r="BA87" s="476">
        <v>0.51897246474143721</v>
      </c>
      <c r="BB87" s="476">
        <v>0.68215418732867217</v>
      </c>
      <c r="BC87" s="476">
        <v>-4.3944037308461026E-2</v>
      </c>
      <c r="BD87" s="476">
        <v>0.16873225871857259</v>
      </c>
      <c r="BE87" s="476">
        <v>3.3160831822951445E-2</v>
      </c>
      <c r="BF87" s="476" t="s">
        <v>145</v>
      </c>
      <c r="BG87" s="476" t="s">
        <v>145</v>
      </c>
      <c r="BH87" s="544" t="s">
        <v>145</v>
      </c>
      <c r="BI87" s="544" t="s">
        <v>145</v>
      </c>
      <c r="BJ87" s="544" t="s">
        <v>145</v>
      </c>
      <c r="BK87" s="545" t="s">
        <v>145</v>
      </c>
      <c r="BL87" s="476">
        <v>0.49761457959539035</v>
      </c>
      <c r="BM87" s="476">
        <v>5.3812451119726185E-2</v>
      </c>
      <c r="BN87" s="476" t="s">
        <v>145</v>
      </c>
      <c r="BO87" s="560" t="s">
        <v>145</v>
      </c>
    </row>
    <row r="88" spans="1:67" x14ac:dyDescent="0.3">
      <c r="A88" s="391" t="s">
        <v>69</v>
      </c>
      <c r="B88" s="377"/>
      <c r="C88" s="353" t="s">
        <v>67</v>
      </c>
      <c r="D88" s="394">
        <v>420061</v>
      </c>
      <c r="E88" s="395">
        <v>378399.73</v>
      </c>
      <c r="F88" s="395">
        <v>399552.92</v>
      </c>
      <c r="G88" s="395">
        <v>424378.74800000002</v>
      </c>
      <c r="H88" s="395">
        <v>433609.63799999998</v>
      </c>
      <c r="I88" s="395">
        <v>394426.72499999998</v>
      </c>
      <c r="J88" s="395">
        <v>442708.9</v>
      </c>
      <c r="K88" s="395">
        <v>450981.07900000003</v>
      </c>
      <c r="L88" s="395">
        <v>394906.43400000001</v>
      </c>
      <c r="M88" s="395">
        <v>437203</v>
      </c>
      <c r="N88" s="395">
        <v>410691</v>
      </c>
      <c r="O88" s="395">
        <v>419608</v>
      </c>
      <c r="P88" s="394">
        <v>1198013.6499999999</v>
      </c>
      <c r="Q88" s="395">
        <v>1252415.111</v>
      </c>
      <c r="R88" s="395">
        <v>1288596.4130000002</v>
      </c>
      <c r="S88" s="395">
        <v>1267502</v>
      </c>
      <c r="T88" s="325">
        <v>398158.72</v>
      </c>
      <c r="U88" s="395">
        <v>379708.23</v>
      </c>
      <c r="V88" s="395">
        <v>350357.10700000002</v>
      </c>
      <c r="W88" s="395">
        <v>235171.61</v>
      </c>
      <c r="X88" s="395">
        <v>339667.93300000002</v>
      </c>
      <c r="Y88" s="395">
        <v>367067.44300000003</v>
      </c>
      <c r="Z88" s="395">
        <v>406291.81099999999</v>
      </c>
      <c r="AA88" s="395">
        <v>399353.31</v>
      </c>
      <c r="AB88" s="395">
        <v>403481</v>
      </c>
      <c r="AC88" s="395">
        <v>404987.11</v>
      </c>
      <c r="AD88" s="395">
        <v>371809</v>
      </c>
      <c r="AE88" s="396">
        <v>366806</v>
      </c>
      <c r="AF88" s="394">
        <v>1128224.057</v>
      </c>
      <c r="AG88" s="395">
        <v>941906.98600000003</v>
      </c>
      <c r="AH88" s="395">
        <v>1209126.121</v>
      </c>
      <c r="AI88" s="397">
        <v>1143602.1099999999</v>
      </c>
      <c r="AJ88" s="325">
        <v>315456</v>
      </c>
      <c r="AK88" s="395">
        <v>291851</v>
      </c>
      <c r="AL88" s="395">
        <v>361878</v>
      </c>
      <c r="AM88" s="395">
        <v>380242</v>
      </c>
      <c r="AN88" s="395">
        <v>379890</v>
      </c>
      <c r="AO88" s="395">
        <v>375041</v>
      </c>
      <c r="AP88" s="395">
        <v>419314</v>
      </c>
      <c r="AQ88" s="395">
        <v>421451</v>
      </c>
      <c r="AR88" s="395">
        <v>410782</v>
      </c>
      <c r="AS88" s="395">
        <v>420650</v>
      </c>
      <c r="AT88" s="395">
        <v>401848</v>
      </c>
      <c r="AU88" s="396">
        <v>405174</v>
      </c>
      <c r="AV88" s="394">
        <v>969185</v>
      </c>
      <c r="AW88" s="395">
        <v>1135173</v>
      </c>
      <c r="AX88" s="395">
        <v>1251547</v>
      </c>
      <c r="AY88" s="397">
        <v>1227672</v>
      </c>
      <c r="AZ88" s="325">
        <v>355095</v>
      </c>
      <c r="BA88" s="325">
        <v>369570</v>
      </c>
      <c r="BB88" s="325">
        <v>520584</v>
      </c>
      <c r="BC88" s="325">
        <v>328799</v>
      </c>
      <c r="BD88" s="325">
        <v>420974</v>
      </c>
      <c r="BE88" s="325">
        <v>381062</v>
      </c>
      <c r="BF88" s="325" t="s">
        <v>145</v>
      </c>
      <c r="BG88" s="325" t="s">
        <v>145</v>
      </c>
      <c r="BH88" s="542" t="s">
        <v>145</v>
      </c>
      <c r="BI88" s="542" t="s">
        <v>145</v>
      </c>
      <c r="BJ88" s="542" t="s">
        <v>145</v>
      </c>
      <c r="BK88" s="397" t="s">
        <v>145</v>
      </c>
      <c r="BL88" s="325">
        <v>1245249</v>
      </c>
      <c r="BM88" s="325">
        <v>1130835</v>
      </c>
      <c r="BN88" s="325" t="s">
        <v>145</v>
      </c>
      <c r="BO88" s="553" t="s">
        <v>145</v>
      </c>
    </row>
    <row r="89" spans="1:67" x14ac:dyDescent="0.3">
      <c r="A89" s="363" t="s">
        <v>70</v>
      </c>
      <c r="B89" s="377"/>
      <c r="C89" s="353" t="s">
        <v>44</v>
      </c>
      <c r="D89" s="398">
        <v>9.520941534739169E-2</v>
      </c>
      <c r="E89" s="399">
        <v>1.8737158087443414E-2</v>
      </c>
      <c r="F89" s="399">
        <v>-3.0173696065866677E-2</v>
      </c>
      <c r="G89" s="399">
        <v>8.0561767484258043E-2</v>
      </c>
      <c r="H89" s="399">
        <v>-2.8752328389099739E-2</v>
      </c>
      <c r="I89" s="399">
        <v>-4.1604462652077935E-2</v>
      </c>
      <c r="J89" s="399">
        <v>2.8017631922296845E-3</v>
      </c>
      <c r="K89" s="399">
        <v>-3.8608549485453173E-3</v>
      </c>
      <c r="L89" s="399">
        <v>-6.2847027206570432E-3</v>
      </c>
      <c r="M89" s="399">
        <v>1.9513332633763567E-2</v>
      </c>
      <c r="N89" s="399">
        <v>6.8917328626066487E-3</v>
      </c>
      <c r="O89" s="399">
        <v>2.4607122209002862E-3</v>
      </c>
      <c r="P89" s="398">
        <v>2.6603685790869934E-2</v>
      </c>
      <c r="Q89" s="399">
        <v>1.3440995447473513E-3</v>
      </c>
      <c r="R89" s="399">
        <v>-2.3293398523541058E-3</v>
      </c>
      <c r="S89" s="399">
        <v>9.7260161571840198E-3</v>
      </c>
      <c r="T89" s="329">
        <v>-5.2140712896460342E-2</v>
      </c>
      <c r="U89" s="399">
        <v>3.4579834398930464E-3</v>
      </c>
      <c r="V89" s="399">
        <v>-0.12312715171747454</v>
      </c>
      <c r="W89" s="399">
        <v>-0.44584498844885612</v>
      </c>
      <c r="X89" s="399">
        <v>-0.21665040803359625</v>
      </c>
      <c r="Y89" s="399">
        <v>-6.9364676037101572E-2</v>
      </c>
      <c r="Z89" s="399">
        <v>-8.2259672213502E-2</v>
      </c>
      <c r="AA89" s="399">
        <v>-0.11447879169227858</v>
      </c>
      <c r="AB89" s="399">
        <v>2.1712905290370607E-2</v>
      </c>
      <c r="AC89" s="399">
        <v>-7.3686342499937135E-2</v>
      </c>
      <c r="AD89" s="399">
        <v>-9.467458502864684E-2</v>
      </c>
      <c r="AE89" s="400">
        <v>-0.12583649501439439</v>
      </c>
      <c r="AF89" s="398">
        <v>-5.8254422226324286E-2</v>
      </c>
      <c r="AG89" s="399">
        <v>-0.24792748208864432</v>
      </c>
      <c r="AH89" s="399">
        <v>-6.1671979836560448E-2</v>
      </c>
      <c r="AI89" s="401">
        <v>-9.7751238262346038E-2</v>
      </c>
      <c r="AJ89" s="329">
        <v>-0.20771294422485581</v>
      </c>
      <c r="AK89" s="399">
        <v>-0.23138089474647411</v>
      </c>
      <c r="AL89" s="399">
        <v>3.2883286138105886E-2</v>
      </c>
      <c r="AM89" s="399">
        <v>0.6168703356667925</v>
      </c>
      <c r="AN89" s="399">
        <v>0.11841584998840611</v>
      </c>
      <c r="AO89" s="399">
        <v>2.1722321475402467E-2</v>
      </c>
      <c r="AP89" s="399">
        <v>3.2051320374754028E-2</v>
      </c>
      <c r="AQ89" s="399">
        <v>5.5333684350832107E-2</v>
      </c>
      <c r="AR89" s="399">
        <v>1.8095028018667546E-2</v>
      </c>
      <c r="AS89" s="399">
        <v>3.8675033385630504E-2</v>
      </c>
      <c r="AT89" s="399">
        <v>8.0791481647835311E-2</v>
      </c>
      <c r="AU89" s="400">
        <v>0.10460025190427638</v>
      </c>
      <c r="AV89" s="398">
        <v>-0.14096407182000023</v>
      </c>
      <c r="AW89" s="399">
        <v>0.20518588021174308</v>
      </c>
      <c r="AX89" s="399">
        <v>3.5083915782843263E-2</v>
      </c>
      <c r="AY89" s="401">
        <v>7.351323442381559E-2</v>
      </c>
      <c r="AZ89" s="476">
        <v>0.12565619293974437</v>
      </c>
      <c r="BA89" s="476">
        <v>0.26629684325220748</v>
      </c>
      <c r="BB89" s="476">
        <v>0.43856216736027059</v>
      </c>
      <c r="BC89" s="476">
        <v>-0.13529015732086408</v>
      </c>
      <c r="BD89" s="476">
        <v>0.10814709521177183</v>
      </c>
      <c r="BE89" s="476">
        <v>1.6054244735908874E-2</v>
      </c>
      <c r="BF89" s="476" t="s">
        <v>145</v>
      </c>
      <c r="BG89" s="476" t="s">
        <v>145</v>
      </c>
      <c r="BH89" s="544" t="s">
        <v>145</v>
      </c>
      <c r="BI89" s="544" t="s">
        <v>145</v>
      </c>
      <c r="BJ89" s="544" t="s">
        <v>145</v>
      </c>
      <c r="BK89" s="545" t="s">
        <v>145</v>
      </c>
      <c r="BL89" s="476">
        <v>0.2848413873512281</v>
      </c>
      <c r="BM89" s="476">
        <v>-3.8214439561194639E-3</v>
      </c>
      <c r="BN89" s="476" t="s">
        <v>145</v>
      </c>
      <c r="BO89" s="560" t="s">
        <v>145</v>
      </c>
    </row>
    <row r="90" spans="1:67" x14ac:dyDescent="0.3">
      <c r="A90" s="391" t="s">
        <v>71</v>
      </c>
      <c r="B90" s="377"/>
      <c r="C90" s="353" t="s">
        <v>67</v>
      </c>
      <c r="D90" s="394">
        <v>106558</v>
      </c>
      <c r="E90" s="395">
        <v>91318.842999999993</v>
      </c>
      <c r="F90" s="395">
        <v>110549.41</v>
      </c>
      <c r="G90" s="395">
        <v>125576.974</v>
      </c>
      <c r="H90" s="395">
        <v>144468.91200000001</v>
      </c>
      <c r="I90" s="395">
        <v>149198.111</v>
      </c>
      <c r="J90" s="395">
        <v>166989.54</v>
      </c>
      <c r="K90" s="395">
        <v>157612.215</v>
      </c>
      <c r="L90" s="395">
        <v>160362.06899999999</v>
      </c>
      <c r="M90" s="395">
        <v>144223</v>
      </c>
      <c r="N90" s="395">
        <v>111670</v>
      </c>
      <c r="O90" s="395">
        <v>118727</v>
      </c>
      <c r="P90" s="394">
        <v>308426.25300000003</v>
      </c>
      <c r="Q90" s="395">
        <v>419243.99699999997</v>
      </c>
      <c r="R90" s="395">
        <v>484963.82400000002</v>
      </c>
      <c r="S90" s="395">
        <v>374620</v>
      </c>
      <c r="T90" s="325">
        <v>111105.18</v>
      </c>
      <c r="U90" s="395">
        <v>104120.33100000001</v>
      </c>
      <c r="V90" s="395">
        <v>72624.956000000006</v>
      </c>
      <c r="W90" s="395">
        <v>8318.24</v>
      </c>
      <c r="X90" s="395">
        <v>11638.895</v>
      </c>
      <c r="Y90" s="395">
        <v>15680.8</v>
      </c>
      <c r="Z90" s="395">
        <v>40583.724000000002</v>
      </c>
      <c r="AA90" s="395">
        <v>61051.05</v>
      </c>
      <c r="AB90" s="395">
        <v>56972</v>
      </c>
      <c r="AC90" s="395">
        <v>54610.81</v>
      </c>
      <c r="AD90" s="395">
        <v>38139</v>
      </c>
      <c r="AE90" s="396">
        <v>51322</v>
      </c>
      <c r="AF90" s="394">
        <v>287850.467</v>
      </c>
      <c r="AG90" s="395">
        <v>35637.934999999998</v>
      </c>
      <c r="AH90" s="395">
        <v>158606.774</v>
      </c>
      <c r="AI90" s="397">
        <v>144071.81</v>
      </c>
      <c r="AJ90" s="325">
        <v>35514</v>
      </c>
      <c r="AK90" s="395">
        <v>18187</v>
      </c>
      <c r="AL90" s="395">
        <v>23309</v>
      </c>
      <c r="AM90" s="395">
        <v>33325</v>
      </c>
      <c r="AN90" s="395">
        <v>46371</v>
      </c>
      <c r="AO90" s="395">
        <v>64849</v>
      </c>
      <c r="AP90" s="395">
        <v>85192</v>
      </c>
      <c r="AQ90" s="395">
        <v>100228</v>
      </c>
      <c r="AR90" s="395">
        <v>95217</v>
      </c>
      <c r="AS90" s="395">
        <v>103091</v>
      </c>
      <c r="AT90" s="395">
        <v>105467</v>
      </c>
      <c r="AU90" s="396">
        <v>90909</v>
      </c>
      <c r="AV90" s="394">
        <v>77010</v>
      </c>
      <c r="AW90" s="395">
        <v>144545</v>
      </c>
      <c r="AX90" s="395">
        <v>280637</v>
      </c>
      <c r="AY90" s="397">
        <v>299467</v>
      </c>
      <c r="AZ90" s="325">
        <v>82266</v>
      </c>
      <c r="BA90" s="325">
        <v>75151</v>
      </c>
      <c r="BB90" s="325">
        <v>97329</v>
      </c>
      <c r="BC90" s="325">
        <v>124319</v>
      </c>
      <c r="BD90" s="325">
        <v>133930</v>
      </c>
      <c r="BE90" s="325">
        <v>142588</v>
      </c>
      <c r="BF90" s="325" t="s">
        <v>145</v>
      </c>
      <c r="BG90" s="325" t="s">
        <v>145</v>
      </c>
      <c r="BH90" s="542" t="s">
        <v>145</v>
      </c>
      <c r="BI90" s="542" t="s">
        <v>145</v>
      </c>
      <c r="BJ90" s="542" t="s">
        <v>145</v>
      </c>
      <c r="BK90" s="397" t="s">
        <v>145</v>
      </c>
      <c r="BL90" s="325">
        <v>254746</v>
      </c>
      <c r="BM90" s="325">
        <v>400837</v>
      </c>
      <c r="BN90" s="325" t="s">
        <v>145</v>
      </c>
      <c r="BO90" s="553" t="s">
        <v>145</v>
      </c>
    </row>
    <row r="91" spans="1:67" x14ac:dyDescent="0.3">
      <c r="A91" s="364" t="s">
        <v>72</v>
      </c>
      <c r="B91" s="383"/>
      <c r="C91" s="365" t="s">
        <v>44</v>
      </c>
      <c r="D91" s="331">
        <v>9.1659751462437641E-2</v>
      </c>
      <c r="E91" s="332">
        <v>3.2574719012189259E-2</v>
      </c>
      <c r="F91" s="332">
        <v>9.7765828566889132E-2</v>
      </c>
      <c r="G91" s="332">
        <v>4.5220518710880293E-2</v>
      </c>
      <c r="H91" s="332">
        <v>7.130662276701305E-2</v>
      </c>
      <c r="I91" s="332">
        <v>3.1984388617593791E-2</v>
      </c>
      <c r="J91" s="332">
        <v>8.7716759052389598E-2</v>
      </c>
      <c r="K91" s="332">
        <v>-9.7931469928567612E-3</v>
      </c>
      <c r="L91" s="332">
        <v>6.9829340538376791E-2</v>
      </c>
      <c r="M91" s="332">
        <v>2.1749449179259386E-2</v>
      </c>
      <c r="N91" s="332">
        <v>4.702076789648868E-2</v>
      </c>
      <c r="O91" s="332">
        <v>5.1137218793990316E-2</v>
      </c>
      <c r="P91" s="331">
        <v>7.5581608562072675E-2</v>
      </c>
      <c r="Q91" s="332">
        <v>4.9235297356414687E-2</v>
      </c>
      <c r="R91" s="332">
        <v>4.8368690133141996E-2</v>
      </c>
      <c r="S91" s="332">
        <v>3.8421771875407129E-2</v>
      </c>
      <c r="T91" s="333">
        <v>4.2673285910020765E-2</v>
      </c>
      <c r="U91" s="332">
        <v>0.14018451810652061</v>
      </c>
      <c r="V91" s="332">
        <v>-0.34305433199507801</v>
      </c>
      <c r="W91" s="332">
        <v>-0.93375983084287406</v>
      </c>
      <c r="X91" s="332">
        <v>-0.91943668129791145</v>
      </c>
      <c r="Y91" s="332">
        <v>-0.89489947362671374</v>
      </c>
      <c r="Z91" s="332">
        <v>-0.75696846640813553</v>
      </c>
      <c r="AA91" s="332">
        <v>-0.61265026317915772</v>
      </c>
      <c r="AB91" s="332">
        <v>-0.64472895395232144</v>
      </c>
      <c r="AC91" s="332">
        <v>-0.62134465376534953</v>
      </c>
      <c r="AD91" s="332">
        <v>-0.65846691143547953</v>
      </c>
      <c r="AE91" s="344">
        <v>-0.56773101316465502</v>
      </c>
      <c r="AF91" s="331">
        <v>-6.6712174465900664E-2</v>
      </c>
      <c r="AG91" s="332">
        <v>-0.91499476377714239</v>
      </c>
      <c r="AH91" s="332">
        <v>-0.6729513292521383</v>
      </c>
      <c r="AI91" s="345">
        <v>-0.61541879771501784</v>
      </c>
      <c r="AJ91" s="333">
        <v>-0.68035693745332126</v>
      </c>
      <c r="AK91" s="332">
        <v>-0.82532710158211076</v>
      </c>
      <c r="AL91" s="332">
        <v>-0.67904971949311754</v>
      </c>
      <c r="AM91" s="332">
        <v>3.0062561311046569</v>
      </c>
      <c r="AN91" s="332">
        <v>2.9841411061788938</v>
      </c>
      <c r="AO91" s="332">
        <v>3.1355670629049537</v>
      </c>
      <c r="AP91" s="332">
        <v>1.0991666511432021</v>
      </c>
      <c r="AQ91" s="332">
        <v>0.64170804597136322</v>
      </c>
      <c r="AR91" s="332">
        <v>0.67129467106648877</v>
      </c>
      <c r="AS91" s="332">
        <v>0.88773980829070298</v>
      </c>
      <c r="AT91" s="332">
        <v>1.7653320747790975</v>
      </c>
      <c r="AU91" s="344">
        <v>0.77134562176064847</v>
      </c>
      <c r="AV91" s="331">
        <v>-0.73246525947098773</v>
      </c>
      <c r="AW91" s="332">
        <v>3.0559308500899394</v>
      </c>
      <c r="AX91" s="332">
        <v>0.76938848778299973</v>
      </c>
      <c r="AY91" s="345">
        <v>1.0785953893409128</v>
      </c>
      <c r="AZ91" s="476">
        <v>1.3164385875992566</v>
      </c>
      <c r="BA91" s="476">
        <v>3.1321273437070434</v>
      </c>
      <c r="BB91" s="488">
        <v>3.1755974087262433</v>
      </c>
      <c r="BC91" s="488">
        <v>2.7305026256564142</v>
      </c>
      <c r="BD91" s="488">
        <v>1.8882275560156132</v>
      </c>
      <c r="BE91" s="488">
        <v>1.1987694490277414</v>
      </c>
      <c r="BF91" s="488" t="s">
        <v>145</v>
      </c>
      <c r="BG91" s="488" t="s">
        <v>145</v>
      </c>
      <c r="BH91" s="546" t="s">
        <v>145</v>
      </c>
      <c r="BI91" s="546" t="s">
        <v>145</v>
      </c>
      <c r="BJ91" s="546" t="s">
        <v>145</v>
      </c>
      <c r="BK91" s="547" t="s">
        <v>145</v>
      </c>
      <c r="BL91" s="488">
        <v>2.3079600051941305</v>
      </c>
      <c r="BM91" s="488">
        <v>1.773094883946176</v>
      </c>
      <c r="BN91" s="488" t="s">
        <v>145</v>
      </c>
      <c r="BO91" s="561" t="s">
        <v>145</v>
      </c>
    </row>
    <row r="92" spans="1:67" ht="24.6" x14ac:dyDescent="0.3">
      <c r="A92" s="366" t="s">
        <v>113</v>
      </c>
      <c r="B92" s="375" t="s">
        <v>114</v>
      </c>
      <c r="C92" s="327"/>
      <c r="D92" s="358"/>
      <c r="E92" s="327"/>
      <c r="F92" s="327"/>
      <c r="G92" s="327"/>
      <c r="H92" s="327"/>
      <c r="I92" s="327"/>
      <c r="J92" s="327"/>
      <c r="K92" s="327"/>
      <c r="L92" s="327"/>
      <c r="M92" s="327"/>
      <c r="N92" s="327"/>
      <c r="O92" s="327"/>
      <c r="P92" s="358"/>
      <c r="Q92" s="327"/>
      <c r="R92" s="327"/>
      <c r="S92" s="327"/>
      <c r="T92" s="359"/>
      <c r="U92" s="327"/>
      <c r="V92" s="327"/>
      <c r="W92" s="327"/>
      <c r="X92" s="327"/>
      <c r="Y92" s="327"/>
      <c r="Z92" s="327"/>
      <c r="AA92" s="327"/>
      <c r="AB92" s="327"/>
      <c r="AC92" s="327"/>
      <c r="AD92" s="327"/>
      <c r="AE92" s="360"/>
      <c r="AF92" s="358"/>
      <c r="AG92" s="327"/>
      <c r="AH92" s="327"/>
      <c r="AI92" s="361"/>
      <c r="AJ92" s="359"/>
      <c r="AK92" s="327"/>
      <c r="AL92" s="327"/>
      <c r="AM92" s="327"/>
      <c r="AN92" s="327"/>
      <c r="AO92" s="327"/>
      <c r="AP92" s="327"/>
      <c r="AQ92" s="327"/>
      <c r="AR92" s="327"/>
      <c r="AS92" s="327"/>
      <c r="AT92" s="327"/>
      <c r="AU92" s="360"/>
      <c r="AV92" s="358"/>
      <c r="AW92" s="327"/>
      <c r="AX92" s="327"/>
      <c r="AY92" s="361"/>
      <c r="AZ92" s="359"/>
      <c r="BA92" s="487"/>
      <c r="BB92" s="361"/>
      <c r="BC92" s="361"/>
      <c r="BD92" s="361"/>
      <c r="BE92" s="361"/>
      <c r="BF92" s="361"/>
      <c r="BG92" s="359"/>
      <c r="BH92" s="327"/>
      <c r="BI92" s="327"/>
      <c r="BJ92" s="327"/>
      <c r="BK92" s="361"/>
      <c r="BL92" s="361"/>
      <c r="BM92" s="361"/>
      <c r="BN92" s="361"/>
      <c r="BO92" s="487"/>
    </row>
    <row r="93" spans="1:67" x14ac:dyDescent="0.3">
      <c r="A93" s="391" t="s">
        <v>29</v>
      </c>
      <c r="B93" s="377"/>
      <c r="C93" s="353" t="s">
        <v>115</v>
      </c>
      <c r="D93" s="325">
        <v>3630.6</v>
      </c>
      <c r="E93" s="325">
        <v>3383.6</v>
      </c>
      <c r="F93" s="325">
        <v>3894.7</v>
      </c>
      <c r="G93" s="325">
        <v>3981.3</v>
      </c>
      <c r="H93" s="325">
        <v>4322.4000000000005</v>
      </c>
      <c r="I93" s="325">
        <v>4274.5</v>
      </c>
      <c r="J93" s="325">
        <v>4836.7</v>
      </c>
      <c r="K93" s="325">
        <v>4997.8</v>
      </c>
      <c r="L93" s="325">
        <v>4266.1000000000004</v>
      </c>
      <c r="M93" s="325">
        <v>4305.8999999999996</v>
      </c>
      <c r="N93" s="325">
        <v>4337.6000000000004</v>
      </c>
      <c r="O93" s="325">
        <v>5133.2000000000007</v>
      </c>
      <c r="P93" s="394">
        <v>10908.9</v>
      </c>
      <c r="Q93" s="395">
        <v>12578.2</v>
      </c>
      <c r="R93" s="395">
        <v>14100.6</v>
      </c>
      <c r="S93" s="395">
        <v>13776.7</v>
      </c>
      <c r="T93" s="325">
        <v>4034.2999999999997</v>
      </c>
      <c r="U93" s="325">
        <v>3911.3</v>
      </c>
      <c r="V93" s="325">
        <v>3269.3</v>
      </c>
      <c r="W93" s="325">
        <v>2407.2999999999997</v>
      </c>
      <c r="X93" s="325">
        <v>3175.7999999999997</v>
      </c>
      <c r="Y93" s="325">
        <v>3713.1</v>
      </c>
      <c r="Z93" s="325">
        <v>4419.5999999999995</v>
      </c>
      <c r="AA93" s="325">
        <v>4684.2000000000007</v>
      </c>
      <c r="AB93" s="325">
        <v>4180.1000000000004</v>
      </c>
      <c r="AC93" s="325">
        <v>4163</v>
      </c>
      <c r="AD93" s="325">
        <v>3932.2999999999997</v>
      </c>
      <c r="AE93" s="325">
        <v>4860.4000000000005</v>
      </c>
      <c r="AF93" s="394">
        <v>11214.900000000001</v>
      </c>
      <c r="AG93" s="395">
        <v>9296.1999999999989</v>
      </c>
      <c r="AH93" s="395">
        <v>13283.9</v>
      </c>
      <c r="AI93" s="397">
        <v>12955.7</v>
      </c>
      <c r="AJ93" s="325">
        <v>3405.4</v>
      </c>
      <c r="AK93" s="325">
        <v>2990.6</v>
      </c>
      <c r="AL93" s="325">
        <v>3639.4000000000005</v>
      </c>
      <c r="AM93" s="325">
        <v>3955.7</v>
      </c>
      <c r="AN93" s="325">
        <v>4664.4000000000005</v>
      </c>
      <c r="AO93" s="325">
        <v>4678.3999999999996</v>
      </c>
      <c r="AP93" s="325">
        <v>5240.8</v>
      </c>
      <c r="AQ93" s="325">
        <v>5637.2</v>
      </c>
      <c r="AR93" s="325">
        <v>5011.2</v>
      </c>
      <c r="AS93" s="325">
        <v>5214.4000000000005</v>
      </c>
      <c r="AT93" s="325">
        <v>5225</v>
      </c>
      <c r="AU93" s="325">
        <v>5950</v>
      </c>
      <c r="AV93" s="394">
        <v>10035.400000000001</v>
      </c>
      <c r="AW93" s="395">
        <v>13298.5</v>
      </c>
      <c r="AX93" s="395">
        <v>15889.2</v>
      </c>
      <c r="AY93" s="397">
        <v>16389.400000000001</v>
      </c>
      <c r="AZ93" s="325">
        <v>4547.3999999999996</v>
      </c>
      <c r="BA93" s="325">
        <v>4523.7</v>
      </c>
      <c r="BB93" s="325">
        <v>5252.4999999999991</v>
      </c>
      <c r="BC93" s="325">
        <v>5571.3</v>
      </c>
      <c r="BD93" s="325">
        <v>5953.1</v>
      </c>
      <c r="BE93" s="325">
        <v>5949.6</v>
      </c>
      <c r="BF93" s="325" t="s">
        <v>145</v>
      </c>
      <c r="BG93" s="325" t="s">
        <v>145</v>
      </c>
      <c r="BH93" s="542" t="s">
        <v>145</v>
      </c>
      <c r="BI93" s="542" t="s">
        <v>145</v>
      </c>
      <c r="BJ93" s="542" t="s">
        <v>145</v>
      </c>
      <c r="BK93" s="397" t="s">
        <v>145</v>
      </c>
      <c r="BL93" s="325">
        <v>14323.599999999999</v>
      </c>
      <c r="BM93" s="325">
        <v>17474</v>
      </c>
      <c r="BN93" s="325" t="s">
        <v>145</v>
      </c>
      <c r="BO93" s="553" t="s">
        <v>145</v>
      </c>
    </row>
    <row r="94" spans="1:67" x14ac:dyDescent="0.3">
      <c r="A94" s="362"/>
      <c r="B94" s="377"/>
      <c r="C94" s="353" t="s">
        <v>44</v>
      </c>
      <c r="D94" s="303"/>
      <c r="E94" s="303"/>
      <c r="F94" s="303"/>
      <c r="G94" s="303"/>
      <c r="H94" s="303"/>
      <c r="I94" s="303"/>
      <c r="J94" s="303"/>
      <c r="K94" s="303"/>
      <c r="L94" s="303"/>
      <c r="M94" s="303"/>
      <c r="N94" s="303"/>
      <c r="O94" s="303"/>
      <c r="P94" s="394"/>
      <c r="Q94" s="395"/>
      <c r="R94" s="395"/>
      <c r="S94" s="395"/>
      <c r="T94" s="303">
        <v>0.11119374208119866</v>
      </c>
      <c r="U94" s="303">
        <v>0.15595815108168823</v>
      </c>
      <c r="V94" s="303">
        <v>-0.1605771946491385</v>
      </c>
      <c r="W94" s="303">
        <v>-0.3953482530831639</v>
      </c>
      <c r="X94" s="303">
        <v>-0.26526929483620226</v>
      </c>
      <c r="Y94" s="303">
        <v>-0.13133699847935434</v>
      </c>
      <c r="Z94" s="303">
        <v>-8.6236483552835683E-2</v>
      </c>
      <c r="AA94" s="303">
        <v>-6.2747608947936975E-2</v>
      </c>
      <c r="AB94" s="303">
        <v>-2.0158927357539672E-2</v>
      </c>
      <c r="AC94" s="303">
        <v>-3.3187022457558155E-2</v>
      </c>
      <c r="AD94" s="303">
        <v>-9.3438767982294502E-2</v>
      </c>
      <c r="AE94" s="303">
        <v>-5.3144237512662694E-2</v>
      </c>
      <c r="AF94" s="378">
        <v>2.8050490883590632E-2</v>
      </c>
      <c r="AG94" s="379">
        <v>-0.26092763670477503</v>
      </c>
      <c r="AH94" s="379">
        <v>-5.7919521155128204E-2</v>
      </c>
      <c r="AI94" s="381">
        <v>-5.9593371416957613E-2</v>
      </c>
      <c r="AJ94" s="303">
        <v>-0.15588825818605451</v>
      </c>
      <c r="AK94" s="303">
        <v>-0.23539488149720048</v>
      </c>
      <c r="AL94" s="303">
        <v>0.11320466154834379</v>
      </c>
      <c r="AM94" s="303">
        <v>0.64321023553358547</v>
      </c>
      <c r="AN94" s="303">
        <v>0.46873228792745164</v>
      </c>
      <c r="AO94" s="303">
        <v>0.2599714524251972</v>
      </c>
      <c r="AP94" s="303">
        <v>0.18580867046791583</v>
      </c>
      <c r="AQ94" s="303">
        <v>0.20344989539302313</v>
      </c>
      <c r="AR94" s="303">
        <v>0.19882299466519926</v>
      </c>
      <c r="AS94" s="303">
        <v>0.25255825126110992</v>
      </c>
      <c r="AT94" s="303">
        <v>0.32873890598377548</v>
      </c>
      <c r="AU94" s="303">
        <v>0.2241790799111183</v>
      </c>
      <c r="AV94" s="378">
        <v>-0.10517258290310211</v>
      </c>
      <c r="AW94" s="379">
        <v>0.43053075450183964</v>
      </c>
      <c r="AX94" s="379">
        <v>0.19612463207341227</v>
      </c>
      <c r="AY94" s="381">
        <v>0.26503392329245046</v>
      </c>
      <c r="AZ94" s="303">
        <v>0.33534973865037865</v>
      </c>
      <c r="BA94" s="303">
        <v>0.51263960409282416</v>
      </c>
      <c r="BB94" s="303">
        <v>0.44323240094521027</v>
      </c>
      <c r="BC94" s="303">
        <v>0.40842328791364374</v>
      </c>
      <c r="BD94" s="303">
        <v>0.27628419518051617</v>
      </c>
      <c r="BE94" s="303">
        <v>0.27171682626539007</v>
      </c>
      <c r="BF94" s="303" t="s">
        <v>145</v>
      </c>
      <c r="BG94" s="303" t="s">
        <v>145</v>
      </c>
      <c r="BH94" s="540" t="s">
        <v>145</v>
      </c>
      <c r="BI94" s="540" t="s">
        <v>145</v>
      </c>
      <c r="BJ94" s="540" t="s">
        <v>145</v>
      </c>
      <c r="BK94" s="381" t="s">
        <v>145</v>
      </c>
      <c r="BL94" s="303">
        <v>0.42730733204456189</v>
      </c>
      <c r="BM94" s="303">
        <v>0.3139827800127834</v>
      </c>
      <c r="BN94" s="303" t="s">
        <v>145</v>
      </c>
      <c r="BO94" s="533" t="s">
        <v>145</v>
      </c>
    </row>
    <row r="95" spans="1:67" x14ac:dyDescent="0.3">
      <c r="A95" s="391"/>
      <c r="B95" s="377"/>
      <c r="C95" s="353" t="s">
        <v>116</v>
      </c>
      <c r="D95" s="325">
        <v>99417</v>
      </c>
      <c r="E95" s="325">
        <v>94801</v>
      </c>
      <c r="F95" s="325">
        <v>108208</v>
      </c>
      <c r="G95" s="325">
        <v>105744</v>
      </c>
      <c r="H95" s="325">
        <v>114793</v>
      </c>
      <c r="I95" s="325">
        <v>113216</v>
      </c>
      <c r="J95" s="325">
        <v>122935</v>
      </c>
      <c r="K95" s="325">
        <v>123324</v>
      </c>
      <c r="L95" s="325">
        <v>113373</v>
      </c>
      <c r="M95" s="325">
        <v>116399</v>
      </c>
      <c r="N95" s="325">
        <v>115544</v>
      </c>
      <c r="O95" s="325">
        <v>133534</v>
      </c>
      <c r="P95" s="394">
        <v>302426</v>
      </c>
      <c r="Q95" s="395">
        <v>333753</v>
      </c>
      <c r="R95" s="395">
        <v>359632</v>
      </c>
      <c r="S95" s="395">
        <v>365477</v>
      </c>
      <c r="T95" s="325">
        <v>112309</v>
      </c>
      <c r="U95" s="325">
        <v>111142</v>
      </c>
      <c r="V95" s="325">
        <v>86894</v>
      </c>
      <c r="W95" s="325">
        <v>60874</v>
      </c>
      <c r="X95" s="325">
        <v>83467</v>
      </c>
      <c r="Y95" s="325">
        <v>98281</v>
      </c>
      <c r="Z95" s="325">
        <v>115317</v>
      </c>
      <c r="AA95" s="325">
        <v>120456</v>
      </c>
      <c r="AB95" s="325">
        <v>114094</v>
      </c>
      <c r="AC95" s="325">
        <v>115119</v>
      </c>
      <c r="AD95" s="325">
        <v>104785</v>
      </c>
      <c r="AE95" s="325">
        <v>123697</v>
      </c>
      <c r="AF95" s="394">
        <v>310345</v>
      </c>
      <c r="AG95" s="395">
        <v>242622</v>
      </c>
      <c r="AH95" s="395">
        <v>349867</v>
      </c>
      <c r="AI95" s="397">
        <v>343601</v>
      </c>
      <c r="AJ95" s="325">
        <v>92008</v>
      </c>
      <c r="AK95" s="325">
        <v>79834</v>
      </c>
      <c r="AL95" s="325">
        <v>98231</v>
      </c>
      <c r="AM95" s="325">
        <v>106954</v>
      </c>
      <c r="AN95" s="325">
        <v>126115</v>
      </c>
      <c r="AO95" s="325">
        <v>126448</v>
      </c>
      <c r="AP95" s="325">
        <v>137899</v>
      </c>
      <c r="AQ95" s="325">
        <v>142621</v>
      </c>
      <c r="AR95" s="325">
        <v>135397</v>
      </c>
      <c r="AS95" s="325">
        <v>144025</v>
      </c>
      <c r="AT95" s="325">
        <v>140804</v>
      </c>
      <c r="AU95" s="325">
        <v>157312</v>
      </c>
      <c r="AV95" s="394">
        <v>270073</v>
      </c>
      <c r="AW95" s="395">
        <v>359517</v>
      </c>
      <c r="AX95" s="395">
        <v>415917</v>
      </c>
      <c r="AY95" s="397">
        <v>442141</v>
      </c>
      <c r="AZ95" s="325">
        <v>129784</v>
      </c>
      <c r="BA95" s="325">
        <v>129046</v>
      </c>
      <c r="BB95" s="325">
        <v>146717</v>
      </c>
      <c r="BC95" s="325">
        <v>153655</v>
      </c>
      <c r="BD95" s="325">
        <v>164941</v>
      </c>
      <c r="BE95" s="325">
        <v>161871</v>
      </c>
      <c r="BF95" s="325" t="s">
        <v>145</v>
      </c>
      <c r="BG95" s="325" t="s">
        <v>145</v>
      </c>
      <c r="BH95" s="542" t="s">
        <v>145</v>
      </c>
      <c r="BI95" s="542" t="s">
        <v>145</v>
      </c>
      <c r="BJ95" s="542" t="s">
        <v>145</v>
      </c>
      <c r="BK95" s="397" t="s">
        <v>145</v>
      </c>
      <c r="BL95" s="325">
        <v>405547</v>
      </c>
      <c r="BM95" s="325">
        <v>480467</v>
      </c>
      <c r="BN95" s="325" t="s">
        <v>145</v>
      </c>
      <c r="BO95" s="553" t="s">
        <v>145</v>
      </c>
    </row>
    <row r="96" spans="1:67" x14ac:dyDescent="0.3">
      <c r="A96" s="363"/>
      <c r="B96" s="377"/>
      <c r="C96" s="353" t="s">
        <v>44</v>
      </c>
      <c r="D96" s="303"/>
      <c r="E96" s="303"/>
      <c r="F96" s="303"/>
      <c r="G96" s="303"/>
      <c r="H96" s="303"/>
      <c r="I96" s="303"/>
      <c r="J96" s="303"/>
      <c r="K96" s="303"/>
      <c r="L96" s="303"/>
      <c r="M96" s="303"/>
      <c r="N96" s="303"/>
      <c r="O96" s="303"/>
      <c r="P96" s="394"/>
      <c r="Q96" s="395"/>
      <c r="R96" s="395"/>
      <c r="S96" s="395"/>
      <c r="T96" s="303">
        <v>0.12967601114497521</v>
      </c>
      <c r="U96" s="303">
        <v>0.17237159945570193</v>
      </c>
      <c r="V96" s="303">
        <v>-0.19697249741239095</v>
      </c>
      <c r="W96" s="303">
        <v>-0.42432667574519595</v>
      </c>
      <c r="X96" s="303">
        <v>-0.27289120416750151</v>
      </c>
      <c r="Y96" s="303">
        <v>-0.13191598360655737</v>
      </c>
      <c r="Z96" s="303">
        <v>-6.1967706511571158E-2</v>
      </c>
      <c r="AA96" s="303">
        <v>-2.3255813953488372E-2</v>
      </c>
      <c r="AB96" s="303">
        <v>6.3595388672788057E-3</v>
      </c>
      <c r="AC96" s="303">
        <v>-1.0996658046890437E-2</v>
      </c>
      <c r="AD96" s="303">
        <v>-9.3116042373468114E-2</v>
      </c>
      <c r="AE96" s="303">
        <v>-7.3666631719262507E-2</v>
      </c>
      <c r="AF96" s="378">
        <v>2.6184917963402617E-2</v>
      </c>
      <c r="AG96" s="379">
        <v>-0.27304923101814815</v>
      </c>
      <c r="AH96" s="379">
        <v>-2.7152756150731858E-2</v>
      </c>
      <c r="AI96" s="381">
        <v>-5.9856023771673733E-2</v>
      </c>
      <c r="AJ96" s="303">
        <v>-0.18076022402478875</v>
      </c>
      <c r="AK96" s="303">
        <v>-0.28169368915441506</v>
      </c>
      <c r="AL96" s="303">
        <v>0.13046930743204363</v>
      </c>
      <c r="AM96" s="303">
        <v>0.75697342050793437</v>
      </c>
      <c r="AN96" s="303">
        <v>0.51095642589286783</v>
      </c>
      <c r="AO96" s="303">
        <v>0.2865965954762365</v>
      </c>
      <c r="AP96" s="303">
        <v>0.19582542036299938</v>
      </c>
      <c r="AQ96" s="303">
        <v>0.18400909875805274</v>
      </c>
      <c r="AR96" s="303">
        <v>0.18671446351254228</v>
      </c>
      <c r="AS96" s="303">
        <v>0.25109669124992401</v>
      </c>
      <c r="AT96" s="303">
        <v>0.34374194779787182</v>
      </c>
      <c r="AU96" s="303">
        <v>0.27175275067301552</v>
      </c>
      <c r="AV96" s="378">
        <v>-0.12976526124152155</v>
      </c>
      <c r="AW96" s="379">
        <v>0.48179884759007841</v>
      </c>
      <c r="AX96" s="379">
        <v>0.18878602440355907</v>
      </c>
      <c r="AY96" s="381">
        <v>0.2867861269321102</v>
      </c>
      <c r="AZ96" s="303">
        <v>0.41057299365272587</v>
      </c>
      <c r="BA96" s="303">
        <v>0.61642909036250215</v>
      </c>
      <c r="BB96" s="303">
        <v>0.49359163604157547</v>
      </c>
      <c r="BC96" s="303">
        <v>0.43664566075135103</v>
      </c>
      <c r="BD96" s="303">
        <v>0.3078618721008603</v>
      </c>
      <c r="BE96" s="303">
        <v>0.28013887131469062</v>
      </c>
      <c r="BF96" s="303" t="s">
        <v>145</v>
      </c>
      <c r="BG96" s="303" t="s">
        <v>145</v>
      </c>
      <c r="BH96" s="540" t="s">
        <v>145</v>
      </c>
      <c r="BI96" s="540" t="s">
        <v>145</v>
      </c>
      <c r="BJ96" s="540" t="s">
        <v>145</v>
      </c>
      <c r="BK96" s="381" t="s">
        <v>145</v>
      </c>
      <c r="BL96" s="303">
        <v>0.50161993238865044</v>
      </c>
      <c r="BM96" s="303">
        <v>0.33642359053952942</v>
      </c>
      <c r="BN96" s="303" t="s">
        <v>145</v>
      </c>
      <c r="BO96" s="533" t="s">
        <v>145</v>
      </c>
    </row>
    <row r="97" spans="1:67" x14ac:dyDescent="0.3">
      <c r="A97" s="391"/>
      <c r="B97" s="377"/>
      <c r="C97" s="353" t="s">
        <v>117</v>
      </c>
      <c r="D97" s="325">
        <v>36.518905217417547</v>
      </c>
      <c r="E97" s="325">
        <v>35.691606628622061</v>
      </c>
      <c r="F97" s="325">
        <v>35.992717728818569</v>
      </c>
      <c r="G97" s="325">
        <v>37.650363141171127</v>
      </c>
      <c r="H97" s="325">
        <v>37.65386391156256</v>
      </c>
      <c r="I97" s="325">
        <v>37.755264273600908</v>
      </c>
      <c r="J97" s="325">
        <v>39.343555537479155</v>
      </c>
      <c r="K97" s="325">
        <v>40.525769517693227</v>
      </c>
      <c r="L97" s="325">
        <v>37.628888712480041</v>
      </c>
      <c r="M97" s="325">
        <v>36.992585846957446</v>
      </c>
      <c r="N97" s="325">
        <v>37.540677144637542</v>
      </c>
      <c r="O97" s="325">
        <v>38.441146075156894</v>
      </c>
      <c r="P97" s="394">
        <v>36.071303393226771</v>
      </c>
      <c r="Q97" s="395">
        <v>37.687151875788381</v>
      </c>
      <c r="R97" s="395">
        <v>39.208413044445436</v>
      </c>
      <c r="S97" s="395">
        <v>37.695121717645705</v>
      </c>
      <c r="T97" s="325">
        <v>35.921431051830211</v>
      </c>
      <c r="U97" s="325">
        <v>35.191916647172086</v>
      </c>
      <c r="V97" s="325">
        <v>37.624001657191521</v>
      </c>
      <c r="W97" s="325">
        <v>39.545618819200307</v>
      </c>
      <c r="X97" s="325">
        <v>38.048570093569907</v>
      </c>
      <c r="Y97" s="325">
        <v>37.780445864409195</v>
      </c>
      <c r="Z97" s="325">
        <v>38.325658836077935</v>
      </c>
      <c r="AA97" s="325">
        <v>38.887228531580007</v>
      </c>
      <c r="AB97" s="325">
        <v>36.637334127999722</v>
      </c>
      <c r="AC97" s="325">
        <v>36.16257959155309</v>
      </c>
      <c r="AD97" s="325">
        <v>37.527317841294071</v>
      </c>
      <c r="AE97" s="325">
        <v>39.292788022344929</v>
      </c>
      <c r="AF97" s="394">
        <v>36.136879923955604</v>
      </c>
      <c r="AG97" s="395">
        <v>38.315569074527446</v>
      </c>
      <c r="AH97" s="395">
        <v>37.968428002641005</v>
      </c>
      <c r="AI97" s="397">
        <v>37.705652777494826</v>
      </c>
      <c r="AJ97" s="325">
        <v>37.011998956612466</v>
      </c>
      <c r="AK97" s="325">
        <v>37.460229977202694</v>
      </c>
      <c r="AL97" s="325">
        <v>37.049403955981312</v>
      </c>
      <c r="AM97" s="325">
        <v>36.98505899732595</v>
      </c>
      <c r="AN97" s="325">
        <v>36.985291202473938</v>
      </c>
      <c r="AO97" s="325">
        <v>36.998608123497405</v>
      </c>
      <c r="AP97" s="325">
        <v>38.004626574521936</v>
      </c>
      <c r="AQ97" s="325">
        <v>39.525736041676893</v>
      </c>
      <c r="AR97" s="325">
        <v>37.011159774588805</v>
      </c>
      <c r="AS97" s="325">
        <v>36.204825551119605</v>
      </c>
      <c r="AT97" s="325">
        <v>37.108320786341295</v>
      </c>
      <c r="AU97" s="325">
        <v>37.822925142392187</v>
      </c>
      <c r="AV97" s="394">
        <v>37.158101698429689</v>
      </c>
      <c r="AW97" s="395">
        <v>36.989905901528999</v>
      </c>
      <c r="AX97" s="395">
        <v>38.202814503855336</v>
      </c>
      <c r="AY97" s="397">
        <v>37.068265553296349</v>
      </c>
      <c r="AZ97" s="325">
        <v>35.038217345743696</v>
      </c>
      <c r="BA97" s="325">
        <v>35.054941648714411</v>
      </c>
      <c r="BB97" s="325">
        <v>35.800214017462181</v>
      </c>
      <c r="BC97" s="325">
        <v>36.258501187725749</v>
      </c>
      <c r="BD97" s="325">
        <v>36.092299670791377</v>
      </c>
      <c r="BE97" s="325">
        <v>36.755193950738551</v>
      </c>
      <c r="BF97" s="325" t="s">
        <v>145</v>
      </c>
      <c r="BG97" s="325" t="s">
        <v>145</v>
      </c>
      <c r="BH97" s="542" t="s">
        <v>145</v>
      </c>
      <c r="BI97" s="542" t="s">
        <v>145</v>
      </c>
      <c r="BJ97" s="542" t="s">
        <v>145</v>
      </c>
      <c r="BK97" s="397" t="s">
        <v>145</v>
      </c>
      <c r="BL97" s="325">
        <v>35.31921084362601</v>
      </c>
      <c r="BM97" s="325">
        <v>36.368782871664443</v>
      </c>
      <c r="BN97" s="325" t="s">
        <v>145</v>
      </c>
      <c r="BO97" s="553" t="s">
        <v>145</v>
      </c>
    </row>
    <row r="98" spans="1:67" x14ac:dyDescent="0.3">
      <c r="A98" s="391"/>
      <c r="B98" s="377"/>
      <c r="C98" s="353" t="s">
        <v>44</v>
      </c>
      <c r="D98" s="303"/>
      <c r="E98" s="303"/>
      <c r="F98" s="303"/>
      <c r="G98" s="303"/>
      <c r="H98" s="303"/>
      <c r="I98" s="303"/>
      <c r="J98" s="303"/>
      <c r="K98" s="303"/>
      <c r="L98" s="303"/>
      <c r="M98" s="303"/>
      <c r="N98" s="303"/>
      <c r="O98" s="303"/>
      <c r="P98" s="394"/>
      <c r="Q98" s="395"/>
      <c r="R98" s="395"/>
      <c r="S98" s="395"/>
      <c r="T98" s="303">
        <v>-1.6360681187736509E-2</v>
      </c>
      <c r="U98" s="303">
        <v>-1.4000209815415278E-2</v>
      </c>
      <c r="V98" s="303">
        <v>4.532261055315695E-2</v>
      </c>
      <c r="W98" s="303">
        <v>5.0338310706934328E-2</v>
      </c>
      <c r="X98" s="303">
        <v>1.0482488143431751E-2</v>
      </c>
      <c r="Y98" s="303">
        <v>6.6696899870185525E-4</v>
      </c>
      <c r="Z98" s="303">
        <v>-2.5872005910384972E-2</v>
      </c>
      <c r="AA98" s="303">
        <v>-4.0432075827649523E-2</v>
      </c>
      <c r="AB98" s="303">
        <v>-2.635088673643075E-2</v>
      </c>
      <c r="AC98" s="303">
        <v>-2.2437097499433727E-2</v>
      </c>
      <c r="AD98" s="303">
        <v>-3.5586207707441367E-4</v>
      </c>
      <c r="AE98" s="303">
        <v>2.2154436954688519E-2</v>
      </c>
      <c r="AF98" s="378">
        <v>1.81796953700173E-3</v>
      </c>
      <c r="AG98" s="379">
        <v>1.6674573892191184E-2</v>
      </c>
      <c r="AH98" s="379">
        <v>-3.1625484061260589E-2</v>
      </c>
      <c r="AI98" s="381">
        <v>2.7937460788703974E-4</v>
      </c>
      <c r="AJ98" s="303">
        <v>3.0359812313955393E-2</v>
      </c>
      <c r="AK98" s="303">
        <v>6.4455521214496936E-2</v>
      </c>
      <c r="AL98" s="303">
        <v>-1.5272104930400968E-2</v>
      </c>
      <c r="AM98" s="303">
        <v>-6.4749519626461027E-2</v>
      </c>
      <c r="AN98" s="303">
        <v>-2.7945304869043158E-2</v>
      </c>
      <c r="AO98" s="303">
        <v>-2.0694243358528354E-2</v>
      </c>
      <c r="AP98" s="303">
        <v>-8.3764316467221291E-3</v>
      </c>
      <c r="AQ98" s="303">
        <v>1.6419465572825778E-2</v>
      </c>
      <c r="AR98" s="303">
        <v>1.0203407411768811E-2</v>
      </c>
      <c r="AS98" s="303">
        <v>1.168223064938167E-3</v>
      </c>
      <c r="AT98" s="303">
        <v>-1.1165121278444323E-2</v>
      </c>
      <c r="AU98" s="303">
        <v>-3.7407955859911607E-2</v>
      </c>
      <c r="AV98" s="378">
        <v>2.8259821451743661E-2</v>
      </c>
      <c r="AW98" s="379">
        <v>-3.45985510594898E-2</v>
      </c>
      <c r="AX98" s="379">
        <v>6.1731947711405827E-3</v>
      </c>
      <c r="AY98" s="381">
        <v>-1.6904288276343302E-2</v>
      </c>
      <c r="AZ98" s="303">
        <v>-5.3328154828452975E-2</v>
      </c>
      <c r="BA98" s="303">
        <v>-6.420911804204292E-2</v>
      </c>
      <c r="BB98" s="303">
        <v>-3.371687004744537E-2</v>
      </c>
      <c r="BC98" s="303">
        <v>-1.9644630272260277E-2</v>
      </c>
      <c r="BD98" s="303">
        <v>-2.4144504548955111E-2</v>
      </c>
      <c r="BE98" s="303">
        <v>-6.579008916939885E-3</v>
      </c>
      <c r="BF98" s="303" t="s">
        <v>145</v>
      </c>
      <c r="BG98" s="303" t="s">
        <v>145</v>
      </c>
      <c r="BH98" s="540" t="s">
        <v>145</v>
      </c>
      <c r="BI98" s="540" t="s">
        <v>145</v>
      </c>
      <c r="BJ98" s="540" t="s">
        <v>145</v>
      </c>
      <c r="BK98" s="381" t="s">
        <v>145</v>
      </c>
      <c r="BL98" s="303">
        <v>-4.9488288441855238E-2</v>
      </c>
      <c r="BM98" s="303">
        <v>-1.6791689914487769E-2</v>
      </c>
      <c r="BN98" s="303" t="s">
        <v>145</v>
      </c>
      <c r="BO98" s="533" t="s">
        <v>145</v>
      </c>
    </row>
    <row r="99" spans="1:67" x14ac:dyDescent="0.3">
      <c r="A99" s="391" t="s">
        <v>118</v>
      </c>
      <c r="B99" s="377"/>
      <c r="C99" s="353" t="s">
        <v>115</v>
      </c>
      <c r="D99" s="325">
        <v>3388.1</v>
      </c>
      <c r="E99" s="325">
        <v>3152.1</v>
      </c>
      <c r="F99" s="325">
        <v>3587.6</v>
      </c>
      <c r="G99" s="325">
        <v>3572.3</v>
      </c>
      <c r="H99" s="325">
        <v>3868.1000000000004</v>
      </c>
      <c r="I99" s="325">
        <v>3794.7000000000003</v>
      </c>
      <c r="J99" s="325">
        <v>4180.8999999999996</v>
      </c>
      <c r="K99" s="325">
        <v>4177.5</v>
      </c>
      <c r="L99" s="325">
        <v>3750.3</v>
      </c>
      <c r="M99" s="325">
        <v>3855.2</v>
      </c>
      <c r="N99" s="325">
        <v>4030.1</v>
      </c>
      <c r="O99" s="325">
        <v>4820.1000000000004</v>
      </c>
      <c r="P99" s="394">
        <v>10127.799999999999</v>
      </c>
      <c r="Q99" s="395">
        <v>11235.1</v>
      </c>
      <c r="R99" s="395">
        <v>12108.7</v>
      </c>
      <c r="S99" s="395">
        <v>12705.4</v>
      </c>
      <c r="T99" s="325">
        <v>3763.1</v>
      </c>
      <c r="U99" s="325">
        <v>3638.3</v>
      </c>
      <c r="V99" s="325">
        <v>3098.9</v>
      </c>
      <c r="W99" s="325">
        <v>2354.1</v>
      </c>
      <c r="X99" s="325">
        <v>3106.6</v>
      </c>
      <c r="Y99" s="325">
        <v>3610.2999999999997</v>
      </c>
      <c r="Z99" s="325">
        <v>4156.8999999999996</v>
      </c>
      <c r="AA99" s="325">
        <v>4217.1000000000004</v>
      </c>
      <c r="AB99" s="325">
        <v>3901.7000000000003</v>
      </c>
      <c r="AC99" s="325">
        <v>3944.9</v>
      </c>
      <c r="AD99" s="325">
        <v>3795.8999999999996</v>
      </c>
      <c r="AE99" s="325">
        <v>4689.8</v>
      </c>
      <c r="AF99" s="394">
        <v>10500.3</v>
      </c>
      <c r="AG99" s="395">
        <v>9071</v>
      </c>
      <c r="AH99" s="395">
        <v>12275.7</v>
      </c>
      <c r="AI99" s="397">
        <v>12430.599999999999</v>
      </c>
      <c r="AJ99" s="325">
        <v>3300.5</v>
      </c>
      <c r="AK99" s="325">
        <v>2926</v>
      </c>
      <c r="AL99" s="325">
        <v>3559.6000000000004</v>
      </c>
      <c r="AM99" s="325">
        <v>3841</v>
      </c>
      <c r="AN99" s="325">
        <v>4443.3</v>
      </c>
      <c r="AO99" s="325">
        <v>4381</v>
      </c>
      <c r="AP99" s="325">
        <v>4806</v>
      </c>
      <c r="AQ99" s="325">
        <v>4874.8</v>
      </c>
      <c r="AR99" s="325">
        <v>4536.5999999999995</v>
      </c>
      <c r="AS99" s="325">
        <v>4714.7000000000007</v>
      </c>
      <c r="AT99" s="325">
        <v>4849.8</v>
      </c>
      <c r="AU99" s="325">
        <v>5629.9</v>
      </c>
      <c r="AV99" s="394">
        <v>9786.1</v>
      </c>
      <c r="AW99" s="395">
        <v>12665.3</v>
      </c>
      <c r="AX99" s="395">
        <v>14217.399999999998</v>
      </c>
      <c r="AY99" s="397">
        <v>15194.4</v>
      </c>
      <c r="AZ99" s="325">
        <v>4314.8999999999996</v>
      </c>
      <c r="BA99" s="325">
        <v>4233.3999999999996</v>
      </c>
      <c r="BB99" s="325">
        <v>4844.0999999999995</v>
      </c>
      <c r="BC99" s="325">
        <v>4969.8</v>
      </c>
      <c r="BD99" s="325">
        <v>5279.5</v>
      </c>
      <c r="BE99" s="325">
        <v>5223.2000000000007</v>
      </c>
      <c r="BF99" s="325" t="s">
        <v>145</v>
      </c>
      <c r="BG99" s="325" t="s">
        <v>145</v>
      </c>
      <c r="BH99" s="542" t="s">
        <v>145</v>
      </c>
      <c r="BI99" s="542" t="s">
        <v>145</v>
      </c>
      <c r="BJ99" s="542" t="s">
        <v>145</v>
      </c>
      <c r="BK99" s="397" t="s">
        <v>145</v>
      </c>
      <c r="BL99" s="325">
        <v>13392.399999999998</v>
      </c>
      <c r="BM99" s="325">
        <v>15472.5</v>
      </c>
      <c r="BN99" s="325" t="s">
        <v>145</v>
      </c>
      <c r="BO99" s="553" t="s">
        <v>145</v>
      </c>
    </row>
    <row r="100" spans="1:67" x14ac:dyDescent="0.3">
      <c r="A100" s="362"/>
      <c r="B100" s="377"/>
      <c r="C100" s="353" t="s">
        <v>44</v>
      </c>
      <c r="D100" s="303"/>
      <c r="E100" s="303"/>
      <c r="F100" s="303"/>
      <c r="G100" s="303"/>
      <c r="H100" s="303"/>
      <c r="I100" s="303"/>
      <c r="J100" s="303"/>
      <c r="K100" s="303"/>
      <c r="L100" s="303"/>
      <c r="M100" s="303"/>
      <c r="N100" s="303"/>
      <c r="O100" s="303"/>
      <c r="P100" s="394"/>
      <c r="Q100" s="395"/>
      <c r="R100" s="395"/>
      <c r="S100" s="395"/>
      <c r="T100" s="303">
        <v>0.11068150290723415</v>
      </c>
      <c r="U100" s="303">
        <v>0.15424637543225161</v>
      </c>
      <c r="V100" s="303">
        <v>-0.13621919946482322</v>
      </c>
      <c r="W100" s="303">
        <v>-0.3410127928785377</v>
      </c>
      <c r="X100" s="303">
        <v>-0.19686667873116009</v>
      </c>
      <c r="Y100" s="303">
        <v>-4.8594091759559525E-2</v>
      </c>
      <c r="Z100" s="303">
        <v>-5.740390824941999E-3</v>
      </c>
      <c r="AA100" s="303">
        <v>9.4793536804309662E-3</v>
      </c>
      <c r="AB100" s="303">
        <v>4.0370103725035356E-2</v>
      </c>
      <c r="AC100" s="303">
        <v>2.3267275368333749E-2</v>
      </c>
      <c r="AD100" s="303">
        <v>-5.8112701918066619E-2</v>
      </c>
      <c r="AE100" s="303">
        <v>-2.703263417771419E-2</v>
      </c>
      <c r="AF100" s="378">
        <v>3.6779952210746661E-2</v>
      </c>
      <c r="AG100" s="379">
        <v>-0.19261955834839034</v>
      </c>
      <c r="AH100" s="379">
        <v>1.3791736520022793E-2</v>
      </c>
      <c r="AI100" s="381">
        <v>-2.162859886347546E-2</v>
      </c>
      <c r="AJ100" s="303">
        <v>-0.12293056256809544</v>
      </c>
      <c r="AK100" s="303">
        <v>-0.1957782480828959</v>
      </c>
      <c r="AL100" s="303">
        <v>0.14866565555519709</v>
      </c>
      <c r="AM100" s="303">
        <v>0.63162142644747465</v>
      </c>
      <c r="AN100" s="303">
        <v>0.43027747376553155</v>
      </c>
      <c r="AO100" s="303">
        <v>0.21347256460681946</v>
      </c>
      <c r="AP100" s="303">
        <v>0.1561500156366524</v>
      </c>
      <c r="AQ100" s="303">
        <v>0.15596025704868269</v>
      </c>
      <c r="AR100" s="303">
        <v>0.16272394084629754</v>
      </c>
      <c r="AS100" s="303">
        <v>0.19513802631245422</v>
      </c>
      <c r="AT100" s="303">
        <v>0.27764166600806151</v>
      </c>
      <c r="AU100" s="303">
        <v>0.20045630943750253</v>
      </c>
      <c r="AV100" s="378">
        <v>-6.8017104273211143E-2</v>
      </c>
      <c r="AW100" s="379">
        <v>0.39624076728034385</v>
      </c>
      <c r="AX100" s="379">
        <v>0.15817427926716984</v>
      </c>
      <c r="AY100" s="381">
        <v>0.22233842292407457</v>
      </c>
      <c r="AZ100" s="303">
        <v>0.30734737161036196</v>
      </c>
      <c r="BA100" s="303">
        <v>0.44682159945317829</v>
      </c>
      <c r="BB100" s="303">
        <v>0.36085515226429904</v>
      </c>
      <c r="BC100" s="303">
        <v>0.29388180161416305</v>
      </c>
      <c r="BD100" s="303">
        <v>0.18819345981590255</v>
      </c>
      <c r="BE100" s="533">
        <v>0.19223921479114375</v>
      </c>
      <c r="BF100" s="533" t="s">
        <v>145</v>
      </c>
      <c r="BG100" s="303" t="s">
        <v>145</v>
      </c>
      <c r="BH100" s="540" t="s">
        <v>145</v>
      </c>
      <c r="BI100" s="540" t="s">
        <v>145</v>
      </c>
      <c r="BJ100" s="540" t="s">
        <v>145</v>
      </c>
      <c r="BK100" s="381" t="s">
        <v>145</v>
      </c>
      <c r="BL100" s="533">
        <v>0.36851248198976072</v>
      </c>
      <c r="BM100" s="533">
        <v>0.2216449669569612</v>
      </c>
      <c r="BN100" s="533" t="s">
        <v>145</v>
      </c>
      <c r="BO100" s="533" t="s">
        <v>145</v>
      </c>
    </row>
    <row r="101" spans="1:67" x14ac:dyDescent="0.3">
      <c r="A101" s="391"/>
      <c r="B101" s="377"/>
      <c r="C101" s="353" t="s">
        <v>116</v>
      </c>
      <c r="D101" s="325">
        <v>95200</v>
      </c>
      <c r="E101" s="325">
        <v>90640</v>
      </c>
      <c r="F101" s="325">
        <v>102732</v>
      </c>
      <c r="G101" s="325">
        <v>98707</v>
      </c>
      <c r="H101" s="325">
        <v>107027</v>
      </c>
      <c r="I101" s="325">
        <v>104975</v>
      </c>
      <c r="J101" s="325">
        <v>111752</v>
      </c>
      <c r="K101" s="325">
        <v>108911</v>
      </c>
      <c r="L101" s="325">
        <v>104069</v>
      </c>
      <c r="M101" s="325">
        <v>108265</v>
      </c>
      <c r="N101" s="325">
        <v>109532</v>
      </c>
      <c r="O101" s="325">
        <v>127715</v>
      </c>
      <c r="P101" s="394">
        <v>288572</v>
      </c>
      <c r="Q101" s="395">
        <v>310709</v>
      </c>
      <c r="R101" s="395">
        <v>324732</v>
      </c>
      <c r="S101" s="395">
        <v>345512</v>
      </c>
      <c r="T101" s="325">
        <v>107155</v>
      </c>
      <c r="U101" s="325">
        <v>105662</v>
      </c>
      <c r="V101" s="325">
        <v>83479</v>
      </c>
      <c r="W101" s="325">
        <v>59929</v>
      </c>
      <c r="X101" s="325">
        <v>82200</v>
      </c>
      <c r="Y101" s="325">
        <v>96407</v>
      </c>
      <c r="Z101" s="325">
        <v>110482</v>
      </c>
      <c r="AA101" s="325">
        <v>111746</v>
      </c>
      <c r="AB101" s="325">
        <v>108404</v>
      </c>
      <c r="AC101" s="325">
        <v>110578</v>
      </c>
      <c r="AD101" s="325">
        <v>102038</v>
      </c>
      <c r="AE101" s="325">
        <v>120571</v>
      </c>
      <c r="AF101" s="394">
        <v>296296</v>
      </c>
      <c r="AG101" s="395">
        <v>238536</v>
      </c>
      <c r="AH101" s="395">
        <v>330632</v>
      </c>
      <c r="AI101" s="397">
        <v>333187</v>
      </c>
      <c r="AJ101" s="325">
        <v>89943</v>
      </c>
      <c r="AK101" s="325">
        <v>78558</v>
      </c>
      <c r="AL101" s="325">
        <v>96633</v>
      </c>
      <c r="AM101" s="325">
        <v>104737</v>
      </c>
      <c r="AN101" s="325">
        <v>122032</v>
      </c>
      <c r="AO101" s="325">
        <v>120693</v>
      </c>
      <c r="AP101" s="325">
        <v>129695</v>
      </c>
      <c r="AQ101" s="325">
        <v>128374</v>
      </c>
      <c r="AR101" s="325">
        <v>125530</v>
      </c>
      <c r="AS101" s="325">
        <v>133587</v>
      </c>
      <c r="AT101" s="325">
        <v>132438</v>
      </c>
      <c r="AU101" s="325">
        <v>150417</v>
      </c>
      <c r="AV101" s="394">
        <v>265134</v>
      </c>
      <c r="AW101" s="395">
        <v>347462</v>
      </c>
      <c r="AX101" s="395">
        <v>383599</v>
      </c>
      <c r="AY101" s="397">
        <v>416442</v>
      </c>
      <c r="AZ101" s="325">
        <v>124408</v>
      </c>
      <c r="BA101" s="325">
        <v>122138</v>
      </c>
      <c r="BB101" s="325">
        <v>137254</v>
      </c>
      <c r="BC101" s="325">
        <v>140716</v>
      </c>
      <c r="BD101" s="325">
        <v>150409</v>
      </c>
      <c r="BE101" s="325">
        <v>146418</v>
      </c>
      <c r="BF101" s="325" t="s">
        <v>145</v>
      </c>
      <c r="BG101" s="325" t="s">
        <v>145</v>
      </c>
      <c r="BH101" s="542" t="s">
        <v>145</v>
      </c>
      <c r="BI101" s="542" t="s">
        <v>145</v>
      </c>
      <c r="BJ101" s="542" t="s">
        <v>145</v>
      </c>
      <c r="BK101" s="397" t="s">
        <v>145</v>
      </c>
      <c r="BL101" s="325">
        <v>383800</v>
      </c>
      <c r="BM101" s="325">
        <v>437543</v>
      </c>
      <c r="BN101" s="325" t="s">
        <v>145</v>
      </c>
      <c r="BO101" s="553" t="s">
        <v>145</v>
      </c>
    </row>
    <row r="102" spans="1:67" x14ac:dyDescent="0.3">
      <c r="A102" s="363"/>
      <c r="B102" s="377"/>
      <c r="C102" s="353" t="s">
        <v>44</v>
      </c>
      <c r="D102" s="303"/>
      <c r="E102" s="303"/>
      <c r="F102" s="303"/>
      <c r="G102" s="303"/>
      <c r="H102" s="303"/>
      <c r="I102" s="303"/>
      <c r="J102" s="303"/>
      <c r="K102" s="303"/>
      <c r="L102" s="303"/>
      <c r="M102" s="303"/>
      <c r="N102" s="303"/>
      <c r="O102" s="303"/>
      <c r="P102" s="394"/>
      <c r="Q102" s="395"/>
      <c r="R102" s="395"/>
      <c r="S102" s="395"/>
      <c r="T102" s="303">
        <v>0.12557773109243697</v>
      </c>
      <c r="U102" s="303">
        <v>0.1657325684024713</v>
      </c>
      <c r="V102" s="303">
        <v>-0.18740995989565082</v>
      </c>
      <c r="W102" s="303">
        <v>-0.39285967560558016</v>
      </c>
      <c r="X102" s="303">
        <v>-0.23196950302260178</v>
      </c>
      <c r="Y102" s="303">
        <v>-8.1619433198380567E-2</v>
      </c>
      <c r="Z102" s="303">
        <v>-1.1364449853246474E-2</v>
      </c>
      <c r="AA102" s="303">
        <v>2.603042851502603E-2</v>
      </c>
      <c r="AB102" s="303">
        <v>4.1655055780299606E-2</v>
      </c>
      <c r="AC102" s="303">
        <v>2.1364245139241674E-2</v>
      </c>
      <c r="AD102" s="303">
        <v>-6.8418361757294668E-2</v>
      </c>
      <c r="AE102" s="303">
        <v>-5.5937047331950047E-2</v>
      </c>
      <c r="AF102" s="378">
        <v>2.6766283631121521E-2</v>
      </c>
      <c r="AG102" s="379">
        <v>-0.23228487105297882</v>
      </c>
      <c r="AH102" s="379">
        <v>1.8168828449305889E-2</v>
      </c>
      <c r="AI102" s="381">
        <v>-3.5671698812197547E-2</v>
      </c>
      <c r="AJ102" s="303">
        <v>-0.16062712892538847</v>
      </c>
      <c r="AK102" s="303">
        <v>-0.25651606064621152</v>
      </c>
      <c r="AL102" s="303">
        <v>0.15757256315959703</v>
      </c>
      <c r="AM102" s="303">
        <v>0.747684760299688</v>
      </c>
      <c r="AN102" s="303">
        <v>0.48457420924574207</v>
      </c>
      <c r="AO102" s="303">
        <v>0.2519111682761625</v>
      </c>
      <c r="AP102" s="303">
        <v>0.17390163103491971</v>
      </c>
      <c r="AQ102" s="303">
        <v>0.14880174681867808</v>
      </c>
      <c r="AR102" s="303">
        <v>0.15798310025460316</v>
      </c>
      <c r="AS102" s="303">
        <v>0.20807936479227332</v>
      </c>
      <c r="AT102" s="303">
        <v>0.29792822281894982</v>
      </c>
      <c r="AU102" s="303">
        <v>0.24753879456917502</v>
      </c>
      <c r="AV102" s="378">
        <v>-0.10517185517185518</v>
      </c>
      <c r="AW102" s="379">
        <v>0.45664386088473019</v>
      </c>
      <c r="AX102" s="379">
        <v>0.16019925476057975</v>
      </c>
      <c r="AY102" s="381">
        <v>0.2498746949911011</v>
      </c>
      <c r="AZ102" s="303">
        <v>0.38318712962654128</v>
      </c>
      <c r="BA102" s="303">
        <v>0.55474935716286056</v>
      </c>
      <c r="BB102" s="303">
        <v>0.42036364388976849</v>
      </c>
      <c r="BC102" s="303">
        <v>0.343517572586574</v>
      </c>
      <c r="BD102" s="303">
        <v>0.23253736724793497</v>
      </c>
      <c r="BE102" s="303">
        <v>0.21314409286371205</v>
      </c>
      <c r="BF102" s="303" t="s">
        <v>145</v>
      </c>
      <c r="BG102" s="303" t="s">
        <v>145</v>
      </c>
      <c r="BH102" s="540" t="s">
        <v>145</v>
      </c>
      <c r="BI102" s="540" t="s">
        <v>145</v>
      </c>
      <c r="BJ102" s="540" t="s">
        <v>145</v>
      </c>
      <c r="BK102" s="381" t="s">
        <v>145</v>
      </c>
      <c r="BL102" s="303">
        <v>0.44756990804649727</v>
      </c>
      <c r="BM102" s="303">
        <v>0.25925424938554431</v>
      </c>
      <c r="BN102" s="303" t="s">
        <v>145</v>
      </c>
      <c r="BO102" s="533" t="s">
        <v>145</v>
      </c>
    </row>
    <row r="103" spans="1:67" x14ac:dyDescent="0.3">
      <c r="A103" s="391"/>
      <c r="B103" s="377"/>
      <c r="C103" s="353" t="s">
        <v>117</v>
      </c>
      <c r="D103" s="325">
        <v>35.589285714285715</v>
      </c>
      <c r="E103" s="325">
        <v>34.776037069726392</v>
      </c>
      <c r="F103" s="325">
        <v>34.921932796012925</v>
      </c>
      <c r="G103" s="325">
        <v>36.190948970184486</v>
      </c>
      <c r="H103" s="325">
        <v>36.141347510441292</v>
      </c>
      <c r="I103" s="325">
        <v>36.148606811145513</v>
      </c>
      <c r="J103" s="325">
        <v>37.412305820030063</v>
      </c>
      <c r="K103" s="325">
        <v>38.357007097538357</v>
      </c>
      <c r="L103" s="325">
        <v>36.036667979897949</v>
      </c>
      <c r="M103" s="325">
        <v>35.60892255114765</v>
      </c>
      <c r="N103" s="325">
        <v>36.793813680020449</v>
      </c>
      <c r="O103" s="325">
        <v>37.741064088008457</v>
      </c>
      <c r="P103" s="394">
        <v>35.096267136104679</v>
      </c>
      <c r="Q103" s="395">
        <v>36.1595576568429</v>
      </c>
      <c r="R103" s="395">
        <v>37.288286956628852</v>
      </c>
      <c r="S103" s="395">
        <v>36.772673597443791</v>
      </c>
      <c r="T103" s="325">
        <v>35.118286594185989</v>
      </c>
      <c r="U103" s="325">
        <v>34.433381915920577</v>
      </c>
      <c r="V103" s="325">
        <v>37.121910899747242</v>
      </c>
      <c r="W103" s="325">
        <v>39.281483088321181</v>
      </c>
      <c r="X103" s="325">
        <v>37.793187347931877</v>
      </c>
      <c r="Y103" s="325">
        <v>37.44852552200566</v>
      </c>
      <c r="Z103" s="325">
        <v>37.625133505910462</v>
      </c>
      <c r="AA103" s="325">
        <v>37.738263562006694</v>
      </c>
      <c r="AB103" s="325">
        <v>35.992214309435077</v>
      </c>
      <c r="AC103" s="325">
        <v>35.675269945197059</v>
      </c>
      <c r="AD103" s="325">
        <v>37.200846743370114</v>
      </c>
      <c r="AE103" s="325">
        <v>38.896583755629464</v>
      </c>
      <c r="AF103" s="394">
        <v>35.438547938547941</v>
      </c>
      <c r="AG103" s="395">
        <v>38.027802931213735</v>
      </c>
      <c r="AH103" s="395">
        <v>37.127985191995933</v>
      </c>
      <c r="AI103" s="397">
        <v>37.308178290269424</v>
      </c>
      <c r="AJ103" s="325">
        <v>36.695462681920773</v>
      </c>
      <c r="AK103" s="325">
        <v>37.246365742508722</v>
      </c>
      <c r="AL103" s="325">
        <v>36.836277462150619</v>
      </c>
      <c r="AM103" s="325">
        <v>36.672809035966274</v>
      </c>
      <c r="AN103" s="325">
        <v>36.410941392421662</v>
      </c>
      <c r="AO103" s="325">
        <v>36.298708292941598</v>
      </c>
      <c r="AP103" s="325">
        <v>37.056170245576162</v>
      </c>
      <c r="AQ103" s="325">
        <v>37.973421409319641</v>
      </c>
      <c r="AR103" s="325">
        <v>36.139568230701819</v>
      </c>
      <c r="AS103" s="325">
        <v>35.29310486798866</v>
      </c>
      <c r="AT103" s="325">
        <v>36.619399266071675</v>
      </c>
      <c r="AU103" s="325">
        <v>37.428615116642398</v>
      </c>
      <c r="AV103" s="394">
        <v>36.910015313011534</v>
      </c>
      <c r="AW103" s="395">
        <v>36.450892471694743</v>
      </c>
      <c r="AX103" s="395">
        <v>37.063183167839327</v>
      </c>
      <c r="AY103" s="397">
        <v>36.486233377036896</v>
      </c>
      <c r="AZ103" s="325">
        <v>34.683460870683554</v>
      </c>
      <c r="BA103" s="325">
        <v>34.660793528631551</v>
      </c>
      <c r="BB103" s="325">
        <v>35.292960496597544</v>
      </c>
      <c r="BC103" s="325">
        <v>35.317945365132609</v>
      </c>
      <c r="BD103" s="325">
        <v>35.100958054371745</v>
      </c>
      <c r="BE103" s="325">
        <v>35.673209578057346</v>
      </c>
      <c r="BF103" s="325" t="s">
        <v>145</v>
      </c>
      <c r="BG103" s="325" t="s">
        <v>145</v>
      </c>
      <c r="BH103" s="542" t="s">
        <v>145</v>
      </c>
      <c r="BI103" s="542" t="s">
        <v>145</v>
      </c>
      <c r="BJ103" s="542" t="s">
        <v>145</v>
      </c>
      <c r="BK103" s="397" t="s">
        <v>145</v>
      </c>
      <c r="BL103" s="325">
        <v>34.894215737363204</v>
      </c>
      <c r="BM103" s="325">
        <v>35.3622386828266</v>
      </c>
      <c r="BN103" s="325" t="s">
        <v>145</v>
      </c>
      <c r="BO103" s="553" t="s">
        <v>145</v>
      </c>
    </row>
    <row r="104" spans="1:67" x14ac:dyDescent="0.3">
      <c r="A104" s="391"/>
      <c r="B104" s="377"/>
      <c r="C104" s="353" t="s">
        <v>44</v>
      </c>
      <c r="D104" s="303"/>
      <c r="E104" s="303"/>
      <c r="F104" s="303"/>
      <c r="G104" s="303"/>
      <c r="H104" s="303"/>
      <c r="I104" s="303"/>
      <c r="J104" s="303"/>
      <c r="K104" s="303"/>
      <c r="L104" s="303"/>
      <c r="M104" s="303"/>
      <c r="N104" s="303"/>
      <c r="O104" s="303"/>
      <c r="P104" s="394"/>
      <c r="Q104" s="395"/>
      <c r="R104" s="395"/>
      <c r="S104" s="395"/>
      <c r="T104" s="303">
        <v>-1.3234295396680725E-2</v>
      </c>
      <c r="U104" s="303">
        <v>-9.8531972783094009E-3</v>
      </c>
      <c r="V104" s="303">
        <v>6.2997031595728017E-2</v>
      </c>
      <c r="W104" s="303">
        <v>8.539522190155327E-2</v>
      </c>
      <c r="X104" s="303">
        <v>4.5704987535768141E-2</v>
      </c>
      <c r="Y104" s="303">
        <v>3.5960409695771467E-2</v>
      </c>
      <c r="Z104" s="303">
        <v>5.6887080658485738E-3</v>
      </c>
      <c r="AA104" s="303">
        <v>-1.6131173476550336E-2</v>
      </c>
      <c r="AB104" s="303">
        <v>-1.2335677229556568E-3</v>
      </c>
      <c r="AC104" s="303">
        <v>1.8632238578437489E-3</v>
      </c>
      <c r="AD104" s="303">
        <v>1.1062540754526076E-2</v>
      </c>
      <c r="AE104" s="303">
        <v>3.0617039968095464E-2</v>
      </c>
      <c r="AF104" s="378">
        <v>9.7526269992157417E-3</v>
      </c>
      <c r="AG104" s="379">
        <v>5.1666707101359829E-2</v>
      </c>
      <c r="AH104" s="379">
        <v>-4.2989844188704917E-3</v>
      </c>
      <c r="AI104" s="381">
        <v>1.4562571617388675E-2</v>
      </c>
      <c r="AJ104" s="303">
        <v>4.4910394005267161E-2</v>
      </c>
      <c r="AK104" s="303">
        <v>8.169350990433899E-2</v>
      </c>
      <c r="AL104" s="303">
        <v>-7.6944702110840844E-3</v>
      </c>
      <c r="AM104" s="303">
        <v>-6.6409764786363026E-2</v>
      </c>
      <c r="AN104" s="303">
        <v>-3.6573945001911932E-2</v>
      </c>
      <c r="AO104" s="303">
        <v>-3.0703938620718244E-2</v>
      </c>
      <c r="AP104" s="303">
        <v>-1.5121893461053703E-2</v>
      </c>
      <c r="AQ104" s="303">
        <v>6.2312842488517397E-3</v>
      </c>
      <c r="AR104" s="303">
        <v>4.0940498964553611E-3</v>
      </c>
      <c r="AS104" s="303">
        <v>-1.0712324750323273E-2</v>
      </c>
      <c r="AT104" s="303">
        <v>-1.562995276181622E-2</v>
      </c>
      <c r="AU104" s="303">
        <v>-3.7740297405285859E-2</v>
      </c>
      <c r="AV104" s="378">
        <v>4.1521661017691378E-2</v>
      </c>
      <c r="AW104" s="379">
        <v>-4.1467303866367787E-2</v>
      </c>
      <c r="AX104" s="379">
        <v>-1.7453687244675992E-3</v>
      </c>
      <c r="AY104" s="381">
        <v>-2.203122615201248E-2</v>
      </c>
      <c r="AZ104" s="303">
        <v>-5.4829716378763584E-2</v>
      </c>
      <c r="BA104" s="303">
        <v>-6.9418107306139024E-2</v>
      </c>
      <c r="BB104" s="303">
        <v>-4.1896659268538666E-2</v>
      </c>
      <c r="BC104" s="303">
        <v>-3.6944638451472452E-2</v>
      </c>
      <c r="BD104" s="303">
        <v>-3.5977738777239338E-2</v>
      </c>
      <c r="BE104" s="303">
        <v>-1.7231982742644369E-2</v>
      </c>
      <c r="BF104" s="303" t="s">
        <v>145</v>
      </c>
      <c r="BG104" s="303" t="s">
        <v>145</v>
      </c>
      <c r="BH104" s="540" t="s">
        <v>145</v>
      </c>
      <c r="BI104" s="540" t="s">
        <v>145</v>
      </c>
      <c r="BJ104" s="540" t="s">
        <v>145</v>
      </c>
      <c r="BK104" s="381" t="s">
        <v>145</v>
      </c>
      <c r="BL104" s="303">
        <v>-5.4613891610543974E-2</v>
      </c>
      <c r="BM104" s="303">
        <v>-2.9866313690769485E-2</v>
      </c>
      <c r="BN104" s="303" t="s">
        <v>145</v>
      </c>
      <c r="BO104" s="533" t="s">
        <v>145</v>
      </c>
    </row>
    <row r="105" spans="1:67" x14ac:dyDescent="0.3">
      <c r="A105" s="391" t="s">
        <v>119</v>
      </c>
      <c r="B105" s="377"/>
      <c r="C105" s="353" t="s">
        <v>115</v>
      </c>
      <c r="D105" s="325">
        <v>3172.7</v>
      </c>
      <c r="E105" s="325">
        <v>2957</v>
      </c>
      <c r="F105" s="325">
        <v>3358.4</v>
      </c>
      <c r="G105" s="325">
        <v>3332</v>
      </c>
      <c r="H105" s="325">
        <v>3629.3</v>
      </c>
      <c r="I105" s="325">
        <v>3543.9</v>
      </c>
      <c r="J105" s="325">
        <v>3905.1</v>
      </c>
      <c r="K105" s="325">
        <v>3893.9</v>
      </c>
      <c r="L105" s="325">
        <v>3496.3</v>
      </c>
      <c r="M105" s="325">
        <v>3596.1</v>
      </c>
      <c r="N105" s="325">
        <v>3767.6</v>
      </c>
      <c r="O105" s="325">
        <v>4544.1000000000004</v>
      </c>
      <c r="P105" s="394">
        <v>9488.1</v>
      </c>
      <c r="Q105" s="395">
        <v>10505.2</v>
      </c>
      <c r="R105" s="395">
        <v>11295.3</v>
      </c>
      <c r="S105" s="395">
        <v>11907.8</v>
      </c>
      <c r="T105" s="325">
        <v>3501.7</v>
      </c>
      <c r="U105" s="325">
        <v>3392.8</v>
      </c>
      <c r="V105" s="325">
        <v>2922.5</v>
      </c>
      <c r="W105" s="325">
        <v>2200.1</v>
      </c>
      <c r="X105" s="325">
        <v>2922.6</v>
      </c>
      <c r="Y105" s="325">
        <v>3414.2</v>
      </c>
      <c r="Z105" s="325">
        <v>3932.4</v>
      </c>
      <c r="AA105" s="325">
        <v>3989.6</v>
      </c>
      <c r="AB105" s="325">
        <v>3677.3</v>
      </c>
      <c r="AC105" s="325">
        <v>3716.4</v>
      </c>
      <c r="AD105" s="325">
        <v>3545.7</v>
      </c>
      <c r="AE105" s="325">
        <v>4411.3</v>
      </c>
      <c r="AF105" s="394">
        <v>9817</v>
      </c>
      <c r="AG105" s="395">
        <v>8536.9</v>
      </c>
      <c r="AH105" s="395">
        <v>11599.3</v>
      </c>
      <c r="AI105" s="397">
        <v>11673.400000000001</v>
      </c>
      <c r="AJ105" s="325">
        <v>3053.2</v>
      </c>
      <c r="AK105" s="325">
        <v>2667.7</v>
      </c>
      <c r="AL105" s="325">
        <v>3265.3</v>
      </c>
      <c r="AM105" s="325">
        <v>3560.5</v>
      </c>
      <c r="AN105" s="325">
        <v>4132.1000000000004</v>
      </c>
      <c r="AO105" s="325">
        <v>4065.8</v>
      </c>
      <c r="AP105" s="325">
        <v>4458.7</v>
      </c>
      <c r="AQ105" s="325">
        <v>4502.2</v>
      </c>
      <c r="AR105" s="325">
        <v>4177.3999999999996</v>
      </c>
      <c r="AS105" s="325">
        <v>4340.1000000000004</v>
      </c>
      <c r="AT105" s="325">
        <v>4444.3</v>
      </c>
      <c r="AU105" s="325">
        <v>5229.2</v>
      </c>
      <c r="AV105" s="394">
        <v>8986.2000000000007</v>
      </c>
      <c r="AW105" s="395">
        <v>11758.400000000001</v>
      </c>
      <c r="AX105" s="395">
        <v>13138.3</v>
      </c>
      <c r="AY105" s="397">
        <v>14013.600000000002</v>
      </c>
      <c r="AZ105" s="325">
        <v>3948.2</v>
      </c>
      <c r="BA105" s="325">
        <v>3882.5</v>
      </c>
      <c r="BB105" s="325">
        <v>4445.3999999999996</v>
      </c>
      <c r="BC105" s="325">
        <v>4545.5</v>
      </c>
      <c r="BD105" s="325">
        <v>4830.2</v>
      </c>
      <c r="BE105" s="325">
        <v>4756.6000000000004</v>
      </c>
      <c r="BF105" s="325" t="s">
        <v>145</v>
      </c>
      <c r="BG105" s="325" t="s">
        <v>145</v>
      </c>
      <c r="BH105" s="542" t="s">
        <v>145</v>
      </c>
      <c r="BI105" s="542" t="s">
        <v>145</v>
      </c>
      <c r="BJ105" s="542" t="s">
        <v>145</v>
      </c>
      <c r="BK105" s="397" t="s">
        <v>145</v>
      </c>
      <c r="BL105" s="325">
        <v>12276.099999999999</v>
      </c>
      <c r="BM105" s="325">
        <v>14132.300000000001</v>
      </c>
      <c r="BN105" s="325" t="s">
        <v>145</v>
      </c>
      <c r="BO105" s="553" t="s">
        <v>145</v>
      </c>
    </row>
    <row r="106" spans="1:67" x14ac:dyDescent="0.3">
      <c r="A106" s="362"/>
      <c r="B106" s="377"/>
      <c r="C106" s="353" t="s">
        <v>44</v>
      </c>
      <c r="D106" s="303"/>
      <c r="E106" s="303"/>
      <c r="F106" s="303"/>
      <c r="G106" s="303"/>
      <c r="H106" s="303"/>
      <c r="I106" s="303"/>
      <c r="J106" s="303"/>
      <c r="K106" s="303"/>
      <c r="L106" s="303"/>
      <c r="M106" s="303"/>
      <c r="N106" s="303"/>
      <c r="O106" s="303"/>
      <c r="P106" s="394"/>
      <c r="Q106" s="395"/>
      <c r="R106" s="395"/>
      <c r="S106" s="395"/>
      <c r="T106" s="303">
        <v>0.10369716645128756</v>
      </c>
      <c r="U106" s="303">
        <v>0.14737910043963481</v>
      </c>
      <c r="V106" s="303">
        <v>-0.12979394949976181</v>
      </c>
      <c r="W106" s="303">
        <v>-0.33970588235294119</v>
      </c>
      <c r="X106" s="303">
        <v>-0.19472074504725437</v>
      </c>
      <c r="Y106" s="303">
        <v>-3.6598098140466793E-2</v>
      </c>
      <c r="Z106" s="303">
        <v>6.990858108627227E-3</v>
      </c>
      <c r="AA106" s="303">
        <v>2.4576902334420458E-2</v>
      </c>
      <c r="AB106" s="303">
        <v>5.1769012956554068E-2</v>
      </c>
      <c r="AC106" s="303">
        <v>3.3452907316259335E-2</v>
      </c>
      <c r="AD106" s="303">
        <v>-5.8896910500053107E-2</v>
      </c>
      <c r="AE106" s="303">
        <v>-2.9224708963271093E-2</v>
      </c>
      <c r="AF106" s="378">
        <v>3.4664474446938758E-2</v>
      </c>
      <c r="AG106" s="379">
        <v>-0.18736435289190123</v>
      </c>
      <c r="AH106" s="379">
        <v>2.6913849123086597E-2</v>
      </c>
      <c r="AI106" s="381">
        <v>-1.9684576496078018E-2</v>
      </c>
      <c r="AJ106" s="303">
        <v>-0.12808064654310763</v>
      </c>
      <c r="AK106" s="303">
        <v>-0.21371728365951437</v>
      </c>
      <c r="AL106" s="303">
        <v>0.11729683490162539</v>
      </c>
      <c r="AM106" s="303">
        <v>0.61833553020317267</v>
      </c>
      <c r="AN106" s="303">
        <v>0.41384383767877936</v>
      </c>
      <c r="AO106" s="303">
        <v>0.19084997949739335</v>
      </c>
      <c r="AP106" s="303">
        <v>0.13383684264062651</v>
      </c>
      <c r="AQ106" s="303">
        <v>0.1284840585522358</v>
      </c>
      <c r="AR106" s="303">
        <v>0.13599651918527164</v>
      </c>
      <c r="AS106" s="303">
        <v>0.16782370035518251</v>
      </c>
      <c r="AT106" s="303">
        <v>0.25343373663874563</v>
      </c>
      <c r="AU106" s="303">
        <v>0.1854101965407022</v>
      </c>
      <c r="AV106" s="378">
        <v>-8.4628705307120231E-2</v>
      </c>
      <c r="AW106" s="379">
        <v>0.37736180580772904</v>
      </c>
      <c r="AX106" s="379">
        <v>0.13268042037019476</v>
      </c>
      <c r="AY106" s="381">
        <v>0.20047286994363256</v>
      </c>
      <c r="AZ106" s="303">
        <v>0.29313507140049788</v>
      </c>
      <c r="BA106" s="303">
        <v>0.45537354275218361</v>
      </c>
      <c r="BB106" s="303">
        <v>0.36140630263681728</v>
      </c>
      <c r="BC106" s="303">
        <v>0.27664653840752701</v>
      </c>
      <c r="BD106" s="303">
        <v>0.16894557246920439</v>
      </c>
      <c r="BE106" s="303">
        <v>0.16990506173446804</v>
      </c>
      <c r="BF106" s="303" t="s">
        <v>145</v>
      </c>
      <c r="BG106" s="303" t="s">
        <v>145</v>
      </c>
      <c r="BH106" s="540" t="s">
        <v>145</v>
      </c>
      <c r="BI106" s="540" t="s">
        <v>145</v>
      </c>
      <c r="BJ106" s="540" t="s">
        <v>145</v>
      </c>
      <c r="BK106" s="381" t="s">
        <v>145</v>
      </c>
      <c r="BL106" s="303">
        <v>0.36610580668135556</v>
      </c>
      <c r="BM106" s="303">
        <v>0.20188971288610691</v>
      </c>
      <c r="BN106" s="303" t="s">
        <v>145</v>
      </c>
      <c r="BO106" s="533" t="s">
        <v>145</v>
      </c>
    </row>
    <row r="107" spans="1:67" x14ac:dyDescent="0.3">
      <c r="A107" s="391"/>
      <c r="B107" s="377"/>
      <c r="C107" s="353" t="s">
        <v>116</v>
      </c>
      <c r="D107" s="325">
        <v>90330</v>
      </c>
      <c r="E107" s="325">
        <v>86154</v>
      </c>
      <c r="F107" s="325">
        <v>97616</v>
      </c>
      <c r="G107" s="325">
        <v>93396</v>
      </c>
      <c r="H107" s="325">
        <v>101669</v>
      </c>
      <c r="I107" s="325">
        <v>99479</v>
      </c>
      <c r="J107" s="325">
        <v>105816</v>
      </c>
      <c r="K107" s="325">
        <v>102920</v>
      </c>
      <c r="L107" s="325">
        <v>98203</v>
      </c>
      <c r="M107" s="325">
        <v>102130</v>
      </c>
      <c r="N107" s="325">
        <v>103343</v>
      </c>
      <c r="O107" s="325">
        <v>121225</v>
      </c>
      <c r="P107" s="394">
        <v>274100</v>
      </c>
      <c r="Q107" s="395">
        <v>294544</v>
      </c>
      <c r="R107" s="395">
        <v>306939</v>
      </c>
      <c r="S107" s="395">
        <v>326698</v>
      </c>
      <c r="T107" s="325">
        <v>100987</v>
      </c>
      <c r="U107" s="325">
        <v>99863</v>
      </c>
      <c r="V107" s="325">
        <v>78604</v>
      </c>
      <c r="W107" s="325">
        <v>55378</v>
      </c>
      <c r="X107" s="325">
        <v>77156</v>
      </c>
      <c r="Y107" s="325">
        <v>91271</v>
      </c>
      <c r="Z107" s="325">
        <v>104927</v>
      </c>
      <c r="AA107" s="325">
        <v>105997</v>
      </c>
      <c r="AB107" s="325">
        <v>102264</v>
      </c>
      <c r="AC107" s="325">
        <v>104015</v>
      </c>
      <c r="AD107" s="325">
        <v>95484</v>
      </c>
      <c r="AE107" s="325">
        <v>113322</v>
      </c>
      <c r="AF107" s="394">
        <v>279454</v>
      </c>
      <c r="AG107" s="395">
        <v>223805</v>
      </c>
      <c r="AH107" s="395">
        <v>313188</v>
      </c>
      <c r="AI107" s="397">
        <v>312821</v>
      </c>
      <c r="AJ107" s="325">
        <v>83245</v>
      </c>
      <c r="AK107" s="325">
        <v>71920</v>
      </c>
      <c r="AL107" s="325">
        <v>89027</v>
      </c>
      <c r="AM107" s="325">
        <v>97477</v>
      </c>
      <c r="AN107" s="325">
        <v>114221</v>
      </c>
      <c r="AO107" s="325">
        <v>112659</v>
      </c>
      <c r="AP107" s="325">
        <v>121112</v>
      </c>
      <c r="AQ107" s="325">
        <v>119815</v>
      </c>
      <c r="AR107" s="325">
        <v>116812</v>
      </c>
      <c r="AS107" s="325">
        <v>123660</v>
      </c>
      <c r="AT107" s="325">
        <v>122395</v>
      </c>
      <c r="AU107" s="325">
        <v>140046</v>
      </c>
      <c r="AV107" s="394">
        <v>244192</v>
      </c>
      <c r="AW107" s="395">
        <v>324357</v>
      </c>
      <c r="AX107" s="395">
        <v>357739</v>
      </c>
      <c r="AY107" s="397">
        <v>386101</v>
      </c>
      <c r="AZ107" s="325">
        <v>114604</v>
      </c>
      <c r="BA107" s="325">
        <v>112799</v>
      </c>
      <c r="BB107" s="325">
        <v>126750</v>
      </c>
      <c r="BC107" s="325">
        <v>130234</v>
      </c>
      <c r="BD107" s="325">
        <v>139428</v>
      </c>
      <c r="BE107" s="325">
        <v>135340</v>
      </c>
      <c r="BF107" s="325" t="s">
        <v>145</v>
      </c>
      <c r="BG107" s="325" t="s">
        <v>145</v>
      </c>
      <c r="BH107" s="542" t="s">
        <v>145</v>
      </c>
      <c r="BI107" s="542" t="s">
        <v>145</v>
      </c>
      <c r="BJ107" s="542" t="s">
        <v>145</v>
      </c>
      <c r="BK107" s="397" t="s">
        <v>145</v>
      </c>
      <c r="BL107" s="325">
        <v>354153</v>
      </c>
      <c r="BM107" s="325">
        <v>405002</v>
      </c>
      <c r="BN107" s="325" t="s">
        <v>145</v>
      </c>
      <c r="BO107" s="553" t="s">
        <v>145</v>
      </c>
    </row>
    <row r="108" spans="1:67" x14ac:dyDescent="0.3">
      <c r="A108" s="363"/>
      <c r="B108" s="377"/>
      <c r="C108" s="353" t="s">
        <v>44</v>
      </c>
      <c r="D108" s="303"/>
      <c r="E108" s="303"/>
      <c r="F108" s="303"/>
      <c r="G108" s="303"/>
      <c r="H108" s="303"/>
      <c r="I108" s="303"/>
      <c r="J108" s="303"/>
      <c r="K108" s="303"/>
      <c r="L108" s="303"/>
      <c r="M108" s="303"/>
      <c r="N108" s="303"/>
      <c r="O108" s="303"/>
      <c r="P108" s="394"/>
      <c r="Q108" s="395"/>
      <c r="R108" s="395"/>
      <c r="S108" s="395"/>
      <c r="T108" s="303">
        <v>0.11797852319273774</v>
      </c>
      <c r="U108" s="303">
        <v>0.15912203728207627</v>
      </c>
      <c r="V108" s="303">
        <v>-0.19476315358138011</v>
      </c>
      <c r="W108" s="303">
        <v>-0.40706240095935586</v>
      </c>
      <c r="X108" s="303">
        <v>-0.24110594183084322</v>
      </c>
      <c r="Y108" s="303">
        <v>-8.2509876456337519E-2</v>
      </c>
      <c r="Z108" s="303">
        <v>-8.4013759733877671E-3</v>
      </c>
      <c r="AA108" s="303">
        <v>2.9897007384376215E-2</v>
      </c>
      <c r="AB108" s="303">
        <v>4.1353115485270306E-2</v>
      </c>
      <c r="AC108" s="303">
        <v>1.8456868696759034E-2</v>
      </c>
      <c r="AD108" s="303">
        <v>-7.604772456770173E-2</v>
      </c>
      <c r="AE108" s="303">
        <v>-6.5192823262528357E-2</v>
      </c>
      <c r="AF108" s="378">
        <v>1.9533017147026634E-2</v>
      </c>
      <c r="AG108" s="379">
        <v>-0.24016445760225977</v>
      </c>
      <c r="AH108" s="379">
        <v>2.0359094152258266E-2</v>
      </c>
      <c r="AI108" s="381">
        <v>-4.2476537964725836E-2</v>
      </c>
      <c r="AJ108" s="303">
        <v>-0.17568597938348501</v>
      </c>
      <c r="AK108" s="303">
        <v>-0.27981334428166588</v>
      </c>
      <c r="AL108" s="303">
        <v>0.13260139433107729</v>
      </c>
      <c r="AM108" s="303">
        <v>0.76021163638990208</v>
      </c>
      <c r="AN108" s="303">
        <v>0.48039037793561096</v>
      </c>
      <c r="AO108" s="303">
        <v>0.23433511191944867</v>
      </c>
      <c r="AP108" s="303">
        <v>0.15425009768696332</v>
      </c>
      <c r="AQ108" s="303">
        <v>0.13036218006169986</v>
      </c>
      <c r="AR108" s="303">
        <v>0.14225925056715952</v>
      </c>
      <c r="AS108" s="303">
        <v>0.18886699033793203</v>
      </c>
      <c r="AT108" s="303">
        <v>0.28183779481379079</v>
      </c>
      <c r="AU108" s="303">
        <v>0.23582358235823583</v>
      </c>
      <c r="AV108" s="378">
        <v>-0.12618176873474704</v>
      </c>
      <c r="AW108" s="379">
        <v>0.44928397488885413</v>
      </c>
      <c r="AX108" s="379">
        <v>0.14225002235079248</v>
      </c>
      <c r="AY108" s="381">
        <v>0.23425537288097667</v>
      </c>
      <c r="AZ108" s="303">
        <v>0.37670730974833322</v>
      </c>
      <c r="BA108" s="303">
        <v>0.5683954393770857</v>
      </c>
      <c r="BB108" s="303">
        <v>0.42372538668044524</v>
      </c>
      <c r="BC108" s="303">
        <v>0.33604850374960249</v>
      </c>
      <c r="BD108" s="303">
        <v>0.22068621356843313</v>
      </c>
      <c r="BE108" s="303">
        <v>0.20132435047355293</v>
      </c>
      <c r="BF108" s="303" t="s">
        <v>145</v>
      </c>
      <c r="BG108" s="303" t="s">
        <v>145</v>
      </c>
      <c r="BH108" s="540" t="s">
        <v>145</v>
      </c>
      <c r="BI108" s="540" t="s">
        <v>145</v>
      </c>
      <c r="BJ108" s="540" t="s">
        <v>145</v>
      </c>
      <c r="BK108" s="381" t="s">
        <v>145</v>
      </c>
      <c r="BL108" s="303">
        <v>0.45030549731358932</v>
      </c>
      <c r="BM108" s="303">
        <v>0.24863036715717557</v>
      </c>
      <c r="BN108" s="303" t="s">
        <v>145</v>
      </c>
      <c r="BO108" s="533" t="s">
        <v>145</v>
      </c>
    </row>
    <row r="109" spans="1:67" x14ac:dyDescent="0.3">
      <c r="A109" s="391"/>
      <c r="B109" s="377"/>
      <c r="C109" s="353" t="s">
        <v>117</v>
      </c>
      <c r="D109" s="325">
        <v>35.123436289161958</v>
      </c>
      <c r="E109" s="325">
        <v>34.322260138821179</v>
      </c>
      <c r="F109" s="325">
        <v>34.404196033437138</v>
      </c>
      <c r="G109" s="325">
        <v>35.67604608334404</v>
      </c>
      <c r="H109" s="325">
        <v>35.69721350657526</v>
      </c>
      <c r="I109" s="325">
        <v>35.624604187818534</v>
      </c>
      <c r="J109" s="325">
        <v>36.904626899523699</v>
      </c>
      <c r="K109" s="325">
        <v>37.834240186552663</v>
      </c>
      <c r="L109" s="325">
        <v>35.602781992403493</v>
      </c>
      <c r="M109" s="325">
        <v>35.211005581122102</v>
      </c>
      <c r="N109" s="325">
        <v>36.457234645791203</v>
      </c>
      <c r="O109" s="325">
        <v>37.484842235512474</v>
      </c>
      <c r="P109" s="394">
        <v>34.615468807004746</v>
      </c>
      <c r="Q109" s="395">
        <v>35.665978597425173</v>
      </c>
      <c r="R109" s="395">
        <v>36.799820159706002</v>
      </c>
      <c r="S109" s="395">
        <v>36.44895285554243</v>
      </c>
      <c r="T109" s="325">
        <v>34.674760117638904</v>
      </c>
      <c r="U109" s="325">
        <v>33.974545126823749</v>
      </c>
      <c r="V109" s="325">
        <v>37.180041728156326</v>
      </c>
      <c r="W109" s="325">
        <v>39.728773159016214</v>
      </c>
      <c r="X109" s="325">
        <v>37.879102078905078</v>
      </c>
      <c r="Y109" s="325">
        <v>37.407281611903016</v>
      </c>
      <c r="Z109" s="325">
        <v>37.477484346259779</v>
      </c>
      <c r="AA109" s="325">
        <v>37.638801098144285</v>
      </c>
      <c r="AB109" s="325">
        <v>35.958890714229838</v>
      </c>
      <c r="AC109" s="325">
        <v>35.729462096812959</v>
      </c>
      <c r="AD109" s="325">
        <v>37.133970089229607</v>
      </c>
      <c r="AE109" s="325">
        <v>38.927128006918338</v>
      </c>
      <c r="AF109" s="394">
        <v>35.129216257416246</v>
      </c>
      <c r="AG109" s="395">
        <v>38.144366747838518</v>
      </c>
      <c r="AH109" s="395">
        <v>37.036221055723722</v>
      </c>
      <c r="AI109" s="397">
        <v>37.316548441440958</v>
      </c>
      <c r="AJ109" s="325">
        <v>36.677277914589467</v>
      </c>
      <c r="AK109" s="325">
        <v>37.092602892102335</v>
      </c>
      <c r="AL109" s="325">
        <v>36.677637121322746</v>
      </c>
      <c r="AM109" s="325">
        <v>36.526565241031214</v>
      </c>
      <c r="AN109" s="325">
        <v>36.176359863772866</v>
      </c>
      <c r="AO109" s="325">
        <v>36.089438038683106</v>
      </c>
      <c r="AP109" s="325">
        <v>36.814683928925291</v>
      </c>
      <c r="AQ109" s="325">
        <v>37.576263406084379</v>
      </c>
      <c r="AR109" s="325">
        <v>35.761736807862199</v>
      </c>
      <c r="AS109" s="325">
        <v>35.097040271712764</v>
      </c>
      <c r="AT109" s="325">
        <v>36.3111238204175</v>
      </c>
      <c r="AU109" s="325">
        <v>37.339159990288906</v>
      </c>
      <c r="AV109" s="394">
        <v>36.799731358930678</v>
      </c>
      <c r="AW109" s="395">
        <v>36.251414336672255</v>
      </c>
      <c r="AX109" s="395">
        <v>36.725937065849685</v>
      </c>
      <c r="AY109" s="397">
        <v>36.2951662906856</v>
      </c>
      <c r="AZ109" s="325">
        <v>34.450804509441205</v>
      </c>
      <c r="BA109" s="325">
        <v>34.419631379710815</v>
      </c>
      <c r="BB109" s="325">
        <v>35.072189349112428</v>
      </c>
      <c r="BC109" s="325">
        <v>34.902560007371349</v>
      </c>
      <c r="BD109" s="325">
        <v>34.64296984823708</v>
      </c>
      <c r="BE109" s="325">
        <v>35.145559332052606</v>
      </c>
      <c r="BF109" s="325" t="s">
        <v>145</v>
      </c>
      <c r="BG109" s="325" t="s">
        <v>145</v>
      </c>
      <c r="BH109" s="542" t="s">
        <v>145</v>
      </c>
      <c r="BI109" s="542" t="s">
        <v>145</v>
      </c>
      <c r="BJ109" s="542" t="s">
        <v>145</v>
      </c>
      <c r="BK109" s="397" t="s">
        <v>145</v>
      </c>
      <c r="BL109" s="325">
        <v>34.663267006067997</v>
      </c>
      <c r="BM109" s="325">
        <v>34.894395583231692</v>
      </c>
      <c r="BN109" s="325" t="s">
        <v>145</v>
      </c>
      <c r="BO109" s="553" t="s">
        <v>145</v>
      </c>
    </row>
    <row r="110" spans="1:67" x14ac:dyDescent="0.3">
      <c r="A110" s="391"/>
      <c r="B110" s="377"/>
      <c r="C110" s="353" t="s">
        <v>44</v>
      </c>
      <c r="D110" s="303"/>
      <c r="E110" s="303"/>
      <c r="F110" s="303"/>
      <c r="G110" s="303"/>
      <c r="H110" s="303"/>
      <c r="I110" s="303"/>
      <c r="J110" s="303"/>
      <c r="K110" s="303"/>
      <c r="L110" s="303"/>
      <c r="M110" s="303"/>
      <c r="N110" s="303"/>
      <c r="O110" s="303"/>
      <c r="P110" s="394"/>
      <c r="Q110" s="395"/>
      <c r="R110" s="395"/>
      <c r="S110" s="395"/>
      <c r="T110" s="303">
        <v>-1.2774267524089103E-2</v>
      </c>
      <c r="U110" s="303">
        <v>-1.0130889125338709E-2</v>
      </c>
      <c r="V110" s="303">
        <v>8.0683347229546273E-2</v>
      </c>
      <c r="W110" s="303">
        <v>0.1135979885832768</v>
      </c>
      <c r="X110" s="303">
        <v>6.1122097721378853E-2</v>
      </c>
      <c r="Y110" s="303">
        <v>5.0040624021699329E-2</v>
      </c>
      <c r="Z110" s="303">
        <v>1.5522645664342796E-2</v>
      </c>
      <c r="AA110" s="303">
        <v>-5.1656670636098133E-3</v>
      </c>
      <c r="AB110" s="303">
        <v>1.0002272347771238E-2</v>
      </c>
      <c r="AC110" s="303">
        <v>1.4724274616252964E-2</v>
      </c>
      <c r="AD110" s="303">
        <v>1.8562445835878249E-2</v>
      </c>
      <c r="AE110" s="303">
        <v>3.8476506379409747E-2</v>
      </c>
      <c r="AF110" s="378">
        <v>1.4841556914218049E-2</v>
      </c>
      <c r="AG110" s="379">
        <v>6.9488858791393618E-2</v>
      </c>
      <c r="AH110" s="379">
        <v>6.4239687854933478E-3</v>
      </c>
      <c r="AI110" s="381">
        <v>2.3803031854908306E-2</v>
      </c>
      <c r="AJ110" s="303">
        <v>5.7751453511336363E-2</v>
      </c>
      <c r="AK110" s="303">
        <v>9.1776291739570678E-2</v>
      </c>
      <c r="AL110" s="303">
        <v>-1.3512749945439407E-2</v>
      </c>
      <c r="AM110" s="303">
        <v>-8.0601731776816204E-2</v>
      </c>
      <c r="AN110" s="303">
        <v>-4.4952021607726302E-2</v>
      </c>
      <c r="AO110" s="303">
        <v>-3.5229600132199182E-2</v>
      </c>
      <c r="AP110" s="303">
        <v>-1.7685296355827433E-2</v>
      </c>
      <c r="AQ110" s="303">
        <v>-1.6615218932408699E-3</v>
      </c>
      <c r="AR110" s="303">
        <v>-5.4827582957007095E-3</v>
      </c>
      <c r="AS110" s="303">
        <v>-1.7700289564577764E-2</v>
      </c>
      <c r="AT110" s="303">
        <v>-2.2158855270117388E-2</v>
      </c>
      <c r="AU110" s="303">
        <v>-4.0793351524602839E-2</v>
      </c>
      <c r="AV110" s="378">
        <v>4.7553440682348395E-2</v>
      </c>
      <c r="AW110" s="379">
        <v>-4.9626001754860136E-2</v>
      </c>
      <c r="AX110" s="379">
        <v>-8.3778523032139781E-3</v>
      </c>
      <c r="AY110" s="381">
        <v>-2.7370756230527666E-2</v>
      </c>
      <c r="AZ110" s="303">
        <v>-6.070443423672444E-2</v>
      </c>
      <c r="BA110" s="303">
        <v>-7.2062117618622079E-2</v>
      </c>
      <c r="BB110" s="303">
        <v>-4.3771842959779511E-2</v>
      </c>
      <c r="BC110" s="303">
        <v>-4.4460934745530881E-2</v>
      </c>
      <c r="BD110" s="303">
        <v>-4.2386520404761034E-2</v>
      </c>
      <c r="BE110" s="303">
        <v>-2.6153876533593749E-2</v>
      </c>
      <c r="BF110" s="303" t="s">
        <v>145</v>
      </c>
      <c r="BG110" s="303" t="s">
        <v>145</v>
      </c>
      <c r="BH110" s="540" t="s">
        <v>145</v>
      </c>
      <c r="BI110" s="540" t="s">
        <v>145</v>
      </c>
      <c r="BJ110" s="540" t="s">
        <v>145</v>
      </c>
      <c r="BK110" s="381" t="s">
        <v>145</v>
      </c>
      <c r="BL110" s="303">
        <v>-5.8056520359467172E-2</v>
      </c>
      <c r="BM110" s="303">
        <v>-3.7433539581041696E-2</v>
      </c>
      <c r="BN110" s="303" t="s">
        <v>145</v>
      </c>
      <c r="BO110" s="533" t="s">
        <v>145</v>
      </c>
    </row>
    <row r="111" spans="1:67" x14ac:dyDescent="0.3">
      <c r="A111" s="391" t="s">
        <v>120</v>
      </c>
      <c r="B111" s="377"/>
      <c r="C111" s="353" t="s">
        <v>115</v>
      </c>
      <c r="D111" s="325">
        <v>215.4</v>
      </c>
      <c r="E111" s="325">
        <v>195.1</v>
      </c>
      <c r="F111" s="325">
        <v>229.2</v>
      </c>
      <c r="G111" s="325">
        <v>240.3</v>
      </c>
      <c r="H111" s="325">
        <v>238.8</v>
      </c>
      <c r="I111" s="325">
        <v>250.8</v>
      </c>
      <c r="J111" s="325">
        <v>275.8</v>
      </c>
      <c r="K111" s="325">
        <v>283.60000000000002</v>
      </c>
      <c r="L111" s="325">
        <v>254</v>
      </c>
      <c r="M111" s="325">
        <v>259.10000000000002</v>
      </c>
      <c r="N111" s="325">
        <v>262.5</v>
      </c>
      <c r="O111" s="325">
        <v>276</v>
      </c>
      <c r="P111" s="394">
        <v>639.70000000000005</v>
      </c>
      <c r="Q111" s="395">
        <v>729.90000000000009</v>
      </c>
      <c r="R111" s="395">
        <v>813.40000000000009</v>
      </c>
      <c r="S111" s="395">
        <v>797.6</v>
      </c>
      <c r="T111" s="325">
        <v>261.39999999999998</v>
      </c>
      <c r="U111" s="325">
        <v>245.5</v>
      </c>
      <c r="V111" s="325">
        <v>176.4</v>
      </c>
      <c r="W111" s="325">
        <v>154</v>
      </c>
      <c r="X111" s="325">
        <v>184</v>
      </c>
      <c r="Y111" s="325">
        <v>196.1</v>
      </c>
      <c r="Z111" s="325">
        <v>224.5</v>
      </c>
      <c r="AA111" s="325">
        <v>227.5</v>
      </c>
      <c r="AB111" s="325">
        <v>224.4</v>
      </c>
      <c r="AC111" s="325">
        <v>228.5</v>
      </c>
      <c r="AD111" s="325">
        <v>250.2</v>
      </c>
      <c r="AE111" s="325">
        <v>278.5</v>
      </c>
      <c r="AF111" s="394">
        <v>683.3</v>
      </c>
      <c r="AG111" s="395">
        <v>534.1</v>
      </c>
      <c r="AH111" s="395">
        <v>676.4</v>
      </c>
      <c r="AI111" s="397">
        <v>757.2</v>
      </c>
      <c r="AJ111" s="325">
        <v>247.3</v>
      </c>
      <c r="AK111" s="325">
        <v>258.3</v>
      </c>
      <c r="AL111" s="325">
        <v>294.3</v>
      </c>
      <c r="AM111" s="325">
        <v>280.5</v>
      </c>
      <c r="AN111" s="325">
        <v>311.2</v>
      </c>
      <c r="AO111" s="325">
        <v>315.2</v>
      </c>
      <c r="AP111" s="325">
        <v>347.3</v>
      </c>
      <c r="AQ111" s="325">
        <v>372.6</v>
      </c>
      <c r="AR111" s="325">
        <v>359.2</v>
      </c>
      <c r="AS111" s="325">
        <v>374.6</v>
      </c>
      <c r="AT111" s="325">
        <v>405.5</v>
      </c>
      <c r="AU111" s="325">
        <v>400.7</v>
      </c>
      <c r="AV111" s="394">
        <v>799.90000000000009</v>
      </c>
      <c r="AW111" s="395">
        <v>906.90000000000009</v>
      </c>
      <c r="AX111" s="395">
        <v>1079.1000000000001</v>
      </c>
      <c r="AY111" s="397">
        <v>1180.8</v>
      </c>
      <c r="AZ111" s="325">
        <v>366.7</v>
      </c>
      <c r="BA111" s="325">
        <v>350.9</v>
      </c>
      <c r="BB111" s="325">
        <v>398.7</v>
      </c>
      <c r="BC111" s="325">
        <v>424.3</v>
      </c>
      <c r="BD111" s="325">
        <v>449.3</v>
      </c>
      <c r="BE111" s="325">
        <v>466.6</v>
      </c>
      <c r="BF111" s="325" t="s">
        <v>145</v>
      </c>
      <c r="BG111" s="325" t="s">
        <v>145</v>
      </c>
      <c r="BH111" s="542" t="s">
        <v>145</v>
      </c>
      <c r="BI111" s="542" t="s">
        <v>145</v>
      </c>
      <c r="BJ111" s="542" t="s">
        <v>145</v>
      </c>
      <c r="BK111" s="397" t="s">
        <v>145</v>
      </c>
      <c r="BL111" s="325">
        <v>1116.3</v>
      </c>
      <c r="BM111" s="325">
        <v>1340.2</v>
      </c>
      <c r="BN111" s="325" t="s">
        <v>145</v>
      </c>
      <c r="BO111" s="553" t="s">
        <v>145</v>
      </c>
    </row>
    <row r="112" spans="1:67" x14ac:dyDescent="0.3">
      <c r="A112" s="362"/>
      <c r="B112" s="377"/>
      <c r="C112" s="353" t="s">
        <v>44</v>
      </c>
      <c r="D112" s="303"/>
      <c r="E112" s="303"/>
      <c r="F112" s="303"/>
      <c r="G112" s="303"/>
      <c r="H112" s="303"/>
      <c r="I112" s="303"/>
      <c r="J112" s="303"/>
      <c r="K112" s="303"/>
      <c r="L112" s="303"/>
      <c r="M112" s="303"/>
      <c r="N112" s="303"/>
      <c r="O112" s="303"/>
      <c r="P112" s="394"/>
      <c r="Q112" s="395"/>
      <c r="R112" s="395"/>
      <c r="S112" s="395"/>
      <c r="T112" s="303">
        <v>0.21355617455895995</v>
      </c>
      <c r="U112" s="303">
        <v>0.25832906201947725</v>
      </c>
      <c r="V112" s="303">
        <v>-0.2303664921465968</v>
      </c>
      <c r="W112" s="303">
        <v>-0.3591344153141906</v>
      </c>
      <c r="X112" s="303">
        <v>-0.2294807370184255</v>
      </c>
      <c r="Y112" s="303">
        <v>-0.21810207336523132</v>
      </c>
      <c r="Z112" s="303">
        <v>-0.18600435097897031</v>
      </c>
      <c r="AA112" s="303">
        <v>-0.19781382228490837</v>
      </c>
      <c r="AB112" s="303">
        <v>-0.11653543307086613</v>
      </c>
      <c r="AC112" s="303">
        <v>-0.11810111925897344</v>
      </c>
      <c r="AD112" s="303">
        <v>-4.6857142857142903E-2</v>
      </c>
      <c r="AE112" s="303">
        <v>9.057971014492754E-3</v>
      </c>
      <c r="AF112" s="378">
        <v>6.815694856964187E-2</v>
      </c>
      <c r="AG112" s="379">
        <v>-0.26825592546924243</v>
      </c>
      <c r="AH112" s="379">
        <v>-0.16842881731005668</v>
      </c>
      <c r="AI112" s="381">
        <v>-5.065195586760278E-2</v>
      </c>
      <c r="AJ112" s="303">
        <v>-5.3940321346595134E-2</v>
      </c>
      <c r="AK112" s="303">
        <v>5.2138492871690471E-2</v>
      </c>
      <c r="AL112" s="303">
        <v>0.66836734693877553</v>
      </c>
      <c r="AM112" s="303">
        <v>0.8214285714285714</v>
      </c>
      <c r="AN112" s="303">
        <v>0.69130434782608685</v>
      </c>
      <c r="AO112" s="303">
        <v>0.60734319224885258</v>
      </c>
      <c r="AP112" s="303">
        <v>0.54699331848552346</v>
      </c>
      <c r="AQ112" s="303">
        <v>0.63780219780219793</v>
      </c>
      <c r="AR112" s="303">
        <v>0.60071301247771824</v>
      </c>
      <c r="AS112" s="303">
        <v>0.6393873085339169</v>
      </c>
      <c r="AT112" s="303">
        <v>0.62070343725019994</v>
      </c>
      <c r="AU112" s="303">
        <v>0.43877917414721718</v>
      </c>
      <c r="AV112" s="378">
        <v>0.17064247036440824</v>
      </c>
      <c r="AW112" s="379">
        <v>0.69799662984459854</v>
      </c>
      <c r="AX112" s="379">
        <v>0.59535777646363119</v>
      </c>
      <c r="AY112" s="381">
        <v>0.55942947702060208</v>
      </c>
      <c r="AZ112" s="303">
        <v>0.48281439547108762</v>
      </c>
      <c r="BA112" s="303">
        <v>0.35849787069299249</v>
      </c>
      <c r="BB112" s="303">
        <v>0.3547400611620794</v>
      </c>
      <c r="BC112" s="303">
        <v>0.51265597147950093</v>
      </c>
      <c r="BD112" s="303">
        <v>0.44376606683804637</v>
      </c>
      <c r="BE112" s="303">
        <v>0.4803299492385788</v>
      </c>
      <c r="BF112" s="303" t="s">
        <v>145</v>
      </c>
      <c r="BG112" s="303" t="s">
        <v>145</v>
      </c>
      <c r="BH112" s="540" t="s">
        <v>145</v>
      </c>
      <c r="BI112" s="540" t="s">
        <v>145</v>
      </c>
      <c r="BJ112" s="540" t="s">
        <v>145</v>
      </c>
      <c r="BK112" s="381" t="s">
        <v>145</v>
      </c>
      <c r="BL112" s="303">
        <v>0.39554944368045986</v>
      </c>
      <c r="BM112" s="303">
        <v>0.4777814533024588</v>
      </c>
      <c r="BN112" s="303" t="s">
        <v>145</v>
      </c>
      <c r="BO112" s="533" t="s">
        <v>145</v>
      </c>
    </row>
    <row r="113" spans="1:67" x14ac:dyDescent="0.3">
      <c r="A113" s="391"/>
      <c r="B113" s="377"/>
      <c r="C113" s="353" t="s">
        <v>116</v>
      </c>
      <c r="D113" s="325">
        <v>4870</v>
      </c>
      <c r="E113" s="325">
        <v>4486</v>
      </c>
      <c r="F113" s="325">
        <v>5116</v>
      </c>
      <c r="G113" s="325">
        <v>5311</v>
      </c>
      <c r="H113" s="325">
        <v>5358</v>
      </c>
      <c r="I113" s="325">
        <v>5496</v>
      </c>
      <c r="J113" s="325">
        <v>5936</v>
      </c>
      <c r="K113" s="325">
        <v>5991</v>
      </c>
      <c r="L113" s="325">
        <v>5866</v>
      </c>
      <c r="M113" s="325">
        <v>6135</v>
      </c>
      <c r="N113" s="325">
        <v>6189</v>
      </c>
      <c r="O113" s="325">
        <v>6490</v>
      </c>
      <c r="P113" s="394">
        <v>14472</v>
      </c>
      <c r="Q113" s="395">
        <v>16165</v>
      </c>
      <c r="R113" s="395">
        <v>17793</v>
      </c>
      <c r="S113" s="395">
        <v>18814</v>
      </c>
      <c r="T113" s="325">
        <v>6168</v>
      </c>
      <c r="U113" s="325">
        <v>5799</v>
      </c>
      <c r="V113" s="325">
        <v>4875</v>
      </c>
      <c r="W113" s="325">
        <v>4551</v>
      </c>
      <c r="X113" s="325">
        <v>5044</v>
      </c>
      <c r="Y113" s="325">
        <v>5136</v>
      </c>
      <c r="Z113" s="325">
        <v>5555</v>
      </c>
      <c r="AA113" s="325">
        <v>5749</v>
      </c>
      <c r="AB113" s="325">
        <v>6140</v>
      </c>
      <c r="AC113" s="325">
        <v>6563</v>
      </c>
      <c r="AD113" s="325">
        <v>6554</v>
      </c>
      <c r="AE113" s="325">
        <v>7249</v>
      </c>
      <c r="AF113" s="394">
        <v>16842</v>
      </c>
      <c r="AG113" s="395">
        <v>14731</v>
      </c>
      <c r="AH113" s="395">
        <v>17444</v>
      </c>
      <c r="AI113" s="397">
        <v>20366</v>
      </c>
      <c r="AJ113" s="325">
        <v>6698</v>
      </c>
      <c r="AK113" s="325">
        <v>6638</v>
      </c>
      <c r="AL113" s="325">
        <v>7606</v>
      </c>
      <c r="AM113" s="325">
        <v>7260</v>
      </c>
      <c r="AN113" s="325">
        <v>7811</v>
      </c>
      <c r="AO113" s="325">
        <v>8034</v>
      </c>
      <c r="AP113" s="325">
        <v>8583</v>
      </c>
      <c r="AQ113" s="325">
        <v>8559</v>
      </c>
      <c r="AR113" s="325">
        <v>8718</v>
      </c>
      <c r="AS113" s="325">
        <v>9927</v>
      </c>
      <c r="AT113" s="325">
        <v>10043</v>
      </c>
      <c r="AU113" s="325">
        <v>10371</v>
      </c>
      <c r="AV113" s="394">
        <v>20942</v>
      </c>
      <c r="AW113" s="395">
        <v>23105</v>
      </c>
      <c r="AX113" s="395">
        <v>25860</v>
      </c>
      <c r="AY113" s="397">
        <v>30341</v>
      </c>
      <c r="AZ113" s="325">
        <v>9804</v>
      </c>
      <c r="BA113" s="325">
        <v>9339</v>
      </c>
      <c r="BB113" s="325">
        <v>10504</v>
      </c>
      <c r="BC113" s="325">
        <v>10482</v>
      </c>
      <c r="BD113" s="325">
        <v>10981</v>
      </c>
      <c r="BE113" s="325">
        <v>11078</v>
      </c>
      <c r="BF113" s="325" t="s">
        <v>145</v>
      </c>
      <c r="BG113" s="325" t="s">
        <v>145</v>
      </c>
      <c r="BH113" s="542" t="s">
        <v>145</v>
      </c>
      <c r="BI113" s="542" t="s">
        <v>145</v>
      </c>
      <c r="BJ113" s="542" t="s">
        <v>145</v>
      </c>
      <c r="BK113" s="397" t="s">
        <v>145</v>
      </c>
      <c r="BL113" s="325">
        <v>29647</v>
      </c>
      <c r="BM113" s="325">
        <v>32541</v>
      </c>
      <c r="BN113" s="325" t="s">
        <v>145</v>
      </c>
      <c r="BO113" s="553" t="s">
        <v>145</v>
      </c>
    </row>
    <row r="114" spans="1:67" x14ac:dyDescent="0.3">
      <c r="A114" s="363"/>
      <c r="B114" s="377"/>
      <c r="C114" s="353" t="s">
        <v>44</v>
      </c>
      <c r="D114" s="303"/>
      <c r="E114" s="303"/>
      <c r="F114" s="303"/>
      <c r="G114" s="303"/>
      <c r="H114" s="303"/>
      <c r="I114" s="303"/>
      <c r="J114" s="303"/>
      <c r="K114" s="303"/>
      <c r="L114" s="303"/>
      <c r="M114" s="303"/>
      <c r="N114" s="303"/>
      <c r="O114" s="303"/>
      <c r="P114" s="394"/>
      <c r="Q114" s="395"/>
      <c r="R114" s="395"/>
      <c r="S114" s="395"/>
      <c r="T114" s="303">
        <v>0.26652977412731005</v>
      </c>
      <c r="U114" s="303">
        <v>0.29268836379848417</v>
      </c>
      <c r="V114" s="303">
        <v>-4.7107114933541833E-2</v>
      </c>
      <c r="W114" s="303">
        <v>-0.14309922801732253</v>
      </c>
      <c r="X114" s="303">
        <v>-5.8603956700261292E-2</v>
      </c>
      <c r="Y114" s="303">
        <v>-6.5502183406113537E-2</v>
      </c>
      <c r="Z114" s="303">
        <v>-6.4184636118598384E-2</v>
      </c>
      <c r="AA114" s="303">
        <v>-4.0393924219662827E-2</v>
      </c>
      <c r="AB114" s="303">
        <v>4.6709853392430958E-2</v>
      </c>
      <c r="AC114" s="303">
        <v>6.9763651181744088E-2</v>
      </c>
      <c r="AD114" s="303">
        <v>5.8975601874293099E-2</v>
      </c>
      <c r="AE114" s="303">
        <v>0.11694915254237288</v>
      </c>
      <c r="AF114" s="378">
        <v>0.16376451077943616</v>
      </c>
      <c r="AG114" s="379">
        <v>-8.8710176306835753E-2</v>
      </c>
      <c r="AH114" s="379">
        <v>-1.9614455122801102E-2</v>
      </c>
      <c r="AI114" s="381">
        <v>8.2491761454236201E-2</v>
      </c>
      <c r="AJ114" s="303">
        <v>8.5927367055771725E-2</v>
      </c>
      <c r="AK114" s="303">
        <v>0.14468011726159682</v>
      </c>
      <c r="AL114" s="303">
        <v>0.56020512820512824</v>
      </c>
      <c r="AM114" s="303">
        <v>0.59525379037574155</v>
      </c>
      <c r="AN114" s="303">
        <v>0.54857256145915945</v>
      </c>
      <c r="AO114" s="303">
        <v>0.56425233644859818</v>
      </c>
      <c r="AP114" s="303">
        <v>0.54509450945094506</v>
      </c>
      <c r="AQ114" s="303">
        <v>0.48878065750565314</v>
      </c>
      <c r="AR114" s="303">
        <v>0.41986970684039088</v>
      </c>
      <c r="AS114" s="303">
        <v>0.51257047082127072</v>
      </c>
      <c r="AT114" s="303">
        <v>0.53234665852914254</v>
      </c>
      <c r="AU114" s="303">
        <v>0.43068009380604222</v>
      </c>
      <c r="AV114" s="378">
        <v>0.24343902149388433</v>
      </c>
      <c r="AW114" s="379">
        <v>0.56846106849501055</v>
      </c>
      <c r="AX114" s="379">
        <v>0.48245815180004586</v>
      </c>
      <c r="AY114" s="381">
        <v>0.48978689973485223</v>
      </c>
      <c r="AZ114" s="303">
        <v>0.46372051358614513</v>
      </c>
      <c r="BA114" s="303">
        <v>0.40689966857487198</v>
      </c>
      <c r="BB114" s="303">
        <v>0.38101498816723639</v>
      </c>
      <c r="BC114" s="303">
        <v>0.44380165289256196</v>
      </c>
      <c r="BD114" s="303">
        <v>0.40583792088080911</v>
      </c>
      <c r="BE114" s="303">
        <v>0.37888971869554394</v>
      </c>
      <c r="BF114" s="303" t="s">
        <v>145</v>
      </c>
      <c r="BG114" s="303" t="s">
        <v>145</v>
      </c>
      <c r="BH114" s="540" t="s">
        <v>145</v>
      </c>
      <c r="BI114" s="540" t="s">
        <v>145</v>
      </c>
      <c r="BJ114" s="540" t="s">
        <v>145</v>
      </c>
      <c r="BK114" s="381" t="s">
        <v>145</v>
      </c>
      <c r="BL114" s="303">
        <v>0.41567185560118425</v>
      </c>
      <c r="BM114" s="303">
        <v>0.40839645098463534</v>
      </c>
      <c r="BN114" s="303" t="s">
        <v>145</v>
      </c>
      <c r="BO114" s="533" t="s">
        <v>145</v>
      </c>
    </row>
    <row r="115" spans="1:67" x14ac:dyDescent="0.3">
      <c r="A115" s="391"/>
      <c r="B115" s="377"/>
      <c r="C115" s="353" t="s">
        <v>117</v>
      </c>
      <c r="D115" s="325">
        <v>44.229979466119097</v>
      </c>
      <c r="E115" s="325">
        <v>43.490860454748102</v>
      </c>
      <c r="F115" s="325">
        <v>44.800625488663016</v>
      </c>
      <c r="G115" s="325">
        <v>45.245716437582374</v>
      </c>
      <c r="H115" s="325">
        <v>44.568868980963046</v>
      </c>
      <c r="I115" s="325">
        <v>45.633187772925766</v>
      </c>
      <c r="J115" s="325">
        <v>46.462264150943398</v>
      </c>
      <c r="K115" s="325">
        <v>47.337673176431316</v>
      </c>
      <c r="L115" s="325">
        <v>43.300375042618477</v>
      </c>
      <c r="M115" s="325">
        <v>42.233088834555829</v>
      </c>
      <c r="N115" s="325">
        <v>42.413960252060107</v>
      </c>
      <c r="O115" s="325">
        <v>42.526964560862865</v>
      </c>
      <c r="P115" s="394">
        <v>44.202598120508569</v>
      </c>
      <c r="Q115" s="395">
        <v>45.153108567893604</v>
      </c>
      <c r="R115" s="395">
        <v>45.714606867869392</v>
      </c>
      <c r="S115" s="395">
        <v>42.393961943233762</v>
      </c>
      <c r="T115" s="325">
        <v>42.380025940337219</v>
      </c>
      <c r="U115" s="325">
        <v>42.334885325056042</v>
      </c>
      <c r="V115" s="325">
        <v>36.184615384615384</v>
      </c>
      <c r="W115" s="325">
        <v>33.838716765546032</v>
      </c>
      <c r="X115" s="325">
        <v>36.478984932593178</v>
      </c>
      <c r="Y115" s="325">
        <v>38.181464174454831</v>
      </c>
      <c r="Z115" s="325">
        <v>40.414041404140413</v>
      </c>
      <c r="AA115" s="325">
        <v>39.572099495564444</v>
      </c>
      <c r="AB115" s="325">
        <v>36.547231270358303</v>
      </c>
      <c r="AC115" s="325">
        <v>34.816394941337805</v>
      </c>
      <c r="AD115" s="325">
        <v>38.175160207506863</v>
      </c>
      <c r="AE115" s="325">
        <v>38.419092288591528</v>
      </c>
      <c r="AF115" s="394">
        <v>40.571191069944184</v>
      </c>
      <c r="AG115" s="395">
        <v>36.256873260471117</v>
      </c>
      <c r="AH115" s="395">
        <v>38.775510204081634</v>
      </c>
      <c r="AI115" s="397">
        <v>37.17961308062457</v>
      </c>
      <c r="AJ115" s="325">
        <v>36.921469095252313</v>
      </c>
      <c r="AK115" s="325">
        <v>38.912322988852061</v>
      </c>
      <c r="AL115" s="325">
        <v>38.693136997107544</v>
      </c>
      <c r="AM115" s="325">
        <v>38.636363636363633</v>
      </c>
      <c r="AN115" s="325">
        <v>39.841249519907819</v>
      </c>
      <c r="AO115" s="325">
        <v>39.233258650734378</v>
      </c>
      <c r="AP115" s="325">
        <v>40.463707328439938</v>
      </c>
      <c r="AQ115" s="325">
        <v>43.533123028391167</v>
      </c>
      <c r="AR115" s="325">
        <v>41.202110575820143</v>
      </c>
      <c r="AS115" s="325">
        <v>37.735468923138917</v>
      </c>
      <c r="AT115" s="325">
        <v>40.376381559295034</v>
      </c>
      <c r="AU115" s="325">
        <v>38.636582778902707</v>
      </c>
      <c r="AV115" s="394">
        <v>38.195969821411524</v>
      </c>
      <c r="AW115" s="395">
        <v>39.251244319411391</v>
      </c>
      <c r="AX115" s="395">
        <v>41.728538283062655</v>
      </c>
      <c r="AY115" s="397">
        <v>38.917636201839095</v>
      </c>
      <c r="AZ115" s="325">
        <v>37.403100775193799</v>
      </c>
      <c r="BA115" s="325">
        <v>37.573616018845698</v>
      </c>
      <c r="BB115" s="325">
        <v>37.956968773800455</v>
      </c>
      <c r="BC115" s="325">
        <v>40.478916237359286</v>
      </c>
      <c r="BD115" s="325">
        <v>40.916127857207904</v>
      </c>
      <c r="BE115" s="325">
        <v>42.119516158151292</v>
      </c>
      <c r="BF115" s="325" t="s">
        <v>145</v>
      </c>
      <c r="BG115" s="325" t="s">
        <v>145</v>
      </c>
      <c r="BH115" s="542" t="s">
        <v>145</v>
      </c>
      <c r="BI115" s="542" t="s">
        <v>145</v>
      </c>
      <c r="BJ115" s="542" t="s">
        <v>145</v>
      </c>
      <c r="BK115" s="397" t="s">
        <v>145</v>
      </c>
      <c r="BL115" s="325">
        <v>37.653050898910514</v>
      </c>
      <c r="BM115" s="325">
        <v>41.184966657447525</v>
      </c>
      <c r="BN115" s="325" t="s">
        <v>145</v>
      </c>
      <c r="BO115" s="553" t="s">
        <v>145</v>
      </c>
    </row>
    <row r="116" spans="1:67" x14ac:dyDescent="0.3">
      <c r="A116" s="391"/>
      <c r="B116" s="377"/>
      <c r="C116" s="353" t="s">
        <v>44</v>
      </c>
      <c r="D116" s="303"/>
      <c r="E116" s="303"/>
      <c r="F116" s="303"/>
      <c r="G116" s="303"/>
      <c r="H116" s="303"/>
      <c r="I116" s="303"/>
      <c r="J116" s="303"/>
      <c r="K116" s="303"/>
      <c r="L116" s="303"/>
      <c r="M116" s="303"/>
      <c r="N116" s="303"/>
      <c r="O116" s="303"/>
      <c r="P116" s="394"/>
      <c r="Q116" s="395"/>
      <c r="R116" s="395"/>
      <c r="S116" s="395"/>
      <c r="T116" s="303">
        <v>-4.1825783057371148E-2</v>
      </c>
      <c r="U116" s="303">
        <v>-2.657972543207883E-2</v>
      </c>
      <c r="V116" s="303">
        <v>-0.19231896898912604</v>
      </c>
      <c r="W116" s="303">
        <v>-0.25211225658836878</v>
      </c>
      <c r="X116" s="303">
        <v>-0.18151423254257015</v>
      </c>
      <c r="Y116" s="303">
        <v>-0.16329614392821473</v>
      </c>
      <c r="Z116" s="303">
        <v>-0.13017494642865307</v>
      </c>
      <c r="AA116" s="303">
        <v>-0.16404637490152832</v>
      </c>
      <c r="AB116" s="303">
        <v>-0.15596039908692197</v>
      </c>
      <c r="AC116" s="303">
        <v>-0.17561334247353369</v>
      </c>
      <c r="AD116" s="303">
        <v>-9.9938794193295336E-2</v>
      </c>
      <c r="AE116" s="303">
        <v>-9.6594532779133963E-2</v>
      </c>
      <c r="AF116" s="378">
        <v>-8.215370147845516E-2</v>
      </c>
      <c r="AG116" s="379">
        <v>-0.19702376180913067</v>
      </c>
      <c r="AH116" s="379">
        <v>-0.15179167314823649</v>
      </c>
      <c r="AI116" s="381">
        <v>-0.12299744170151623</v>
      </c>
      <c r="AJ116" s="303">
        <v>-0.12880022425586729</v>
      </c>
      <c r="AK116" s="303">
        <v>-8.0844965326463902E-2</v>
      </c>
      <c r="AL116" s="303">
        <v>6.9325639801016331E-2</v>
      </c>
      <c r="AM116" s="303">
        <v>0.1417798110979929</v>
      </c>
      <c r="AN116" s="303">
        <v>9.21699053174731E-2</v>
      </c>
      <c r="AO116" s="303">
        <v>2.7547253595980373E-2</v>
      </c>
      <c r="AP116" s="303">
        <v>1.2289274364537253E-3</v>
      </c>
      <c r="AQ116" s="303">
        <v>0.10009637050646518</v>
      </c>
      <c r="AR116" s="303">
        <v>0.12736612716370632</v>
      </c>
      <c r="AS116" s="303">
        <v>8.3841936728930852E-2</v>
      </c>
      <c r="AT116" s="303">
        <v>5.7661090086409551E-2</v>
      </c>
      <c r="AU116" s="303">
        <v>5.6610002307566605E-3</v>
      </c>
      <c r="AV116" s="378">
        <v>-5.8544528417660002E-2</v>
      </c>
      <c r="AW116" s="379">
        <v>8.2587680339354388E-2</v>
      </c>
      <c r="AX116" s="379">
        <v>7.6157039931615794E-2</v>
      </c>
      <c r="AY116" s="381">
        <v>4.6746670478942168E-2</v>
      </c>
      <c r="AZ116" s="303">
        <v>1.3044759370190359E-2</v>
      </c>
      <c r="BA116" s="303">
        <v>-3.4403162473489124E-2</v>
      </c>
      <c r="BB116" s="303">
        <v>-1.9025808720603884E-2</v>
      </c>
      <c r="BC116" s="303">
        <v>4.7689596731652191E-2</v>
      </c>
      <c r="BD116" s="303">
        <v>2.6979031788724173E-2</v>
      </c>
      <c r="BE116" s="303">
        <v>7.3566601569122744E-2</v>
      </c>
      <c r="BF116" s="303" t="s">
        <v>145</v>
      </c>
      <c r="BG116" s="303" t="s">
        <v>145</v>
      </c>
      <c r="BH116" s="540" t="s">
        <v>145</v>
      </c>
      <c r="BI116" s="540" t="s">
        <v>145</v>
      </c>
      <c r="BJ116" s="540" t="s">
        <v>145</v>
      </c>
      <c r="BK116" s="381" t="s">
        <v>145</v>
      </c>
      <c r="BL116" s="303">
        <v>-1.4214036848376212E-2</v>
      </c>
      <c r="BM116" s="303">
        <v>4.926524933325048E-2</v>
      </c>
      <c r="BN116" s="303" t="s">
        <v>145</v>
      </c>
      <c r="BO116" s="533" t="s">
        <v>145</v>
      </c>
    </row>
    <row r="117" spans="1:67" x14ac:dyDescent="0.3">
      <c r="A117" s="391" t="s">
        <v>200</v>
      </c>
      <c r="B117" s="377"/>
      <c r="C117" s="353" t="s">
        <v>115</v>
      </c>
      <c r="D117" s="325">
        <v>242.5</v>
      </c>
      <c r="E117" s="325">
        <v>231.5</v>
      </c>
      <c r="F117" s="325">
        <v>307.10000000000002</v>
      </c>
      <c r="G117" s="325">
        <v>409</v>
      </c>
      <c r="H117" s="325">
        <v>454.3</v>
      </c>
      <c r="I117" s="325">
        <v>479.8</v>
      </c>
      <c r="J117" s="325">
        <v>655.8</v>
      </c>
      <c r="K117" s="325">
        <v>820.3</v>
      </c>
      <c r="L117" s="325">
        <v>515.79999999999995</v>
      </c>
      <c r="M117" s="325">
        <v>450.7</v>
      </c>
      <c r="N117" s="325">
        <v>307.5</v>
      </c>
      <c r="O117" s="325">
        <v>313.10000000000002</v>
      </c>
      <c r="P117" s="394">
        <v>781.1</v>
      </c>
      <c r="Q117" s="395">
        <v>1343.1</v>
      </c>
      <c r="R117" s="395">
        <v>1991.8999999999999</v>
      </c>
      <c r="S117" s="395">
        <v>1071.3000000000002</v>
      </c>
      <c r="T117" s="325">
        <v>271.2</v>
      </c>
      <c r="U117" s="325">
        <v>273</v>
      </c>
      <c r="V117" s="325">
        <v>170.4</v>
      </c>
      <c r="W117" s="325">
        <v>53.2</v>
      </c>
      <c r="X117" s="325">
        <v>69.2</v>
      </c>
      <c r="Y117" s="325">
        <v>102.8</v>
      </c>
      <c r="Z117" s="325">
        <v>262.7</v>
      </c>
      <c r="AA117" s="325">
        <v>467.1</v>
      </c>
      <c r="AB117" s="325">
        <v>278.39999999999998</v>
      </c>
      <c r="AC117" s="325">
        <v>218.1</v>
      </c>
      <c r="AD117" s="325">
        <v>136.4</v>
      </c>
      <c r="AE117" s="325">
        <v>170.6</v>
      </c>
      <c r="AF117" s="394">
        <v>714.6</v>
      </c>
      <c r="AG117" s="395">
        <v>225.2</v>
      </c>
      <c r="AH117" s="395">
        <v>1008.1999999999999</v>
      </c>
      <c r="AI117" s="397">
        <v>525.1</v>
      </c>
      <c r="AJ117" s="325">
        <v>104.9</v>
      </c>
      <c r="AK117" s="325">
        <v>64.599999999999994</v>
      </c>
      <c r="AL117" s="325">
        <v>79.8</v>
      </c>
      <c r="AM117" s="325">
        <v>114.7</v>
      </c>
      <c r="AN117" s="325">
        <v>221.1</v>
      </c>
      <c r="AO117" s="325">
        <v>297.39999999999998</v>
      </c>
      <c r="AP117" s="325">
        <v>434.8</v>
      </c>
      <c r="AQ117" s="325">
        <v>762.4</v>
      </c>
      <c r="AR117" s="325">
        <v>474.6</v>
      </c>
      <c r="AS117" s="325">
        <v>499.7</v>
      </c>
      <c r="AT117" s="325">
        <v>375.2</v>
      </c>
      <c r="AU117" s="325">
        <v>320.10000000000002</v>
      </c>
      <c r="AV117" s="394">
        <v>249.3</v>
      </c>
      <c r="AW117" s="395">
        <v>633.20000000000005</v>
      </c>
      <c r="AX117" s="395">
        <v>1671.8000000000002</v>
      </c>
      <c r="AY117" s="397">
        <v>1195</v>
      </c>
      <c r="AZ117" s="325">
        <v>232.5</v>
      </c>
      <c r="BA117" s="325">
        <v>290.3</v>
      </c>
      <c r="BB117" s="325">
        <v>408.4</v>
      </c>
      <c r="BC117" s="325">
        <v>601.5</v>
      </c>
      <c r="BD117" s="325">
        <v>673.6</v>
      </c>
      <c r="BE117" s="325">
        <v>726.4</v>
      </c>
      <c r="BF117" s="325" t="s">
        <v>145</v>
      </c>
      <c r="BG117" s="325" t="s">
        <v>145</v>
      </c>
      <c r="BH117" s="542" t="s">
        <v>145</v>
      </c>
      <c r="BI117" s="542" t="s">
        <v>145</v>
      </c>
      <c r="BJ117" s="542" t="s">
        <v>145</v>
      </c>
      <c r="BK117" s="397" t="s">
        <v>145</v>
      </c>
      <c r="BL117" s="325">
        <v>931.19999999999993</v>
      </c>
      <c r="BM117" s="325">
        <v>2001.5</v>
      </c>
      <c r="BN117" s="325" t="s">
        <v>145</v>
      </c>
      <c r="BO117" s="553" t="s">
        <v>145</v>
      </c>
    </row>
    <row r="118" spans="1:67" x14ac:dyDescent="0.3">
      <c r="A118" s="362"/>
      <c r="B118" s="377"/>
      <c r="C118" s="353" t="s">
        <v>44</v>
      </c>
      <c r="D118" s="303"/>
      <c r="E118" s="303"/>
      <c r="F118" s="303"/>
      <c r="G118" s="303"/>
      <c r="H118" s="303"/>
      <c r="I118" s="303"/>
      <c r="J118" s="303"/>
      <c r="K118" s="303"/>
      <c r="L118" s="303"/>
      <c r="M118" s="303"/>
      <c r="N118" s="303"/>
      <c r="O118" s="303"/>
      <c r="P118" s="394"/>
      <c r="Q118" s="395"/>
      <c r="R118" s="395"/>
      <c r="S118" s="395"/>
      <c r="T118" s="303">
        <v>0.11835051546391748</v>
      </c>
      <c r="U118" s="303">
        <v>0.17926565874730022</v>
      </c>
      <c r="V118" s="303">
        <v>-0.44513187886681865</v>
      </c>
      <c r="W118" s="303">
        <v>-0.86992665036674821</v>
      </c>
      <c r="X118" s="303">
        <v>-0.84767774598283074</v>
      </c>
      <c r="Y118" s="303">
        <v>-0.7857440600250104</v>
      </c>
      <c r="Z118" s="303">
        <v>-0.59942055504727054</v>
      </c>
      <c r="AA118" s="303">
        <v>-0.4305741801779836</v>
      </c>
      <c r="AB118" s="303">
        <v>-0.46025591314462971</v>
      </c>
      <c r="AC118" s="303">
        <v>-0.51608608830707792</v>
      </c>
      <c r="AD118" s="303">
        <v>-0.55642276422764225</v>
      </c>
      <c r="AE118" s="303">
        <v>-0.45512615777706811</v>
      </c>
      <c r="AF118" s="378">
        <v>-8.5136346178466257E-2</v>
      </c>
      <c r="AG118" s="379">
        <v>-0.83232819596455954</v>
      </c>
      <c r="AH118" s="379">
        <v>-0.49385009287614839</v>
      </c>
      <c r="AI118" s="381">
        <v>-0.50984784840847575</v>
      </c>
      <c r="AJ118" s="303">
        <v>-0.61320058997050142</v>
      </c>
      <c r="AK118" s="303">
        <v>-0.76336996336996343</v>
      </c>
      <c r="AL118" s="303">
        <v>-0.53169014084507049</v>
      </c>
      <c r="AM118" s="303">
        <v>1.1560150375939848</v>
      </c>
      <c r="AN118" s="303">
        <v>2.1950867052023115</v>
      </c>
      <c r="AO118" s="303">
        <v>1.8929961089494161</v>
      </c>
      <c r="AP118" s="303">
        <v>0.65511990864103553</v>
      </c>
      <c r="AQ118" s="303">
        <v>0.6321986726611003</v>
      </c>
      <c r="AR118" s="303">
        <v>0.70474137931034508</v>
      </c>
      <c r="AS118" s="303">
        <v>1.2911508482347549</v>
      </c>
      <c r="AT118" s="303">
        <v>1.7507331378299118</v>
      </c>
      <c r="AU118" s="303">
        <v>0.87631887456037538</v>
      </c>
      <c r="AV118" s="378">
        <v>-0.6511335012594458</v>
      </c>
      <c r="AW118" s="379">
        <v>1.8117229129662527</v>
      </c>
      <c r="AX118" s="379">
        <v>0.65820273755207326</v>
      </c>
      <c r="AY118" s="381">
        <v>1.2757569986669204</v>
      </c>
      <c r="AZ118" s="303">
        <v>1.2163965681601525</v>
      </c>
      <c r="BA118" s="303">
        <v>3.4938080495356041</v>
      </c>
      <c r="BB118" s="303">
        <v>4.1177944862155389</v>
      </c>
      <c r="BC118" s="303">
        <v>4.2441150828247602</v>
      </c>
      <c r="BD118" s="303">
        <v>2.0465852555404793</v>
      </c>
      <c r="BE118" s="303">
        <v>1.4425016812373908</v>
      </c>
      <c r="BF118" s="303" t="s">
        <v>145</v>
      </c>
      <c r="BG118" s="303" t="s">
        <v>145</v>
      </c>
      <c r="BH118" s="540" t="s">
        <v>145</v>
      </c>
      <c r="BI118" s="540" t="s">
        <v>145</v>
      </c>
      <c r="BJ118" s="540" t="s">
        <v>145</v>
      </c>
      <c r="BK118" s="381" t="s">
        <v>145</v>
      </c>
      <c r="BL118" s="303">
        <v>2.735258724428399</v>
      </c>
      <c r="BM118" s="303">
        <v>2.1609286165508528</v>
      </c>
      <c r="BN118" s="303" t="s">
        <v>145</v>
      </c>
      <c r="BO118" s="533" t="s">
        <v>145</v>
      </c>
    </row>
    <row r="119" spans="1:67" x14ac:dyDescent="0.3">
      <c r="A119" s="391"/>
      <c r="B119" s="377"/>
      <c r="C119" s="353" t="s">
        <v>116</v>
      </c>
      <c r="D119" s="325">
        <v>4217</v>
      </c>
      <c r="E119" s="325">
        <v>4161</v>
      </c>
      <c r="F119" s="325">
        <v>5476</v>
      </c>
      <c r="G119" s="325">
        <v>7037</v>
      </c>
      <c r="H119" s="325">
        <v>7766</v>
      </c>
      <c r="I119" s="325">
        <v>8241</v>
      </c>
      <c r="J119" s="325">
        <v>11183</v>
      </c>
      <c r="K119" s="325">
        <v>14413</v>
      </c>
      <c r="L119" s="325">
        <v>9304</v>
      </c>
      <c r="M119" s="325">
        <v>8134</v>
      </c>
      <c r="N119" s="325">
        <v>6012</v>
      </c>
      <c r="O119" s="325">
        <v>5819</v>
      </c>
      <c r="P119" s="394">
        <v>13854</v>
      </c>
      <c r="Q119" s="395">
        <v>23044</v>
      </c>
      <c r="R119" s="395">
        <v>34900</v>
      </c>
      <c r="S119" s="395">
        <v>19965</v>
      </c>
      <c r="T119" s="325">
        <v>5154</v>
      </c>
      <c r="U119" s="325">
        <v>5480</v>
      </c>
      <c r="V119" s="325">
        <v>3415</v>
      </c>
      <c r="W119" s="325">
        <v>945</v>
      </c>
      <c r="X119" s="325">
        <v>1267</v>
      </c>
      <c r="Y119" s="325">
        <v>1874</v>
      </c>
      <c r="Z119" s="325">
        <v>4835</v>
      </c>
      <c r="AA119" s="325">
        <v>8710</v>
      </c>
      <c r="AB119" s="325">
        <v>5690</v>
      </c>
      <c r="AC119" s="325">
        <v>4541</v>
      </c>
      <c r="AD119" s="325">
        <v>2747</v>
      </c>
      <c r="AE119" s="325">
        <v>3126</v>
      </c>
      <c r="AF119" s="394">
        <v>14049</v>
      </c>
      <c r="AG119" s="395">
        <v>4086</v>
      </c>
      <c r="AH119" s="395">
        <v>19235</v>
      </c>
      <c r="AI119" s="397">
        <v>10414</v>
      </c>
      <c r="AJ119" s="325">
        <v>2065</v>
      </c>
      <c r="AK119" s="325">
        <v>1276</v>
      </c>
      <c r="AL119" s="325">
        <v>1598</v>
      </c>
      <c r="AM119" s="325">
        <v>2217</v>
      </c>
      <c r="AN119" s="325">
        <v>4083</v>
      </c>
      <c r="AO119" s="325">
        <v>5755</v>
      </c>
      <c r="AP119" s="325">
        <v>8204</v>
      </c>
      <c r="AQ119" s="325">
        <v>14247</v>
      </c>
      <c r="AR119" s="325">
        <v>9867</v>
      </c>
      <c r="AS119" s="325">
        <v>10438</v>
      </c>
      <c r="AT119" s="325">
        <v>8366</v>
      </c>
      <c r="AU119" s="325">
        <v>6895</v>
      </c>
      <c r="AV119" s="394">
        <v>4939</v>
      </c>
      <c r="AW119" s="395">
        <v>12055</v>
      </c>
      <c r="AX119" s="395">
        <v>32318</v>
      </c>
      <c r="AY119" s="397">
        <v>25699</v>
      </c>
      <c r="AZ119" s="325">
        <v>5376</v>
      </c>
      <c r="BA119" s="325">
        <v>6908</v>
      </c>
      <c r="BB119" s="325">
        <v>9463</v>
      </c>
      <c r="BC119" s="325">
        <v>12939</v>
      </c>
      <c r="BD119" s="325">
        <v>14532</v>
      </c>
      <c r="BE119" s="325">
        <v>15453</v>
      </c>
      <c r="BF119" s="325" t="s">
        <v>145</v>
      </c>
      <c r="BG119" s="325" t="s">
        <v>145</v>
      </c>
      <c r="BH119" s="542" t="s">
        <v>145</v>
      </c>
      <c r="BI119" s="542" t="s">
        <v>145</v>
      </c>
      <c r="BJ119" s="542" t="s">
        <v>145</v>
      </c>
      <c r="BK119" s="397" t="s">
        <v>145</v>
      </c>
      <c r="BL119" s="325">
        <v>21747</v>
      </c>
      <c r="BM119" s="325">
        <v>42924</v>
      </c>
      <c r="BN119" s="325" t="s">
        <v>145</v>
      </c>
      <c r="BO119" s="553" t="s">
        <v>145</v>
      </c>
    </row>
    <row r="120" spans="1:67" x14ac:dyDescent="0.3">
      <c r="A120" s="363"/>
      <c r="B120" s="377"/>
      <c r="C120" s="353" t="s">
        <v>44</v>
      </c>
      <c r="D120" s="303"/>
      <c r="E120" s="303"/>
      <c r="F120" s="303"/>
      <c r="G120" s="303"/>
      <c r="H120" s="303"/>
      <c r="I120" s="303"/>
      <c r="J120" s="303"/>
      <c r="K120" s="303"/>
      <c r="L120" s="303"/>
      <c r="M120" s="303"/>
      <c r="N120" s="303"/>
      <c r="O120" s="303"/>
      <c r="P120" s="394"/>
      <c r="Q120" s="395"/>
      <c r="R120" s="395"/>
      <c r="S120" s="395"/>
      <c r="T120" s="303">
        <v>0.22219587384396491</v>
      </c>
      <c r="U120" s="303">
        <v>0.31699110790675317</v>
      </c>
      <c r="V120" s="303">
        <v>-0.37636961285609932</v>
      </c>
      <c r="W120" s="303">
        <v>-0.86570981952536596</v>
      </c>
      <c r="X120" s="303">
        <v>-0.83685294875096572</v>
      </c>
      <c r="Y120" s="303">
        <v>-0.77260041257128986</v>
      </c>
      <c r="Z120" s="303">
        <v>-0.56764732182777433</v>
      </c>
      <c r="AA120" s="303">
        <v>-0.39568445153680704</v>
      </c>
      <c r="AB120" s="303">
        <v>-0.38843508168529667</v>
      </c>
      <c r="AC120" s="303">
        <v>-0.44172608802557167</v>
      </c>
      <c r="AD120" s="303">
        <v>-0.54308050565535593</v>
      </c>
      <c r="AE120" s="303">
        <v>-0.46279429455232857</v>
      </c>
      <c r="AF120" s="378">
        <v>1.4075357297531399E-2</v>
      </c>
      <c r="AG120" s="379">
        <v>-0.82268703350112826</v>
      </c>
      <c r="AH120" s="379">
        <v>-0.44885386819484241</v>
      </c>
      <c r="AI120" s="381">
        <v>-0.47838717756073129</v>
      </c>
      <c r="AJ120" s="303">
        <v>-0.59934031819945677</v>
      </c>
      <c r="AK120" s="303">
        <v>-0.76715328467153288</v>
      </c>
      <c r="AL120" s="303">
        <v>-0.53206442166910684</v>
      </c>
      <c r="AM120" s="303">
        <v>1.3460317460317461</v>
      </c>
      <c r="AN120" s="303">
        <v>2.222573007103394</v>
      </c>
      <c r="AO120" s="303">
        <v>2.0709711846318037</v>
      </c>
      <c r="AP120" s="303">
        <v>0.69679420889348498</v>
      </c>
      <c r="AQ120" s="303">
        <v>0.63570608495981629</v>
      </c>
      <c r="AR120" s="303">
        <v>0.73409490333919158</v>
      </c>
      <c r="AS120" s="303">
        <v>1.2986126403875797</v>
      </c>
      <c r="AT120" s="303">
        <v>2.0455041863851475</v>
      </c>
      <c r="AU120" s="303">
        <v>1.2056941778630839</v>
      </c>
      <c r="AV120" s="378">
        <v>-0.64844472916221796</v>
      </c>
      <c r="AW120" s="379">
        <v>1.9503181595692609</v>
      </c>
      <c r="AX120" s="379">
        <v>0.68016636340005199</v>
      </c>
      <c r="AY120" s="381">
        <v>1.4677357403495295</v>
      </c>
      <c r="AZ120" s="303">
        <v>1.6033898305084746</v>
      </c>
      <c r="BA120" s="303">
        <v>4.4137931034482758</v>
      </c>
      <c r="BB120" s="303">
        <v>4.9217772215269084</v>
      </c>
      <c r="BC120" s="303">
        <v>4.8362652232746957</v>
      </c>
      <c r="BD120" s="303">
        <v>2.5591476855253492</v>
      </c>
      <c r="BE120" s="303">
        <v>1.6851433536055604</v>
      </c>
      <c r="BF120" s="303" t="s">
        <v>145</v>
      </c>
      <c r="BG120" s="303" t="s">
        <v>145</v>
      </c>
      <c r="BH120" s="540" t="s">
        <v>145</v>
      </c>
      <c r="BI120" s="540" t="s">
        <v>145</v>
      </c>
      <c r="BJ120" s="540" t="s">
        <v>145</v>
      </c>
      <c r="BK120" s="381" t="s">
        <v>145</v>
      </c>
      <c r="BL120" s="303">
        <v>3.4031180400890868</v>
      </c>
      <c r="BM120" s="303">
        <v>2.5606802156781416</v>
      </c>
      <c r="BN120" s="303" t="s">
        <v>145</v>
      </c>
      <c r="BO120" s="533" t="s">
        <v>145</v>
      </c>
    </row>
    <row r="121" spans="1:67" x14ac:dyDescent="0.3">
      <c r="A121" s="391"/>
      <c r="B121" s="377"/>
      <c r="C121" s="353" t="s">
        <v>117</v>
      </c>
      <c r="D121" s="325">
        <v>57.505335546597109</v>
      </c>
      <c r="E121" s="325">
        <v>55.635664503725067</v>
      </c>
      <c r="F121" s="325">
        <v>56.081081081081081</v>
      </c>
      <c r="G121" s="325">
        <v>58.121358533465965</v>
      </c>
      <c r="H121" s="325">
        <v>58.498583569405099</v>
      </c>
      <c r="I121" s="325">
        <v>58.2210896735833</v>
      </c>
      <c r="J121" s="325">
        <v>58.642582491281409</v>
      </c>
      <c r="K121" s="325">
        <v>56.913897176160411</v>
      </c>
      <c r="L121" s="325">
        <v>55.438521066208075</v>
      </c>
      <c r="M121" s="325">
        <v>55.409392672731741</v>
      </c>
      <c r="N121" s="325">
        <v>51.147704590818364</v>
      </c>
      <c r="O121" s="325">
        <v>53.806495961505412</v>
      </c>
      <c r="P121" s="394">
        <v>56.380828641547566</v>
      </c>
      <c r="Q121" s="395">
        <v>58.284152056934559</v>
      </c>
      <c r="R121" s="395">
        <v>57.07449856733524</v>
      </c>
      <c r="S121" s="395">
        <v>53.658903080390694</v>
      </c>
      <c r="T121" s="325">
        <v>52.619324796274739</v>
      </c>
      <c r="U121" s="325">
        <v>49.817518248175183</v>
      </c>
      <c r="V121" s="325">
        <v>49.897510980966324</v>
      </c>
      <c r="W121" s="325">
        <v>56.296296296296298</v>
      </c>
      <c r="X121" s="325">
        <v>54.617205998421468</v>
      </c>
      <c r="Y121" s="325">
        <v>54.85592315901814</v>
      </c>
      <c r="Z121" s="325">
        <v>54.332988624612206</v>
      </c>
      <c r="AA121" s="325">
        <v>53.628013777267512</v>
      </c>
      <c r="AB121" s="325">
        <v>48.927943760984185</v>
      </c>
      <c r="AC121" s="325">
        <v>48.029068487117378</v>
      </c>
      <c r="AD121" s="325">
        <v>49.654168183472876</v>
      </c>
      <c r="AE121" s="325">
        <v>54.5745361484325</v>
      </c>
      <c r="AF121" s="394">
        <v>50.864830237027547</v>
      </c>
      <c r="AG121" s="395">
        <v>55.115026921194321</v>
      </c>
      <c r="AH121" s="395">
        <v>52.41486872887964</v>
      </c>
      <c r="AI121" s="397">
        <v>50.422508162089493</v>
      </c>
      <c r="AJ121" s="325">
        <v>50.799031476997577</v>
      </c>
      <c r="AK121" s="325">
        <v>50.626959247648898</v>
      </c>
      <c r="AL121" s="325">
        <v>49.93742177722153</v>
      </c>
      <c r="AM121" s="325">
        <v>51.736580965268381</v>
      </c>
      <c r="AN121" s="325">
        <v>54.151359294636293</v>
      </c>
      <c r="AO121" s="325">
        <v>51.676802780191139</v>
      </c>
      <c r="AP121" s="325">
        <v>52.998537298878595</v>
      </c>
      <c r="AQ121" s="325">
        <v>53.513020284972278</v>
      </c>
      <c r="AR121" s="325">
        <v>48.099726360595923</v>
      </c>
      <c r="AS121" s="325">
        <v>47.873155776968765</v>
      </c>
      <c r="AT121" s="325">
        <v>44.848195075304808</v>
      </c>
      <c r="AU121" s="325">
        <v>46.424945612762869</v>
      </c>
      <c r="AV121" s="394">
        <v>50.475804818789229</v>
      </c>
      <c r="AW121" s="395">
        <v>52.525922853587723</v>
      </c>
      <c r="AX121" s="395">
        <v>51.729686242960589</v>
      </c>
      <c r="AY121" s="397">
        <v>46.499863807930268</v>
      </c>
      <c r="AZ121" s="325">
        <v>43.247767857142854</v>
      </c>
      <c r="BA121" s="325">
        <v>42.023740590619575</v>
      </c>
      <c r="BB121" s="325">
        <v>43.157561027158408</v>
      </c>
      <c r="BC121" s="325">
        <v>46.48736378390911</v>
      </c>
      <c r="BD121" s="325">
        <v>46.352876410679876</v>
      </c>
      <c r="BE121" s="325">
        <v>47.007053646541124</v>
      </c>
      <c r="BF121" s="325" t="s">
        <v>145</v>
      </c>
      <c r="BG121" s="325" t="s">
        <v>145</v>
      </c>
      <c r="BH121" s="542" t="s">
        <v>145</v>
      </c>
      <c r="BI121" s="542" t="s">
        <v>145</v>
      </c>
      <c r="BJ121" s="542" t="s">
        <v>145</v>
      </c>
      <c r="BK121" s="397" t="s">
        <v>145</v>
      </c>
      <c r="BL121" s="325">
        <v>42.819699268864667</v>
      </c>
      <c r="BM121" s="325">
        <v>46.628925542819864</v>
      </c>
      <c r="BN121" s="325" t="s">
        <v>145</v>
      </c>
      <c r="BO121" s="553" t="s">
        <v>145</v>
      </c>
    </row>
    <row r="122" spans="1:67" x14ac:dyDescent="0.3">
      <c r="A122" s="391"/>
      <c r="B122" s="377"/>
      <c r="C122" s="353" t="s">
        <v>44</v>
      </c>
      <c r="D122" s="303"/>
      <c r="E122" s="303"/>
      <c r="F122" s="303"/>
      <c r="G122" s="303"/>
      <c r="H122" s="303"/>
      <c r="I122" s="303"/>
      <c r="J122" s="303"/>
      <c r="K122" s="303"/>
      <c r="L122" s="303"/>
      <c r="M122" s="303"/>
      <c r="N122" s="303"/>
      <c r="O122" s="303"/>
      <c r="P122" s="394"/>
      <c r="Q122" s="395"/>
      <c r="R122" s="395"/>
      <c r="S122" s="395"/>
      <c r="T122" s="303">
        <v>-8.4966215810760554E-2</v>
      </c>
      <c r="U122" s="303">
        <v>-0.10457583831249705</v>
      </c>
      <c r="V122" s="303">
        <v>-0.11026124997794988</v>
      </c>
      <c r="W122" s="303">
        <v>-3.140088744000722E-2</v>
      </c>
      <c r="X122" s="303">
        <v>-6.6349941043933255E-2</v>
      </c>
      <c r="Y122" s="303">
        <v>-5.7799785841041035E-2</v>
      </c>
      <c r="Z122" s="303">
        <v>-7.3489155551939161E-2</v>
      </c>
      <c r="AA122" s="303">
        <v>-5.7734289196932048E-2</v>
      </c>
      <c r="AB122" s="303">
        <v>-0.11743778838271245</v>
      </c>
      <c r="AC122" s="303">
        <v>-0.13319626564408082</v>
      </c>
      <c r="AD122" s="303">
        <v>-2.9200458149466903E-2</v>
      </c>
      <c r="AE122" s="303">
        <v>1.4274116409226208E-2</v>
      </c>
      <c r="AF122" s="378">
        <v>-9.7834645879170845E-2</v>
      </c>
      <c r="AG122" s="379">
        <v>-5.4373702351275442E-2</v>
      </c>
      <c r="AH122" s="379">
        <v>-8.1641187490386305E-2</v>
      </c>
      <c r="AI122" s="381">
        <v>-6.031422061409826E-2</v>
      </c>
      <c r="AJ122" s="303">
        <v>-3.4593627461484124E-2</v>
      </c>
      <c r="AK122" s="303">
        <v>1.6248119696395447E-2</v>
      </c>
      <c r="AL122" s="303">
        <v>7.9985545311930968E-4</v>
      </c>
      <c r="AM122" s="303">
        <v>-8.0994943380101159E-2</v>
      </c>
      <c r="AN122" s="303">
        <v>-8.5293030880898377E-3</v>
      </c>
      <c r="AO122" s="303">
        <v>-5.7954003793013624E-2</v>
      </c>
      <c r="AP122" s="303">
        <v>-2.4560609668526859E-2</v>
      </c>
      <c r="AQ122" s="303">
        <v>-2.1442802780806858E-3</v>
      </c>
      <c r="AR122" s="303">
        <v>-1.6927288104199745E-2</v>
      </c>
      <c r="AS122" s="303">
        <v>-3.2462155744376431E-3</v>
      </c>
      <c r="AT122" s="303">
        <v>-9.6788915895437561E-2</v>
      </c>
      <c r="AU122" s="303">
        <v>-0.1493295428751657</v>
      </c>
      <c r="AV122" s="378">
        <v>-7.6482201243075025E-3</v>
      </c>
      <c r="AW122" s="379">
        <v>-4.697637309165436E-2</v>
      </c>
      <c r="AX122" s="379">
        <v>-1.3072292319631949E-2</v>
      </c>
      <c r="AY122" s="381">
        <v>-7.779550238852441E-2</v>
      </c>
      <c r="AZ122" s="303">
        <v>-0.1486497557197331</v>
      </c>
      <c r="BA122" s="303">
        <v>-0.16993354499023866</v>
      </c>
      <c r="BB122" s="310">
        <v>-0.13576713632331916</v>
      </c>
      <c r="BC122" s="310">
        <v>-0.10146045763795555</v>
      </c>
      <c r="BD122" s="310">
        <v>-0.14401268934958866</v>
      </c>
      <c r="BE122" s="310">
        <v>-9.0364513329374022E-2</v>
      </c>
      <c r="BF122" s="310" t="s">
        <v>145</v>
      </c>
      <c r="BG122" s="310" t="s">
        <v>145</v>
      </c>
      <c r="BH122" s="385" t="s">
        <v>145</v>
      </c>
      <c r="BI122" s="385" t="s">
        <v>145</v>
      </c>
      <c r="BJ122" s="385" t="s">
        <v>145</v>
      </c>
      <c r="BK122" s="387" t="s">
        <v>145</v>
      </c>
      <c r="BL122" s="310">
        <v>-0.15167872166497154</v>
      </c>
      <c r="BM122" s="310">
        <v>-0.1122683237228467</v>
      </c>
      <c r="BN122" s="310" t="s">
        <v>145</v>
      </c>
      <c r="BO122" s="550" t="s">
        <v>145</v>
      </c>
    </row>
    <row r="123" spans="1:67" ht="24.6" x14ac:dyDescent="0.3">
      <c r="A123" s="366" t="s">
        <v>121</v>
      </c>
      <c r="B123" s="375" t="s">
        <v>114</v>
      </c>
      <c r="C123" s="327"/>
      <c r="D123" s="358"/>
      <c r="E123" s="327"/>
      <c r="F123" s="327"/>
      <c r="G123" s="327"/>
      <c r="H123" s="327"/>
      <c r="I123" s="327"/>
      <c r="J123" s="327"/>
      <c r="K123" s="327"/>
      <c r="L123" s="327"/>
      <c r="M123" s="327"/>
      <c r="N123" s="327"/>
      <c r="O123" s="327"/>
      <c r="P123" s="358"/>
      <c r="Q123" s="327"/>
      <c r="R123" s="327"/>
      <c r="S123" s="327"/>
      <c r="T123" s="359"/>
      <c r="U123" s="327"/>
      <c r="V123" s="327"/>
      <c r="W123" s="327"/>
      <c r="X123" s="327"/>
      <c r="Y123" s="327"/>
      <c r="Z123" s="327"/>
      <c r="AA123" s="327"/>
      <c r="AB123" s="327"/>
      <c r="AC123" s="327"/>
      <c r="AD123" s="327"/>
      <c r="AE123" s="360"/>
      <c r="AF123" s="358"/>
      <c r="AG123" s="327"/>
      <c r="AH123" s="327"/>
      <c r="AI123" s="361"/>
      <c r="AJ123" s="359"/>
      <c r="AK123" s="327"/>
      <c r="AL123" s="327"/>
      <c r="AM123" s="327"/>
      <c r="AN123" s="327"/>
      <c r="AO123" s="327"/>
      <c r="AP123" s="327"/>
      <c r="AQ123" s="327"/>
      <c r="AR123" s="327"/>
      <c r="AS123" s="327"/>
      <c r="AT123" s="327"/>
      <c r="AU123" s="360"/>
      <c r="AV123" s="358"/>
      <c r="AW123" s="327"/>
      <c r="AX123" s="327"/>
      <c r="AY123" s="361"/>
      <c r="AZ123" s="359"/>
      <c r="BA123" s="487"/>
      <c r="BB123" s="496"/>
      <c r="BC123" s="496"/>
      <c r="BD123" s="496"/>
      <c r="BE123" s="496"/>
      <c r="BF123" s="496"/>
      <c r="BG123" s="392"/>
      <c r="BH123" s="1"/>
      <c r="BI123" s="1"/>
      <c r="BJ123" s="1"/>
      <c r="BK123" s="496"/>
      <c r="BL123" s="496"/>
      <c r="BM123" s="496"/>
      <c r="BN123" s="496"/>
      <c r="BO123" s="562"/>
    </row>
    <row r="124" spans="1:67" x14ac:dyDescent="0.3">
      <c r="A124" s="391" t="s">
        <v>29</v>
      </c>
      <c r="B124" s="377"/>
      <c r="C124" s="353" t="s">
        <v>115</v>
      </c>
      <c r="D124" s="394">
        <v>2290.9</v>
      </c>
      <c r="E124" s="395">
        <v>2230.3999999999996</v>
      </c>
      <c r="F124" s="395">
        <v>2496.1</v>
      </c>
      <c r="G124" s="395">
        <v>2440.5</v>
      </c>
      <c r="H124" s="395">
        <v>2649.9</v>
      </c>
      <c r="I124" s="395">
        <v>2583.4</v>
      </c>
      <c r="J124" s="395">
        <v>2858.8999999999996</v>
      </c>
      <c r="K124" s="395">
        <v>2901</v>
      </c>
      <c r="L124" s="395">
        <v>2517.1</v>
      </c>
      <c r="M124" s="395">
        <v>2588.7999999999997</v>
      </c>
      <c r="N124" s="395">
        <v>2514.9000000000005</v>
      </c>
      <c r="O124" s="395">
        <v>2945.8</v>
      </c>
      <c r="P124" s="394">
        <v>7017.4</v>
      </c>
      <c r="Q124" s="395">
        <v>7673.7999999999993</v>
      </c>
      <c r="R124" s="395">
        <v>8277</v>
      </c>
      <c r="S124" s="395">
        <v>8049.5000000000009</v>
      </c>
      <c r="T124" s="325">
        <v>2375.7000000000003</v>
      </c>
      <c r="U124" s="395">
        <v>2366.5999999999995</v>
      </c>
      <c r="V124" s="395">
        <v>1986.1</v>
      </c>
      <c r="W124" s="395">
        <v>1457.6999999999998</v>
      </c>
      <c r="X124" s="395">
        <v>1914.4</v>
      </c>
      <c r="Y124" s="395">
        <v>2129.7000000000003</v>
      </c>
      <c r="Z124" s="395">
        <v>2512.1</v>
      </c>
      <c r="AA124" s="395">
        <v>2488.8000000000002</v>
      </c>
      <c r="AB124" s="395">
        <v>2280.6</v>
      </c>
      <c r="AC124" s="395">
        <v>2317.4</v>
      </c>
      <c r="AD124" s="395">
        <v>2180.8999999999996</v>
      </c>
      <c r="AE124" s="396">
        <v>2667.7999999999997</v>
      </c>
      <c r="AF124" s="394">
        <v>6728.4</v>
      </c>
      <c r="AG124" s="395">
        <v>5501.8</v>
      </c>
      <c r="AH124" s="395">
        <v>7281.5</v>
      </c>
      <c r="AI124" s="397">
        <v>7166.0999999999985</v>
      </c>
      <c r="AJ124" s="325">
        <v>1863.3</v>
      </c>
      <c r="AK124" s="395">
        <v>1720</v>
      </c>
      <c r="AL124" s="395">
        <v>2103.3999999999996</v>
      </c>
      <c r="AM124" s="395">
        <v>2182</v>
      </c>
      <c r="AN124" s="395">
        <v>2414.3000000000002</v>
      </c>
      <c r="AO124" s="395">
        <v>2378.7999999999997</v>
      </c>
      <c r="AP124" s="395">
        <v>2699</v>
      </c>
      <c r="AQ124" s="395">
        <v>2653.5000000000005</v>
      </c>
      <c r="AR124" s="395">
        <v>2389</v>
      </c>
      <c r="AS124" s="395">
        <v>2484.5</v>
      </c>
      <c r="AT124" s="395">
        <v>2419.8000000000002</v>
      </c>
      <c r="AU124" s="396">
        <v>2862.9</v>
      </c>
      <c r="AV124" s="394">
        <v>5686.7</v>
      </c>
      <c r="AW124" s="395">
        <v>6975.1</v>
      </c>
      <c r="AX124" s="395">
        <v>7741.5</v>
      </c>
      <c r="AY124" s="397">
        <v>7767.2000000000007</v>
      </c>
      <c r="AZ124" s="325">
        <v>2143.9</v>
      </c>
      <c r="BA124" s="325">
        <v>2211.6</v>
      </c>
      <c r="BB124" s="325">
        <v>2435.4</v>
      </c>
      <c r="BC124" s="325">
        <v>2467.1999999999998</v>
      </c>
      <c r="BD124" s="325">
        <v>2572.8000000000002</v>
      </c>
      <c r="BE124" s="325">
        <v>2542.5</v>
      </c>
      <c r="BF124" s="325" t="s">
        <v>145</v>
      </c>
      <c r="BG124" s="325" t="s">
        <v>145</v>
      </c>
      <c r="BH124" s="542" t="s">
        <v>145</v>
      </c>
      <c r="BI124" s="542" t="s">
        <v>145</v>
      </c>
      <c r="BJ124" s="542" t="s">
        <v>145</v>
      </c>
      <c r="BK124" s="397" t="s">
        <v>145</v>
      </c>
      <c r="BL124" s="325">
        <v>6790.9</v>
      </c>
      <c r="BM124" s="325">
        <v>7582.5</v>
      </c>
      <c r="BN124" s="325" t="s">
        <v>145</v>
      </c>
      <c r="BO124" s="553" t="s">
        <v>145</v>
      </c>
    </row>
    <row r="125" spans="1:67" x14ac:dyDescent="0.3">
      <c r="A125" s="362"/>
      <c r="B125" s="377"/>
      <c r="C125" s="353" t="s">
        <v>44</v>
      </c>
      <c r="D125" s="394"/>
      <c r="E125" s="395"/>
      <c r="F125" s="395"/>
      <c r="G125" s="395"/>
      <c r="H125" s="395"/>
      <c r="I125" s="395"/>
      <c r="J125" s="395"/>
      <c r="K125" s="395"/>
      <c r="L125" s="395"/>
      <c r="M125" s="395"/>
      <c r="N125" s="395"/>
      <c r="O125" s="395"/>
      <c r="P125" s="394"/>
      <c r="Q125" s="395"/>
      <c r="R125" s="395"/>
      <c r="S125" s="395"/>
      <c r="T125" s="303">
        <v>3.701601990484097E-2</v>
      </c>
      <c r="U125" s="379">
        <v>6.1065279770444694E-2</v>
      </c>
      <c r="V125" s="379">
        <v>-0.20431873723007893</v>
      </c>
      <c r="W125" s="379">
        <v>-0.40270436385986486</v>
      </c>
      <c r="X125" s="379">
        <v>-0.27755764368466734</v>
      </c>
      <c r="Y125" s="379">
        <v>-0.17562127428969568</v>
      </c>
      <c r="Z125" s="379">
        <v>-0.12130539718073377</v>
      </c>
      <c r="AA125" s="379">
        <v>-0.14208893485005164</v>
      </c>
      <c r="AB125" s="379">
        <v>-9.3957331850145015E-2</v>
      </c>
      <c r="AC125" s="379">
        <v>-0.10483621755253386</v>
      </c>
      <c r="AD125" s="379">
        <v>-0.1328084615690488</v>
      </c>
      <c r="AE125" s="380">
        <v>-9.4371647769706177E-2</v>
      </c>
      <c r="AF125" s="378">
        <v>-4.1183344258557304E-2</v>
      </c>
      <c r="AG125" s="379">
        <v>-0.28304099663791071</v>
      </c>
      <c r="AH125" s="379">
        <v>-0.12027304578953728</v>
      </c>
      <c r="AI125" s="381">
        <v>-0.10974594695322719</v>
      </c>
      <c r="AJ125" s="303">
        <v>-0.21568379845940155</v>
      </c>
      <c r="AK125" s="379">
        <v>-0.27321896391447631</v>
      </c>
      <c r="AL125" s="379">
        <v>5.9060470268365001E-2</v>
      </c>
      <c r="AM125" s="379">
        <v>0.49687864443987123</v>
      </c>
      <c r="AN125" s="379">
        <v>0.26112620142081072</v>
      </c>
      <c r="AO125" s="379">
        <v>0.11696483072733221</v>
      </c>
      <c r="AP125" s="379">
        <v>7.4399904462402008E-2</v>
      </c>
      <c r="AQ125" s="379">
        <v>6.6176470588235392E-2</v>
      </c>
      <c r="AR125" s="379">
        <v>4.7531351398754758E-2</v>
      </c>
      <c r="AS125" s="379">
        <v>7.2106671269526149E-2</v>
      </c>
      <c r="AT125" s="379">
        <v>0.10954193222981365</v>
      </c>
      <c r="AU125" s="380">
        <v>7.3131419146862733E-2</v>
      </c>
      <c r="AV125" s="378">
        <v>-0.15482135425955648</v>
      </c>
      <c r="AW125" s="379">
        <v>0.26778508851648553</v>
      </c>
      <c r="AX125" s="379">
        <v>6.3173796607841795E-2</v>
      </c>
      <c r="AY125" s="381">
        <v>8.3881051059851566E-2</v>
      </c>
      <c r="AZ125" s="303">
        <v>0.15059303386464881</v>
      </c>
      <c r="BA125" s="303">
        <v>0.28581395348837202</v>
      </c>
      <c r="BB125" s="303">
        <v>0.15783968812398996</v>
      </c>
      <c r="BC125" s="303">
        <v>0.13070577451879001</v>
      </c>
      <c r="BD125" s="303">
        <v>6.5650499109472724E-2</v>
      </c>
      <c r="BE125" s="303">
        <v>6.8816209853707871E-2</v>
      </c>
      <c r="BF125" s="303" t="s">
        <v>145</v>
      </c>
      <c r="BG125" s="303" t="s">
        <v>145</v>
      </c>
      <c r="BH125" s="540" t="s">
        <v>145</v>
      </c>
      <c r="BI125" s="540" t="s">
        <v>145</v>
      </c>
      <c r="BJ125" s="540" t="s">
        <v>145</v>
      </c>
      <c r="BK125" s="381" t="s">
        <v>145</v>
      </c>
      <c r="BL125" s="303">
        <v>0.19417236710218577</v>
      </c>
      <c r="BM125" s="303">
        <v>8.7081188800160511E-2</v>
      </c>
      <c r="BN125" s="303" t="s">
        <v>145</v>
      </c>
      <c r="BO125" s="533" t="s">
        <v>145</v>
      </c>
    </row>
    <row r="126" spans="1:67" x14ac:dyDescent="0.3">
      <c r="A126" s="391"/>
      <c r="B126" s="377"/>
      <c r="C126" s="353" t="s">
        <v>116</v>
      </c>
      <c r="D126" s="394">
        <v>34040</v>
      </c>
      <c r="E126" s="395">
        <v>33733</v>
      </c>
      <c r="F126" s="395">
        <v>37851</v>
      </c>
      <c r="G126" s="395">
        <v>35654</v>
      </c>
      <c r="H126" s="395">
        <v>39340</v>
      </c>
      <c r="I126" s="395">
        <v>37680</v>
      </c>
      <c r="J126" s="395">
        <v>40108</v>
      </c>
      <c r="K126" s="395">
        <v>39628</v>
      </c>
      <c r="L126" s="395">
        <v>36785</v>
      </c>
      <c r="M126" s="395">
        <v>38024</v>
      </c>
      <c r="N126" s="395">
        <v>36150</v>
      </c>
      <c r="O126" s="395">
        <v>39233</v>
      </c>
      <c r="P126" s="394">
        <v>105624</v>
      </c>
      <c r="Q126" s="395">
        <v>112674</v>
      </c>
      <c r="R126" s="395">
        <v>116521</v>
      </c>
      <c r="S126" s="395">
        <v>113407</v>
      </c>
      <c r="T126" s="325">
        <v>34531</v>
      </c>
      <c r="U126" s="395">
        <v>34990</v>
      </c>
      <c r="V126" s="395">
        <v>25913</v>
      </c>
      <c r="W126" s="395">
        <v>17161</v>
      </c>
      <c r="X126" s="395">
        <v>24386</v>
      </c>
      <c r="Y126" s="395">
        <v>28197</v>
      </c>
      <c r="Z126" s="395">
        <v>32416</v>
      </c>
      <c r="AA126" s="395">
        <v>32202</v>
      </c>
      <c r="AB126" s="395">
        <v>30740</v>
      </c>
      <c r="AC126" s="395">
        <v>31141</v>
      </c>
      <c r="AD126" s="395">
        <v>28544</v>
      </c>
      <c r="AE126" s="396">
        <v>31993</v>
      </c>
      <c r="AF126" s="394">
        <v>95434</v>
      </c>
      <c r="AG126" s="395">
        <v>69744</v>
      </c>
      <c r="AH126" s="395">
        <v>95358</v>
      </c>
      <c r="AI126" s="397">
        <v>91678</v>
      </c>
      <c r="AJ126" s="325">
        <v>23184</v>
      </c>
      <c r="AK126" s="395">
        <v>20909</v>
      </c>
      <c r="AL126" s="395">
        <v>26231</v>
      </c>
      <c r="AM126" s="395">
        <v>27933</v>
      </c>
      <c r="AN126" s="395">
        <v>31901</v>
      </c>
      <c r="AO126" s="395">
        <v>31219</v>
      </c>
      <c r="AP126" s="395">
        <v>33655</v>
      </c>
      <c r="AQ126" s="395">
        <v>32974</v>
      </c>
      <c r="AR126" s="395">
        <v>31221</v>
      </c>
      <c r="AS126" s="395">
        <v>32741</v>
      </c>
      <c r="AT126" s="395">
        <v>31418</v>
      </c>
      <c r="AU126" s="396">
        <v>34099</v>
      </c>
      <c r="AV126" s="394">
        <v>70324</v>
      </c>
      <c r="AW126" s="395">
        <v>91053</v>
      </c>
      <c r="AX126" s="395">
        <v>97850</v>
      </c>
      <c r="AY126" s="397">
        <v>98258</v>
      </c>
      <c r="AZ126" s="325">
        <v>27907</v>
      </c>
      <c r="BA126" s="325">
        <v>28914</v>
      </c>
      <c r="BB126" s="325">
        <v>31662</v>
      </c>
      <c r="BC126" s="325">
        <v>31808</v>
      </c>
      <c r="BD126" s="325">
        <v>33825</v>
      </c>
      <c r="BE126" s="325">
        <v>33095</v>
      </c>
      <c r="BF126" s="325" t="s">
        <v>145</v>
      </c>
      <c r="BG126" s="325" t="s">
        <v>145</v>
      </c>
      <c r="BH126" s="542" t="s">
        <v>145</v>
      </c>
      <c r="BI126" s="542" t="s">
        <v>145</v>
      </c>
      <c r="BJ126" s="542" t="s">
        <v>145</v>
      </c>
      <c r="BK126" s="397" t="s">
        <v>145</v>
      </c>
      <c r="BL126" s="325">
        <v>88483</v>
      </c>
      <c r="BM126" s="325">
        <v>98728</v>
      </c>
      <c r="BN126" s="325" t="s">
        <v>145</v>
      </c>
      <c r="BO126" s="553" t="s">
        <v>145</v>
      </c>
    </row>
    <row r="127" spans="1:67" x14ac:dyDescent="0.3">
      <c r="A127" s="363"/>
      <c r="B127" s="377"/>
      <c r="C127" s="353" t="s">
        <v>44</v>
      </c>
      <c r="D127" s="394"/>
      <c r="E127" s="395"/>
      <c r="F127" s="395"/>
      <c r="G127" s="395"/>
      <c r="H127" s="395"/>
      <c r="I127" s="395"/>
      <c r="J127" s="395"/>
      <c r="K127" s="395"/>
      <c r="L127" s="395"/>
      <c r="M127" s="395"/>
      <c r="N127" s="395"/>
      <c r="O127" s="395"/>
      <c r="P127" s="394"/>
      <c r="Q127" s="395"/>
      <c r="R127" s="395"/>
      <c r="S127" s="395"/>
      <c r="T127" s="303">
        <v>1.4424206815511164E-2</v>
      </c>
      <c r="U127" s="379">
        <v>3.7263214063380075E-2</v>
      </c>
      <c r="V127" s="379">
        <v>-0.31539457345908961</v>
      </c>
      <c r="W127" s="379">
        <v>-0.51867953104840969</v>
      </c>
      <c r="X127" s="379">
        <v>-0.38012201321809863</v>
      </c>
      <c r="Y127" s="379">
        <v>-0.25167197452229301</v>
      </c>
      <c r="Z127" s="379">
        <v>-0.1917821880921512</v>
      </c>
      <c r="AA127" s="379">
        <v>-0.18739275259917229</v>
      </c>
      <c r="AB127" s="379">
        <v>-0.16433328802501018</v>
      </c>
      <c r="AC127" s="379">
        <v>-0.18101725226172943</v>
      </c>
      <c r="AD127" s="379">
        <v>-0.21040110650069158</v>
      </c>
      <c r="AE127" s="380">
        <v>-0.18453852624066475</v>
      </c>
      <c r="AF127" s="378">
        <v>-9.6474286147087779E-2</v>
      </c>
      <c r="AG127" s="379">
        <v>-0.38101070344533788</v>
      </c>
      <c r="AH127" s="379">
        <v>-0.18162391328601712</v>
      </c>
      <c r="AI127" s="381">
        <v>-0.19160192933416809</v>
      </c>
      <c r="AJ127" s="303">
        <v>-0.32860328400567607</v>
      </c>
      <c r="AK127" s="379">
        <v>-0.40242926550442981</v>
      </c>
      <c r="AL127" s="379">
        <v>1.2271832670860187E-2</v>
      </c>
      <c r="AM127" s="379">
        <v>0.62770234834799832</v>
      </c>
      <c r="AN127" s="379">
        <v>0.30816862134011319</v>
      </c>
      <c r="AO127" s="379">
        <v>0.10717452211228144</v>
      </c>
      <c r="AP127" s="379">
        <v>3.8221865745310959E-2</v>
      </c>
      <c r="AQ127" s="379">
        <v>2.3973666231911061E-2</v>
      </c>
      <c r="AR127" s="379">
        <v>1.5647364996746911E-2</v>
      </c>
      <c r="AS127" s="379">
        <v>5.1379210686875822E-2</v>
      </c>
      <c r="AT127" s="379">
        <v>0.10068665919282511</v>
      </c>
      <c r="AU127" s="380">
        <v>6.5826899634295E-2</v>
      </c>
      <c r="AV127" s="378">
        <v>-0.26311377496489718</v>
      </c>
      <c r="AW127" s="379">
        <v>0.30553165863730214</v>
      </c>
      <c r="AX127" s="379">
        <v>2.6133098429077791E-2</v>
      </c>
      <c r="AY127" s="381">
        <v>7.1772944435960648E-2</v>
      </c>
      <c r="AZ127" s="303">
        <v>0.20371808143547274</v>
      </c>
      <c r="BA127" s="303">
        <v>0.38284949064995932</v>
      </c>
      <c r="BB127" s="303">
        <v>0.20704509930997675</v>
      </c>
      <c r="BC127" s="303">
        <v>0.13872480578527191</v>
      </c>
      <c r="BD127" s="303">
        <v>6.0311588978401928E-2</v>
      </c>
      <c r="BE127" s="303">
        <v>6.0091610877990968E-2</v>
      </c>
      <c r="BF127" s="303" t="s">
        <v>145</v>
      </c>
      <c r="BG127" s="303" t="s">
        <v>145</v>
      </c>
      <c r="BH127" s="540" t="s">
        <v>145</v>
      </c>
      <c r="BI127" s="540" t="s">
        <v>145</v>
      </c>
      <c r="BJ127" s="540" t="s">
        <v>145</v>
      </c>
      <c r="BK127" s="381" t="s">
        <v>145</v>
      </c>
      <c r="BL127" s="303">
        <v>0.25821910016495081</v>
      </c>
      <c r="BM127" s="303">
        <v>8.4291566450309163E-2</v>
      </c>
      <c r="BN127" s="303" t="s">
        <v>145</v>
      </c>
      <c r="BO127" s="533" t="s">
        <v>145</v>
      </c>
    </row>
    <row r="128" spans="1:67" x14ac:dyDescent="0.3">
      <c r="A128" s="391"/>
      <c r="B128" s="377"/>
      <c r="C128" s="353" t="s">
        <v>117</v>
      </c>
      <c r="D128" s="394">
        <v>67.300235017626321</v>
      </c>
      <c r="E128" s="395">
        <v>66.119230427178124</v>
      </c>
      <c r="F128" s="395">
        <v>65.945417558320784</v>
      </c>
      <c r="G128" s="395">
        <v>68.449542828294156</v>
      </c>
      <c r="H128" s="395">
        <v>67.358922216573461</v>
      </c>
      <c r="I128" s="395">
        <v>68.561571125265388</v>
      </c>
      <c r="J128" s="395">
        <v>71.280043881519887</v>
      </c>
      <c r="K128" s="395">
        <v>73.205814070858992</v>
      </c>
      <c r="L128" s="395">
        <v>68.427348103846683</v>
      </c>
      <c r="M128" s="395">
        <v>68.083315800547012</v>
      </c>
      <c r="N128" s="395">
        <v>69.568464730290472</v>
      </c>
      <c r="O128" s="395">
        <v>75.084750082838426</v>
      </c>
      <c r="P128" s="394">
        <v>66.437552071498899</v>
      </c>
      <c r="Q128" s="395">
        <v>68.106217938477371</v>
      </c>
      <c r="R128" s="395">
        <v>71.034405815260769</v>
      </c>
      <c r="S128" s="395">
        <v>70.978863738569942</v>
      </c>
      <c r="T128" s="325">
        <v>68.799050128869723</v>
      </c>
      <c r="U128" s="395">
        <v>67.636467562160604</v>
      </c>
      <c r="V128" s="395">
        <v>76.644927256589355</v>
      </c>
      <c r="W128" s="395">
        <v>84.942602412446817</v>
      </c>
      <c r="X128" s="395">
        <v>78.504059706388915</v>
      </c>
      <c r="Y128" s="395">
        <v>75.529311628896707</v>
      </c>
      <c r="Z128" s="395">
        <v>77.495681145113522</v>
      </c>
      <c r="AA128" s="395">
        <v>77.287125023290486</v>
      </c>
      <c r="AB128" s="395">
        <v>74.189980481457383</v>
      </c>
      <c r="AC128" s="395">
        <v>74.416364278603766</v>
      </c>
      <c r="AD128" s="395">
        <v>76.404848654708502</v>
      </c>
      <c r="AE128" s="396">
        <v>83.386990904260287</v>
      </c>
      <c r="AF128" s="394">
        <v>70.50317496908859</v>
      </c>
      <c r="AG128" s="395">
        <v>78.885638908006428</v>
      </c>
      <c r="AH128" s="395">
        <v>76.359613246922123</v>
      </c>
      <c r="AI128" s="397">
        <v>78.165972207072556</v>
      </c>
      <c r="AJ128" s="325">
        <v>80.370082815734989</v>
      </c>
      <c r="AK128" s="395">
        <v>82.261227222727058</v>
      </c>
      <c r="AL128" s="395">
        <v>80.187564332278583</v>
      </c>
      <c r="AM128" s="395">
        <v>78.115490638313105</v>
      </c>
      <c r="AN128" s="395">
        <v>75.6810131343845</v>
      </c>
      <c r="AO128" s="395">
        <v>76.197187610109211</v>
      </c>
      <c r="AP128" s="395">
        <v>80.196107562026441</v>
      </c>
      <c r="AQ128" s="395">
        <v>80.472493479711304</v>
      </c>
      <c r="AR128" s="395">
        <v>76.519009640946805</v>
      </c>
      <c r="AS128" s="395">
        <v>75.883448886716963</v>
      </c>
      <c r="AT128" s="395">
        <v>77.019542937169774</v>
      </c>
      <c r="AU128" s="396">
        <v>83.958473855538287</v>
      </c>
      <c r="AV128" s="394">
        <v>80.864285308002962</v>
      </c>
      <c r="AW128" s="395">
        <v>76.604834546912244</v>
      </c>
      <c r="AX128" s="395">
        <v>79.11599386816556</v>
      </c>
      <c r="AY128" s="397">
        <v>79.049034175334327</v>
      </c>
      <c r="AZ128" s="325">
        <v>76.823019314150571</v>
      </c>
      <c r="BA128" s="325">
        <v>76.488898111641419</v>
      </c>
      <c r="BB128" s="325">
        <v>76.918703808982372</v>
      </c>
      <c r="BC128" s="325">
        <v>77.565392354124754</v>
      </c>
      <c r="BD128" s="325">
        <v>76.062084257206209</v>
      </c>
      <c r="BE128" s="325">
        <v>76.82429369995468</v>
      </c>
      <c r="BF128" s="325" t="s">
        <v>145</v>
      </c>
      <c r="BG128" s="325" t="s">
        <v>145</v>
      </c>
      <c r="BH128" s="542" t="s">
        <v>145</v>
      </c>
      <c r="BI128" s="542" t="s">
        <v>145</v>
      </c>
      <c r="BJ128" s="542" t="s">
        <v>145</v>
      </c>
      <c r="BK128" s="397" t="s">
        <v>145</v>
      </c>
      <c r="BL128" s="325">
        <v>76.748075901585622</v>
      </c>
      <c r="BM128" s="325">
        <v>76.801920427842148</v>
      </c>
      <c r="BN128" s="325" t="s">
        <v>145</v>
      </c>
      <c r="BO128" s="553" t="s">
        <v>145</v>
      </c>
    </row>
    <row r="129" spans="1:67" x14ac:dyDescent="0.3">
      <c r="A129" s="391"/>
      <c r="B129" s="377"/>
      <c r="C129" s="353" t="s">
        <v>44</v>
      </c>
      <c r="D129" s="394"/>
      <c r="E129" s="395"/>
      <c r="F129" s="395"/>
      <c r="G129" s="395"/>
      <c r="H129" s="395"/>
      <c r="I129" s="395"/>
      <c r="J129" s="395"/>
      <c r="K129" s="395"/>
      <c r="L129" s="395"/>
      <c r="M129" s="395"/>
      <c r="N129" s="395"/>
      <c r="O129" s="395"/>
      <c r="P129" s="394"/>
      <c r="Q129" s="395"/>
      <c r="R129" s="395"/>
      <c r="S129" s="395"/>
      <c r="T129" s="303">
        <v>2.227057767110106E-2</v>
      </c>
      <c r="U129" s="379">
        <v>2.2946987210529055E-2</v>
      </c>
      <c r="V129" s="379">
        <v>0.16224796345866099</v>
      </c>
      <c r="W129" s="379">
        <v>0.24095207802228191</v>
      </c>
      <c r="X129" s="379">
        <v>0.1654589640549983</v>
      </c>
      <c r="Y129" s="379">
        <v>0.10162749174608195</v>
      </c>
      <c r="Z129" s="379">
        <v>8.720024462842825E-2</v>
      </c>
      <c r="AA129" s="379">
        <v>5.5751185943797049E-2</v>
      </c>
      <c r="AB129" s="379">
        <v>8.4215339879388812E-2</v>
      </c>
      <c r="AC129" s="379">
        <v>9.3019095847353989E-2</v>
      </c>
      <c r="AD129" s="379">
        <v>9.8268431694187336E-2</v>
      </c>
      <c r="AE129" s="380">
        <v>0.11057159825746619</v>
      </c>
      <c r="AF129" s="378">
        <v>6.1194652283611241E-2</v>
      </c>
      <c r="AG129" s="379">
        <v>0.15827366862841316</v>
      </c>
      <c r="AH129" s="379">
        <v>7.4966593590022071E-2</v>
      </c>
      <c r="AI129" s="381">
        <v>0.10125702342847083</v>
      </c>
      <c r="AJ129" s="303">
        <v>0.16818593665452053</v>
      </c>
      <c r="AK129" s="379">
        <v>0.21622595306482731</v>
      </c>
      <c r="AL129" s="379">
        <v>4.6221416113153904E-2</v>
      </c>
      <c r="AM129" s="379">
        <v>-8.0373235340542401E-2</v>
      </c>
      <c r="AN129" s="379">
        <v>-3.5960516979157787E-2</v>
      </c>
      <c r="AO129" s="379">
        <v>8.8426064902328797E-3</v>
      </c>
      <c r="AP129" s="379">
        <v>3.4846153708311442E-2</v>
      </c>
      <c r="AQ129" s="379">
        <v>4.1214736030883631E-2</v>
      </c>
      <c r="AR129" s="379">
        <v>3.1392772236562685E-2</v>
      </c>
      <c r="AS129" s="379">
        <v>1.9714542927959381E-2</v>
      </c>
      <c r="AT129" s="379">
        <v>8.045226098663193E-3</v>
      </c>
      <c r="AU129" s="380">
        <v>6.8533825849902757E-3</v>
      </c>
      <c r="AV129" s="378">
        <v>0.14695948577432288</v>
      </c>
      <c r="AW129" s="379">
        <v>-2.8912795695981812E-2</v>
      </c>
      <c r="AX129" s="379">
        <v>3.6097362257849576E-2</v>
      </c>
      <c r="AY129" s="381">
        <v>1.1297268406288309E-2</v>
      </c>
      <c r="AZ129" s="303">
        <v>-4.4134127741497962E-2</v>
      </c>
      <c r="BA129" s="303">
        <v>-7.0170714757959093E-2</v>
      </c>
      <c r="BB129" s="303">
        <v>-4.0765180368252808E-2</v>
      </c>
      <c r="BC129" s="303">
        <v>-7.0421152026733345E-3</v>
      </c>
      <c r="BD129" s="303">
        <v>5.035227556283532E-3</v>
      </c>
      <c r="BE129" s="303">
        <v>8.2300424663215525E-3</v>
      </c>
      <c r="BF129" s="303" t="s">
        <v>145</v>
      </c>
      <c r="BG129" s="303" t="s">
        <v>145</v>
      </c>
      <c r="BH129" s="540" t="s">
        <v>145</v>
      </c>
      <c r="BI129" s="540" t="s">
        <v>145</v>
      </c>
      <c r="BJ129" s="540" t="s">
        <v>145</v>
      </c>
      <c r="BK129" s="381" t="s">
        <v>145</v>
      </c>
      <c r="BL129" s="303">
        <v>-5.0902687023562529E-2</v>
      </c>
      <c r="BM129" s="303">
        <v>2.5727603498603025E-3</v>
      </c>
      <c r="BN129" s="303" t="s">
        <v>145</v>
      </c>
      <c r="BO129" s="533" t="s">
        <v>145</v>
      </c>
    </row>
    <row r="130" spans="1:67" x14ac:dyDescent="0.3">
      <c r="A130" s="391" t="s">
        <v>118</v>
      </c>
      <c r="B130" s="377"/>
      <c r="C130" s="353" t="s">
        <v>115</v>
      </c>
      <c r="D130" s="394">
        <v>2175.7000000000003</v>
      </c>
      <c r="E130" s="395">
        <v>2133.6999999999998</v>
      </c>
      <c r="F130" s="395">
        <v>2381.4</v>
      </c>
      <c r="G130" s="395">
        <v>2310.5</v>
      </c>
      <c r="H130" s="395">
        <v>2509.5</v>
      </c>
      <c r="I130" s="395">
        <v>2441.8000000000002</v>
      </c>
      <c r="J130" s="395">
        <v>2656.2</v>
      </c>
      <c r="K130" s="395">
        <v>2562.4</v>
      </c>
      <c r="L130" s="395">
        <v>2347.1</v>
      </c>
      <c r="M130" s="395">
        <v>2445.8999999999996</v>
      </c>
      <c r="N130" s="395">
        <v>2406.6000000000004</v>
      </c>
      <c r="O130" s="395">
        <v>2816.9</v>
      </c>
      <c r="P130" s="394">
        <v>6690.7999999999993</v>
      </c>
      <c r="Q130" s="395">
        <v>7261.8</v>
      </c>
      <c r="R130" s="395">
        <v>7565.7000000000007</v>
      </c>
      <c r="S130" s="395">
        <v>7669.4</v>
      </c>
      <c r="T130" s="325">
        <v>2264.8000000000002</v>
      </c>
      <c r="U130" s="395">
        <v>2265.3999999999996</v>
      </c>
      <c r="V130" s="395">
        <v>1904.8</v>
      </c>
      <c r="W130" s="395">
        <v>1408.6</v>
      </c>
      <c r="X130" s="395">
        <v>1852.1000000000001</v>
      </c>
      <c r="Y130" s="395">
        <v>2058.9</v>
      </c>
      <c r="Z130" s="395">
        <v>2398</v>
      </c>
      <c r="AA130" s="395">
        <v>2293.3000000000002</v>
      </c>
      <c r="AB130" s="395">
        <v>2171</v>
      </c>
      <c r="AC130" s="395">
        <v>2225</v>
      </c>
      <c r="AD130" s="395">
        <v>2106.1999999999998</v>
      </c>
      <c r="AE130" s="396">
        <v>2572.1999999999998</v>
      </c>
      <c r="AF130" s="394">
        <v>6435</v>
      </c>
      <c r="AG130" s="395">
        <v>5319.6</v>
      </c>
      <c r="AH130" s="395">
        <v>6862.3</v>
      </c>
      <c r="AI130" s="397">
        <v>6903.4</v>
      </c>
      <c r="AJ130" s="325">
        <v>1793.5</v>
      </c>
      <c r="AK130" s="395">
        <v>1668.6</v>
      </c>
      <c r="AL130" s="395">
        <v>2040.8999999999999</v>
      </c>
      <c r="AM130" s="395">
        <v>2111</v>
      </c>
      <c r="AN130" s="395">
        <v>2324.8000000000002</v>
      </c>
      <c r="AO130" s="395">
        <v>2284.2999999999997</v>
      </c>
      <c r="AP130" s="395">
        <v>2564.5</v>
      </c>
      <c r="AQ130" s="395">
        <v>2401.2000000000003</v>
      </c>
      <c r="AR130" s="395">
        <v>2259.5</v>
      </c>
      <c r="AS130" s="395">
        <v>2364.6</v>
      </c>
      <c r="AT130" s="395">
        <v>2318.5</v>
      </c>
      <c r="AU130" s="396">
        <v>2750.3</v>
      </c>
      <c r="AV130" s="394">
        <v>5503</v>
      </c>
      <c r="AW130" s="395">
        <v>6720.1</v>
      </c>
      <c r="AX130" s="395">
        <v>7225.2000000000007</v>
      </c>
      <c r="AY130" s="397">
        <v>7433.4000000000005</v>
      </c>
      <c r="AZ130" s="325">
        <v>2054.9</v>
      </c>
      <c r="BA130" s="325">
        <v>2119.6999999999998</v>
      </c>
      <c r="BB130" s="325">
        <v>2320.1</v>
      </c>
      <c r="BC130" s="325">
        <v>2339.5</v>
      </c>
      <c r="BD130" s="325">
        <v>2432.3000000000002</v>
      </c>
      <c r="BE130" s="325">
        <v>2404.6</v>
      </c>
      <c r="BF130" s="325" t="s">
        <v>145</v>
      </c>
      <c r="BG130" s="325" t="s">
        <v>145</v>
      </c>
      <c r="BH130" s="542" t="s">
        <v>145</v>
      </c>
      <c r="BI130" s="542" t="s">
        <v>145</v>
      </c>
      <c r="BJ130" s="542" t="s">
        <v>145</v>
      </c>
      <c r="BK130" s="397" t="s">
        <v>145</v>
      </c>
      <c r="BL130" s="325">
        <v>6494.7000000000007</v>
      </c>
      <c r="BM130" s="325">
        <v>7176.4</v>
      </c>
      <c r="BN130" s="325" t="s">
        <v>145</v>
      </c>
      <c r="BO130" s="553" t="s">
        <v>145</v>
      </c>
    </row>
    <row r="131" spans="1:67" x14ac:dyDescent="0.3">
      <c r="A131" s="362"/>
      <c r="B131" s="377"/>
      <c r="C131" s="353" t="s">
        <v>44</v>
      </c>
      <c r="D131" s="394"/>
      <c r="E131" s="395"/>
      <c r="F131" s="395"/>
      <c r="G131" s="395"/>
      <c r="H131" s="395"/>
      <c r="I131" s="395"/>
      <c r="J131" s="395"/>
      <c r="K131" s="395"/>
      <c r="L131" s="395"/>
      <c r="M131" s="395"/>
      <c r="N131" s="395"/>
      <c r="O131" s="395"/>
      <c r="P131" s="394"/>
      <c r="Q131" s="395"/>
      <c r="R131" s="395"/>
      <c r="S131" s="395"/>
      <c r="T131" s="303">
        <v>4.0952337178838949E-2</v>
      </c>
      <c r="U131" s="379">
        <v>6.1723766227679534E-2</v>
      </c>
      <c r="V131" s="379">
        <v>-0.20013437473754939</v>
      </c>
      <c r="W131" s="379">
        <v>-0.39034840943518723</v>
      </c>
      <c r="X131" s="379">
        <v>-0.26196453476788201</v>
      </c>
      <c r="Y131" s="379">
        <v>-0.15681054959456142</v>
      </c>
      <c r="Z131" s="379">
        <v>-9.7206535652435755E-2</v>
      </c>
      <c r="AA131" s="379">
        <v>-0.10501873243833902</v>
      </c>
      <c r="AB131" s="379">
        <v>-7.5028758893954203E-2</v>
      </c>
      <c r="AC131" s="379">
        <v>-9.0314403695980899E-2</v>
      </c>
      <c r="AD131" s="379">
        <v>-0.12482340231031351</v>
      </c>
      <c r="AE131" s="380">
        <v>-8.6868543434271805E-2</v>
      </c>
      <c r="AF131" s="378">
        <v>-3.8231601602199933E-2</v>
      </c>
      <c r="AG131" s="379">
        <v>-0.26745435016111707</v>
      </c>
      <c r="AH131" s="379">
        <v>-9.2972229932458392E-2</v>
      </c>
      <c r="AI131" s="381">
        <v>-9.987743500143427E-2</v>
      </c>
      <c r="AJ131" s="303">
        <v>-0.20809784528435188</v>
      </c>
      <c r="AK131" s="379">
        <v>-0.26344133486360016</v>
      </c>
      <c r="AL131" s="379">
        <v>7.1451070978580389E-2</v>
      </c>
      <c r="AM131" s="379">
        <v>0.49865114297884433</v>
      </c>
      <c r="AN131" s="379">
        <v>0.25522380001079858</v>
      </c>
      <c r="AO131" s="379">
        <v>0.10947593375103193</v>
      </c>
      <c r="AP131" s="379">
        <v>6.9432860717264386E-2</v>
      </c>
      <c r="AQ131" s="379">
        <v>4.705010247241969E-2</v>
      </c>
      <c r="AR131" s="379">
        <v>4.0764624596959925E-2</v>
      </c>
      <c r="AS131" s="379">
        <v>6.2741573033707823E-2</v>
      </c>
      <c r="AT131" s="379">
        <v>0.10079764504795376</v>
      </c>
      <c r="AU131" s="380">
        <v>6.924033900940843E-2</v>
      </c>
      <c r="AV131" s="378">
        <v>-0.14483294483294484</v>
      </c>
      <c r="AW131" s="379">
        <v>0.26327167456199713</v>
      </c>
      <c r="AX131" s="379">
        <v>5.2883144135348288E-2</v>
      </c>
      <c r="AY131" s="381">
        <v>7.6773763652693006E-2</v>
      </c>
      <c r="AZ131" s="303">
        <v>0.14574853638137725</v>
      </c>
      <c r="BA131" s="303">
        <v>0.27034639817811335</v>
      </c>
      <c r="BB131" s="303">
        <v>0.13680239110196485</v>
      </c>
      <c r="BC131" s="303">
        <v>0.10824253908100426</v>
      </c>
      <c r="BD131" s="303">
        <v>4.6240536820371644E-2</v>
      </c>
      <c r="BE131" s="303">
        <v>5.2663835748369386E-2</v>
      </c>
      <c r="BF131" s="303" t="s">
        <v>145</v>
      </c>
      <c r="BG131" s="303" t="s">
        <v>145</v>
      </c>
      <c r="BH131" s="540" t="s">
        <v>145</v>
      </c>
      <c r="BI131" s="540" t="s">
        <v>145</v>
      </c>
      <c r="BJ131" s="540" t="s">
        <v>145</v>
      </c>
      <c r="BK131" s="381" t="s">
        <v>145</v>
      </c>
      <c r="BL131" s="303">
        <v>0.18021079411230251</v>
      </c>
      <c r="BM131" s="303">
        <v>6.7900775286081946E-2</v>
      </c>
      <c r="BN131" s="303" t="s">
        <v>145</v>
      </c>
      <c r="BO131" s="533" t="s">
        <v>145</v>
      </c>
    </row>
    <row r="132" spans="1:67" x14ac:dyDescent="0.3">
      <c r="A132" s="391"/>
      <c r="B132" s="377"/>
      <c r="C132" s="353" t="s">
        <v>116</v>
      </c>
      <c r="D132" s="394">
        <v>33060</v>
      </c>
      <c r="E132" s="395">
        <v>32890</v>
      </c>
      <c r="F132" s="395">
        <v>36847</v>
      </c>
      <c r="G132" s="395">
        <v>34546</v>
      </c>
      <c r="H132" s="395">
        <v>38137</v>
      </c>
      <c r="I132" s="395">
        <v>36465</v>
      </c>
      <c r="J132" s="395">
        <v>38420</v>
      </c>
      <c r="K132" s="395">
        <v>36849</v>
      </c>
      <c r="L132" s="395">
        <v>35351</v>
      </c>
      <c r="M132" s="395">
        <v>36814</v>
      </c>
      <c r="N132" s="395">
        <v>35203</v>
      </c>
      <c r="O132" s="395">
        <v>38143</v>
      </c>
      <c r="P132" s="394">
        <v>102797</v>
      </c>
      <c r="Q132" s="395">
        <v>109148</v>
      </c>
      <c r="R132" s="395">
        <v>110620</v>
      </c>
      <c r="S132" s="395">
        <v>110160</v>
      </c>
      <c r="T132" s="325">
        <v>33589</v>
      </c>
      <c r="U132" s="395">
        <v>34109</v>
      </c>
      <c r="V132" s="395">
        <v>25256</v>
      </c>
      <c r="W132" s="395">
        <v>16796</v>
      </c>
      <c r="X132" s="395">
        <v>23904</v>
      </c>
      <c r="Y132" s="395">
        <v>27625</v>
      </c>
      <c r="Z132" s="395">
        <v>31493</v>
      </c>
      <c r="AA132" s="395">
        <v>30631</v>
      </c>
      <c r="AB132" s="395">
        <v>29832</v>
      </c>
      <c r="AC132" s="395">
        <v>30377</v>
      </c>
      <c r="AD132" s="395">
        <v>27932</v>
      </c>
      <c r="AE132" s="396">
        <v>31237</v>
      </c>
      <c r="AF132" s="394">
        <v>92954</v>
      </c>
      <c r="AG132" s="395">
        <v>68325</v>
      </c>
      <c r="AH132" s="395">
        <v>91956</v>
      </c>
      <c r="AI132" s="397">
        <v>89546</v>
      </c>
      <c r="AJ132" s="325">
        <v>22640</v>
      </c>
      <c r="AK132" s="395">
        <v>20518</v>
      </c>
      <c r="AL132" s="395">
        <v>25752</v>
      </c>
      <c r="AM132" s="395">
        <v>27375</v>
      </c>
      <c r="AN132" s="395">
        <v>31181</v>
      </c>
      <c r="AO132" s="395">
        <v>30440</v>
      </c>
      <c r="AP132" s="395">
        <v>32576</v>
      </c>
      <c r="AQ132" s="395">
        <v>30992</v>
      </c>
      <c r="AR132" s="395">
        <v>30167</v>
      </c>
      <c r="AS132" s="395">
        <v>31759</v>
      </c>
      <c r="AT132" s="395">
        <v>30578</v>
      </c>
      <c r="AU132" s="396">
        <v>33191</v>
      </c>
      <c r="AV132" s="394">
        <v>68910</v>
      </c>
      <c r="AW132" s="395">
        <v>88996</v>
      </c>
      <c r="AX132" s="395">
        <v>93735</v>
      </c>
      <c r="AY132" s="397">
        <v>95528</v>
      </c>
      <c r="AZ132" s="325">
        <v>27185</v>
      </c>
      <c r="BA132" s="325">
        <v>28161</v>
      </c>
      <c r="BB132" s="325">
        <v>30737</v>
      </c>
      <c r="BC132" s="325">
        <v>30767</v>
      </c>
      <c r="BD132" s="325">
        <v>32685</v>
      </c>
      <c r="BE132" s="325">
        <v>31959</v>
      </c>
      <c r="BF132" s="325" t="s">
        <v>145</v>
      </c>
      <c r="BG132" s="325" t="s">
        <v>145</v>
      </c>
      <c r="BH132" s="542" t="s">
        <v>145</v>
      </c>
      <c r="BI132" s="542" t="s">
        <v>145</v>
      </c>
      <c r="BJ132" s="542" t="s">
        <v>145</v>
      </c>
      <c r="BK132" s="397" t="s">
        <v>145</v>
      </c>
      <c r="BL132" s="325">
        <v>86083</v>
      </c>
      <c r="BM132" s="325">
        <v>95411</v>
      </c>
      <c r="BN132" s="325" t="s">
        <v>145</v>
      </c>
      <c r="BO132" s="553" t="s">
        <v>145</v>
      </c>
    </row>
    <row r="133" spans="1:67" x14ac:dyDescent="0.3">
      <c r="A133" s="363"/>
      <c r="B133" s="377"/>
      <c r="C133" s="353" t="s">
        <v>44</v>
      </c>
      <c r="D133" s="394"/>
      <c r="E133" s="395"/>
      <c r="F133" s="395"/>
      <c r="G133" s="395"/>
      <c r="H133" s="395"/>
      <c r="I133" s="395"/>
      <c r="J133" s="395"/>
      <c r="K133" s="395"/>
      <c r="L133" s="395"/>
      <c r="M133" s="395"/>
      <c r="N133" s="395"/>
      <c r="O133" s="395"/>
      <c r="P133" s="394"/>
      <c r="Q133" s="395"/>
      <c r="R133" s="395"/>
      <c r="S133" s="395"/>
      <c r="T133" s="303">
        <v>1.6001209921355113E-2</v>
      </c>
      <c r="U133" s="379">
        <v>3.7062937062937062E-2</v>
      </c>
      <c r="V133" s="379">
        <v>-0.31457106413005131</v>
      </c>
      <c r="W133" s="379">
        <v>-0.51380767672089389</v>
      </c>
      <c r="X133" s="379">
        <v>-0.3732071216928442</v>
      </c>
      <c r="Y133" s="379">
        <v>-0.24242424242424243</v>
      </c>
      <c r="Z133" s="379">
        <v>-0.18029672045809475</v>
      </c>
      <c r="AA133" s="379">
        <v>-0.16874270672202774</v>
      </c>
      <c r="AB133" s="379">
        <v>-0.1561200531809567</v>
      </c>
      <c r="AC133" s="379">
        <v>-0.17485195849405116</v>
      </c>
      <c r="AD133" s="379">
        <v>-0.20654489674175497</v>
      </c>
      <c r="AE133" s="380">
        <v>-0.18105550166478776</v>
      </c>
      <c r="AF133" s="378">
        <v>-9.575182155121259E-2</v>
      </c>
      <c r="AG133" s="379">
        <v>-0.37401509876497968</v>
      </c>
      <c r="AH133" s="379">
        <v>-0.16872175013559934</v>
      </c>
      <c r="AI133" s="381">
        <v>-0.18712781408859841</v>
      </c>
      <c r="AJ133" s="303">
        <v>-0.32596981154544641</v>
      </c>
      <c r="AK133" s="379">
        <v>-0.39845788501568502</v>
      </c>
      <c r="AL133" s="379">
        <v>1.9638897687678177E-2</v>
      </c>
      <c r="AM133" s="379">
        <v>0.6298523457966182</v>
      </c>
      <c r="AN133" s="379">
        <v>0.30442603748326641</v>
      </c>
      <c r="AO133" s="379">
        <v>0.10190045248868779</v>
      </c>
      <c r="AP133" s="379">
        <v>3.4388594290794779E-2</v>
      </c>
      <c r="AQ133" s="379">
        <v>1.1785446116679182E-2</v>
      </c>
      <c r="AR133" s="379">
        <v>1.1229552158755698E-2</v>
      </c>
      <c r="AS133" s="379">
        <v>4.5494946834776312E-2</v>
      </c>
      <c r="AT133" s="379">
        <v>9.4730058714019766E-2</v>
      </c>
      <c r="AU133" s="380">
        <v>6.2554022473348916E-2</v>
      </c>
      <c r="AV133" s="378">
        <v>-0.2586655765217204</v>
      </c>
      <c r="AW133" s="379">
        <v>0.30253933406512989</v>
      </c>
      <c r="AX133" s="379">
        <v>1.9346209056505286E-2</v>
      </c>
      <c r="AY133" s="381">
        <v>6.6803653987894493E-2</v>
      </c>
      <c r="AZ133" s="303">
        <v>0.20075088339222616</v>
      </c>
      <c r="BA133" s="303">
        <v>0.37250219319621797</v>
      </c>
      <c r="BB133" s="303">
        <v>0.19357719788754271</v>
      </c>
      <c r="BC133" s="303">
        <v>0.12390867579908676</v>
      </c>
      <c r="BD133" s="303">
        <v>4.8234501779930085E-2</v>
      </c>
      <c r="BE133" s="303">
        <v>4.9901445466491459E-2</v>
      </c>
      <c r="BF133" s="303" t="s">
        <v>145</v>
      </c>
      <c r="BG133" s="303" t="s">
        <v>145</v>
      </c>
      <c r="BH133" s="540" t="s">
        <v>145</v>
      </c>
      <c r="BI133" s="540" t="s">
        <v>145</v>
      </c>
      <c r="BJ133" s="540" t="s">
        <v>145</v>
      </c>
      <c r="BK133" s="381" t="s">
        <v>145</v>
      </c>
      <c r="BL133" s="303">
        <v>0.24920911333623566</v>
      </c>
      <c r="BM133" s="303">
        <v>7.2081891320958241E-2</v>
      </c>
      <c r="BN133" s="303" t="s">
        <v>145</v>
      </c>
      <c r="BO133" s="533" t="s">
        <v>145</v>
      </c>
    </row>
    <row r="134" spans="1:67" x14ac:dyDescent="0.3">
      <c r="A134" s="391"/>
      <c r="B134" s="377"/>
      <c r="C134" s="353" t="s">
        <v>117</v>
      </c>
      <c r="D134" s="394">
        <v>65.810647307924995</v>
      </c>
      <c r="E134" s="395">
        <v>64.873821830343573</v>
      </c>
      <c r="F134" s="395">
        <v>64.629413520775103</v>
      </c>
      <c r="G134" s="395">
        <v>66.881838707809877</v>
      </c>
      <c r="H134" s="395">
        <v>65.802239295172669</v>
      </c>
      <c r="I134" s="395">
        <v>66.962841080488133</v>
      </c>
      <c r="J134" s="395">
        <v>69.135866736074959</v>
      </c>
      <c r="K134" s="395">
        <v>69.537843632120271</v>
      </c>
      <c r="L134" s="395">
        <v>66.394161409861113</v>
      </c>
      <c r="M134" s="395">
        <v>66.439398055087722</v>
      </c>
      <c r="N134" s="395">
        <v>68.363491747862412</v>
      </c>
      <c r="O134" s="395">
        <v>73.851034265789266</v>
      </c>
      <c r="P134" s="394">
        <v>65.087502553576456</v>
      </c>
      <c r="Q134" s="395">
        <v>66.531681753215821</v>
      </c>
      <c r="R134" s="395">
        <v>68.393599710721404</v>
      </c>
      <c r="S134" s="395">
        <v>69.620551924473489</v>
      </c>
      <c r="T134" s="325">
        <v>67.426836166602158</v>
      </c>
      <c r="U134" s="395">
        <v>66.416488316866506</v>
      </c>
      <c r="V134" s="395">
        <v>75.419702248970538</v>
      </c>
      <c r="W134" s="395">
        <v>83.865206001428916</v>
      </c>
      <c r="X134" s="395">
        <v>77.480756358768417</v>
      </c>
      <c r="Y134" s="395">
        <v>74.530316742081453</v>
      </c>
      <c r="Z134" s="395">
        <v>76.143904994760746</v>
      </c>
      <c r="AA134" s="395">
        <v>74.8685971727988</v>
      </c>
      <c r="AB134" s="395">
        <v>72.774202198980959</v>
      </c>
      <c r="AC134" s="395">
        <v>73.246206011126844</v>
      </c>
      <c r="AD134" s="395">
        <v>75.404553916654734</v>
      </c>
      <c r="AE134" s="396">
        <v>82.34465537663668</v>
      </c>
      <c r="AF134" s="394">
        <v>69.227790089721793</v>
      </c>
      <c r="AG134" s="395">
        <v>77.857299670691546</v>
      </c>
      <c r="AH134" s="395">
        <v>74.625908042977073</v>
      </c>
      <c r="AI134" s="397">
        <v>77.093337502512682</v>
      </c>
      <c r="AJ134" s="325">
        <v>79.218197879858664</v>
      </c>
      <c r="AK134" s="395">
        <v>81.32371576177016</v>
      </c>
      <c r="AL134" s="395">
        <v>79.25209692451071</v>
      </c>
      <c r="AM134" s="395">
        <v>77.114155251141554</v>
      </c>
      <c r="AN134" s="395">
        <v>74.558224559828105</v>
      </c>
      <c r="AO134" s="395">
        <v>75.042706964520349</v>
      </c>
      <c r="AP134" s="395">
        <v>78.72360019646365</v>
      </c>
      <c r="AQ134" s="395">
        <v>77.478058853897792</v>
      </c>
      <c r="AR134" s="395">
        <v>74.899724864918625</v>
      </c>
      <c r="AS134" s="395">
        <v>74.454485342737485</v>
      </c>
      <c r="AT134" s="395">
        <v>75.822486755183462</v>
      </c>
      <c r="AU134" s="396">
        <v>82.862824259588436</v>
      </c>
      <c r="AV134" s="394">
        <v>79.857785517341455</v>
      </c>
      <c r="AW134" s="395">
        <v>75.510135286979192</v>
      </c>
      <c r="AX134" s="395">
        <v>77.081132981277008</v>
      </c>
      <c r="AY134" s="397">
        <v>77.813834687212136</v>
      </c>
      <c r="AZ134" s="325">
        <v>75.589479492367118</v>
      </c>
      <c r="BA134" s="325">
        <v>75.270764532509503</v>
      </c>
      <c r="BB134" s="325">
        <v>75.48231772781989</v>
      </c>
      <c r="BC134" s="325">
        <v>76.039262846556369</v>
      </c>
      <c r="BD134" s="325">
        <v>74.416398959767477</v>
      </c>
      <c r="BE134" s="325">
        <v>75.240151444037679</v>
      </c>
      <c r="BF134" s="325" t="s">
        <v>145</v>
      </c>
      <c r="BG134" s="325" t="s">
        <v>145</v>
      </c>
      <c r="BH134" s="542" t="s">
        <v>145</v>
      </c>
      <c r="BI134" s="542" t="s">
        <v>145</v>
      </c>
      <c r="BJ134" s="542" t="s">
        <v>145</v>
      </c>
      <c r="BK134" s="397" t="s">
        <v>145</v>
      </c>
      <c r="BL134" s="325">
        <v>75.4469523599317</v>
      </c>
      <c r="BM134" s="325">
        <v>75.215645994696629</v>
      </c>
      <c r="BN134" s="325" t="s">
        <v>145</v>
      </c>
      <c r="BO134" s="553" t="s">
        <v>145</v>
      </c>
    </row>
    <row r="135" spans="1:67" x14ac:dyDescent="0.3">
      <c r="A135" s="391"/>
      <c r="B135" s="377"/>
      <c r="C135" s="353" t="s">
        <v>44</v>
      </c>
      <c r="D135" s="394"/>
      <c r="E135" s="395"/>
      <c r="F135" s="395"/>
      <c r="G135" s="395"/>
      <c r="H135" s="395"/>
      <c r="I135" s="395"/>
      <c r="J135" s="395"/>
      <c r="K135" s="395"/>
      <c r="L135" s="395"/>
      <c r="M135" s="395"/>
      <c r="N135" s="395"/>
      <c r="O135" s="395"/>
      <c r="P135" s="394"/>
      <c r="Q135" s="395"/>
      <c r="R135" s="395"/>
      <c r="S135" s="395"/>
      <c r="T135" s="303">
        <v>2.4558166874048343E-2</v>
      </c>
      <c r="U135" s="379">
        <v>2.3779491372610609E-2</v>
      </c>
      <c r="V135" s="379">
        <v>0.16695631509524531</v>
      </c>
      <c r="W135" s="379">
        <v>0.25393092686663638</v>
      </c>
      <c r="X135" s="379">
        <v>0.17747902181882888</v>
      </c>
      <c r="Y135" s="379">
        <v>0.11301007453517915</v>
      </c>
      <c r="Z135" s="379">
        <v>0.10136617344277837</v>
      </c>
      <c r="AA135" s="379">
        <v>7.6659747588379304E-2</v>
      </c>
      <c r="AB135" s="379">
        <v>9.609340119133214E-2</v>
      </c>
      <c r="AC135" s="379">
        <v>0.10245137908075731</v>
      </c>
      <c r="AD135" s="379">
        <v>0.10299447832128152</v>
      </c>
      <c r="AE135" s="380">
        <v>0.11501018496611627</v>
      </c>
      <c r="AF135" s="378">
        <v>6.3611098501394792E-2</v>
      </c>
      <c r="AG135" s="379">
        <v>0.17022894385092407</v>
      </c>
      <c r="AH135" s="379">
        <v>9.1124145513848301E-2</v>
      </c>
      <c r="AI135" s="381">
        <v>0.10733591405804856</v>
      </c>
      <c r="AJ135" s="303">
        <v>0.17487639022720453</v>
      </c>
      <c r="AK135" s="379">
        <v>0.22445070226812872</v>
      </c>
      <c r="AL135" s="379">
        <v>5.0814237676103838E-2</v>
      </c>
      <c r="AM135" s="379">
        <v>-8.0498827489582939E-2</v>
      </c>
      <c r="AN135" s="379">
        <v>-3.7719453659019068E-2</v>
      </c>
      <c r="AO135" s="379">
        <v>6.8749234517822581E-3</v>
      </c>
      <c r="AP135" s="379">
        <v>3.3879208084749604E-2</v>
      </c>
      <c r="AQ135" s="379">
        <v>3.485388773982611E-2</v>
      </c>
      <c r="AR135" s="379">
        <v>2.9207089898780497E-2</v>
      </c>
      <c r="AS135" s="379">
        <v>1.6496135396106257E-2</v>
      </c>
      <c r="AT135" s="379">
        <v>5.542541090962123E-3</v>
      </c>
      <c r="AU135" s="380">
        <v>6.2926838491423626E-3</v>
      </c>
      <c r="AV135" s="378">
        <v>0.1535509860107161</v>
      </c>
      <c r="AW135" s="379">
        <v>-3.0147004759219973E-2</v>
      </c>
      <c r="AX135" s="379">
        <v>3.290043635899171E-2</v>
      </c>
      <c r="AY135" s="381">
        <v>9.345777573528594E-3</v>
      </c>
      <c r="AZ135" s="303">
        <v>-4.5806626313247049E-2</v>
      </c>
      <c r="BA135" s="303">
        <v>-7.4430332807125826E-2</v>
      </c>
      <c r="BB135" s="303">
        <v>-4.7566933153599882E-2</v>
      </c>
      <c r="BC135" s="303">
        <v>-1.3938976587171692E-2</v>
      </c>
      <c r="BD135" s="303">
        <v>-1.9022126787209364E-3</v>
      </c>
      <c r="BE135" s="303">
        <v>2.6310948459079457E-3</v>
      </c>
      <c r="BF135" s="303" t="s">
        <v>145</v>
      </c>
      <c r="BG135" s="303" t="s">
        <v>145</v>
      </c>
      <c r="BH135" s="540" t="s">
        <v>145</v>
      </c>
      <c r="BI135" s="540" t="s">
        <v>145</v>
      </c>
      <c r="BJ135" s="540" t="s">
        <v>145</v>
      </c>
      <c r="BK135" s="381" t="s">
        <v>145</v>
      </c>
      <c r="BL135" s="303">
        <v>-5.5233602194640422E-2</v>
      </c>
      <c r="BM135" s="303">
        <v>-3.8999968833765834E-3</v>
      </c>
      <c r="BN135" s="303" t="s">
        <v>145</v>
      </c>
      <c r="BO135" s="533" t="s">
        <v>145</v>
      </c>
    </row>
    <row r="136" spans="1:67" ht="24.6" x14ac:dyDescent="0.3">
      <c r="A136" s="367" t="s">
        <v>122</v>
      </c>
      <c r="B136" s="377"/>
      <c r="C136" s="353" t="s">
        <v>115</v>
      </c>
      <c r="D136" s="394">
        <v>2144.4</v>
      </c>
      <c r="E136" s="395">
        <v>2102</v>
      </c>
      <c r="F136" s="395">
        <v>2344.3000000000002</v>
      </c>
      <c r="G136" s="395">
        <v>2273</v>
      </c>
      <c r="H136" s="395">
        <v>2471.8000000000002</v>
      </c>
      <c r="I136" s="395">
        <v>2403.8000000000002</v>
      </c>
      <c r="J136" s="395">
        <v>2617.1999999999998</v>
      </c>
      <c r="K136" s="395">
        <v>2524.6</v>
      </c>
      <c r="L136" s="395">
        <v>2311.5</v>
      </c>
      <c r="M136" s="395">
        <v>2410.1999999999998</v>
      </c>
      <c r="N136" s="395">
        <v>2372.3000000000002</v>
      </c>
      <c r="O136" s="395">
        <v>2782.4</v>
      </c>
      <c r="P136" s="394">
        <v>6590.7</v>
      </c>
      <c r="Q136" s="395">
        <v>7148.6</v>
      </c>
      <c r="R136" s="395">
        <v>7453.2999999999993</v>
      </c>
      <c r="S136" s="395">
        <v>7564.9</v>
      </c>
      <c r="T136" s="325">
        <v>2235.5</v>
      </c>
      <c r="U136" s="395">
        <v>2235.6999999999998</v>
      </c>
      <c r="V136" s="395">
        <v>1881.2</v>
      </c>
      <c r="W136" s="395">
        <v>1395.6</v>
      </c>
      <c r="X136" s="395">
        <v>1835.9</v>
      </c>
      <c r="Y136" s="395">
        <v>2038.9</v>
      </c>
      <c r="Z136" s="395">
        <v>2373.6</v>
      </c>
      <c r="AA136" s="395">
        <v>2270.9</v>
      </c>
      <c r="AB136" s="395">
        <v>2147.4</v>
      </c>
      <c r="AC136" s="395">
        <v>2200.6999999999998</v>
      </c>
      <c r="AD136" s="395">
        <v>2084.6999999999998</v>
      </c>
      <c r="AE136" s="396">
        <v>2549.6999999999998</v>
      </c>
      <c r="AF136" s="394">
        <v>6352.4</v>
      </c>
      <c r="AG136" s="395">
        <v>5270.4</v>
      </c>
      <c r="AH136" s="395">
        <v>6791.9</v>
      </c>
      <c r="AI136" s="397">
        <v>6835.0999999999995</v>
      </c>
      <c r="AJ136" s="325">
        <v>1775.6</v>
      </c>
      <c r="AK136" s="395">
        <v>1649.1</v>
      </c>
      <c r="AL136" s="395">
        <v>2017.8</v>
      </c>
      <c r="AM136" s="395">
        <v>2089.4</v>
      </c>
      <c r="AN136" s="395">
        <v>2301.4</v>
      </c>
      <c r="AO136" s="395">
        <v>2257.6999999999998</v>
      </c>
      <c r="AP136" s="395">
        <v>2535.9</v>
      </c>
      <c r="AQ136" s="395">
        <v>2373.8000000000002</v>
      </c>
      <c r="AR136" s="395">
        <v>2230.8000000000002</v>
      </c>
      <c r="AS136" s="395">
        <v>2334.6999999999998</v>
      </c>
      <c r="AT136" s="395">
        <v>2291.3000000000002</v>
      </c>
      <c r="AU136" s="396">
        <v>2724</v>
      </c>
      <c r="AV136" s="394">
        <v>5442.5</v>
      </c>
      <c r="AW136" s="395">
        <v>6648.5</v>
      </c>
      <c r="AX136" s="395">
        <v>7140.5000000000009</v>
      </c>
      <c r="AY136" s="397">
        <v>7350</v>
      </c>
      <c r="AZ136" s="325">
        <v>2034</v>
      </c>
      <c r="BA136" s="325">
        <v>2097</v>
      </c>
      <c r="BB136" s="325">
        <v>2293</v>
      </c>
      <c r="BC136" s="325">
        <v>2312.1</v>
      </c>
      <c r="BD136" s="325">
        <v>2402.9</v>
      </c>
      <c r="BE136" s="325">
        <v>2372.9</v>
      </c>
      <c r="BF136" s="325" t="s">
        <v>145</v>
      </c>
      <c r="BG136" s="325" t="s">
        <v>145</v>
      </c>
      <c r="BH136" s="542" t="s">
        <v>145</v>
      </c>
      <c r="BI136" s="542" t="s">
        <v>145</v>
      </c>
      <c r="BJ136" s="542" t="s">
        <v>145</v>
      </c>
      <c r="BK136" s="397" t="s">
        <v>145</v>
      </c>
      <c r="BL136" s="325">
        <v>6424</v>
      </c>
      <c r="BM136" s="325">
        <v>7087.9</v>
      </c>
      <c r="BN136" s="325" t="s">
        <v>145</v>
      </c>
      <c r="BO136" s="553" t="s">
        <v>145</v>
      </c>
    </row>
    <row r="137" spans="1:67" x14ac:dyDescent="0.3">
      <c r="A137" s="362"/>
      <c r="B137" s="377"/>
      <c r="C137" s="353" t="s">
        <v>44</v>
      </c>
      <c r="D137" s="394"/>
      <c r="E137" s="395"/>
      <c r="F137" s="395"/>
      <c r="G137" s="395"/>
      <c r="H137" s="395"/>
      <c r="I137" s="395"/>
      <c r="J137" s="395"/>
      <c r="K137" s="395"/>
      <c r="L137" s="395"/>
      <c r="M137" s="395"/>
      <c r="N137" s="395"/>
      <c r="O137" s="395"/>
      <c r="P137" s="394"/>
      <c r="Q137" s="395"/>
      <c r="R137" s="395"/>
      <c r="S137" s="395"/>
      <c r="T137" s="303">
        <v>4.248274575638869E-2</v>
      </c>
      <c r="U137" s="379">
        <v>6.360608943862979E-2</v>
      </c>
      <c r="V137" s="379">
        <v>-0.19754297658149558</v>
      </c>
      <c r="W137" s="379">
        <v>-0.38600967883853943</v>
      </c>
      <c r="X137" s="379">
        <v>-0.25726191439436852</v>
      </c>
      <c r="Y137" s="379">
        <v>-0.15180131458524007</v>
      </c>
      <c r="Z137" s="379">
        <v>-9.3076570380559345E-2</v>
      </c>
      <c r="AA137" s="379">
        <v>-0.10049116691753142</v>
      </c>
      <c r="AB137" s="379">
        <v>-7.0992861778066157E-2</v>
      </c>
      <c r="AC137" s="379">
        <v>-8.692224711642188E-2</v>
      </c>
      <c r="AD137" s="379">
        <v>-0.12123255911984165</v>
      </c>
      <c r="AE137" s="380">
        <v>-8.3632834962622291E-2</v>
      </c>
      <c r="AF137" s="378">
        <v>-3.6157009118910011E-2</v>
      </c>
      <c r="AG137" s="379">
        <v>-0.26273675964524529</v>
      </c>
      <c r="AH137" s="379">
        <v>-8.8739216186118866E-2</v>
      </c>
      <c r="AI137" s="381">
        <v>-9.6471863474732009E-2</v>
      </c>
      <c r="AJ137" s="303">
        <v>-0.20572578841422504</v>
      </c>
      <c r="AK137" s="379">
        <v>-0.26237867334615556</v>
      </c>
      <c r="AL137" s="379">
        <v>7.261322560068037E-2</v>
      </c>
      <c r="AM137" s="379">
        <v>0.49713384924047022</v>
      </c>
      <c r="AN137" s="379">
        <v>0.25355411514788384</v>
      </c>
      <c r="AO137" s="379">
        <v>0.10731276668791982</v>
      </c>
      <c r="AP137" s="379">
        <v>6.8377148634984911E-2</v>
      </c>
      <c r="AQ137" s="379">
        <v>4.5312431194680564E-2</v>
      </c>
      <c r="AR137" s="379">
        <v>3.8837664151997804E-2</v>
      </c>
      <c r="AS137" s="379">
        <v>6.0889716908256467E-2</v>
      </c>
      <c r="AT137" s="379">
        <v>9.9102988439583817E-2</v>
      </c>
      <c r="AU137" s="380">
        <v>6.8360983645134793E-2</v>
      </c>
      <c r="AV137" s="378">
        <v>-0.14323720168755111</v>
      </c>
      <c r="AW137" s="379">
        <v>0.26147920461445062</v>
      </c>
      <c r="AX137" s="379">
        <v>5.1325844020082938E-2</v>
      </c>
      <c r="AY137" s="381">
        <v>7.5331743500460943E-2</v>
      </c>
      <c r="AZ137" s="303">
        <v>0.14552827213336342</v>
      </c>
      <c r="BA137" s="303">
        <v>0.2716026923776606</v>
      </c>
      <c r="BB137" s="303">
        <v>0.13638616314798296</v>
      </c>
      <c r="BC137" s="303">
        <v>0.10658562266679421</v>
      </c>
      <c r="BD137" s="303">
        <v>4.4103589119666289E-2</v>
      </c>
      <c r="BE137" s="303">
        <v>5.102537981131252E-2</v>
      </c>
      <c r="BF137" s="303" t="s">
        <v>145</v>
      </c>
      <c r="BG137" s="303" t="s">
        <v>145</v>
      </c>
      <c r="BH137" s="540" t="s">
        <v>145</v>
      </c>
      <c r="BI137" s="540" t="s">
        <v>145</v>
      </c>
      <c r="BJ137" s="540" t="s">
        <v>145</v>
      </c>
      <c r="BK137" s="381" t="s">
        <v>145</v>
      </c>
      <c r="BL137" s="303">
        <v>0.18033991731740928</v>
      </c>
      <c r="BM137" s="303">
        <v>6.6090095510265415E-2</v>
      </c>
      <c r="BN137" s="303" t="s">
        <v>145</v>
      </c>
      <c r="BO137" s="533" t="s">
        <v>145</v>
      </c>
    </row>
    <row r="138" spans="1:67" x14ac:dyDescent="0.3">
      <c r="A138" s="391"/>
      <c r="B138" s="377"/>
      <c r="C138" s="353" t="s">
        <v>116</v>
      </c>
      <c r="D138" s="394">
        <v>32797</v>
      </c>
      <c r="E138" s="395">
        <v>32613</v>
      </c>
      <c r="F138" s="395">
        <v>36536</v>
      </c>
      <c r="G138" s="395">
        <v>34228</v>
      </c>
      <c r="H138" s="395">
        <v>37821</v>
      </c>
      <c r="I138" s="395">
        <v>36131</v>
      </c>
      <c r="J138" s="395">
        <v>38078</v>
      </c>
      <c r="K138" s="395">
        <v>36515</v>
      </c>
      <c r="L138" s="395">
        <v>35029</v>
      </c>
      <c r="M138" s="395">
        <v>36500</v>
      </c>
      <c r="N138" s="395">
        <v>34912</v>
      </c>
      <c r="O138" s="395">
        <v>37873</v>
      </c>
      <c r="P138" s="394">
        <v>101946</v>
      </c>
      <c r="Q138" s="395">
        <v>108180</v>
      </c>
      <c r="R138" s="395">
        <v>109622</v>
      </c>
      <c r="S138" s="395">
        <v>109285</v>
      </c>
      <c r="T138" s="325">
        <v>33348</v>
      </c>
      <c r="U138" s="395">
        <v>33848</v>
      </c>
      <c r="V138" s="395">
        <v>25073</v>
      </c>
      <c r="W138" s="395">
        <v>16710</v>
      </c>
      <c r="X138" s="395">
        <v>23784</v>
      </c>
      <c r="Y138" s="395">
        <v>27468</v>
      </c>
      <c r="Z138" s="395">
        <v>31304</v>
      </c>
      <c r="AA138" s="395">
        <v>30450</v>
      </c>
      <c r="AB138" s="395">
        <v>29639</v>
      </c>
      <c r="AC138" s="395">
        <v>30185</v>
      </c>
      <c r="AD138" s="395">
        <v>27768</v>
      </c>
      <c r="AE138" s="396">
        <v>31081</v>
      </c>
      <c r="AF138" s="394">
        <v>92269</v>
      </c>
      <c r="AG138" s="395">
        <v>67962</v>
      </c>
      <c r="AH138" s="395">
        <v>91393</v>
      </c>
      <c r="AI138" s="397">
        <v>89034</v>
      </c>
      <c r="AJ138" s="325">
        <v>22506</v>
      </c>
      <c r="AK138" s="395">
        <v>20368</v>
      </c>
      <c r="AL138" s="395">
        <v>25576</v>
      </c>
      <c r="AM138" s="395">
        <v>27216</v>
      </c>
      <c r="AN138" s="395">
        <v>30999</v>
      </c>
      <c r="AO138" s="395">
        <v>30231</v>
      </c>
      <c r="AP138" s="395">
        <v>32359</v>
      </c>
      <c r="AQ138" s="395">
        <v>30777</v>
      </c>
      <c r="AR138" s="395">
        <v>29937</v>
      </c>
      <c r="AS138" s="395">
        <v>31522</v>
      </c>
      <c r="AT138" s="395">
        <v>30361</v>
      </c>
      <c r="AU138" s="396">
        <v>33000</v>
      </c>
      <c r="AV138" s="394">
        <v>68450</v>
      </c>
      <c r="AW138" s="395">
        <v>88446</v>
      </c>
      <c r="AX138" s="395">
        <v>93073</v>
      </c>
      <c r="AY138" s="397">
        <v>94883</v>
      </c>
      <c r="AZ138" s="325">
        <v>27022</v>
      </c>
      <c r="BA138" s="325">
        <v>27978</v>
      </c>
      <c r="BB138" s="325">
        <v>30521</v>
      </c>
      <c r="BC138" s="325">
        <v>30549</v>
      </c>
      <c r="BD138" s="325">
        <v>32443</v>
      </c>
      <c r="BE138" s="325">
        <v>31702</v>
      </c>
      <c r="BF138" s="325" t="s">
        <v>145</v>
      </c>
      <c r="BG138" s="325" t="s">
        <v>145</v>
      </c>
      <c r="BH138" s="542" t="s">
        <v>145</v>
      </c>
      <c r="BI138" s="542" t="s">
        <v>145</v>
      </c>
      <c r="BJ138" s="542" t="s">
        <v>145</v>
      </c>
      <c r="BK138" s="397" t="s">
        <v>145</v>
      </c>
      <c r="BL138" s="325">
        <v>85521</v>
      </c>
      <c r="BM138" s="325">
        <v>94694</v>
      </c>
      <c r="BN138" s="325" t="s">
        <v>145</v>
      </c>
      <c r="BO138" s="553" t="s">
        <v>145</v>
      </c>
    </row>
    <row r="139" spans="1:67" x14ac:dyDescent="0.3">
      <c r="A139" s="363"/>
      <c r="B139" s="377"/>
      <c r="C139" s="353" t="s">
        <v>44</v>
      </c>
      <c r="D139" s="394"/>
      <c r="E139" s="395"/>
      <c r="F139" s="395"/>
      <c r="G139" s="395"/>
      <c r="H139" s="395"/>
      <c r="I139" s="395"/>
      <c r="J139" s="395"/>
      <c r="K139" s="395"/>
      <c r="L139" s="395"/>
      <c r="M139" s="395"/>
      <c r="N139" s="395"/>
      <c r="O139" s="395"/>
      <c r="P139" s="394"/>
      <c r="Q139" s="395"/>
      <c r="R139" s="395"/>
      <c r="S139" s="395"/>
      <c r="T139" s="303">
        <v>1.680031710217398E-2</v>
      </c>
      <c r="U139" s="379">
        <v>3.7868334713151194E-2</v>
      </c>
      <c r="V139" s="379">
        <v>-0.31374534705495949</v>
      </c>
      <c r="W139" s="379">
        <v>-0.51180320205679564</v>
      </c>
      <c r="X139" s="379">
        <v>-0.3711430157848814</v>
      </c>
      <c r="Y139" s="379">
        <v>-0.23976640557969611</v>
      </c>
      <c r="Z139" s="379">
        <v>-0.17789799884447713</v>
      </c>
      <c r="AA139" s="379">
        <v>-0.16609612488018621</v>
      </c>
      <c r="AB139" s="379">
        <v>-0.1538725056381855</v>
      </c>
      <c r="AC139" s="379">
        <v>-0.17301369863013699</v>
      </c>
      <c r="AD139" s="379">
        <v>-0.20462878093492209</v>
      </c>
      <c r="AE139" s="380">
        <v>-0.17933620257175295</v>
      </c>
      <c r="AF139" s="378">
        <v>-9.4922802267867298E-2</v>
      </c>
      <c r="AG139" s="379">
        <v>-0.37176927343316696</v>
      </c>
      <c r="AH139" s="379">
        <v>-0.16628961339877033</v>
      </c>
      <c r="AI139" s="381">
        <v>-0.18530447911424258</v>
      </c>
      <c r="AJ139" s="303">
        <v>-0.32511694854264123</v>
      </c>
      <c r="AK139" s="379">
        <v>-0.39825100449066414</v>
      </c>
      <c r="AL139" s="379">
        <v>2.0061420651697043E-2</v>
      </c>
      <c r="AM139" s="379">
        <v>0.62872531418312383</v>
      </c>
      <c r="AN139" s="379">
        <v>0.30335519677093847</v>
      </c>
      <c r="AO139" s="379">
        <v>0.10058977719528178</v>
      </c>
      <c r="AP139" s="379">
        <v>3.3701763352926142E-2</v>
      </c>
      <c r="AQ139" s="379">
        <v>1.0738916256157636E-2</v>
      </c>
      <c r="AR139" s="379">
        <v>1.0054320321198421E-2</v>
      </c>
      <c r="AS139" s="379">
        <v>4.4293523273148915E-2</v>
      </c>
      <c r="AT139" s="379">
        <v>9.3380870066263319E-2</v>
      </c>
      <c r="AU139" s="380">
        <v>6.1741900196261384E-2</v>
      </c>
      <c r="AV139" s="378">
        <v>-0.25814737344070054</v>
      </c>
      <c r="AW139" s="379">
        <v>0.30140372561137108</v>
      </c>
      <c r="AX139" s="379">
        <v>1.8382151805936997E-2</v>
      </c>
      <c r="AY139" s="381">
        <v>6.5694004537592374E-2</v>
      </c>
      <c r="AZ139" s="303">
        <v>0.20065760241713321</v>
      </c>
      <c r="BA139" s="303">
        <v>0.37362529457973293</v>
      </c>
      <c r="BB139" s="303">
        <v>0.19334532374100719</v>
      </c>
      <c r="BC139" s="303">
        <v>0.12246472663139329</v>
      </c>
      <c r="BD139" s="303">
        <v>4.6582147811219714E-2</v>
      </c>
      <c r="BE139" s="303">
        <v>4.8658661638715225E-2</v>
      </c>
      <c r="BF139" s="303" t="s">
        <v>145</v>
      </c>
      <c r="BG139" s="303" t="s">
        <v>145</v>
      </c>
      <c r="BH139" s="540" t="s">
        <v>145</v>
      </c>
      <c r="BI139" s="540" t="s">
        <v>145</v>
      </c>
      <c r="BJ139" s="540" t="s">
        <v>145</v>
      </c>
      <c r="BK139" s="381" t="s">
        <v>145</v>
      </c>
      <c r="BL139" s="303">
        <v>0.24939371804236668</v>
      </c>
      <c r="BM139" s="303">
        <v>7.0641973633629562E-2</v>
      </c>
      <c r="BN139" s="303" t="s">
        <v>145</v>
      </c>
      <c r="BO139" s="533" t="s">
        <v>145</v>
      </c>
    </row>
    <row r="140" spans="1:67" x14ac:dyDescent="0.3">
      <c r="A140" s="391"/>
      <c r="B140" s="377"/>
      <c r="C140" s="353" t="s">
        <v>117</v>
      </c>
      <c r="D140" s="394">
        <v>65.384029027045159</v>
      </c>
      <c r="E140" s="395">
        <v>64.452825560359372</v>
      </c>
      <c r="F140" s="395">
        <v>64.16411210860521</v>
      </c>
      <c r="G140" s="395">
        <v>66.407619492812898</v>
      </c>
      <c r="H140" s="395">
        <v>65.355225932682899</v>
      </c>
      <c r="I140" s="395">
        <v>66.53012648418256</v>
      </c>
      <c r="J140" s="395">
        <v>68.732601502179733</v>
      </c>
      <c r="K140" s="395">
        <v>69.138710119129129</v>
      </c>
      <c r="L140" s="395">
        <v>65.988181221273805</v>
      </c>
      <c r="M140" s="395">
        <v>66.032876712328772</v>
      </c>
      <c r="N140" s="395">
        <v>67.950847846012834</v>
      </c>
      <c r="O140" s="395">
        <v>73.466585694294082</v>
      </c>
      <c r="P140" s="394">
        <v>64.648931787416871</v>
      </c>
      <c r="Q140" s="395">
        <v>66.080606396746163</v>
      </c>
      <c r="R140" s="395">
        <v>67.990914232544554</v>
      </c>
      <c r="S140" s="395">
        <v>69.221759619343914</v>
      </c>
      <c r="T140" s="325">
        <v>67.035504378073654</v>
      </c>
      <c r="U140" s="395">
        <v>66.051169936185303</v>
      </c>
      <c r="V140" s="395">
        <v>75.028915566545692</v>
      </c>
      <c r="W140" s="395">
        <v>83.518850987432671</v>
      </c>
      <c r="X140" s="395">
        <v>77.190548267743026</v>
      </c>
      <c r="Y140" s="395">
        <v>74.228192806174462</v>
      </c>
      <c r="Z140" s="395">
        <v>75.824175824175825</v>
      </c>
      <c r="AA140" s="395">
        <v>74.577996715927753</v>
      </c>
      <c r="AB140" s="395">
        <v>72.451837106515072</v>
      </c>
      <c r="AC140" s="395">
        <v>72.907073049527909</v>
      </c>
      <c r="AD140" s="395">
        <v>75.075626620570432</v>
      </c>
      <c r="AE140" s="396">
        <v>82.034040088800225</v>
      </c>
      <c r="AF140" s="394">
        <v>68.846524834993332</v>
      </c>
      <c r="AG140" s="395">
        <v>77.549218681027639</v>
      </c>
      <c r="AH140" s="395">
        <v>74.315319554013982</v>
      </c>
      <c r="AI140" s="397">
        <v>76.769548711728092</v>
      </c>
      <c r="AJ140" s="325">
        <v>78.89451701768418</v>
      </c>
      <c r="AK140" s="395">
        <v>80.965239591516109</v>
      </c>
      <c r="AL140" s="395">
        <v>78.894275883640915</v>
      </c>
      <c r="AM140" s="395">
        <v>76.771017048794832</v>
      </c>
      <c r="AN140" s="395">
        <v>74.241104551759733</v>
      </c>
      <c r="AO140" s="395">
        <v>74.681618206476799</v>
      </c>
      <c r="AP140" s="395">
        <v>78.367687505794365</v>
      </c>
      <c r="AQ140" s="395">
        <v>77.129024921207389</v>
      </c>
      <c r="AR140" s="395">
        <v>74.516484617697159</v>
      </c>
      <c r="AS140" s="395">
        <v>74.065731869805219</v>
      </c>
      <c r="AT140" s="395">
        <v>75.468528704588124</v>
      </c>
      <c r="AU140" s="396">
        <v>82.545454545454547</v>
      </c>
      <c r="AV140" s="394">
        <v>79.510591672753833</v>
      </c>
      <c r="AW140" s="395">
        <v>75.170160323813406</v>
      </c>
      <c r="AX140" s="395">
        <v>76.719349327946887</v>
      </c>
      <c r="AY140" s="397">
        <v>77.463823867289193</v>
      </c>
      <c r="AZ140" s="325">
        <v>75.272000592110132</v>
      </c>
      <c r="BA140" s="325">
        <v>74.951747801844306</v>
      </c>
      <c r="BB140" s="325">
        <v>75.128599980341406</v>
      </c>
      <c r="BC140" s="325">
        <v>75.684965137975055</v>
      </c>
      <c r="BD140" s="325">
        <v>74.065283728385168</v>
      </c>
      <c r="BE140" s="325">
        <v>74.850167181881275</v>
      </c>
      <c r="BF140" s="325" t="s">
        <v>145</v>
      </c>
      <c r="BG140" s="325" t="s">
        <v>145</v>
      </c>
      <c r="BH140" s="542" t="s">
        <v>145</v>
      </c>
      <c r="BI140" s="542" t="s">
        <v>145</v>
      </c>
      <c r="BJ140" s="542" t="s">
        <v>145</v>
      </c>
      <c r="BK140" s="397" t="s">
        <v>145</v>
      </c>
      <c r="BL140" s="325">
        <v>75.116053367009272</v>
      </c>
      <c r="BM140" s="325">
        <v>74.850571313916404</v>
      </c>
      <c r="BN140" s="325" t="s">
        <v>145</v>
      </c>
      <c r="BO140" s="553" t="s">
        <v>145</v>
      </c>
    </row>
    <row r="141" spans="1:67" x14ac:dyDescent="0.3">
      <c r="A141" s="391"/>
      <c r="B141" s="377"/>
      <c r="C141" s="353" t="s">
        <v>44</v>
      </c>
      <c r="D141" s="394"/>
      <c r="E141" s="395"/>
      <c r="F141" s="395"/>
      <c r="G141" s="395"/>
      <c r="H141" s="395"/>
      <c r="I141" s="395"/>
      <c r="J141" s="395"/>
      <c r="K141" s="395"/>
      <c r="L141" s="395"/>
      <c r="M141" s="395"/>
      <c r="N141" s="395"/>
      <c r="O141" s="395"/>
      <c r="P141" s="394"/>
      <c r="Q141" s="395"/>
      <c r="R141" s="395"/>
      <c r="S141" s="395"/>
      <c r="T141" s="303">
        <v>2.5258084819847763E-2</v>
      </c>
      <c r="U141" s="379">
        <v>2.479867037526693E-2</v>
      </c>
      <c r="V141" s="379">
        <v>0.16932835351248282</v>
      </c>
      <c r="W141" s="379">
        <v>0.25766970153886742</v>
      </c>
      <c r="X141" s="379">
        <v>0.18109221054871311</v>
      </c>
      <c r="Y141" s="379">
        <v>0.11570797665358575</v>
      </c>
      <c r="Z141" s="379">
        <v>0.10317628268109705</v>
      </c>
      <c r="AA141" s="379">
        <v>7.8672086699715496E-2</v>
      </c>
      <c r="AB141" s="379">
        <v>9.7951720529576597E-2</v>
      </c>
      <c r="AC141" s="379">
        <v>0.10410263310421064</v>
      </c>
      <c r="AD141" s="379">
        <v>0.1048519481420372</v>
      </c>
      <c r="AE141" s="380">
        <v>0.11661702137835364</v>
      </c>
      <c r="AF141" s="378">
        <v>6.4929039529675131E-2</v>
      </c>
      <c r="AG141" s="379">
        <v>0.17355488863743532</v>
      </c>
      <c r="AH141" s="379">
        <v>9.3018389190039533E-2</v>
      </c>
      <c r="AI141" s="381">
        <v>0.10903781027656743</v>
      </c>
      <c r="AJ141" s="303">
        <v>0.17690644308017525</v>
      </c>
      <c r="AK141" s="379">
        <v>0.2257956924872018</v>
      </c>
      <c r="AL141" s="379">
        <v>5.1518275159753636E-2</v>
      </c>
      <c r="AM141" s="379">
        <v>-8.0794142386527878E-2</v>
      </c>
      <c r="AN141" s="379">
        <v>-3.8209907588074854E-2</v>
      </c>
      <c r="AO141" s="379">
        <v>6.1085334717271931E-3</v>
      </c>
      <c r="AP141" s="379">
        <v>3.3544864206853209E-2</v>
      </c>
      <c r="AQ141" s="379">
        <v>3.4206177661176139E-2</v>
      </c>
      <c r="AR141" s="379">
        <v>2.8496827597991006E-2</v>
      </c>
      <c r="AS141" s="379">
        <v>1.5892269046244651E-2</v>
      </c>
      <c r="AT141" s="379">
        <v>5.2334173113653126E-3</v>
      </c>
      <c r="AU141" s="380">
        <v>6.2341737174071363E-3</v>
      </c>
      <c r="AV141" s="378">
        <v>0.15489622552945717</v>
      </c>
      <c r="AW141" s="379">
        <v>-3.0678044185070155E-2</v>
      </c>
      <c r="AX141" s="379">
        <v>3.2349047119222894E-2</v>
      </c>
      <c r="AY141" s="381">
        <v>9.0436268964941384E-3</v>
      </c>
      <c r="AZ141" s="303">
        <v>-4.5915946538617664E-2</v>
      </c>
      <c r="BA141" s="303">
        <v>-7.4272512747580677E-2</v>
      </c>
      <c r="BB141" s="303">
        <v>-4.7730660572300652E-2</v>
      </c>
      <c r="BC141" s="303">
        <v>-1.4146639611788567E-2</v>
      </c>
      <c r="BD141" s="303">
        <v>-2.3682409419432241E-3</v>
      </c>
      <c r="BE141" s="303">
        <v>2.2569004187680975E-3</v>
      </c>
      <c r="BF141" s="303" t="s">
        <v>145</v>
      </c>
      <c r="BG141" s="303" t="s">
        <v>145</v>
      </c>
      <c r="BH141" s="540" t="s">
        <v>145</v>
      </c>
      <c r="BI141" s="540" t="s">
        <v>145</v>
      </c>
      <c r="BJ141" s="540" t="s">
        <v>145</v>
      </c>
      <c r="BK141" s="381" t="s">
        <v>145</v>
      </c>
      <c r="BL141" s="303">
        <v>-5.5269847869217313E-2</v>
      </c>
      <c r="BM141" s="303">
        <v>-4.2515408843122751E-3</v>
      </c>
      <c r="BN141" s="303" t="s">
        <v>145</v>
      </c>
      <c r="BO141" s="533" t="s">
        <v>145</v>
      </c>
    </row>
    <row r="142" spans="1:67" ht="24.6" x14ac:dyDescent="0.3">
      <c r="A142" s="367" t="s">
        <v>123</v>
      </c>
      <c r="B142" s="377"/>
      <c r="C142" s="353" t="s">
        <v>115</v>
      </c>
      <c r="D142" s="394">
        <v>31.3</v>
      </c>
      <c r="E142" s="395">
        <v>31.7</v>
      </c>
      <c r="F142" s="395">
        <v>37.1</v>
      </c>
      <c r="G142" s="395">
        <v>37.5</v>
      </c>
      <c r="H142" s="395">
        <v>37.700000000000003</v>
      </c>
      <c r="I142" s="395">
        <v>38</v>
      </c>
      <c r="J142" s="395">
        <v>39</v>
      </c>
      <c r="K142" s="395">
        <v>37.799999999999997</v>
      </c>
      <c r="L142" s="395">
        <v>35.6</v>
      </c>
      <c r="M142" s="395">
        <v>35.700000000000003</v>
      </c>
      <c r="N142" s="395">
        <v>34.299999999999997</v>
      </c>
      <c r="O142" s="395">
        <v>34.5</v>
      </c>
      <c r="P142" s="394">
        <v>100.1</v>
      </c>
      <c r="Q142" s="395">
        <v>113.2</v>
      </c>
      <c r="R142" s="395">
        <v>112.4</v>
      </c>
      <c r="S142" s="395">
        <v>104.5</v>
      </c>
      <c r="T142" s="325">
        <v>29.3</v>
      </c>
      <c r="U142" s="395">
        <v>29.7</v>
      </c>
      <c r="V142" s="395">
        <v>23.6</v>
      </c>
      <c r="W142" s="395">
        <v>13</v>
      </c>
      <c r="X142" s="395">
        <v>16.2</v>
      </c>
      <c r="Y142" s="395">
        <v>20</v>
      </c>
      <c r="Z142" s="395">
        <v>24.4</v>
      </c>
      <c r="AA142" s="395">
        <v>22.4</v>
      </c>
      <c r="AB142" s="395">
        <v>23.6</v>
      </c>
      <c r="AC142" s="395">
        <v>24.3</v>
      </c>
      <c r="AD142" s="395">
        <v>21.5</v>
      </c>
      <c r="AE142" s="396">
        <v>22.5</v>
      </c>
      <c r="AF142" s="394">
        <v>82.6</v>
      </c>
      <c r="AG142" s="395">
        <v>49.2</v>
      </c>
      <c r="AH142" s="395">
        <v>70.400000000000006</v>
      </c>
      <c r="AI142" s="397">
        <v>68.3</v>
      </c>
      <c r="AJ142" s="325">
        <v>17.899999999999999</v>
      </c>
      <c r="AK142" s="395">
        <v>19.5</v>
      </c>
      <c r="AL142" s="395">
        <v>23.1</v>
      </c>
      <c r="AM142" s="395">
        <v>21.6</v>
      </c>
      <c r="AN142" s="395">
        <v>23.4</v>
      </c>
      <c r="AO142" s="395">
        <v>26.6</v>
      </c>
      <c r="AP142" s="395">
        <v>28.6</v>
      </c>
      <c r="AQ142" s="395">
        <v>27.4</v>
      </c>
      <c r="AR142" s="395">
        <v>28.7</v>
      </c>
      <c r="AS142" s="395">
        <v>29.9</v>
      </c>
      <c r="AT142" s="395">
        <v>27.2</v>
      </c>
      <c r="AU142" s="396">
        <v>26.3</v>
      </c>
      <c r="AV142" s="394">
        <v>60.5</v>
      </c>
      <c r="AW142" s="395">
        <v>71.599999999999994</v>
      </c>
      <c r="AX142" s="395">
        <v>84.7</v>
      </c>
      <c r="AY142" s="397">
        <v>83.399999999999991</v>
      </c>
      <c r="AZ142" s="325">
        <v>20.9</v>
      </c>
      <c r="BA142" s="325">
        <v>22.7</v>
      </c>
      <c r="BB142" s="325">
        <v>27.1</v>
      </c>
      <c r="BC142" s="325">
        <v>27.4</v>
      </c>
      <c r="BD142" s="325">
        <v>29.4</v>
      </c>
      <c r="BE142" s="325">
        <v>31.7</v>
      </c>
      <c r="BF142" s="325" t="s">
        <v>145</v>
      </c>
      <c r="BG142" s="325" t="s">
        <v>145</v>
      </c>
      <c r="BH142" s="542" t="s">
        <v>145</v>
      </c>
      <c r="BI142" s="542" t="s">
        <v>145</v>
      </c>
      <c r="BJ142" s="542" t="s">
        <v>145</v>
      </c>
      <c r="BK142" s="397" t="s">
        <v>145</v>
      </c>
      <c r="BL142" s="325">
        <v>70.699999999999989</v>
      </c>
      <c r="BM142" s="325">
        <v>88.5</v>
      </c>
      <c r="BN142" s="325" t="s">
        <v>145</v>
      </c>
      <c r="BO142" s="553" t="s">
        <v>145</v>
      </c>
    </row>
    <row r="143" spans="1:67" x14ac:dyDescent="0.3">
      <c r="A143" s="362"/>
      <c r="B143" s="377"/>
      <c r="C143" s="353" t="s">
        <v>44</v>
      </c>
      <c r="D143" s="394"/>
      <c r="E143" s="395"/>
      <c r="F143" s="395"/>
      <c r="G143" s="395"/>
      <c r="H143" s="395"/>
      <c r="I143" s="395"/>
      <c r="J143" s="395"/>
      <c r="K143" s="395"/>
      <c r="L143" s="395"/>
      <c r="M143" s="395"/>
      <c r="N143" s="395"/>
      <c r="O143" s="395"/>
      <c r="P143" s="394"/>
      <c r="Q143" s="395"/>
      <c r="R143" s="395"/>
      <c r="S143" s="395"/>
      <c r="T143" s="303">
        <v>-6.3897763578274758E-2</v>
      </c>
      <c r="U143" s="379">
        <v>-6.3091482649842268E-2</v>
      </c>
      <c r="V143" s="379">
        <v>-0.36388140161725063</v>
      </c>
      <c r="W143" s="379">
        <v>-0.65333333333333332</v>
      </c>
      <c r="X143" s="379">
        <v>-0.57029177718832902</v>
      </c>
      <c r="Y143" s="379">
        <v>-0.47368421052631576</v>
      </c>
      <c r="Z143" s="379">
        <v>-0.37435897435897442</v>
      </c>
      <c r="AA143" s="379">
        <v>-0.40740740740740738</v>
      </c>
      <c r="AB143" s="379">
        <v>-0.33707865168539325</v>
      </c>
      <c r="AC143" s="379">
        <v>-0.31932773109243701</v>
      </c>
      <c r="AD143" s="379">
        <v>-0.37317784256559761</v>
      </c>
      <c r="AE143" s="380">
        <v>-0.34782608695652173</v>
      </c>
      <c r="AF143" s="378">
        <v>-0.17482517482517484</v>
      </c>
      <c r="AG143" s="379">
        <v>-0.56537102473498235</v>
      </c>
      <c r="AH143" s="379">
        <v>-0.37366548042704623</v>
      </c>
      <c r="AI143" s="381">
        <v>-0.34641148325358856</v>
      </c>
      <c r="AJ143" s="303">
        <v>-0.38907849829351543</v>
      </c>
      <c r="AK143" s="379">
        <v>-0.34343434343434343</v>
      </c>
      <c r="AL143" s="379">
        <v>-2.1186440677966101E-2</v>
      </c>
      <c r="AM143" s="379">
        <v>0.66153846153846163</v>
      </c>
      <c r="AN143" s="379">
        <v>0.44444444444444442</v>
      </c>
      <c r="AO143" s="379">
        <v>0.33000000000000007</v>
      </c>
      <c r="AP143" s="379">
        <v>0.17213114754098374</v>
      </c>
      <c r="AQ143" s="379">
        <v>0.22321428571428573</v>
      </c>
      <c r="AR143" s="379">
        <v>0.21610169491525413</v>
      </c>
      <c r="AS143" s="379">
        <v>0.23045267489711924</v>
      </c>
      <c r="AT143" s="379">
        <v>0.26511627906976742</v>
      </c>
      <c r="AU143" s="380">
        <v>0.16888888888888892</v>
      </c>
      <c r="AV143" s="378">
        <v>-0.26755447941888616</v>
      </c>
      <c r="AW143" s="379">
        <v>0.45528455284552827</v>
      </c>
      <c r="AX143" s="379">
        <v>0.20312499999999994</v>
      </c>
      <c r="AY143" s="381">
        <v>0.2210834553440702</v>
      </c>
      <c r="AZ143" s="303">
        <v>0.16759776536312851</v>
      </c>
      <c r="BA143" s="303">
        <v>0.16410256410256407</v>
      </c>
      <c r="BB143" s="303">
        <v>0.17316017316017315</v>
      </c>
      <c r="BC143" s="303">
        <v>0.26851851851851838</v>
      </c>
      <c r="BD143" s="303">
        <v>0.25641025641025644</v>
      </c>
      <c r="BE143" s="303">
        <v>0.19172932330827058</v>
      </c>
      <c r="BF143" s="303" t="s">
        <v>145</v>
      </c>
      <c r="BG143" s="303" t="s">
        <v>145</v>
      </c>
      <c r="BH143" s="540" t="s">
        <v>145</v>
      </c>
      <c r="BI143" s="540" t="s">
        <v>145</v>
      </c>
      <c r="BJ143" s="540" t="s">
        <v>145</v>
      </c>
      <c r="BK143" s="381" t="s">
        <v>145</v>
      </c>
      <c r="BL143" s="303">
        <v>0.16859504132231387</v>
      </c>
      <c r="BM143" s="303">
        <v>0.23603351955307272</v>
      </c>
      <c r="BN143" s="303" t="s">
        <v>145</v>
      </c>
      <c r="BO143" s="533" t="s">
        <v>145</v>
      </c>
    </row>
    <row r="144" spans="1:67" x14ac:dyDescent="0.3">
      <c r="A144" s="391"/>
      <c r="B144" s="377"/>
      <c r="C144" s="353" t="s">
        <v>116</v>
      </c>
      <c r="D144" s="394">
        <v>263</v>
      </c>
      <c r="E144" s="395">
        <v>277</v>
      </c>
      <c r="F144" s="395">
        <v>311</v>
      </c>
      <c r="G144" s="395">
        <v>318</v>
      </c>
      <c r="H144" s="395">
        <v>316</v>
      </c>
      <c r="I144" s="395">
        <v>334</v>
      </c>
      <c r="J144" s="395">
        <v>342</v>
      </c>
      <c r="K144" s="395">
        <v>334</v>
      </c>
      <c r="L144" s="395">
        <v>322</v>
      </c>
      <c r="M144" s="395">
        <v>314</v>
      </c>
      <c r="N144" s="395">
        <v>291</v>
      </c>
      <c r="O144" s="395">
        <v>270</v>
      </c>
      <c r="P144" s="394">
        <v>851</v>
      </c>
      <c r="Q144" s="395">
        <v>968</v>
      </c>
      <c r="R144" s="395">
        <v>998</v>
      </c>
      <c r="S144" s="395">
        <v>875</v>
      </c>
      <c r="T144" s="325">
        <v>241</v>
      </c>
      <c r="U144" s="395">
        <v>261</v>
      </c>
      <c r="V144" s="395">
        <v>183</v>
      </c>
      <c r="W144" s="395">
        <v>86</v>
      </c>
      <c r="X144" s="395">
        <v>120</v>
      </c>
      <c r="Y144" s="395">
        <v>157</v>
      </c>
      <c r="Z144" s="395">
        <v>189</v>
      </c>
      <c r="AA144" s="395">
        <v>181</v>
      </c>
      <c r="AB144" s="395">
        <v>193</v>
      </c>
      <c r="AC144" s="395">
        <v>192</v>
      </c>
      <c r="AD144" s="395">
        <v>164</v>
      </c>
      <c r="AE144" s="396">
        <v>156</v>
      </c>
      <c r="AF144" s="394">
        <v>685</v>
      </c>
      <c r="AG144" s="395">
        <v>363</v>
      </c>
      <c r="AH144" s="395">
        <v>563</v>
      </c>
      <c r="AI144" s="397">
        <v>512</v>
      </c>
      <c r="AJ144" s="325">
        <v>134</v>
      </c>
      <c r="AK144" s="395">
        <v>150</v>
      </c>
      <c r="AL144" s="395">
        <v>176</v>
      </c>
      <c r="AM144" s="395">
        <v>159</v>
      </c>
      <c r="AN144" s="395">
        <v>182</v>
      </c>
      <c r="AO144" s="395">
        <v>209</v>
      </c>
      <c r="AP144" s="395">
        <v>217</v>
      </c>
      <c r="AQ144" s="395">
        <v>215</v>
      </c>
      <c r="AR144" s="395">
        <v>230</v>
      </c>
      <c r="AS144" s="395">
        <v>237</v>
      </c>
      <c r="AT144" s="395">
        <v>217</v>
      </c>
      <c r="AU144" s="396">
        <v>191</v>
      </c>
      <c r="AV144" s="394">
        <v>460</v>
      </c>
      <c r="AW144" s="395">
        <v>550</v>
      </c>
      <c r="AX144" s="395">
        <v>662</v>
      </c>
      <c r="AY144" s="397">
        <v>645</v>
      </c>
      <c r="AZ144" s="325">
        <v>163</v>
      </c>
      <c r="BA144" s="325">
        <v>183</v>
      </c>
      <c r="BB144" s="325">
        <v>216</v>
      </c>
      <c r="BC144" s="325">
        <v>218</v>
      </c>
      <c r="BD144" s="325">
        <v>242</v>
      </c>
      <c r="BE144" s="325">
        <v>257</v>
      </c>
      <c r="BF144" s="325" t="s">
        <v>145</v>
      </c>
      <c r="BG144" s="325" t="s">
        <v>145</v>
      </c>
      <c r="BH144" s="542" t="s">
        <v>145</v>
      </c>
      <c r="BI144" s="542" t="s">
        <v>145</v>
      </c>
      <c r="BJ144" s="542" t="s">
        <v>145</v>
      </c>
      <c r="BK144" s="397" t="s">
        <v>145</v>
      </c>
      <c r="BL144" s="325">
        <v>562</v>
      </c>
      <c r="BM144" s="325">
        <v>717</v>
      </c>
      <c r="BN144" s="325" t="s">
        <v>145</v>
      </c>
      <c r="BO144" s="553" t="s">
        <v>145</v>
      </c>
    </row>
    <row r="145" spans="1:67" x14ac:dyDescent="0.3">
      <c r="A145" s="363"/>
      <c r="B145" s="377"/>
      <c r="C145" s="353" t="s">
        <v>44</v>
      </c>
      <c r="D145" s="394"/>
      <c r="E145" s="395"/>
      <c r="F145" s="395"/>
      <c r="G145" s="395"/>
      <c r="H145" s="395"/>
      <c r="I145" s="395"/>
      <c r="J145" s="395"/>
      <c r="K145" s="395"/>
      <c r="L145" s="395"/>
      <c r="M145" s="395"/>
      <c r="N145" s="395"/>
      <c r="O145" s="395"/>
      <c r="P145" s="394"/>
      <c r="Q145" s="395"/>
      <c r="R145" s="395"/>
      <c r="S145" s="395"/>
      <c r="T145" s="303">
        <v>-8.3650190114068435E-2</v>
      </c>
      <c r="U145" s="379">
        <v>-5.7761732851985562E-2</v>
      </c>
      <c r="V145" s="379">
        <v>-0.41157556270096463</v>
      </c>
      <c r="W145" s="379">
        <v>-0.72955974842767291</v>
      </c>
      <c r="X145" s="379">
        <v>-0.620253164556962</v>
      </c>
      <c r="Y145" s="379">
        <v>-0.52994011976047906</v>
      </c>
      <c r="Z145" s="379">
        <v>-0.44736842105263158</v>
      </c>
      <c r="AA145" s="379">
        <v>-0.45808383233532934</v>
      </c>
      <c r="AB145" s="379">
        <v>-0.40062111801242234</v>
      </c>
      <c r="AC145" s="379">
        <v>-0.38853503184713378</v>
      </c>
      <c r="AD145" s="379">
        <v>-0.43642611683848798</v>
      </c>
      <c r="AE145" s="380">
        <v>-0.42222222222222222</v>
      </c>
      <c r="AF145" s="378">
        <v>-0.19506462984723855</v>
      </c>
      <c r="AG145" s="379">
        <v>-0.625</v>
      </c>
      <c r="AH145" s="379">
        <v>-0.43587174348697394</v>
      </c>
      <c r="AI145" s="381">
        <v>-0.41485714285714287</v>
      </c>
      <c r="AJ145" s="303">
        <v>-0.44398340248962653</v>
      </c>
      <c r="AK145" s="379">
        <v>-0.42528735632183906</v>
      </c>
      <c r="AL145" s="379">
        <v>-3.825136612021858E-2</v>
      </c>
      <c r="AM145" s="379">
        <v>0.84883720930232553</v>
      </c>
      <c r="AN145" s="379">
        <v>0.51666666666666672</v>
      </c>
      <c r="AO145" s="379">
        <v>0.33121019108280253</v>
      </c>
      <c r="AP145" s="379">
        <v>0.14814814814814814</v>
      </c>
      <c r="AQ145" s="379">
        <v>0.18784530386740331</v>
      </c>
      <c r="AR145" s="379">
        <v>0.19170984455958548</v>
      </c>
      <c r="AS145" s="379">
        <v>0.234375</v>
      </c>
      <c r="AT145" s="379">
        <v>0.32317073170731708</v>
      </c>
      <c r="AU145" s="380">
        <v>0.22435897435897437</v>
      </c>
      <c r="AV145" s="378">
        <v>-0.32846715328467152</v>
      </c>
      <c r="AW145" s="379">
        <v>0.51515151515151514</v>
      </c>
      <c r="AX145" s="379">
        <v>0.17584369449378331</v>
      </c>
      <c r="AY145" s="381">
        <v>0.259765625</v>
      </c>
      <c r="AZ145" s="303">
        <v>0.21641791044776118</v>
      </c>
      <c r="BA145" s="303">
        <v>0.22</v>
      </c>
      <c r="BB145" s="303">
        <v>0.22727272727272727</v>
      </c>
      <c r="BC145" s="303">
        <v>0.37106918238993708</v>
      </c>
      <c r="BD145" s="303">
        <v>0.32967032967032966</v>
      </c>
      <c r="BE145" s="303">
        <v>0.22966507177033493</v>
      </c>
      <c r="BF145" s="303" t="s">
        <v>145</v>
      </c>
      <c r="BG145" s="303" t="s">
        <v>145</v>
      </c>
      <c r="BH145" s="540" t="s">
        <v>145</v>
      </c>
      <c r="BI145" s="540" t="s">
        <v>145</v>
      </c>
      <c r="BJ145" s="540" t="s">
        <v>145</v>
      </c>
      <c r="BK145" s="381" t="s">
        <v>145</v>
      </c>
      <c r="BL145" s="303">
        <v>0.22173913043478261</v>
      </c>
      <c r="BM145" s="303">
        <v>0.30363636363636365</v>
      </c>
      <c r="BN145" s="303" t="s">
        <v>145</v>
      </c>
      <c r="BO145" s="533" t="s">
        <v>145</v>
      </c>
    </row>
    <row r="146" spans="1:67" x14ac:dyDescent="0.3">
      <c r="A146" s="391"/>
      <c r="B146" s="377"/>
      <c r="C146" s="353" t="s">
        <v>117</v>
      </c>
      <c r="D146" s="394">
        <v>119.01140684410646</v>
      </c>
      <c r="E146" s="395">
        <v>114.4404332129964</v>
      </c>
      <c r="F146" s="395">
        <v>119.29260450160771</v>
      </c>
      <c r="G146" s="395">
        <v>117.9245283018868</v>
      </c>
      <c r="H146" s="395">
        <v>119.30379746835443</v>
      </c>
      <c r="I146" s="395">
        <v>113.77245508982035</v>
      </c>
      <c r="J146" s="395">
        <v>114.03508771929825</v>
      </c>
      <c r="K146" s="395">
        <v>113.17365269461078</v>
      </c>
      <c r="L146" s="395">
        <v>110.55900621118012</v>
      </c>
      <c r="M146" s="395">
        <v>113.69426751592357</v>
      </c>
      <c r="N146" s="395">
        <v>117.86941580756013</v>
      </c>
      <c r="O146" s="395">
        <v>127.77777777777777</v>
      </c>
      <c r="P146" s="394">
        <v>117.62632197414806</v>
      </c>
      <c r="Q146" s="395">
        <v>116.94214876033058</v>
      </c>
      <c r="R146" s="395">
        <v>112.625250501002</v>
      </c>
      <c r="S146" s="395">
        <v>119.42857142857143</v>
      </c>
      <c r="T146" s="325">
        <v>121.57676348547717</v>
      </c>
      <c r="U146" s="395">
        <v>113.79310344827586</v>
      </c>
      <c r="V146" s="395">
        <v>128.96174863387978</v>
      </c>
      <c r="W146" s="395">
        <v>151.16279069767441</v>
      </c>
      <c r="X146" s="395">
        <v>135</v>
      </c>
      <c r="Y146" s="395">
        <v>127.38853503184713</v>
      </c>
      <c r="Z146" s="395">
        <v>129.10052910052909</v>
      </c>
      <c r="AA146" s="395">
        <v>123.75690607734806</v>
      </c>
      <c r="AB146" s="395">
        <v>122.27979274611398</v>
      </c>
      <c r="AC146" s="395">
        <v>126.5625</v>
      </c>
      <c r="AD146" s="395">
        <v>131.09756097560975</v>
      </c>
      <c r="AE146" s="396">
        <v>144.23076923076923</v>
      </c>
      <c r="AF146" s="394">
        <v>120.58394160583941</v>
      </c>
      <c r="AG146" s="395">
        <v>135.53719008264463</v>
      </c>
      <c r="AH146" s="395">
        <v>125.04440497335702</v>
      </c>
      <c r="AI146" s="397">
        <v>133.3984375</v>
      </c>
      <c r="AJ146" s="325">
        <v>133.58208955223881</v>
      </c>
      <c r="AK146" s="395">
        <v>130</v>
      </c>
      <c r="AL146" s="395">
        <v>131.25</v>
      </c>
      <c r="AM146" s="395">
        <v>135.84905660377359</v>
      </c>
      <c r="AN146" s="395">
        <v>128.57142857142858</v>
      </c>
      <c r="AO146" s="395">
        <v>127.27272727272727</v>
      </c>
      <c r="AP146" s="395">
        <v>131.79723502304148</v>
      </c>
      <c r="AQ146" s="395">
        <v>127.44186046511628</v>
      </c>
      <c r="AR146" s="395">
        <v>124.78260869565217</v>
      </c>
      <c r="AS146" s="395">
        <v>126.16033755274262</v>
      </c>
      <c r="AT146" s="395">
        <v>125.34562211981567</v>
      </c>
      <c r="AU146" s="396">
        <v>137.69633507853402</v>
      </c>
      <c r="AV146" s="394">
        <v>131.52173913043478</v>
      </c>
      <c r="AW146" s="395">
        <v>130.18181818181819</v>
      </c>
      <c r="AX146" s="395">
        <v>127.94561933534743</v>
      </c>
      <c r="AY146" s="397">
        <v>129.30232558139534</v>
      </c>
      <c r="AZ146" s="325">
        <v>128.22085889570553</v>
      </c>
      <c r="BA146" s="325">
        <v>124.04371584699453</v>
      </c>
      <c r="BB146" s="325">
        <v>125.46296296296296</v>
      </c>
      <c r="BC146" s="325">
        <v>125.68807339449542</v>
      </c>
      <c r="BD146" s="325">
        <v>121.48760330578513</v>
      </c>
      <c r="BE146" s="325">
        <v>123.34630350194553</v>
      </c>
      <c r="BF146" s="325" t="s">
        <v>145</v>
      </c>
      <c r="BG146" s="325" t="s">
        <v>145</v>
      </c>
      <c r="BH146" s="542" t="s">
        <v>145</v>
      </c>
      <c r="BI146" s="542" t="s">
        <v>145</v>
      </c>
      <c r="BJ146" s="542" t="s">
        <v>145</v>
      </c>
      <c r="BK146" s="397" t="s">
        <v>145</v>
      </c>
      <c r="BL146" s="325">
        <v>125.80071174377221</v>
      </c>
      <c r="BM146" s="325">
        <v>123.43096234309624</v>
      </c>
      <c r="BN146" s="325" t="s">
        <v>145</v>
      </c>
      <c r="BO146" s="553" t="s">
        <v>145</v>
      </c>
    </row>
    <row r="147" spans="1:67" x14ac:dyDescent="0.3">
      <c r="A147" s="391"/>
      <c r="B147" s="377"/>
      <c r="C147" s="353" t="s">
        <v>44</v>
      </c>
      <c r="D147" s="394"/>
      <c r="E147" s="395"/>
      <c r="F147" s="395"/>
      <c r="G147" s="395"/>
      <c r="H147" s="395"/>
      <c r="I147" s="395"/>
      <c r="J147" s="395"/>
      <c r="K147" s="395"/>
      <c r="L147" s="395"/>
      <c r="M147" s="395"/>
      <c r="N147" s="395"/>
      <c r="O147" s="395"/>
      <c r="P147" s="394"/>
      <c r="Q147" s="395"/>
      <c r="R147" s="395"/>
      <c r="S147" s="395"/>
      <c r="T147" s="303">
        <v>2.1555552609600556E-2</v>
      </c>
      <c r="U147" s="379">
        <v>-5.6564777548135381E-3</v>
      </c>
      <c r="V147" s="379">
        <v>8.1054011459207889E-2</v>
      </c>
      <c r="W147" s="379">
        <v>0.28186046511627899</v>
      </c>
      <c r="X147" s="379">
        <v>0.13156498673740052</v>
      </c>
      <c r="Y147" s="379">
        <v>0.11967817633255111</v>
      </c>
      <c r="Z147" s="379">
        <v>0.13211233211233198</v>
      </c>
      <c r="AA147" s="379">
        <v>9.351340290566805E-2</v>
      </c>
      <c r="AB147" s="379">
        <v>0.10601385573732316</v>
      </c>
      <c r="AC147" s="379">
        <v>0.11318277310924366</v>
      </c>
      <c r="AD147" s="379">
        <v>0.11222712081348223</v>
      </c>
      <c r="AE147" s="380">
        <v>0.12876254180602009</v>
      </c>
      <c r="AF147" s="378">
        <v>2.5144198866826631E-2</v>
      </c>
      <c r="AG147" s="379">
        <v>0.15901060070671375</v>
      </c>
      <c r="AH147" s="379">
        <v>0.11026971675631947</v>
      </c>
      <c r="AI147" s="381">
        <v>0.11697256279904304</v>
      </c>
      <c r="AJ147" s="303">
        <v>9.874687993479711E-2</v>
      </c>
      <c r="AK147" s="379">
        <v>0.14242424242424248</v>
      </c>
      <c r="AL147" s="379">
        <v>1.7743644067796629E-2</v>
      </c>
      <c r="AM147" s="379">
        <v>-0.10130624092888235</v>
      </c>
      <c r="AN147" s="379">
        <v>-4.7619047619047526E-2</v>
      </c>
      <c r="AO147" s="379">
        <v>-9.0909090909090519E-4</v>
      </c>
      <c r="AP147" s="379">
        <v>2.0888418826018131E-2</v>
      </c>
      <c r="AQ147" s="379">
        <v>2.9775747508305667E-2</v>
      </c>
      <c r="AR147" s="379">
        <v>2.0467943994104679E-2</v>
      </c>
      <c r="AS147" s="379">
        <v>-3.1775798301817829E-3</v>
      </c>
      <c r="AT147" s="379">
        <v>-4.3875254527917636E-2</v>
      </c>
      <c r="AU147" s="380">
        <v>-4.5305410122164103E-2</v>
      </c>
      <c r="AV147" s="378">
        <v>9.0706916517528172E-2</v>
      </c>
      <c r="AW147" s="379">
        <v>-3.9512195121951178E-2</v>
      </c>
      <c r="AX147" s="379">
        <v>2.3201472809667643E-2</v>
      </c>
      <c r="AY147" s="381">
        <v>-3.0705846300521047E-2</v>
      </c>
      <c r="AZ147" s="303">
        <v>-4.013435240086366E-2</v>
      </c>
      <c r="BA147" s="303">
        <v>-4.5817570407734383E-2</v>
      </c>
      <c r="BB147" s="303">
        <v>-4.4091710758377436E-2</v>
      </c>
      <c r="BC147" s="303">
        <v>-7.4796126401630983E-2</v>
      </c>
      <c r="BD147" s="303">
        <v>-5.5096418732782419E-2</v>
      </c>
      <c r="BE147" s="303">
        <v>-3.0850472484713662E-2</v>
      </c>
      <c r="BF147" s="303" t="s">
        <v>145</v>
      </c>
      <c r="BG147" s="303" t="s">
        <v>145</v>
      </c>
      <c r="BH147" s="540" t="s">
        <v>145</v>
      </c>
      <c r="BI147" s="540" t="s">
        <v>145</v>
      </c>
      <c r="BJ147" s="540" t="s">
        <v>145</v>
      </c>
      <c r="BK147" s="381" t="s">
        <v>145</v>
      </c>
      <c r="BL147" s="303">
        <v>-4.3498720625864171E-2</v>
      </c>
      <c r="BM147" s="303">
        <v>-5.1857132839344559E-2</v>
      </c>
      <c r="BN147" s="303" t="s">
        <v>145</v>
      </c>
      <c r="BO147" s="533" t="s">
        <v>145</v>
      </c>
    </row>
    <row r="148" spans="1:67" ht="24.6" x14ac:dyDescent="0.3">
      <c r="A148" s="367" t="s">
        <v>160</v>
      </c>
      <c r="B148" s="377"/>
      <c r="C148" s="353" t="s">
        <v>115</v>
      </c>
      <c r="D148" s="394">
        <v>115.2</v>
      </c>
      <c r="E148" s="395">
        <v>96.7</v>
      </c>
      <c r="F148" s="395">
        <v>114.7</v>
      </c>
      <c r="G148" s="395">
        <v>130</v>
      </c>
      <c r="H148" s="395">
        <v>140.4</v>
      </c>
      <c r="I148" s="395">
        <v>141.6</v>
      </c>
      <c r="J148" s="395">
        <v>202.7</v>
      </c>
      <c r="K148" s="395">
        <v>338.6</v>
      </c>
      <c r="L148" s="395">
        <v>170</v>
      </c>
      <c r="M148" s="395">
        <v>142.9</v>
      </c>
      <c r="N148" s="395">
        <v>108.3</v>
      </c>
      <c r="O148" s="395">
        <v>128.9</v>
      </c>
      <c r="P148" s="394">
        <v>326.60000000000002</v>
      </c>
      <c r="Q148" s="395">
        <v>412</v>
      </c>
      <c r="R148" s="395">
        <v>711.3</v>
      </c>
      <c r="S148" s="395">
        <v>380.1</v>
      </c>
      <c r="T148" s="325">
        <v>110.9</v>
      </c>
      <c r="U148" s="395">
        <v>101.2</v>
      </c>
      <c r="V148" s="395">
        <v>81.3</v>
      </c>
      <c r="W148" s="395">
        <v>49.1</v>
      </c>
      <c r="X148" s="395">
        <v>62.3</v>
      </c>
      <c r="Y148" s="395">
        <v>70.8</v>
      </c>
      <c r="Z148" s="395">
        <v>114.1</v>
      </c>
      <c r="AA148" s="395">
        <v>195.5</v>
      </c>
      <c r="AB148" s="395">
        <v>109.6</v>
      </c>
      <c r="AC148" s="395">
        <v>92.4</v>
      </c>
      <c r="AD148" s="395">
        <v>74.7</v>
      </c>
      <c r="AE148" s="396">
        <v>95.6</v>
      </c>
      <c r="AF148" s="394">
        <v>293.40000000000003</v>
      </c>
      <c r="AG148" s="395">
        <v>182.2</v>
      </c>
      <c r="AH148" s="395">
        <v>419.20000000000005</v>
      </c>
      <c r="AI148" s="397">
        <v>262.70000000000005</v>
      </c>
      <c r="AJ148" s="325">
        <v>69.8</v>
      </c>
      <c r="AK148" s="395">
        <v>51.4</v>
      </c>
      <c r="AL148" s="395">
        <v>62.5</v>
      </c>
      <c r="AM148" s="395">
        <v>71</v>
      </c>
      <c r="AN148" s="395">
        <v>89.5</v>
      </c>
      <c r="AO148" s="395">
        <v>94.5</v>
      </c>
      <c r="AP148" s="395">
        <v>134.5</v>
      </c>
      <c r="AQ148" s="395">
        <v>252.3</v>
      </c>
      <c r="AR148" s="395">
        <v>129.5</v>
      </c>
      <c r="AS148" s="395">
        <v>119.9</v>
      </c>
      <c r="AT148" s="395">
        <v>101.3</v>
      </c>
      <c r="AU148" s="396">
        <v>112.6</v>
      </c>
      <c r="AV148" s="394">
        <v>183.7</v>
      </c>
      <c r="AW148" s="395">
        <v>255</v>
      </c>
      <c r="AX148" s="395">
        <v>516.29999999999995</v>
      </c>
      <c r="AY148" s="397">
        <v>333.79999999999995</v>
      </c>
      <c r="AZ148" s="325">
        <v>89</v>
      </c>
      <c r="BA148" s="325">
        <v>91.9</v>
      </c>
      <c r="BB148" s="325">
        <v>115.3</v>
      </c>
      <c r="BC148" s="325">
        <v>127.7</v>
      </c>
      <c r="BD148" s="325">
        <v>140.5</v>
      </c>
      <c r="BE148" s="325">
        <v>137.9</v>
      </c>
      <c r="BF148" s="325" t="s">
        <v>145</v>
      </c>
      <c r="BG148" s="325" t="s">
        <v>145</v>
      </c>
      <c r="BH148" s="542" t="s">
        <v>145</v>
      </c>
      <c r="BI148" s="542" t="s">
        <v>145</v>
      </c>
      <c r="BJ148" s="542" t="s">
        <v>145</v>
      </c>
      <c r="BK148" s="397" t="s">
        <v>145</v>
      </c>
      <c r="BL148" s="325">
        <v>296.2</v>
      </c>
      <c r="BM148" s="325">
        <v>406.1</v>
      </c>
      <c r="BN148" s="325" t="s">
        <v>145</v>
      </c>
      <c r="BO148" s="553" t="s">
        <v>145</v>
      </c>
    </row>
    <row r="149" spans="1:67" x14ac:dyDescent="0.3">
      <c r="A149" s="362"/>
      <c r="B149" s="377"/>
      <c r="C149" s="353" t="s">
        <v>44</v>
      </c>
      <c r="D149" s="394"/>
      <c r="E149" s="395"/>
      <c r="F149" s="395"/>
      <c r="G149" s="395"/>
      <c r="H149" s="395"/>
      <c r="I149" s="395"/>
      <c r="J149" s="395"/>
      <c r="K149" s="395"/>
      <c r="L149" s="395"/>
      <c r="M149" s="395"/>
      <c r="N149" s="395"/>
      <c r="O149" s="395"/>
      <c r="P149" s="394"/>
      <c r="Q149" s="395"/>
      <c r="R149" s="395"/>
      <c r="S149" s="395"/>
      <c r="T149" s="303">
        <v>-3.732638888888886E-2</v>
      </c>
      <c r="U149" s="379">
        <v>4.6535677352637021E-2</v>
      </c>
      <c r="V149" s="379">
        <v>-0.29119442022667835</v>
      </c>
      <c r="W149" s="379">
        <v>-0.62230769230769234</v>
      </c>
      <c r="X149" s="379">
        <v>-0.55626780626780625</v>
      </c>
      <c r="Y149" s="379">
        <v>-0.5</v>
      </c>
      <c r="Z149" s="379">
        <v>-0.43709916132215093</v>
      </c>
      <c r="AA149" s="379">
        <v>-0.42262256349675137</v>
      </c>
      <c r="AB149" s="379">
        <v>-0.35529411764705887</v>
      </c>
      <c r="AC149" s="379">
        <v>-0.35339398180545833</v>
      </c>
      <c r="AD149" s="379">
        <v>-0.31024930747922436</v>
      </c>
      <c r="AE149" s="380">
        <v>-0.25833979829325066</v>
      </c>
      <c r="AF149" s="378">
        <v>-0.10165339865278625</v>
      </c>
      <c r="AG149" s="379">
        <v>-0.5577669902912622</v>
      </c>
      <c r="AH149" s="379">
        <v>-0.4106565443554055</v>
      </c>
      <c r="AI149" s="381">
        <v>-0.30886608787161268</v>
      </c>
      <c r="AJ149" s="303">
        <v>-0.3706041478809739</v>
      </c>
      <c r="AK149" s="379">
        <v>-0.4920948616600791</v>
      </c>
      <c r="AL149" s="379">
        <v>-0.23124231242312421</v>
      </c>
      <c r="AM149" s="379">
        <v>0.44602851323828918</v>
      </c>
      <c r="AN149" s="379">
        <v>0.43659711075441421</v>
      </c>
      <c r="AO149" s="379">
        <v>0.33474576271186446</v>
      </c>
      <c r="AP149" s="379">
        <v>0.17879053461875555</v>
      </c>
      <c r="AQ149" s="379">
        <v>0.29053708439897702</v>
      </c>
      <c r="AR149" s="379">
        <v>0.1815693430656935</v>
      </c>
      <c r="AS149" s="379">
        <v>0.29761904761904762</v>
      </c>
      <c r="AT149" s="379">
        <v>0.3560910307898259</v>
      </c>
      <c r="AU149" s="380">
        <v>0.1778242677824268</v>
      </c>
      <c r="AV149" s="378">
        <v>-0.37389229720518075</v>
      </c>
      <c r="AW149" s="379">
        <v>0.39956092206366639</v>
      </c>
      <c r="AX149" s="379">
        <v>0.23163167938931273</v>
      </c>
      <c r="AY149" s="381">
        <v>0.27065093262276324</v>
      </c>
      <c r="AZ149" s="303">
        <v>0.27507163323782241</v>
      </c>
      <c r="BA149" s="303">
        <v>0.78793774319066168</v>
      </c>
      <c r="BB149" s="303">
        <v>0.8448</v>
      </c>
      <c r="BC149" s="303">
        <v>0.79859154929577469</v>
      </c>
      <c r="BD149" s="303">
        <v>0.56983240223463683</v>
      </c>
      <c r="BE149" s="303">
        <v>0.45925925925925931</v>
      </c>
      <c r="BF149" s="303" t="s">
        <v>145</v>
      </c>
      <c r="BG149" s="303" t="s">
        <v>145</v>
      </c>
      <c r="BH149" s="540" t="s">
        <v>145</v>
      </c>
      <c r="BI149" s="540" t="s">
        <v>145</v>
      </c>
      <c r="BJ149" s="540" t="s">
        <v>145</v>
      </c>
      <c r="BK149" s="381" t="s">
        <v>145</v>
      </c>
      <c r="BL149" s="303">
        <v>0.61241154055525315</v>
      </c>
      <c r="BM149" s="303">
        <v>0.59254901960784323</v>
      </c>
      <c r="BN149" s="303" t="s">
        <v>145</v>
      </c>
      <c r="BO149" s="533" t="s">
        <v>145</v>
      </c>
    </row>
    <row r="150" spans="1:67" x14ac:dyDescent="0.3">
      <c r="A150" s="391"/>
      <c r="B150" s="377"/>
      <c r="C150" s="353" t="s">
        <v>116</v>
      </c>
      <c r="D150" s="394">
        <v>980</v>
      </c>
      <c r="E150" s="395">
        <v>843</v>
      </c>
      <c r="F150" s="395">
        <v>1004</v>
      </c>
      <c r="G150" s="395">
        <v>1108</v>
      </c>
      <c r="H150" s="395">
        <v>1203</v>
      </c>
      <c r="I150" s="395">
        <v>1215</v>
      </c>
      <c r="J150" s="395">
        <v>1688</v>
      </c>
      <c r="K150" s="395">
        <v>2779</v>
      </c>
      <c r="L150" s="395">
        <v>1434</v>
      </c>
      <c r="M150" s="395">
        <v>1210</v>
      </c>
      <c r="N150" s="395">
        <v>947</v>
      </c>
      <c r="O150" s="395">
        <v>1090</v>
      </c>
      <c r="P150" s="394">
        <v>2827</v>
      </c>
      <c r="Q150" s="395">
        <v>3526</v>
      </c>
      <c r="R150" s="395">
        <v>5901</v>
      </c>
      <c r="S150" s="395">
        <v>3247</v>
      </c>
      <c r="T150" s="325">
        <v>942</v>
      </c>
      <c r="U150" s="395">
        <v>881</v>
      </c>
      <c r="V150" s="395">
        <v>657</v>
      </c>
      <c r="W150" s="395">
        <v>365</v>
      </c>
      <c r="X150" s="395">
        <v>482</v>
      </c>
      <c r="Y150" s="395">
        <v>572</v>
      </c>
      <c r="Z150" s="395">
        <v>923</v>
      </c>
      <c r="AA150" s="395">
        <v>1571</v>
      </c>
      <c r="AB150" s="395">
        <v>908</v>
      </c>
      <c r="AC150" s="395">
        <v>764</v>
      </c>
      <c r="AD150" s="395">
        <v>612</v>
      </c>
      <c r="AE150" s="396">
        <v>756</v>
      </c>
      <c r="AF150" s="394">
        <v>2480</v>
      </c>
      <c r="AG150" s="395">
        <v>1419</v>
      </c>
      <c r="AH150" s="395">
        <v>3402</v>
      </c>
      <c r="AI150" s="397">
        <v>2132</v>
      </c>
      <c r="AJ150" s="325">
        <v>544</v>
      </c>
      <c r="AK150" s="395">
        <v>391</v>
      </c>
      <c r="AL150" s="395">
        <v>479</v>
      </c>
      <c r="AM150" s="395">
        <v>558</v>
      </c>
      <c r="AN150" s="395">
        <v>720</v>
      </c>
      <c r="AO150" s="395">
        <v>779</v>
      </c>
      <c r="AP150" s="395">
        <v>1079</v>
      </c>
      <c r="AQ150" s="395">
        <v>1982</v>
      </c>
      <c r="AR150" s="395">
        <v>1054</v>
      </c>
      <c r="AS150" s="395">
        <v>982</v>
      </c>
      <c r="AT150" s="395">
        <v>840</v>
      </c>
      <c r="AU150" s="396">
        <v>908</v>
      </c>
      <c r="AV150" s="394">
        <v>1414</v>
      </c>
      <c r="AW150" s="395">
        <v>2057</v>
      </c>
      <c r="AX150" s="395">
        <v>4115</v>
      </c>
      <c r="AY150" s="397">
        <v>2730</v>
      </c>
      <c r="AZ150" s="325">
        <v>722</v>
      </c>
      <c r="BA150" s="325">
        <v>753</v>
      </c>
      <c r="BB150" s="325">
        <v>925</v>
      </c>
      <c r="BC150" s="325">
        <v>1041</v>
      </c>
      <c r="BD150" s="325">
        <v>1140</v>
      </c>
      <c r="BE150" s="325">
        <v>1136</v>
      </c>
      <c r="BF150" s="325" t="s">
        <v>145</v>
      </c>
      <c r="BG150" s="325" t="s">
        <v>145</v>
      </c>
      <c r="BH150" s="542" t="s">
        <v>145</v>
      </c>
      <c r="BI150" s="542" t="s">
        <v>145</v>
      </c>
      <c r="BJ150" s="542" t="s">
        <v>145</v>
      </c>
      <c r="BK150" s="397" t="s">
        <v>145</v>
      </c>
      <c r="BL150" s="325">
        <v>2400</v>
      </c>
      <c r="BM150" s="325">
        <v>3317</v>
      </c>
      <c r="BN150" s="325" t="s">
        <v>145</v>
      </c>
      <c r="BO150" s="553" t="s">
        <v>145</v>
      </c>
    </row>
    <row r="151" spans="1:67" x14ac:dyDescent="0.3">
      <c r="A151" s="363"/>
      <c r="B151" s="377"/>
      <c r="C151" s="353" t="s">
        <v>44</v>
      </c>
      <c r="D151" s="394"/>
      <c r="E151" s="395"/>
      <c r="F151" s="395"/>
      <c r="G151" s="395"/>
      <c r="H151" s="395"/>
      <c r="I151" s="395"/>
      <c r="J151" s="395"/>
      <c r="K151" s="395"/>
      <c r="L151" s="395"/>
      <c r="M151" s="395"/>
      <c r="N151" s="395"/>
      <c r="O151" s="395"/>
      <c r="P151" s="394"/>
      <c r="Q151" s="395"/>
      <c r="R151" s="395"/>
      <c r="S151" s="395"/>
      <c r="T151" s="303">
        <v>-3.8775510204081633E-2</v>
      </c>
      <c r="U151" s="379">
        <v>4.5077105575326216E-2</v>
      </c>
      <c r="V151" s="379">
        <v>-0.34561752988047811</v>
      </c>
      <c r="W151" s="379">
        <v>-0.67057761732851984</v>
      </c>
      <c r="X151" s="379">
        <v>-0.59933499584372407</v>
      </c>
      <c r="Y151" s="379">
        <v>-0.52921810699588478</v>
      </c>
      <c r="Z151" s="379">
        <v>-0.4531990521327014</v>
      </c>
      <c r="AA151" s="379">
        <v>-0.43468873695573945</v>
      </c>
      <c r="AB151" s="379">
        <v>-0.36680613668061368</v>
      </c>
      <c r="AC151" s="379">
        <v>-0.36859504132231408</v>
      </c>
      <c r="AD151" s="379">
        <v>-0.35374868004223864</v>
      </c>
      <c r="AE151" s="380">
        <v>-0.30642201834862387</v>
      </c>
      <c r="AF151" s="378">
        <v>-0.1227449593208348</v>
      </c>
      <c r="AG151" s="379">
        <v>-0.59756097560975607</v>
      </c>
      <c r="AH151" s="379">
        <v>-0.42348754448398579</v>
      </c>
      <c r="AI151" s="381">
        <v>-0.34339390206344317</v>
      </c>
      <c r="AJ151" s="303">
        <v>-0.42250530785562634</v>
      </c>
      <c r="AK151" s="379">
        <v>-0.55618615209988653</v>
      </c>
      <c r="AL151" s="379">
        <v>-0.27092846270928461</v>
      </c>
      <c r="AM151" s="379">
        <v>0.52876712328767128</v>
      </c>
      <c r="AN151" s="379">
        <v>0.49377593360995853</v>
      </c>
      <c r="AO151" s="379">
        <v>0.36188811188811187</v>
      </c>
      <c r="AP151" s="379">
        <v>0.16901408450704225</v>
      </c>
      <c r="AQ151" s="379">
        <v>0.26161680458306813</v>
      </c>
      <c r="AR151" s="379">
        <v>0.16079295154185022</v>
      </c>
      <c r="AS151" s="379">
        <v>0.28534031413612565</v>
      </c>
      <c r="AT151" s="379">
        <v>0.37254901960784315</v>
      </c>
      <c r="AU151" s="380">
        <v>0.20105820105820105</v>
      </c>
      <c r="AV151" s="378">
        <v>-0.42983870967741933</v>
      </c>
      <c r="AW151" s="379">
        <v>0.44961240310077522</v>
      </c>
      <c r="AX151" s="379">
        <v>0.20958259847148736</v>
      </c>
      <c r="AY151" s="381">
        <v>0.28048780487804881</v>
      </c>
      <c r="AZ151" s="303">
        <v>0.32720588235294118</v>
      </c>
      <c r="BA151" s="303">
        <v>0.92583120204603575</v>
      </c>
      <c r="BB151" s="303">
        <v>0.93110647181628392</v>
      </c>
      <c r="BC151" s="303">
        <v>0.86559139784946237</v>
      </c>
      <c r="BD151" s="303">
        <v>0.58333333333333337</v>
      </c>
      <c r="BE151" s="303">
        <v>0.45827984595635429</v>
      </c>
      <c r="BF151" s="303" t="s">
        <v>145</v>
      </c>
      <c r="BG151" s="303" t="s">
        <v>145</v>
      </c>
      <c r="BH151" s="540" t="s">
        <v>145</v>
      </c>
      <c r="BI151" s="540" t="s">
        <v>145</v>
      </c>
      <c r="BJ151" s="540" t="s">
        <v>145</v>
      </c>
      <c r="BK151" s="381" t="s">
        <v>145</v>
      </c>
      <c r="BL151" s="303">
        <v>0.6973125884016973</v>
      </c>
      <c r="BM151" s="303">
        <v>0.61254253767622746</v>
      </c>
      <c r="BN151" s="303" t="s">
        <v>145</v>
      </c>
      <c r="BO151" s="533" t="s">
        <v>145</v>
      </c>
    </row>
    <row r="152" spans="1:67" x14ac:dyDescent="0.3">
      <c r="A152" s="391"/>
      <c r="B152" s="377"/>
      <c r="C152" s="353" t="s">
        <v>117</v>
      </c>
      <c r="D152" s="394">
        <v>117.55102040816327</v>
      </c>
      <c r="E152" s="395">
        <v>114.70937129300118</v>
      </c>
      <c r="F152" s="395">
        <v>114.24302788844622</v>
      </c>
      <c r="G152" s="395">
        <v>117.32851985559567</v>
      </c>
      <c r="H152" s="395">
        <v>116.70822942643392</v>
      </c>
      <c r="I152" s="395">
        <v>116.54320987654322</v>
      </c>
      <c r="J152" s="395">
        <v>120.08293838862559</v>
      </c>
      <c r="K152" s="395">
        <v>121.84238934868658</v>
      </c>
      <c r="L152" s="395">
        <v>118.54951185495119</v>
      </c>
      <c r="M152" s="395">
        <v>118.09917355371901</v>
      </c>
      <c r="N152" s="395">
        <v>114.3611404435058</v>
      </c>
      <c r="O152" s="395">
        <v>118.25688073394495</v>
      </c>
      <c r="P152" s="394">
        <v>115.52882914750619</v>
      </c>
      <c r="Q152" s="395">
        <v>116.84628474191719</v>
      </c>
      <c r="R152" s="395">
        <v>120.53889171326894</v>
      </c>
      <c r="S152" s="395">
        <v>117.06190329534955</v>
      </c>
      <c r="T152" s="325">
        <v>117.72823779193206</v>
      </c>
      <c r="U152" s="395">
        <v>114.8694665153235</v>
      </c>
      <c r="V152" s="395">
        <v>123.74429223744292</v>
      </c>
      <c r="W152" s="395">
        <v>134.52054794520549</v>
      </c>
      <c r="X152" s="395">
        <v>129.25311203319501</v>
      </c>
      <c r="Y152" s="395">
        <v>123.77622377622377</v>
      </c>
      <c r="Z152" s="395">
        <v>123.61863488624051</v>
      </c>
      <c r="AA152" s="395">
        <v>124.44302991725016</v>
      </c>
      <c r="AB152" s="395">
        <v>120.70484581497797</v>
      </c>
      <c r="AC152" s="395">
        <v>120.94240837696336</v>
      </c>
      <c r="AD152" s="395">
        <v>122.05882352941177</v>
      </c>
      <c r="AE152" s="396">
        <v>126.45502645502646</v>
      </c>
      <c r="AF152" s="394">
        <v>118.30645161290325</v>
      </c>
      <c r="AG152" s="395">
        <v>128.40028188865398</v>
      </c>
      <c r="AH152" s="395">
        <v>123.22163433274547</v>
      </c>
      <c r="AI152" s="397">
        <v>123.2176360225141</v>
      </c>
      <c r="AJ152" s="325">
        <v>128.30882352941177</v>
      </c>
      <c r="AK152" s="395">
        <v>131.45780051150896</v>
      </c>
      <c r="AL152" s="395">
        <v>130.48016701461378</v>
      </c>
      <c r="AM152" s="395">
        <v>127.24014336917563</v>
      </c>
      <c r="AN152" s="395">
        <v>124.30555555555556</v>
      </c>
      <c r="AO152" s="395">
        <v>121.30937098844673</v>
      </c>
      <c r="AP152" s="395">
        <v>124.65245597775719</v>
      </c>
      <c r="AQ152" s="395">
        <v>127.29566094853683</v>
      </c>
      <c r="AR152" s="395">
        <v>122.86527514231499</v>
      </c>
      <c r="AS152" s="395">
        <v>122.09775967413442</v>
      </c>
      <c r="AT152" s="395">
        <v>120.5952380952381</v>
      </c>
      <c r="AU152" s="396">
        <v>124.00881057268722</v>
      </c>
      <c r="AV152" s="394">
        <v>129.91513437057992</v>
      </c>
      <c r="AW152" s="395">
        <v>123.96694214876032</v>
      </c>
      <c r="AX152" s="395">
        <v>125.46780072904008</v>
      </c>
      <c r="AY152" s="397">
        <v>122.27106227106225</v>
      </c>
      <c r="AZ152" s="325">
        <v>123.26869806094183</v>
      </c>
      <c r="BA152" s="325">
        <v>122.04515272244356</v>
      </c>
      <c r="BB152" s="325">
        <v>124.64864864864865</v>
      </c>
      <c r="BC152" s="325">
        <v>122.67050912584054</v>
      </c>
      <c r="BD152" s="325">
        <v>123.24561403508773</v>
      </c>
      <c r="BE152" s="325">
        <v>121.39084507042253</v>
      </c>
      <c r="BF152" s="325" t="s">
        <v>145</v>
      </c>
      <c r="BG152" s="325" t="s">
        <v>145</v>
      </c>
      <c r="BH152" s="542" t="s">
        <v>145</v>
      </c>
      <c r="BI152" s="542" t="s">
        <v>145</v>
      </c>
      <c r="BJ152" s="542" t="s">
        <v>145</v>
      </c>
      <c r="BK152" s="397" t="s">
        <v>145</v>
      </c>
      <c r="BL152" s="325">
        <v>123.41666666666667</v>
      </c>
      <c r="BM152" s="325">
        <v>122.42990654205607</v>
      </c>
      <c r="BN152" s="325" t="s">
        <v>145</v>
      </c>
      <c r="BO152" s="553" t="s">
        <v>145</v>
      </c>
    </row>
    <row r="153" spans="1:67" x14ac:dyDescent="0.3">
      <c r="A153" s="391"/>
      <c r="B153" s="377"/>
      <c r="C153" s="353" t="s">
        <v>44</v>
      </c>
      <c r="D153" s="394"/>
      <c r="E153" s="395"/>
      <c r="F153" s="395"/>
      <c r="G153" s="395"/>
      <c r="H153" s="395"/>
      <c r="I153" s="395"/>
      <c r="J153" s="395"/>
      <c r="K153" s="395"/>
      <c r="L153" s="395"/>
      <c r="M153" s="395"/>
      <c r="N153" s="395"/>
      <c r="O153" s="395"/>
      <c r="P153" s="368"/>
      <c r="Q153" s="369"/>
      <c r="R153" s="395"/>
      <c r="S153" s="395"/>
      <c r="T153" s="310">
        <v>1.5075784383109007E-3</v>
      </c>
      <c r="U153" s="379">
        <v>1.3956594872565546E-3</v>
      </c>
      <c r="V153" s="379">
        <v>8.3167126472473277E-2</v>
      </c>
      <c r="W153" s="379">
        <v>0.1465289778714437</v>
      </c>
      <c r="X153" s="379">
        <v>0.10748927190835893</v>
      </c>
      <c r="Y153" s="379">
        <v>6.2062937062936981E-2</v>
      </c>
      <c r="Z153" s="379">
        <v>2.9443787311169152E-2</v>
      </c>
      <c r="AA153" s="379">
        <v>2.1344300472646724E-2</v>
      </c>
      <c r="AB153" s="379">
        <v>1.8180875874578842E-2</v>
      </c>
      <c r="AC153" s="379">
        <v>2.4074976459941614E-2</v>
      </c>
      <c r="AD153" s="379">
        <v>6.7310303622834244E-2</v>
      </c>
      <c r="AE153" s="386">
        <v>6.9324893995181047E-2</v>
      </c>
      <c r="AF153" s="384">
        <v>2.4042678229263578E-2</v>
      </c>
      <c r="AG153" s="385">
        <v>9.8882024124742535E-2</v>
      </c>
      <c r="AH153" s="385">
        <v>2.2256240963771955E-2</v>
      </c>
      <c r="AI153" s="387">
        <v>5.2585277992905251E-2</v>
      </c>
      <c r="AJ153" s="310">
        <v>8.9872964514931333E-2</v>
      </c>
      <c r="AK153" s="379">
        <v>0.14441029891936163</v>
      </c>
      <c r="AL153" s="379">
        <v>5.4433822000015467E-2</v>
      </c>
      <c r="AM153" s="379">
        <v>-5.4121133813663971E-2</v>
      </c>
      <c r="AN153" s="379">
        <v>-3.8278045300517115E-2</v>
      </c>
      <c r="AO153" s="379">
        <v>-1.9929940601814529E-2</v>
      </c>
      <c r="AP153" s="379">
        <v>8.3629874449595749E-3</v>
      </c>
      <c r="AQ153" s="379">
        <v>2.2923188491822861E-2</v>
      </c>
      <c r="AR153" s="379">
        <v>1.7898447346916133E-2</v>
      </c>
      <c r="AS153" s="379">
        <v>9.5529046649209352E-3</v>
      </c>
      <c r="AT153" s="379">
        <v>-1.1990820424555336E-2</v>
      </c>
      <c r="AU153" s="386">
        <v>-1.9344552374983882E-2</v>
      </c>
      <c r="AV153" s="378">
        <v>9.8123835170545834E-2</v>
      </c>
      <c r="AW153" s="385">
        <v>-3.4527492266240918E-2</v>
      </c>
      <c r="AX153" s="385">
        <v>1.8228669084432891E-2</v>
      </c>
      <c r="AY153" s="387">
        <v>-7.6821288088897814E-3</v>
      </c>
      <c r="AZ153" s="310">
        <v>-3.9281207089507823E-2</v>
      </c>
      <c r="BA153" s="310">
        <v>-7.1602048356509185E-2</v>
      </c>
      <c r="BB153" s="310">
        <v>-4.4692756756756817E-2</v>
      </c>
      <c r="BC153" s="310">
        <v>-3.5913463489872947E-2</v>
      </c>
      <c r="BD153" s="310">
        <v>-8.5269038518082478E-3</v>
      </c>
      <c r="BE153" s="310">
        <v>6.7162232655182158E-4</v>
      </c>
      <c r="BF153" s="310" t="s">
        <v>145</v>
      </c>
      <c r="BG153" s="310" t="s">
        <v>145</v>
      </c>
      <c r="BH153" s="385" t="s">
        <v>145</v>
      </c>
      <c r="BI153" s="385" t="s">
        <v>145</v>
      </c>
      <c r="BJ153" s="385" t="s">
        <v>145</v>
      </c>
      <c r="BK153" s="387" t="s">
        <v>145</v>
      </c>
      <c r="BL153" s="310">
        <v>-5.0020867356196701E-2</v>
      </c>
      <c r="BM153" s="310">
        <v>-1.2398753894080957E-2</v>
      </c>
      <c r="BN153" s="310" t="s">
        <v>145</v>
      </c>
      <c r="BO153" s="550" t="s">
        <v>145</v>
      </c>
    </row>
    <row r="154" spans="1:67" ht="14.25" customHeight="1" x14ac:dyDescent="0.3">
      <c r="A154" s="370" t="s">
        <v>25</v>
      </c>
      <c r="B154" s="370"/>
      <c r="C154" s="370"/>
      <c r="D154" s="370"/>
      <c r="E154" s="370"/>
      <c r="F154" s="370"/>
      <c r="G154" s="370"/>
      <c r="H154" s="370"/>
      <c r="I154" s="370"/>
      <c r="J154" s="370"/>
      <c r="K154" s="370"/>
      <c r="L154" s="370"/>
      <c r="M154" s="370"/>
      <c r="N154" s="370"/>
      <c r="O154" s="370"/>
      <c r="P154" s="370"/>
      <c r="Q154" s="370"/>
      <c r="R154" s="370"/>
      <c r="S154" s="370"/>
      <c r="T154" s="370"/>
      <c r="U154" s="370"/>
      <c r="V154" s="370"/>
      <c r="W154" s="370"/>
      <c r="X154" s="370"/>
      <c r="Y154" s="370"/>
      <c r="Z154" s="370"/>
      <c r="AA154" s="370"/>
      <c r="AB154" s="370"/>
      <c r="AC154" s="370"/>
      <c r="AD154" s="370"/>
      <c r="AE154" s="370"/>
      <c r="AF154" s="370"/>
      <c r="AG154" s="370"/>
      <c r="AH154" s="371"/>
      <c r="AI154" s="371"/>
      <c r="AJ154" s="370"/>
      <c r="AK154" s="370"/>
      <c r="AL154" s="370"/>
      <c r="AM154" s="370"/>
      <c r="AN154" s="370"/>
      <c r="AO154" s="370"/>
      <c r="AP154" s="370"/>
      <c r="AQ154" s="370"/>
      <c r="AR154" s="370"/>
      <c r="AS154" s="370"/>
      <c r="AT154" s="370"/>
      <c r="AU154" s="370"/>
      <c r="AV154" s="370"/>
      <c r="AW154" s="370"/>
      <c r="AX154" s="371"/>
      <c r="AY154" s="371"/>
    </row>
    <row r="155" spans="1:67" x14ac:dyDescent="0.3">
      <c r="A155" s="404" t="s">
        <v>76</v>
      </c>
    </row>
    <row r="156" spans="1:67" ht="15" customHeight="1" x14ac:dyDescent="0.3">
      <c r="A156" s="404" t="s">
        <v>77</v>
      </c>
      <c r="B156" s="372"/>
      <c r="C156" s="372"/>
      <c r="D156" s="372"/>
      <c r="E156" s="372"/>
      <c r="F156" s="372"/>
      <c r="G156" s="372"/>
      <c r="H156" s="372"/>
      <c r="I156" s="372"/>
      <c r="J156" s="372"/>
      <c r="K156" s="372"/>
      <c r="L156" s="372"/>
      <c r="M156" s="372"/>
      <c r="N156" s="372"/>
      <c r="O156" s="372"/>
      <c r="P156" s="372"/>
      <c r="Q156" s="372"/>
      <c r="R156" s="372"/>
      <c r="S156" s="372"/>
      <c r="T156" s="372"/>
      <c r="U156" s="372"/>
      <c r="V156" s="372"/>
      <c r="W156" s="372"/>
      <c r="X156" s="372"/>
      <c r="Y156" s="372"/>
      <c r="Z156" s="372"/>
      <c r="AA156" s="372"/>
      <c r="AB156" s="372"/>
      <c r="AC156" s="372"/>
      <c r="AD156" s="372"/>
      <c r="AE156" s="372"/>
      <c r="AF156" s="372"/>
      <c r="AG156" s="372"/>
      <c r="AH156" s="372"/>
      <c r="AI156" s="372"/>
      <c r="AJ156" s="372"/>
      <c r="AK156" s="372"/>
      <c r="AL156" s="372"/>
      <c r="AM156" s="372"/>
      <c r="AN156" s="372"/>
      <c r="AO156" s="372"/>
      <c r="AP156" s="372"/>
      <c r="AQ156" s="372"/>
      <c r="AR156" s="372"/>
      <c r="AS156" s="372"/>
      <c r="AT156" s="372"/>
      <c r="AU156" s="372"/>
      <c r="AV156" s="372"/>
      <c r="AW156" s="372"/>
      <c r="AX156" s="372"/>
      <c r="AY156" s="372"/>
    </row>
    <row r="157" spans="1:67" ht="15" customHeight="1" x14ac:dyDescent="0.3">
      <c r="A157" s="404" t="s">
        <v>78</v>
      </c>
      <c r="B157" s="372"/>
      <c r="C157" s="372"/>
      <c r="D157" s="372"/>
      <c r="E157" s="372"/>
      <c r="F157" s="372"/>
      <c r="G157" s="372"/>
      <c r="H157" s="372"/>
      <c r="I157" s="372"/>
      <c r="J157" s="372"/>
      <c r="K157" s="372"/>
      <c r="L157" s="372"/>
      <c r="M157" s="372"/>
      <c r="N157" s="372"/>
      <c r="O157" s="372"/>
      <c r="P157" s="372"/>
      <c r="Q157" s="372"/>
      <c r="R157" s="372"/>
      <c r="S157" s="372"/>
      <c r="T157" s="372"/>
      <c r="U157" s="372"/>
      <c r="V157" s="372"/>
      <c r="W157" s="372"/>
      <c r="X157" s="372"/>
      <c r="Y157" s="372"/>
      <c r="Z157" s="372"/>
      <c r="AA157" s="372"/>
      <c r="AB157" s="372"/>
      <c r="AC157" s="372"/>
      <c r="AD157" s="372"/>
      <c r="AE157" s="372"/>
      <c r="AF157" s="372"/>
      <c r="AG157" s="372"/>
      <c r="AH157" s="372"/>
      <c r="AI157" s="372"/>
      <c r="AJ157" s="372"/>
      <c r="AK157" s="372"/>
      <c r="AL157" s="372"/>
      <c r="AM157" s="372"/>
      <c r="AN157" s="372"/>
      <c r="AO157" s="372"/>
      <c r="AP157" s="372"/>
      <c r="AQ157" s="372"/>
      <c r="AR157" s="372"/>
      <c r="AS157" s="372"/>
      <c r="AT157" s="372"/>
      <c r="AU157" s="372"/>
      <c r="AV157" s="372"/>
      <c r="AW157" s="372"/>
      <c r="AX157" s="372"/>
      <c r="AY157" s="372"/>
    </row>
    <row r="158" spans="1:67" x14ac:dyDescent="0.3">
      <c r="A158" s="404" t="s">
        <v>79</v>
      </c>
    </row>
    <row r="159" spans="1:67" x14ac:dyDescent="0.3">
      <c r="A159" s="404" t="s">
        <v>161</v>
      </c>
    </row>
    <row r="160" spans="1:67" x14ac:dyDescent="0.3">
      <c r="A160" s="404" t="s">
        <v>124</v>
      </c>
    </row>
  </sheetData>
  <mergeCells count="8">
    <mergeCell ref="AZ7:BO7"/>
    <mergeCell ref="AV5:AY5"/>
    <mergeCell ref="A4:AF4"/>
    <mergeCell ref="A6:A8"/>
    <mergeCell ref="D6:AI6"/>
    <mergeCell ref="D7:S7"/>
    <mergeCell ref="T7:AI7"/>
    <mergeCell ref="AJ7:AY7"/>
  </mergeCells>
  <phoneticPr fontId="52" type="noConversion"/>
  <pageMargins left="0.7" right="0.7" top="0.75" bottom="0.75" header="0.3" footer="0.3"/>
  <pageSetup paperSize="9" orientation="portrait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6:S50"/>
  <sheetViews>
    <sheetView showGridLines="0" topLeftCell="A7" zoomScale="90" zoomScaleNormal="90" workbookViewId="0">
      <pane xSplit="1" topLeftCell="D1" activePane="topRight" state="frozen"/>
      <selection pane="topRight" activeCell="A9" sqref="A9:XFD50"/>
    </sheetView>
  </sheetViews>
  <sheetFormatPr defaultRowHeight="14.4" x14ac:dyDescent="0.3"/>
  <cols>
    <col min="1" max="1" width="53" style="461" customWidth="1"/>
    <col min="2" max="2" width="8.44140625" style="461" customWidth="1"/>
    <col min="3" max="3" width="12.5546875" style="461" customWidth="1"/>
    <col min="4" max="15" width="11.6640625" style="461" customWidth="1"/>
    <col min="16" max="16384" width="8.88671875" style="461"/>
  </cols>
  <sheetData>
    <row r="6" spans="1:19" x14ac:dyDescent="0.3">
      <c r="D6" s="174"/>
      <c r="E6" s="174"/>
      <c r="F6" s="174"/>
      <c r="G6" s="174"/>
      <c r="H6" s="174"/>
      <c r="I6" s="174"/>
      <c r="J6" s="174"/>
      <c r="K6" s="174"/>
      <c r="L6" s="174"/>
      <c r="M6" s="174"/>
      <c r="N6" s="174"/>
      <c r="O6" s="174"/>
      <c r="P6" s="174"/>
      <c r="Q6" s="174"/>
      <c r="R6" s="174"/>
      <c r="S6" s="174"/>
    </row>
    <row r="7" spans="1:19" ht="20.25" customHeight="1" x14ac:dyDescent="0.35">
      <c r="A7" s="630" t="s">
        <v>211</v>
      </c>
      <c r="B7" s="630"/>
      <c r="C7" s="630"/>
      <c r="D7" s="630"/>
      <c r="E7" s="630"/>
      <c r="F7" s="630"/>
      <c r="G7" s="630"/>
      <c r="H7" s="630"/>
      <c r="I7" s="630"/>
      <c r="J7" s="630"/>
      <c r="K7" s="630"/>
    </row>
    <row r="8" spans="1:19" x14ac:dyDescent="0.3">
      <c r="H8" s="641"/>
      <c r="I8" s="641"/>
      <c r="J8" s="641"/>
      <c r="K8" s="641"/>
      <c r="L8" s="641"/>
      <c r="M8" s="641"/>
      <c r="N8" s="641"/>
      <c r="O8" s="641"/>
    </row>
    <row r="9" spans="1:19" s="535" customFormat="1" ht="23.25" customHeight="1" thickBot="1" x14ac:dyDescent="0.35">
      <c r="A9" s="631"/>
      <c r="B9" s="140"/>
      <c r="C9" s="141"/>
      <c r="D9" s="634" t="s">
        <v>38</v>
      </c>
      <c r="E9" s="635"/>
      <c r="F9" s="635"/>
      <c r="G9" s="635"/>
      <c r="H9" s="635"/>
      <c r="I9" s="635"/>
      <c r="J9" s="635"/>
      <c r="K9" s="635"/>
      <c r="L9" s="635"/>
      <c r="M9" s="635"/>
      <c r="N9" s="635"/>
      <c r="O9" s="635"/>
      <c r="P9" s="635"/>
      <c r="Q9" s="635"/>
      <c r="R9" s="635"/>
      <c r="S9" s="635"/>
    </row>
    <row r="10" spans="1:19" s="143" customFormat="1" ht="23.25" customHeight="1" thickBot="1" x14ac:dyDescent="0.35">
      <c r="A10" s="632"/>
      <c r="B10" s="142"/>
      <c r="C10" s="177"/>
      <c r="D10" s="636">
        <v>2019</v>
      </c>
      <c r="E10" s="637"/>
      <c r="F10" s="637"/>
      <c r="G10" s="638"/>
      <c r="H10" s="636">
        <v>2020</v>
      </c>
      <c r="I10" s="637"/>
      <c r="J10" s="637"/>
      <c r="K10" s="640"/>
      <c r="L10" s="636">
        <v>2021</v>
      </c>
      <c r="M10" s="637"/>
      <c r="N10" s="637"/>
      <c r="O10" s="640"/>
      <c r="P10" s="636">
        <v>2022</v>
      </c>
      <c r="Q10" s="637"/>
      <c r="R10" s="637"/>
      <c r="S10" s="640"/>
    </row>
    <row r="11" spans="1:19" s="535" customFormat="1" ht="41.25" customHeight="1" x14ac:dyDescent="0.3">
      <c r="A11" s="633"/>
      <c r="B11" s="144" t="s">
        <v>7</v>
      </c>
      <c r="C11" s="145" t="s">
        <v>39</v>
      </c>
      <c r="D11" s="146" t="s">
        <v>43</v>
      </c>
      <c r="E11" s="146" t="s">
        <v>174</v>
      </c>
      <c r="F11" s="146" t="s">
        <v>176</v>
      </c>
      <c r="G11" s="146" t="s">
        <v>175</v>
      </c>
      <c r="H11" s="146" t="s">
        <v>43</v>
      </c>
      <c r="I11" s="146" t="s">
        <v>174</v>
      </c>
      <c r="J11" s="146" t="s">
        <v>176</v>
      </c>
      <c r="K11" s="147" t="s">
        <v>175</v>
      </c>
      <c r="L11" s="146" t="s">
        <v>43</v>
      </c>
      <c r="M11" s="146" t="s">
        <v>174</v>
      </c>
      <c r="N11" s="146" t="s">
        <v>176</v>
      </c>
      <c r="O11" s="147" t="s">
        <v>175</v>
      </c>
      <c r="P11" s="146" t="s">
        <v>43</v>
      </c>
      <c r="Q11" s="146" t="s">
        <v>174</v>
      </c>
      <c r="R11" s="146" t="s">
        <v>176</v>
      </c>
      <c r="S11" s="147" t="s">
        <v>175</v>
      </c>
    </row>
    <row r="12" spans="1:19" s="535" customFormat="1" x14ac:dyDescent="0.3">
      <c r="A12" s="376" t="s">
        <v>183</v>
      </c>
      <c r="B12" s="377" t="s">
        <v>184</v>
      </c>
      <c r="C12" s="377"/>
      <c r="D12" s="405"/>
      <c r="E12" s="405"/>
      <c r="F12" s="405"/>
      <c r="G12" s="406"/>
      <c r="H12" s="407"/>
      <c r="I12" s="405"/>
      <c r="J12" s="405"/>
      <c r="K12" s="408"/>
      <c r="L12" s="407"/>
      <c r="M12" s="405"/>
      <c r="N12" s="405"/>
      <c r="O12" s="408"/>
    </row>
    <row r="13" spans="1:19" s="535" customFormat="1" x14ac:dyDescent="0.3">
      <c r="A13" s="409" t="s">
        <v>185</v>
      </c>
      <c r="B13" s="377"/>
      <c r="C13" s="377"/>
      <c r="D13" s="379"/>
      <c r="E13" s="379"/>
      <c r="F13" s="379"/>
      <c r="G13" s="380"/>
      <c r="H13" s="378"/>
      <c r="I13" s="379"/>
      <c r="J13" s="379"/>
      <c r="K13" s="381"/>
      <c r="L13" s="378"/>
      <c r="M13" s="379"/>
      <c r="N13" s="379"/>
      <c r="O13" s="381"/>
    </row>
    <row r="14" spans="1:19" s="535" customFormat="1" x14ac:dyDescent="0.3">
      <c r="A14" s="410" t="s">
        <v>73</v>
      </c>
      <c r="B14" s="377"/>
      <c r="C14" s="377" t="s">
        <v>165</v>
      </c>
      <c r="D14" s="411">
        <v>6254</v>
      </c>
      <c r="E14" s="411">
        <v>8358</v>
      </c>
      <c r="F14" s="411">
        <v>9190</v>
      </c>
      <c r="G14" s="412">
        <v>7371</v>
      </c>
      <c r="H14" s="402">
        <v>5408</v>
      </c>
      <c r="I14" s="411">
        <v>243</v>
      </c>
      <c r="J14" s="411">
        <v>2124</v>
      </c>
      <c r="K14" s="403">
        <v>1486</v>
      </c>
      <c r="L14" s="402">
        <v>741</v>
      </c>
      <c r="M14" s="411">
        <v>1777</v>
      </c>
      <c r="N14" s="411">
        <v>4570</v>
      </c>
      <c r="O14" s="403">
        <v>5061</v>
      </c>
      <c r="P14" s="354">
        <v>4519</v>
      </c>
      <c r="Q14" s="354">
        <v>7618</v>
      </c>
      <c r="R14" s="354"/>
      <c r="S14" s="354"/>
    </row>
    <row r="15" spans="1:19" s="535" customFormat="1" x14ac:dyDescent="0.3">
      <c r="A15" s="413" t="s">
        <v>186</v>
      </c>
      <c r="B15" s="377"/>
      <c r="C15" s="377" t="s">
        <v>44</v>
      </c>
      <c r="D15" s="414">
        <v>4.2000000000000003E-2</v>
      </c>
      <c r="E15" s="414">
        <v>8.5000000000000006E-2</v>
      </c>
      <c r="F15" s="414">
        <v>7.6999999999999999E-2</v>
      </c>
      <c r="G15" s="415">
        <v>8.5000000000000006E-2</v>
      </c>
      <c r="H15" s="398">
        <v>-0.13500000000000001</v>
      </c>
      <c r="I15" s="414">
        <v>-0.97099999999999997</v>
      </c>
      <c r="J15" s="414">
        <v>-0.76900000000000002</v>
      </c>
      <c r="K15" s="401">
        <v>-0.79800000000000004</v>
      </c>
      <c r="L15" s="398">
        <v>-0.86299999999999999</v>
      </c>
      <c r="M15" s="414">
        <v>6.3127572016460904</v>
      </c>
      <c r="N15" s="414">
        <v>1.1516007532956685</v>
      </c>
      <c r="O15" s="401">
        <v>2.4057873485868102</v>
      </c>
      <c r="P15" s="489">
        <v>5.0985155195681511</v>
      </c>
      <c r="Q15" s="489">
        <v>3.2870005627462016</v>
      </c>
      <c r="R15" s="489"/>
      <c r="S15" s="489"/>
    </row>
    <row r="16" spans="1:19" s="535" customFormat="1" x14ac:dyDescent="0.3">
      <c r="A16" s="410" t="s">
        <v>75</v>
      </c>
      <c r="B16" s="377"/>
      <c r="C16" s="377" t="s">
        <v>165</v>
      </c>
      <c r="D16" s="411">
        <v>2607</v>
      </c>
      <c r="E16" s="411">
        <v>3546</v>
      </c>
      <c r="F16" s="411">
        <v>3899</v>
      </c>
      <c r="G16" s="412">
        <v>3053</v>
      </c>
      <c r="H16" s="402">
        <v>2198</v>
      </c>
      <c r="I16" s="411">
        <v>87</v>
      </c>
      <c r="J16" s="411">
        <v>1396</v>
      </c>
      <c r="K16" s="403">
        <v>751</v>
      </c>
      <c r="L16" s="402">
        <v>356</v>
      </c>
      <c r="M16" s="411">
        <v>911</v>
      </c>
      <c r="N16" s="411">
        <v>2335</v>
      </c>
      <c r="O16" s="403">
        <v>2240</v>
      </c>
      <c r="P16" s="354">
        <v>1951</v>
      </c>
      <c r="Q16" s="354">
        <v>3572</v>
      </c>
      <c r="R16" s="354"/>
      <c r="S16" s="354"/>
    </row>
    <row r="17" spans="1:19" s="535" customFormat="1" x14ac:dyDescent="0.3">
      <c r="A17" s="413" t="s">
        <v>187</v>
      </c>
      <c r="B17" s="377"/>
      <c r="C17" s="377" t="s">
        <v>44</v>
      </c>
      <c r="D17" s="414">
        <v>9.5000000000000001E-2</v>
      </c>
      <c r="E17" s="414">
        <v>0.10299999999999999</v>
      </c>
      <c r="F17" s="414">
        <v>0.113</v>
      </c>
      <c r="G17" s="415">
        <v>7.4999999999999997E-2</v>
      </c>
      <c r="H17" s="398">
        <v>-0.157</v>
      </c>
      <c r="I17" s="414">
        <v>-0.97499999999999998</v>
      </c>
      <c r="J17" s="414">
        <v>-0.64200000000000002</v>
      </c>
      <c r="K17" s="401">
        <v>-0.754</v>
      </c>
      <c r="L17" s="398">
        <v>-0.83799999999999997</v>
      </c>
      <c r="M17" s="414">
        <v>9.4712643678160919</v>
      </c>
      <c r="N17" s="414">
        <v>0.67263610315186251</v>
      </c>
      <c r="O17" s="401">
        <v>1.9826897470039946</v>
      </c>
      <c r="P17" s="489">
        <v>4.4803370786516856</v>
      </c>
      <c r="Q17" s="489">
        <v>2.9209659714599341</v>
      </c>
      <c r="R17" s="489"/>
      <c r="S17" s="489"/>
    </row>
    <row r="18" spans="1:19" s="535" customFormat="1" x14ac:dyDescent="0.3">
      <c r="A18" s="410" t="s">
        <v>188</v>
      </c>
      <c r="B18" s="377"/>
      <c r="C18" s="377" t="s">
        <v>165</v>
      </c>
      <c r="D18" s="411">
        <v>1013</v>
      </c>
      <c r="E18" s="411">
        <v>2960</v>
      </c>
      <c r="F18" s="411">
        <v>3464</v>
      </c>
      <c r="G18" s="412">
        <v>1571</v>
      </c>
      <c r="H18" s="402">
        <v>762</v>
      </c>
      <c r="I18" s="411">
        <v>36</v>
      </c>
      <c r="J18" s="411">
        <v>1034</v>
      </c>
      <c r="K18" s="403">
        <v>374</v>
      </c>
      <c r="L18" s="402">
        <v>55</v>
      </c>
      <c r="M18" s="411">
        <v>518</v>
      </c>
      <c r="N18" s="411">
        <v>1525</v>
      </c>
      <c r="O18" s="403">
        <v>1167</v>
      </c>
      <c r="P18" s="354">
        <v>762</v>
      </c>
      <c r="Q18" s="354">
        <v>2705</v>
      </c>
      <c r="R18" s="354"/>
      <c r="S18" s="354"/>
    </row>
    <row r="19" spans="1:19" s="535" customFormat="1" x14ac:dyDescent="0.3">
      <c r="A19" s="413" t="s">
        <v>189</v>
      </c>
      <c r="B19" s="377"/>
      <c r="C19" s="377" t="s">
        <v>44</v>
      </c>
      <c r="D19" s="414">
        <v>0.123</v>
      </c>
      <c r="E19" s="414">
        <v>0.05</v>
      </c>
      <c r="F19" s="414">
        <v>2.1000000000000001E-2</v>
      </c>
      <c r="G19" s="415">
        <v>1E-3</v>
      </c>
      <c r="H19" s="398">
        <v>-0.248</v>
      </c>
      <c r="I19" s="414">
        <v>-0.98799999999999999</v>
      </c>
      <c r="J19" s="414">
        <v>-0.70199999999999996</v>
      </c>
      <c r="K19" s="401">
        <v>-0.76200000000000001</v>
      </c>
      <c r="L19" s="398">
        <v>-0.92800000000000005</v>
      </c>
      <c r="M19" s="414">
        <v>13.388888888888889</v>
      </c>
      <c r="N19" s="414">
        <v>0.47485493230174081</v>
      </c>
      <c r="O19" s="401">
        <v>2.1203208556149731</v>
      </c>
      <c r="P19" s="489">
        <v>12.854545454545455</v>
      </c>
      <c r="Q19" s="489">
        <v>4.2220077220077217</v>
      </c>
      <c r="R19" s="489"/>
      <c r="S19" s="489"/>
    </row>
    <row r="20" spans="1:19" s="535" customFormat="1" x14ac:dyDescent="0.3">
      <c r="A20" s="410" t="s">
        <v>190</v>
      </c>
      <c r="B20" s="377"/>
      <c r="C20" s="377" t="s">
        <v>165</v>
      </c>
      <c r="D20" s="411">
        <v>731</v>
      </c>
      <c r="E20" s="411">
        <v>899</v>
      </c>
      <c r="F20" s="411">
        <v>986</v>
      </c>
      <c r="G20" s="412">
        <v>753</v>
      </c>
      <c r="H20" s="402">
        <v>613</v>
      </c>
      <c r="I20" s="411">
        <v>11</v>
      </c>
      <c r="J20" s="411">
        <v>302</v>
      </c>
      <c r="K20" s="403">
        <v>245</v>
      </c>
      <c r="L20" s="402">
        <v>118</v>
      </c>
      <c r="M20" s="411">
        <v>328</v>
      </c>
      <c r="N20" s="411">
        <v>864</v>
      </c>
      <c r="O20" s="403">
        <v>717</v>
      </c>
      <c r="P20" s="354">
        <v>626</v>
      </c>
      <c r="Q20" s="354">
        <v>1148</v>
      </c>
      <c r="R20" s="354"/>
      <c r="S20" s="354"/>
    </row>
    <row r="21" spans="1:19" s="535" customFormat="1" x14ac:dyDescent="0.3">
      <c r="A21" s="413" t="s">
        <v>191</v>
      </c>
      <c r="B21" s="377"/>
      <c r="C21" s="377" t="s">
        <v>44</v>
      </c>
      <c r="D21" s="414">
        <v>4.2999999999999997E-2</v>
      </c>
      <c r="E21" s="414">
        <v>3.0000000000000001E-3</v>
      </c>
      <c r="F21" s="414">
        <v>0</v>
      </c>
      <c r="G21" s="415">
        <v>-1.2E-2</v>
      </c>
      <c r="H21" s="398">
        <v>-0.161</v>
      </c>
      <c r="I21" s="414">
        <v>-0.98799999999999999</v>
      </c>
      <c r="J21" s="414">
        <v>-0.69299999999999995</v>
      </c>
      <c r="K21" s="401">
        <v>-0.67500000000000004</v>
      </c>
      <c r="L21" s="398">
        <v>-0.80800000000000005</v>
      </c>
      <c r="M21" s="414">
        <v>28.818181818181817</v>
      </c>
      <c r="N21" s="414">
        <v>1.8609271523178808</v>
      </c>
      <c r="O21" s="401">
        <v>1.926530612244898</v>
      </c>
      <c r="P21" s="489">
        <v>4.3050847457627119</v>
      </c>
      <c r="Q21" s="489">
        <v>2.5</v>
      </c>
      <c r="R21" s="489"/>
      <c r="S21" s="489"/>
    </row>
    <row r="22" spans="1:19" s="535" customFormat="1" x14ac:dyDescent="0.3">
      <c r="A22" s="410" t="s">
        <v>192</v>
      </c>
      <c r="B22" s="377"/>
      <c r="C22" s="377" t="s">
        <v>165</v>
      </c>
      <c r="D22" s="411">
        <v>408</v>
      </c>
      <c r="E22" s="411">
        <v>684</v>
      </c>
      <c r="F22" s="411">
        <v>885</v>
      </c>
      <c r="G22" s="412">
        <v>486</v>
      </c>
      <c r="H22" s="402">
        <v>343</v>
      </c>
      <c r="I22" s="411">
        <v>31</v>
      </c>
      <c r="J22" s="411">
        <v>335</v>
      </c>
      <c r="K22" s="403">
        <v>186</v>
      </c>
      <c r="L22" s="402">
        <v>131</v>
      </c>
      <c r="M22" s="411">
        <v>319</v>
      </c>
      <c r="N22" s="411">
        <v>719</v>
      </c>
      <c r="O22" s="403">
        <v>447</v>
      </c>
      <c r="P22" s="354">
        <v>337</v>
      </c>
      <c r="Q22" s="354">
        <v>682</v>
      </c>
      <c r="R22" s="354"/>
      <c r="S22" s="354"/>
    </row>
    <row r="23" spans="1:19" s="535" customFormat="1" x14ac:dyDescent="0.3">
      <c r="A23" s="413" t="s">
        <v>193</v>
      </c>
      <c r="B23" s="377"/>
      <c r="C23" s="377" t="s">
        <v>44</v>
      </c>
      <c r="D23" s="414">
        <v>6.9000000000000006E-2</v>
      </c>
      <c r="E23" s="414">
        <v>9.1999999999999998E-2</v>
      </c>
      <c r="F23" s="414">
        <v>4.9000000000000002E-2</v>
      </c>
      <c r="G23" s="415">
        <v>4.2999999999999997E-2</v>
      </c>
      <c r="H23" s="398">
        <v>-0.159</v>
      </c>
      <c r="I23" s="414">
        <v>-0.95499999999999996</v>
      </c>
      <c r="J23" s="414">
        <v>-0.621</v>
      </c>
      <c r="K23" s="401">
        <v>-0.61699999999999999</v>
      </c>
      <c r="L23" s="398">
        <v>-0.61699999999999999</v>
      </c>
      <c r="M23" s="414">
        <v>9.2903225806451619</v>
      </c>
      <c r="N23" s="414">
        <v>1.146268656716418</v>
      </c>
      <c r="O23" s="401">
        <v>1.403225806451613</v>
      </c>
      <c r="P23" s="489">
        <v>1.5725190839694656</v>
      </c>
      <c r="Q23" s="489">
        <v>1.1379310344827587</v>
      </c>
      <c r="R23" s="489"/>
      <c r="S23" s="489"/>
    </row>
    <row r="24" spans="1:19" s="31" customFormat="1" x14ac:dyDescent="0.3">
      <c r="A24" s="416" t="s">
        <v>194</v>
      </c>
      <c r="B24" s="377"/>
      <c r="C24" s="377" t="s">
        <v>165</v>
      </c>
      <c r="D24" s="417">
        <v>11014</v>
      </c>
      <c r="E24" s="417">
        <v>16448</v>
      </c>
      <c r="F24" s="417">
        <v>18425</v>
      </c>
      <c r="G24" s="418">
        <v>13234</v>
      </c>
      <c r="H24" s="419">
        <v>9325</v>
      </c>
      <c r="I24" s="417">
        <v>409</v>
      </c>
      <c r="J24" s="417">
        <v>5192</v>
      </c>
      <c r="K24" s="420">
        <v>3042</v>
      </c>
      <c r="L24" s="419">
        <v>1401</v>
      </c>
      <c r="M24" s="417">
        <v>3854</v>
      </c>
      <c r="N24" s="417">
        <v>10012</v>
      </c>
      <c r="O24" s="420">
        <v>9632</v>
      </c>
      <c r="P24" s="490">
        <v>8195</v>
      </c>
      <c r="Q24" s="490">
        <v>15725</v>
      </c>
      <c r="R24" s="490"/>
      <c r="S24" s="490"/>
    </row>
    <row r="25" spans="1:19" s="31" customFormat="1" x14ac:dyDescent="0.3">
      <c r="A25" s="421" t="s">
        <v>195</v>
      </c>
      <c r="B25" s="377"/>
      <c r="C25" s="377" t="s">
        <v>44</v>
      </c>
      <c r="D25" s="422">
        <v>6.2E-2</v>
      </c>
      <c r="E25" s="422">
        <v>7.8E-2</v>
      </c>
      <c r="F25" s="422">
        <v>6.7000000000000004E-2</v>
      </c>
      <c r="G25" s="423">
        <v>6.4000000000000001E-2</v>
      </c>
      <c r="H25" s="424">
        <v>-0.153</v>
      </c>
      <c r="I25" s="422">
        <v>-0.97499999999999998</v>
      </c>
      <c r="J25" s="422">
        <v>-0.71799999999999997</v>
      </c>
      <c r="K25" s="425">
        <v>-0.77</v>
      </c>
      <c r="L25" s="424">
        <v>-0.85</v>
      </c>
      <c r="M25" s="422">
        <v>8.4229828850855739</v>
      </c>
      <c r="N25" s="422">
        <v>0.92835130970724189</v>
      </c>
      <c r="O25" s="425">
        <v>2.1663379355687047</v>
      </c>
      <c r="P25" s="491">
        <v>4.8493932905067805</v>
      </c>
      <c r="Q25" s="491">
        <v>3.0801764400622731</v>
      </c>
      <c r="R25" s="491"/>
      <c r="S25" s="491"/>
    </row>
    <row r="26" spans="1:19" s="535" customFormat="1" x14ac:dyDescent="0.3">
      <c r="A26" s="409" t="s">
        <v>196</v>
      </c>
      <c r="B26" s="377"/>
      <c r="C26" s="377"/>
      <c r="D26" s="379"/>
      <c r="E26" s="379"/>
      <c r="F26" s="379"/>
      <c r="G26" s="380"/>
      <c r="H26" s="378"/>
      <c r="I26" s="379"/>
      <c r="J26" s="379"/>
      <c r="K26" s="381"/>
      <c r="L26" s="378"/>
      <c r="M26" s="379"/>
      <c r="N26" s="379"/>
      <c r="O26" s="381"/>
    </row>
    <row r="27" spans="1:19" s="535" customFormat="1" x14ac:dyDescent="0.3">
      <c r="A27" s="410" t="s">
        <v>73</v>
      </c>
      <c r="B27" s="377"/>
      <c r="C27" s="377" t="s">
        <v>197</v>
      </c>
      <c r="D27" s="411">
        <v>47450</v>
      </c>
      <c r="E27" s="411">
        <v>56879</v>
      </c>
      <c r="F27" s="411">
        <v>60797</v>
      </c>
      <c r="G27" s="412">
        <v>52578</v>
      </c>
      <c r="H27" s="402">
        <v>42476</v>
      </c>
      <c r="I27" s="411">
        <v>3529</v>
      </c>
      <c r="J27" s="411">
        <v>22520</v>
      </c>
      <c r="K27" s="403">
        <v>18318</v>
      </c>
      <c r="L27" s="402">
        <v>10721</v>
      </c>
      <c r="M27" s="411">
        <v>21237</v>
      </c>
      <c r="N27" s="411">
        <v>38711</v>
      </c>
      <c r="O27" s="403">
        <v>40929</v>
      </c>
      <c r="P27" s="354">
        <v>38306</v>
      </c>
      <c r="Q27" s="354">
        <v>52017</v>
      </c>
      <c r="R27" s="354"/>
      <c r="S27" s="354"/>
    </row>
    <row r="28" spans="1:19" s="535" customFormat="1" x14ac:dyDescent="0.3">
      <c r="A28" s="413" t="s">
        <v>186</v>
      </c>
      <c r="B28" s="377"/>
      <c r="C28" s="377" t="s">
        <v>44</v>
      </c>
      <c r="D28" s="414">
        <v>0.01</v>
      </c>
      <c r="E28" s="414">
        <v>3.2000000000000001E-2</v>
      </c>
      <c r="F28" s="414">
        <v>0.02</v>
      </c>
      <c r="G28" s="415">
        <v>1.0999999999999999E-2</v>
      </c>
      <c r="H28" s="398">
        <v>-0.105</v>
      </c>
      <c r="I28" s="414">
        <v>-0.93799999999999994</v>
      </c>
      <c r="J28" s="414">
        <v>-0.63</v>
      </c>
      <c r="K28" s="401">
        <v>-0.65200000000000002</v>
      </c>
      <c r="L28" s="398">
        <v>-0.748</v>
      </c>
      <c r="M28" s="414">
        <v>5.0178520827429871</v>
      </c>
      <c r="N28" s="414">
        <v>0.71896092362344588</v>
      </c>
      <c r="O28" s="401">
        <v>1.2343596462495905</v>
      </c>
      <c r="P28" s="489">
        <v>2.5729875944408169</v>
      </c>
      <c r="Q28" s="489">
        <v>1.4493572538494137</v>
      </c>
      <c r="R28" s="489"/>
      <c r="S28" s="489"/>
    </row>
    <row r="29" spans="1:19" s="535" customFormat="1" x14ac:dyDescent="0.3">
      <c r="A29" s="410" t="s">
        <v>75</v>
      </c>
      <c r="B29" s="377"/>
      <c r="C29" s="377" t="s">
        <v>197</v>
      </c>
      <c r="D29" s="411">
        <v>20398</v>
      </c>
      <c r="E29" s="411">
        <v>25206</v>
      </c>
      <c r="F29" s="411">
        <v>27746</v>
      </c>
      <c r="G29" s="412">
        <v>23187</v>
      </c>
      <c r="H29" s="402">
        <v>18233</v>
      </c>
      <c r="I29" s="411">
        <v>1722</v>
      </c>
      <c r="J29" s="411">
        <v>13194</v>
      </c>
      <c r="K29" s="403">
        <v>8834</v>
      </c>
      <c r="L29" s="402">
        <v>5185</v>
      </c>
      <c r="M29" s="411">
        <v>9979</v>
      </c>
      <c r="N29" s="411">
        <v>18965</v>
      </c>
      <c r="O29" s="403">
        <v>17710</v>
      </c>
      <c r="P29" s="354">
        <v>16175</v>
      </c>
      <c r="Q29" s="354">
        <v>24673</v>
      </c>
      <c r="R29" s="354"/>
      <c r="S29" s="354"/>
    </row>
    <row r="30" spans="1:19" s="535" customFormat="1" x14ac:dyDescent="0.3">
      <c r="A30" s="413" t="s">
        <v>187</v>
      </c>
      <c r="B30" s="377"/>
      <c r="C30" s="377" t="s">
        <v>44</v>
      </c>
      <c r="D30" s="414">
        <v>5.5E-2</v>
      </c>
      <c r="E30" s="414">
        <v>4.1000000000000002E-2</v>
      </c>
      <c r="F30" s="414">
        <v>7.1999999999999995E-2</v>
      </c>
      <c r="G30" s="415">
        <v>2.5000000000000001E-2</v>
      </c>
      <c r="H30" s="398">
        <v>-0.106</v>
      </c>
      <c r="I30" s="414">
        <v>-0.93200000000000005</v>
      </c>
      <c r="J30" s="414">
        <v>-0.52400000000000002</v>
      </c>
      <c r="K30" s="401">
        <v>-0.61899999999999999</v>
      </c>
      <c r="L30" s="398">
        <v>-0.71599999999999997</v>
      </c>
      <c r="M30" s="414">
        <v>4.7950058072009289</v>
      </c>
      <c r="N30" s="414">
        <v>0.43739578596331669</v>
      </c>
      <c r="O30" s="401">
        <v>1.0047543581616483</v>
      </c>
      <c r="P30" s="489">
        <v>2.119575699132112</v>
      </c>
      <c r="Q30" s="489">
        <v>1.4724922336907507</v>
      </c>
      <c r="R30" s="489"/>
      <c r="S30" s="489"/>
    </row>
    <row r="31" spans="1:19" s="535" customFormat="1" x14ac:dyDescent="0.3">
      <c r="A31" s="410" t="s">
        <v>188</v>
      </c>
      <c r="B31" s="377"/>
      <c r="C31" s="377" t="s">
        <v>197</v>
      </c>
      <c r="D31" s="411">
        <v>7218</v>
      </c>
      <c r="E31" s="411">
        <v>19208</v>
      </c>
      <c r="F31" s="411">
        <v>21739</v>
      </c>
      <c r="G31" s="412">
        <v>10622</v>
      </c>
      <c r="H31" s="402">
        <v>5728</v>
      </c>
      <c r="I31" s="411">
        <v>616</v>
      </c>
      <c r="J31" s="411">
        <v>11204</v>
      </c>
      <c r="K31" s="403">
        <v>4972</v>
      </c>
      <c r="L31" s="402">
        <v>1037</v>
      </c>
      <c r="M31" s="411">
        <v>6312</v>
      </c>
      <c r="N31" s="411">
        <v>15363</v>
      </c>
      <c r="O31" s="403">
        <v>9605</v>
      </c>
      <c r="P31" s="354">
        <v>6305</v>
      </c>
      <c r="Q31" s="354">
        <v>17807</v>
      </c>
      <c r="R31" s="354"/>
      <c r="S31" s="354"/>
    </row>
    <row r="32" spans="1:19" s="535" customFormat="1" x14ac:dyDescent="0.3">
      <c r="A32" s="413" t="s">
        <v>189</v>
      </c>
      <c r="B32" s="377"/>
      <c r="C32" s="377" t="s">
        <v>44</v>
      </c>
      <c r="D32" s="414">
        <v>0.1</v>
      </c>
      <c r="E32" s="414">
        <v>5.0999999999999997E-2</v>
      </c>
      <c r="F32" s="414">
        <v>0.01</v>
      </c>
      <c r="G32" s="415">
        <v>-3.4000000000000002E-2</v>
      </c>
      <c r="H32" s="398">
        <v>-0.20599999999999999</v>
      </c>
      <c r="I32" s="414">
        <v>-0.96799999999999997</v>
      </c>
      <c r="J32" s="414">
        <v>-0.48499999999999999</v>
      </c>
      <c r="K32" s="401">
        <v>-0.53200000000000003</v>
      </c>
      <c r="L32" s="398">
        <v>-0.81899999999999995</v>
      </c>
      <c r="M32" s="414">
        <v>9.2467532467532472</v>
      </c>
      <c r="N32" s="414">
        <v>0.37120671188861121</v>
      </c>
      <c r="O32" s="401">
        <v>0.93181818181818177</v>
      </c>
      <c r="P32" s="489">
        <v>5.0800385728061714</v>
      </c>
      <c r="Q32" s="489">
        <v>1.8211343472750317</v>
      </c>
      <c r="R32" s="489"/>
      <c r="S32" s="489"/>
    </row>
    <row r="33" spans="1:19" s="535" customFormat="1" x14ac:dyDescent="0.3">
      <c r="A33" s="410" t="s">
        <v>190</v>
      </c>
      <c r="B33" s="377"/>
      <c r="C33" s="377" t="s">
        <v>197</v>
      </c>
      <c r="D33" s="411">
        <v>6011</v>
      </c>
      <c r="E33" s="411">
        <v>6785</v>
      </c>
      <c r="F33" s="411">
        <v>7236</v>
      </c>
      <c r="G33" s="412">
        <v>6036</v>
      </c>
      <c r="H33" s="402">
        <v>5049</v>
      </c>
      <c r="I33" s="411">
        <v>544</v>
      </c>
      <c r="J33" s="411">
        <v>3636</v>
      </c>
      <c r="K33" s="403">
        <v>3203</v>
      </c>
      <c r="L33" s="402">
        <v>2097</v>
      </c>
      <c r="M33" s="411">
        <v>3584</v>
      </c>
      <c r="N33" s="411">
        <v>6845</v>
      </c>
      <c r="O33" s="403">
        <v>6017</v>
      </c>
      <c r="P33" s="354">
        <v>5421</v>
      </c>
      <c r="Q33" s="354">
        <v>8285</v>
      </c>
      <c r="R33" s="354"/>
      <c r="S33" s="354"/>
    </row>
    <row r="34" spans="1:19" s="535" customFormat="1" x14ac:dyDescent="0.3">
      <c r="A34" s="413" t="s">
        <v>191</v>
      </c>
      <c r="B34" s="377"/>
      <c r="C34" s="377" t="s">
        <v>44</v>
      </c>
      <c r="D34" s="414">
        <v>2.8000000000000001E-2</v>
      </c>
      <c r="E34" s="414">
        <v>-6.2E-2</v>
      </c>
      <c r="F34" s="414">
        <v>-2.1999999999999999E-2</v>
      </c>
      <c r="G34" s="415">
        <v>-6.9000000000000006E-2</v>
      </c>
      <c r="H34" s="398">
        <v>-0.16</v>
      </c>
      <c r="I34" s="414">
        <v>-0.92</v>
      </c>
      <c r="J34" s="414">
        <v>-0.498</v>
      </c>
      <c r="K34" s="401">
        <v>-0.46899999999999997</v>
      </c>
      <c r="L34" s="398">
        <v>-0.58499999999999996</v>
      </c>
      <c r="M34" s="414">
        <v>5.5882352941176467</v>
      </c>
      <c r="N34" s="414">
        <v>0.88256325632563259</v>
      </c>
      <c r="O34" s="401">
        <v>0.87855135810177953</v>
      </c>
      <c r="P34" s="489">
        <v>1.5851216022889842</v>
      </c>
      <c r="Q34" s="489">
        <v>1.3116629464285714</v>
      </c>
      <c r="R34" s="489"/>
      <c r="S34" s="489"/>
    </row>
    <row r="35" spans="1:19" s="535" customFormat="1" x14ac:dyDescent="0.3">
      <c r="A35" s="410" t="s">
        <v>192</v>
      </c>
      <c r="B35" s="377"/>
      <c r="C35" s="377" t="s">
        <v>197</v>
      </c>
      <c r="D35" s="411">
        <v>5474</v>
      </c>
      <c r="E35" s="411">
        <v>8180</v>
      </c>
      <c r="F35" s="411">
        <v>10007</v>
      </c>
      <c r="G35" s="412">
        <v>5835</v>
      </c>
      <c r="H35" s="402">
        <v>4754</v>
      </c>
      <c r="I35" s="411">
        <v>1957</v>
      </c>
      <c r="J35" s="411">
        <v>6907</v>
      </c>
      <c r="K35" s="403">
        <v>4788</v>
      </c>
      <c r="L35" s="402">
        <v>3813</v>
      </c>
      <c r="M35" s="411">
        <v>6134</v>
      </c>
      <c r="N35" s="411">
        <v>9304</v>
      </c>
      <c r="O35" s="403">
        <v>5963</v>
      </c>
      <c r="P35" s="354">
        <v>5404</v>
      </c>
      <c r="Q35" s="354">
        <v>8749</v>
      </c>
      <c r="R35" s="354"/>
      <c r="S35" s="354"/>
    </row>
    <row r="36" spans="1:19" s="535" customFormat="1" x14ac:dyDescent="0.3">
      <c r="A36" s="413" t="s">
        <v>193</v>
      </c>
      <c r="B36" s="377"/>
      <c r="C36" s="377" t="s">
        <v>44</v>
      </c>
      <c r="D36" s="414">
        <v>6.2E-2</v>
      </c>
      <c r="E36" s="414">
        <v>5.1999999999999998E-2</v>
      </c>
      <c r="F36" s="414">
        <v>5.0999999999999997E-2</v>
      </c>
      <c r="G36" s="415">
        <v>-1.4999999999999999E-2</v>
      </c>
      <c r="H36" s="398">
        <v>-0.13200000000000001</v>
      </c>
      <c r="I36" s="414">
        <v>-0.76100000000000001</v>
      </c>
      <c r="J36" s="414">
        <v>-0.31</v>
      </c>
      <c r="K36" s="401">
        <v>-0.17899999999999999</v>
      </c>
      <c r="L36" s="398">
        <v>-0.19800000000000001</v>
      </c>
      <c r="M36" s="414">
        <v>2.1343893714869697</v>
      </c>
      <c r="N36" s="414">
        <v>0.34703923555812943</v>
      </c>
      <c r="O36" s="401">
        <v>0.24540517961570593</v>
      </c>
      <c r="P36" s="489">
        <v>0.4172567532126934</v>
      </c>
      <c r="Q36" s="489">
        <v>0.4263123573524617</v>
      </c>
      <c r="R36" s="489"/>
      <c r="S36" s="489"/>
    </row>
    <row r="37" spans="1:19" s="31" customFormat="1" x14ac:dyDescent="0.3">
      <c r="A37" s="416" t="s">
        <v>194</v>
      </c>
      <c r="B37" s="377"/>
      <c r="C37" s="377" t="s">
        <v>197</v>
      </c>
      <c r="D37" s="417">
        <v>86551</v>
      </c>
      <c r="E37" s="417">
        <v>116258</v>
      </c>
      <c r="F37" s="417">
        <v>127525</v>
      </c>
      <c r="G37" s="418">
        <v>98258</v>
      </c>
      <c r="H37" s="419">
        <v>76240</v>
      </c>
      <c r="I37" s="417">
        <v>8368</v>
      </c>
      <c r="J37" s="417">
        <v>57461</v>
      </c>
      <c r="K37" s="420">
        <v>40115</v>
      </c>
      <c r="L37" s="419">
        <v>22853</v>
      </c>
      <c r="M37" s="417">
        <v>47246</v>
      </c>
      <c r="N37" s="417">
        <v>89188</v>
      </c>
      <c r="O37" s="420">
        <v>80224</v>
      </c>
      <c r="P37" s="490">
        <v>71365</v>
      </c>
      <c r="Q37" s="490">
        <v>111574</v>
      </c>
      <c r="R37" s="490"/>
      <c r="S37" s="490"/>
    </row>
    <row r="38" spans="1:19" s="31" customFormat="1" x14ac:dyDescent="0.3">
      <c r="A38" s="426" t="s">
        <v>195</v>
      </c>
      <c r="B38" s="383"/>
      <c r="C38" s="383" t="s">
        <v>44</v>
      </c>
      <c r="D38" s="427">
        <v>3.2000000000000001E-2</v>
      </c>
      <c r="E38" s="427">
        <v>3.2000000000000001E-2</v>
      </c>
      <c r="F38" s="427">
        <v>2.9000000000000001E-2</v>
      </c>
      <c r="G38" s="428">
        <v>2E-3</v>
      </c>
      <c r="H38" s="429">
        <v>-0.11899999999999999</v>
      </c>
      <c r="I38" s="427">
        <v>-0.92800000000000005</v>
      </c>
      <c r="J38" s="427">
        <v>-0.54900000000000004</v>
      </c>
      <c r="K38" s="430">
        <v>-0.59199999999999997</v>
      </c>
      <c r="L38" s="429">
        <v>-0.7</v>
      </c>
      <c r="M38" s="427">
        <v>4.6460325047801145</v>
      </c>
      <c r="N38" s="427">
        <v>0.55214841370668799</v>
      </c>
      <c r="O38" s="430">
        <v>0.99985043001371054</v>
      </c>
      <c r="P38" s="492">
        <v>2.122784754736796</v>
      </c>
      <c r="Q38" s="492">
        <v>1.3615544173051688</v>
      </c>
      <c r="R38" s="492"/>
      <c r="S38" s="492"/>
    </row>
    <row r="39" spans="1:19" s="535" customFormat="1" x14ac:dyDescent="0.3">
      <c r="A39" s="374" t="s">
        <v>177</v>
      </c>
      <c r="B39" s="375" t="s">
        <v>45</v>
      </c>
      <c r="C39" s="375"/>
      <c r="D39" s="388"/>
      <c r="E39" s="389"/>
      <c r="F39" s="389"/>
      <c r="G39" s="390"/>
      <c r="H39" s="389"/>
      <c r="I39" s="389"/>
      <c r="J39" s="389"/>
      <c r="K39" s="393"/>
      <c r="L39" s="389"/>
      <c r="M39" s="389"/>
      <c r="N39" s="389"/>
      <c r="O39" s="393"/>
    </row>
    <row r="40" spans="1:19" s="535" customFormat="1" x14ac:dyDescent="0.3">
      <c r="A40" s="391" t="s">
        <v>178</v>
      </c>
      <c r="B40" s="377"/>
      <c r="C40" s="377" t="s">
        <v>179</v>
      </c>
      <c r="D40" s="394">
        <v>9202.74</v>
      </c>
      <c r="E40" s="395">
        <v>9244.1180000000004</v>
      </c>
      <c r="F40" s="395">
        <v>9436.7540000000008</v>
      </c>
      <c r="G40" s="396">
        <v>8911.5319999999992</v>
      </c>
      <c r="H40" s="395">
        <v>8982.7260000000006</v>
      </c>
      <c r="I40" s="395">
        <v>8211.4220000000005</v>
      </c>
      <c r="J40" s="395">
        <v>8534.4040000000005</v>
      </c>
      <c r="K40" s="397">
        <v>8951.2620000000006</v>
      </c>
      <c r="L40" s="395">
        <v>9371.2000000000007</v>
      </c>
      <c r="M40" s="395">
        <v>9239.6569999999992</v>
      </c>
      <c r="N40" s="395">
        <v>9225.5490000000009</v>
      </c>
      <c r="O40" s="397">
        <v>9594.9310000000005</v>
      </c>
      <c r="P40" s="395">
        <v>9932.9609999999993</v>
      </c>
      <c r="Q40" s="395" t="s">
        <v>145</v>
      </c>
      <c r="R40" s="395"/>
      <c r="S40" s="395"/>
    </row>
    <row r="41" spans="1:19" s="535" customFormat="1" x14ac:dyDescent="0.3">
      <c r="A41" s="392"/>
      <c r="B41" s="377"/>
      <c r="C41" s="377" t="s">
        <v>44</v>
      </c>
      <c r="D41" s="398">
        <v>6.8000000000000005E-2</v>
      </c>
      <c r="E41" s="399">
        <v>6.9000000000000006E-2</v>
      </c>
      <c r="F41" s="399">
        <v>5.7999999999999996E-2</v>
      </c>
      <c r="G41" s="400">
        <v>-5.5999999999999994E-2</v>
      </c>
      <c r="H41" s="399">
        <v>-2.4E-2</v>
      </c>
      <c r="I41" s="399">
        <v>-0.11199999999999999</v>
      </c>
      <c r="J41" s="399">
        <v>-9.6000000000000002E-2</v>
      </c>
      <c r="K41" s="401">
        <v>4.0000000000000001E-3</v>
      </c>
      <c r="L41" s="399">
        <v>4.2999999999999997E-2</v>
      </c>
      <c r="M41" s="399">
        <v>0.125</v>
      </c>
      <c r="N41" s="399">
        <v>8.1000000000000003E-2</v>
      </c>
      <c r="O41" s="401">
        <v>7.2000000000000008E-2</v>
      </c>
      <c r="P41" s="489">
        <v>0.06</v>
      </c>
      <c r="Q41" s="489" t="s">
        <v>145</v>
      </c>
      <c r="R41" s="489"/>
      <c r="S41" s="489"/>
    </row>
    <row r="42" spans="1:19" s="535" customFormat="1" x14ac:dyDescent="0.3">
      <c r="A42" s="391" t="s">
        <v>180</v>
      </c>
      <c r="B42" s="377"/>
      <c r="C42" s="377" t="s">
        <v>179</v>
      </c>
      <c r="D42" s="394">
        <v>22050.565999999999</v>
      </c>
      <c r="E42" s="395">
        <v>21760.774000000001</v>
      </c>
      <c r="F42" s="395">
        <v>21733.428</v>
      </c>
      <c r="G42" s="396">
        <v>22557.613000000001</v>
      </c>
      <c r="H42" s="395">
        <v>20826.091</v>
      </c>
      <c r="I42" s="395">
        <v>13201.779</v>
      </c>
      <c r="J42" s="395">
        <v>18349.43</v>
      </c>
      <c r="K42" s="397">
        <v>19305.937000000002</v>
      </c>
      <c r="L42" s="395">
        <v>19261.892</v>
      </c>
      <c r="M42" s="395">
        <v>18872.807000000001</v>
      </c>
      <c r="N42" s="395">
        <v>20530.714</v>
      </c>
      <c r="O42" s="397">
        <v>22410.524000000001</v>
      </c>
      <c r="P42" s="395">
        <v>22785.367999999999</v>
      </c>
      <c r="Q42" s="395" t="s">
        <v>145</v>
      </c>
      <c r="R42" s="395"/>
      <c r="S42" s="395"/>
    </row>
    <row r="43" spans="1:19" s="535" customFormat="1" x14ac:dyDescent="0.3">
      <c r="A43" s="392"/>
      <c r="B43" s="377"/>
      <c r="C43" s="377" t="s">
        <v>44</v>
      </c>
      <c r="D43" s="378">
        <v>4.4999999999999998E-2</v>
      </c>
      <c r="E43" s="379">
        <v>0.02</v>
      </c>
      <c r="F43" s="379">
        <v>3.1E-2</v>
      </c>
      <c r="G43" s="380">
        <v>6.7000000000000004E-2</v>
      </c>
      <c r="H43" s="379">
        <v>-5.5999999999999994E-2</v>
      </c>
      <c r="I43" s="379">
        <v>-0.39299999999999996</v>
      </c>
      <c r="J43" s="379">
        <v>-0.156</v>
      </c>
      <c r="K43" s="381">
        <v>-0.14400000000000002</v>
      </c>
      <c r="L43" s="379">
        <v>-7.4999999999999997E-2</v>
      </c>
      <c r="M43" s="379">
        <v>0.43</v>
      </c>
      <c r="N43" s="379">
        <v>0.11900000000000001</v>
      </c>
      <c r="O43" s="381">
        <v>0.161</v>
      </c>
      <c r="P43" s="379">
        <v>0.183</v>
      </c>
      <c r="Q43" s="379" t="s">
        <v>145</v>
      </c>
      <c r="R43" s="379"/>
      <c r="S43" s="379"/>
    </row>
    <row r="44" spans="1:19" s="535" customFormat="1" x14ac:dyDescent="0.3">
      <c r="A44" s="391" t="s">
        <v>181</v>
      </c>
      <c r="B44" s="377"/>
      <c r="C44" s="377" t="s">
        <v>179</v>
      </c>
      <c r="D44" s="394">
        <v>8352.0590000000011</v>
      </c>
      <c r="E44" s="395">
        <v>8409.2259999999969</v>
      </c>
      <c r="F44" s="395">
        <v>8472.1879999999983</v>
      </c>
      <c r="G44" s="396">
        <v>8538.4940000000006</v>
      </c>
      <c r="H44" s="395">
        <v>8424.9139999999952</v>
      </c>
      <c r="I44" s="395">
        <v>8090.8550000000014</v>
      </c>
      <c r="J44" s="395">
        <v>8671.9639999999963</v>
      </c>
      <c r="K44" s="397">
        <v>8730.3800000000028</v>
      </c>
      <c r="L44" s="395">
        <v>8593.6849999999977</v>
      </c>
      <c r="M44" s="395">
        <v>8851.4950000000008</v>
      </c>
      <c r="N44" s="395">
        <v>8964.2090000000026</v>
      </c>
      <c r="O44" s="397">
        <v>8901.9359999999979</v>
      </c>
      <c r="P44" s="395">
        <v>9006.8640000000014</v>
      </c>
      <c r="Q44" s="395" t="s">
        <v>145</v>
      </c>
      <c r="R44" s="395"/>
      <c r="S44" s="395"/>
    </row>
    <row r="45" spans="1:19" s="535" customFormat="1" x14ac:dyDescent="0.3">
      <c r="A45" s="392"/>
      <c r="B45" s="377"/>
      <c r="C45" s="377" t="s">
        <v>44</v>
      </c>
      <c r="D45" s="378">
        <v>1.3999999999999999E-2</v>
      </c>
      <c r="E45" s="379">
        <v>1.8000000000000002E-2</v>
      </c>
      <c r="F45" s="379">
        <v>2.5000000000000001E-2</v>
      </c>
      <c r="G45" s="380">
        <v>2.8999999999999998E-2</v>
      </c>
      <c r="H45" s="379">
        <v>9.0000000000000011E-3</v>
      </c>
      <c r="I45" s="379">
        <v>-3.7999999999999999E-2</v>
      </c>
      <c r="J45" s="379">
        <v>2.4E-2</v>
      </c>
      <c r="K45" s="381">
        <v>2.2000000000000002E-2</v>
      </c>
      <c r="L45" s="379">
        <v>0.02</v>
      </c>
      <c r="M45" s="379">
        <v>9.4E-2</v>
      </c>
      <c r="N45" s="379">
        <v>3.4000000000000002E-2</v>
      </c>
      <c r="O45" s="381">
        <v>0.02</v>
      </c>
      <c r="P45" s="379">
        <v>4.8000000000000001E-2</v>
      </c>
      <c r="Q45" s="379" t="s">
        <v>145</v>
      </c>
      <c r="R45" s="379"/>
      <c r="S45" s="379"/>
    </row>
    <row r="46" spans="1:19" s="535" customFormat="1" x14ac:dyDescent="0.3">
      <c r="A46" s="391" t="s">
        <v>182</v>
      </c>
      <c r="B46" s="377"/>
      <c r="C46" s="377" t="s">
        <v>179</v>
      </c>
      <c r="D46" s="394">
        <v>31779.381000000001</v>
      </c>
      <c r="E46" s="395">
        <v>31862.853999999999</v>
      </c>
      <c r="F46" s="395">
        <v>32109.83</v>
      </c>
      <c r="G46" s="396">
        <v>32348.996999999999</v>
      </c>
      <c r="H46" s="395">
        <v>31491.203000000001</v>
      </c>
      <c r="I46" s="395">
        <v>26242.717000000001</v>
      </c>
      <c r="J46" s="395">
        <v>30533.703000000001</v>
      </c>
      <c r="K46" s="397">
        <v>30456.638999999999</v>
      </c>
      <c r="L46" s="395">
        <v>29049.626</v>
      </c>
      <c r="M46" s="395">
        <v>31256.252</v>
      </c>
      <c r="N46" s="395">
        <v>31776.875</v>
      </c>
      <c r="O46" s="397">
        <v>32123.665000000001</v>
      </c>
      <c r="P46" s="395">
        <v>32839.78</v>
      </c>
      <c r="Q46" s="395" t="s">
        <v>145</v>
      </c>
      <c r="R46" s="395"/>
      <c r="S46" s="395"/>
    </row>
    <row r="47" spans="1:19" s="535" customFormat="1" x14ac:dyDescent="0.3">
      <c r="A47" s="382"/>
      <c r="B47" s="383"/>
      <c r="C47" s="383" t="s">
        <v>44</v>
      </c>
      <c r="D47" s="384">
        <v>3.4000000000000002E-2</v>
      </c>
      <c r="E47" s="385">
        <v>3.2000000000000001E-2</v>
      </c>
      <c r="F47" s="385">
        <v>3.6000000000000004E-2</v>
      </c>
      <c r="G47" s="386">
        <v>3.2000000000000001E-2</v>
      </c>
      <c r="H47" s="385">
        <v>-9.0000000000000011E-3</v>
      </c>
      <c r="I47" s="385">
        <v>-0.17600000000000002</v>
      </c>
      <c r="J47" s="385">
        <v>-4.9000000000000002E-2</v>
      </c>
      <c r="K47" s="387">
        <v>-5.7999999999999996E-2</v>
      </c>
      <c r="L47" s="385">
        <v>-7.8E-2</v>
      </c>
      <c r="M47" s="385">
        <v>0.191</v>
      </c>
      <c r="N47" s="385">
        <v>4.0999999999999995E-2</v>
      </c>
      <c r="O47" s="387">
        <v>5.5E-2</v>
      </c>
      <c r="P47" s="385">
        <v>0.13</v>
      </c>
      <c r="Q47" s="385" t="s">
        <v>145</v>
      </c>
      <c r="R47" s="385"/>
      <c r="S47" s="385"/>
    </row>
    <row r="48" spans="1:19" s="535" customFormat="1" ht="14.25" customHeight="1" x14ac:dyDescent="0.3">
      <c r="A48" s="639" t="s">
        <v>25</v>
      </c>
      <c r="B48" s="639"/>
      <c r="C48" s="639"/>
      <c r="D48" s="639"/>
      <c r="E48" s="639"/>
      <c r="F48" s="639"/>
      <c r="G48" s="639"/>
      <c r="H48" s="639"/>
      <c r="I48" s="639"/>
      <c r="J48" s="639"/>
      <c r="K48" s="639"/>
    </row>
    <row r="49" spans="1:1" s="535" customFormat="1" x14ac:dyDescent="0.3">
      <c r="A49" s="404" t="s">
        <v>198</v>
      </c>
    </row>
    <row r="50" spans="1:1" s="535" customFormat="1" x14ac:dyDescent="0.3">
      <c r="A50" s="404" t="s">
        <v>79</v>
      </c>
    </row>
  </sheetData>
  <mergeCells count="10">
    <mergeCell ref="A48:K48"/>
    <mergeCell ref="H10:K10"/>
    <mergeCell ref="L10:O10"/>
    <mergeCell ref="P10:S10"/>
    <mergeCell ref="A7:K7"/>
    <mergeCell ref="H8:K8"/>
    <mergeCell ref="L8:O8"/>
    <mergeCell ref="A9:A11"/>
    <mergeCell ref="D9:S9"/>
    <mergeCell ref="D10:G10"/>
  </mergeCells>
  <pageMargins left="0.7" right="0.7" top="0.75" bottom="0.75" header="0.3" footer="0.3"/>
  <pageSetup paperSize="9" orientation="portrait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B40B50-E2A1-444B-A888-4060CE5B58D1}">
  <dimension ref="B1:Y77"/>
  <sheetViews>
    <sheetView showGridLines="0" zoomScale="80" zoomScaleNormal="80" workbookViewId="0">
      <pane ySplit="7" topLeftCell="A62" activePane="bottomLeft" state="frozen"/>
      <selection pane="bottomLeft" activeCell="AA72" sqref="AA72"/>
    </sheetView>
  </sheetViews>
  <sheetFormatPr defaultColWidth="9.109375" defaultRowHeight="14.4" x14ac:dyDescent="0.3"/>
  <cols>
    <col min="1" max="1" width="3.44140625" style="373" customWidth="1"/>
    <col min="2" max="2" width="35.33203125" style="373" customWidth="1"/>
    <col min="3" max="3" width="14.109375" style="373" customWidth="1"/>
    <col min="4" max="11" width="9.88671875" style="373" hidden="1" customWidth="1"/>
    <col min="12" max="18" width="12" style="373" hidden="1" customWidth="1"/>
    <col min="19" max="25" width="12" style="461" customWidth="1"/>
    <col min="26" max="16384" width="9.109375" style="373"/>
  </cols>
  <sheetData>
    <row r="1" spans="2:25" ht="29.25" hidden="1" customHeight="1" x14ac:dyDescent="0.3"/>
    <row r="2" spans="2:25" ht="53.25" customHeight="1" x14ac:dyDescent="0.35">
      <c r="J2" s="439"/>
      <c r="L2" s="439"/>
      <c r="M2" s="439"/>
      <c r="N2" s="439"/>
      <c r="O2" s="439"/>
      <c r="P2" s="439"/>
      <c r="Q2" s="439"/>
      <c r="S2" s="439"/>
      <c r="T2" s="439"/>
      <c r="U2" s="439"/>
      <c r="V2" s="439"/>
      <c r="W2" s="439"/>
      <c r="X2" s="439"/>
    </row>
    <row r="3" spans="2:25" ht="23.25" customHeight="1" x14ac:dyDescent="0.4">
      <c r="B3" s="649" t="s">
        <v>28</v>
      </c>
      <c r="C3" s="649"/>
      <c r="D3" s="649"/>
      <c r="E3" s="649"/>
      <c r="F3" s="649"/>
      <c r="G3" s="649"/>
      <c r="H3" s="649"/>
      <c r="I3" s="649"/>
      <c r="J3" s="649"/>
      <c r="K3" s="649"/>
      <c r="L3" s="649"/>
      <c r="M3" s="649"/>
      <c r="N3" s="649"/>
      <c r="O3" s="649"/>
      <c r="P3" s="649"/>
      <c r="Q3" s="649"/>
      <c r="R3" s="649"/>
      <c r="S3" s="373"/>
      <c r="T3" s="373"/>
      <c r="U3" s="373"/>
      <c r="V3" s="373"/>
      <c r="W3" s="373"/>
      <c r="X3" s="373"/>
      <c r="Y3" s="373"/>
    </row>
    <row r="4" spans="2:25" ht="23.25" customHeight="1" x14ac:dyDescent="0.4">
      <c r="B4" s="440"/>
      <c r="C4" s="440"/>
      <c r="D4" s="589">
        <v>2020</v>
      </c>
      <c r="E4" s="589"/>
      <c r="F4" s="589"/>
      <c r="G4" s="589"/>
      <c r="H4" s="589"/>
      <c r="I4" s="589"/>
      <c r="J4" s="589"/>
      <c r="K4" s="589"/>
      <c r="L4" s="642">
        <v>2021</v>
      </c>
      <c r="M4" s="643"/>
      <c r="N4" s="643"/>
      <c r="O4" s="643"/>
      <c r="P4" s="643"/>
      <c r="Q4" s="643"/>
      <c r="R4" s="643"/>
      <c r="S4" s="642">
        <v>2022</v>
      </c>
      <c r="T4" s="643"/>
      <c r="U4" s="643"/>
      <c r="V4" s="643"/>
      <c r="W4" s="643"/>
      <c r="X4" s="643"/>
      <c r="Y4" s="643"/>
    </row>
    <row r="5" spans="2:25" ht="42.6" customHeight="1" x14ac:dyDescent="0.3">
      <c r="B5" s="580" t="s">
        <v>7</v>
      </c>
      <c r="C5" s="580" t="s">
        <v>84</v>
      </c>
      <c r="D5" s="647" t="s">
        <v>222</v>
      </c>
      <c r="E5" s="606"/>
      <c r="F5" s="648"/>
      <c r="G5" s="606" t="s">
        <v>8</v>
      </c>
      <c r="H5" s="606"/>
      <c r="I5" s="648"/>
      <c r="J5" s="647" t="s">
        <v>205</v>
      </c>
      <c r="K5" s="606"/>
      <c r="L5" s="644" t="s">
        <v>222</v>
      </c>
      <c r="M5" s="645"/>
      <c r="N5" s="646"/>
      <c r="O5" s="647" t="s">
        <v>8</v>
      </c>
      <c r="P5" s="606"/>
      <c r="Q5" s="648"/>
      <c r="R5" s="436" t="s">
        <v>205</v>
      </c>
      <c r="S5" s="644" t="s">
        <v>222</v>
      </c>
      <c r="T5" s="645"/>
      <c r="U5" s="646"/>
      <c r="V5" s="647" t="s">
        <v>8</v>
      </c>
      <c r="W5" s="606"/>
      <c r="X5" s="648"/>
      <c r="Y5" s="465" t="s">
        <v>205</v>
      </c>
    </row>
    <row r="6" spans="2:25" ht="47.25" customHeight="1" x14ac:dyDescent="0.3">
      <c r="B6" s="581"/>
      <c r="C6" s="581"/>
      <c r="D6" s="437" t="s">
        <v>208</v>
      </c>
      <c r="E6" s="435" t="s">
        <v>209</v>
      </c>
      <c r="F6" s="435" t="s">
        <v>207</v>
      </c>
      <c r="G6" s="437" t="s">
        <v>208</v>
      </c>
      <c r="H6" s="435" t="s">
        <v>209</v>
      </c>
      <c r="I6" s="435" t="s">
        <v>207</v>
      </c>
      <c r="J6" s="437" t="s">
        <v>208</v>
      </c>
      <c r="K6" s="435" t="s">
        <v>209</v>
      </c>
      <c r="L6" s="437" t="s">
        <v>208</v>
      </c>
      <c r="M6" s="435" t="s">
        <v>209</v>
      </c>
      <c r="N6" s="435" t="s">
        <v>207</v>
      </c>
      <c r="O6" s="437" t="s">
        <v>208</v>
      </c>
      <c r="P6" s="435" t="s">
        <v>209</v>
      </c>
      <c r="Q6" s="435" t="s">
        <v>207</v>
      </c>
      <c r="R6" s="435" t="s">
        <v>223</v>
      </c>
      <c r="S6" s="466" t="s">
        <v>208</v>
      </c>
      <c r="T6" s="464" t="s">
        <v>209</v>
      </c>
      <c r="U6" s="464" t="s">
        <v>207</v>
      </c>
      <c r="V6" s="466" t="s">
        <v>208</v>
      </c>
      <c r="W6" s="464" t="s">
        <v>209</v>
      </c>
      <c r="X6" s="464" t="s">
        <v>207</v>
      </c>
      <c r="Y6" s="464" t="s">
        <v>223</v>
      </c>
    </row>
    <row r="7" spans="2:25" ht="4.5" customHeight="1" x14ac:dyDescent="0.3">
      <c r="B7" s="236"/>
      <c r="C7" s="236"/>
      <c r="D7" s="237"/>
      <c r="E7" s="237"/>
      <c r="F7" s="237"/>
      <c r="G7" s="237"/>
      <c r="H7" s="237"/>
      <c r="I7" s="237"/>
      <c r="K7" s="237"/>
    </row>
    <row r="8" spans="2:25" ht="19.5" customHeight="1" x14ac:dyDescent="0.3">
      <c r="B8" s="441" t="s">
        <v>9</v>
      </c>
      <c r="C8" s="442">
        <v>43913</v>
      </c>
      <c r="D8" s="443">
        <v>-20</v>
      </c>
      <c r="E8" s="443">
        <v>-10</v>
      </c>
      <c r="F8" s="443">
        <v>-4</v>
      </c>
      <c r="G8" s="164">
        <v>13.5</v>
      </c>
      <c r="H8" s="164">
        <v>10.4</v>
      </c>
      <c r="I8" s="164">
        <v>8.5</v>
      </c>
      <c r="J8" s="163"/>
      <c r="K8" s="164"/>
    </row>
    <row r="9" spans="2:25" ht="19.5" customHeight="1" x14ac:dyDescent="0.3">
      <c r="B9" s="441" t="s">
        <v>10</v>
      </c>
      <c r="C9" s="442">
        <v>43916</v>
      </c>
      <c r="D9" s="443">
        <v>-5.7</v>
      </c>
      <c r="E9" s="443">
        <v>-3.7</v>
      </c>
      <c r="F9" s="443"/>
      <c r="G9" s="443">
        <v>11.7</v>
      </c>
      <c r="H9" s="443">
        <v>10.1</v>
      </c>
      <c r="I9" s="163"/>
      <c r="J9" s="444"/>
      <c r="K9" s="164"/>
    </row>
    <row r="10" spans="2:25" ht="19.5" customHeight="1" x14ac:dyDescent="0.3">
      <c r="B10" s="441" t="s">
        <v>11</v>
      </c>
      <c r="C10" s="442">
        <v>43927</v>
      </c>
      <c r="D10" s="443">
        <v>-8</v>
      </c>
      <c r="E10" s="443">
        <v>-4</v>
      </c>
      <c r="F10" s="443"/>
      <c r="G10" s="443"/>
      <c r="H10" s="443"/>
      <c r="I10" s="163"/>
      <c r="J10" s="163"/>
      <c r="K10" s="443"/>
      <c r="L10" s="164"/>
      <c r="M10" s="164"/>
      <c r="N10" s="164"/>
      <c r="O10" s="164"/>
      <c r="P10" s="164"/>
      <c r="Q10" s="164"/>
      <c r="R10" s="164"/>
      <c r="S10" s="164"/>
      <c r="T10" s="164"/>
      <c r="U10" s="164"/>
      <c r="V10" s="164"/>
      <c r="W10" s="164"/>
      <c r="X10" s="164"/>
      <c r="Y10" s="164"/>
    </row>
    <row r="11" spans="2:25" ht="19.5" customHeight="1" x14ac:dyDescent="0.3">
      <c r="B11" s="441" t="s">
        <v>85</v>
      </c>
      <c r="C11" s="442">
        <v>43935</v>
      </c>
      <c r="D11" s="443"/>
      <c r="E11" s="443">
        <v>-8</v>
      </c>
      <c r="F11" s="443"/>
      <c r="G11" s="443"/>
      <c r="H11" s="443">
        <v>13.9</v>
      </c>
      <c r="I11" s="163"/>
      <c r="J11" s="163"/>
      <c r="K11" s="164">
        <v>135</v>
      </c>
      <c r="L11" s="164"/>
      <c r="M11" s="164">
        <v>5</v>
      </c>
      <c r="N11" s="164"/>
      <c r="O11" s="164"/>
      <c r="P11" s="164">
        <v>8.6999999999999993</v>
      </c>
      <c r="Q11" s="164"/>
      <c r="R11" s="164"/>
      <c r="S11" s="164"/>
      <c r="T11" s="164"/>
      <c r="U11" s="164"/>
      <c r="V11" s="164"/>
      <c r="W11" s="164"/>
      <c r="X11" s="164"/>
      <c r="Y11" s="164"/>
    </row>
    <row r="12" spans="2:25" ht="19.5" customHeight="1" x14ac:dyDescent="0.3">
      <c r="B12" s="441" t="s">
        <v>143</v>
      </c>
      <c r="C12" s="442">
        <v>43957</v>
      </c>
      <c r="D12" s="443"/>
      <c r="E12" s="443">
        <v>-6.8</v>
      </c>
      <c r="F12" s="443"/>
      <c r="G12" s="443"/>
      <c r="H12" s="443">
        <v>9.6999999999999993</v>
      </c>
      <c r="I12" s="163"/>
      <c r="J12" s="163"/>
      <c r="K12" s="164">
        <v>131.6</v>
      </c>
      <c r="L12" s="164"/>
      <c r="M12" s="164">
        <v>5.8</v>
      </c>
      <c r="N12" s="164"/>
      <c r="O12" s="164"/>
      <c r="P12" s="164">
        <v>7.4</v>
      </c>
      <c r="Q12" s="164"/>
      <c r="R12" s="164">
        <v>124.4</v>
      </c>
      <c r="S12" s="164"/>
      <c r="T12" s="164"/>
      <c r="U12" s="164"/>
      <c r="V12" s="164"/>
      <c r="W12" s="164"/>
      <c r="X12" s="164"/>
      <c r="Y12" s="164"/>
    </row>
    <row r="13" spans="2:25" ht="19.5" customHeight="1" x14ac:dyDescent="0.3">
      <c r="B13" s="441" t="s">
        <v>202</v>
      </c>
      <c r="C13" s="442">
        <v>43985</v>
      </c>
      <c r="D13" s="443">
        <v>-11.8</v>
      </c>
      <c r="E13" s="443">
        <v>-7.5</v>
      </c>
      <c r="F13" s="443"/>
      <c r="G13" s="443">
        <v>13.1</v>
      </c>
      <c r="H13" s="443">
        <v>11</v>
      </c>
      <c r="I13" s="163"/>
      <c r="J13" s="443">
        <v>141.80000000000001</v>
      </c>
      <c r="K13" s="443">
        <v>133.1</v>
      </c>
      <c r="L13" s="164"/>
      <c r="M13" s="164"/>
      <c r="N13" s="164"/>
      <c r="O13" s="164"/>
      <c r="P13" s="164"/>
      <c r="Q13" s="164"/>
      <c r="R13" s="164"/>
      <c r="S13" s="164"/>
      <c r="T13" s="164"/>
      <c r="U13" s="164"/>
      <c r="V13" s="164"/>
      <c r="W13" s="164"/>
      <c r="X13" s="164"/>
      <c r="Y13" s="164"/>
    </row>
    <row r="14" spans="2:25" ht="19.5" customHeight="1" x14ac:dyDescent="0.3">
      <c r="B14" s="441" t="s">
        <v>199</v>
      </c>
      <c r="C14" s="442">
        <v>43988</v>
      </c>
      <c r="D14" s="443"/>
      <c r="E14" s="443">
        <v>-6.9</v>
      </c>
      <c r="F14" s="443"/>
      <c r="G14" s="443"/>
      <c r="H14" s="443">
        <v>9.6</v>
      </c>
      <c r="I14" s="163"/>
      <c r="J14" s="163"/>
      <c r="K14" s="443">
        <v>134.4</v>
      </c>
      <c r="L14" s="164"/>
      <c r="M14" s="164"/>
      <c r="N14" s="164"/>
      <c r="O14" s="164"/>
      <c r="P14" s="164"/>
      <c r="Q14" s="164"/>
      <c r="R14" s="164"/>
      <c r="S14" s="164"/>
      <c r="T14" s="164"/>
      <c r="U14" s="164"/>
      <c r="V14" s="164"/>
      <c r="W14" s="164"/>
      <c r="X14" s="164"/>
      <c r="Y14" s="164"/>
    </row>
    <row r="15" spans="2:25" ht="19.5" customHeight="1" x14ac:dyDescent="0.3">
      <c r="B15" s="441" t="s">
        <v>204</v>
      </c>
      <c r="C15" s="442">
        <v>43988</v>
      </c>
      <c r="D15" s="443">
        <v>-11.3</v>
      </c>
      <c r="E15" s="443">
        <v>-9.4</v>
      </c>
      <c r="F15" s="443"/>
      <c r="G15" s="443">
        <v>13</v>
      </c>
      <c r="H15" s="443">
        <v>11.6</v>
      </c>
      <c r="I15" s="163"/>
      <c r="J15" s="164">
        <v>139.9</v>
      </c>
      <c r="K15" s="164">
        <v>135.9</v>
      </c>
      <c r="L15" s="164"/>
      <c r="M15" s="164"/>
      <c r="N15" s="164"/>
      <c r="O15" s="164"/>
      <c r="P15" s="164"/>
      <c r="Q15" s="164"/>
      <c r="R15" s="164"/>
      <c r="S15" s="164"/>
      <c r="T15" s="164"/>
      <c r="U15" s="164"/>
      <c r="V15" s="164"/>
      <c r="W15" s="164"/>
      <c r="X15" s="164"/>
      <c r="Y15" s="164"/>
    </row>
    <row r="16" spans="2:25" ht="19.5" customHeight="1" x14ac:dyDescent="0.3">
      <c r="B16" s="441" t="s">
        <v>10</v>
      </c>
      <c r="C16" s="442">
        <v>43998</v>
      </c>
      <c r="D16" s="443">
        <v>-13.1</v>
      </c>
      <c r="E16" s="443">
        <v>-9.5</v>
      </c>
      <c r="F16" s="443"/>
      <c r="G16" s="443"/>
      <c r="H16" s="443">
        <v>10.1</v>
      </c>
      <c r="I16" s="163"/>
      <c r="J16" s="164"/>
      <c r="K16" s="164"/>
      <c r="L16" s="164"/>
      <c r="M16" s="164"/>
      <c r="N16" s="164"/>
      <c r="O16" s="164"/>
      <c r="P16" s="164"/>
      <c r="Q16" s="164"/>
      <c r="R16" s="164"/>
      <c r="S16" s="164"/>
      <c r="T16" s="164"/>
      <c r="U16" s="164"/>
      <c r="V16" s="164"/>
      <c r="W16" s="164"/>
      <c r="X16" s="164"/>
      <c r="Y16" s="164"/>
    </row>
    <row r="17" spans="2:25" ht="19.5" customHeight="1" x14ac:dyDescent="0.3">
      <c r="B17" s="441" t="s">
        <v>143</v>
      </c>
      <c r="C17" s="442">
        <v>44019</v>
      </c>
      <c r="D17" s="443"/>
      <c r="E17" s="443">
        <v>-9.8000000000000007</v>
      </c>
      <c r="F17" s="443"/>
      <c r="G17" s="443"/>
      <c r="H17" s="443"/>
      <c r="I17" s="443"/>
      <c r="J17" s="164"/>
      <c r="K17" s="164"/>
      <c r="L17" s="164"/>
      <c r="M17" s="164">
        <v>6</v>
      </c>
      <c r="N17" s="164"/>
      <c r="O17" s="164"/>
      <c r="P17" s="164"/>
      <c r="Q17" s="164"/>
      <c r="R17" s="164"/>
      <c r="S17" s="164"/>
      <c r="T17" s="164"/>
      <c r="U17" s="164"/>
      <c r="V17" s="164"/>
      <c r="W17" s="164"/>
      <c r="X17" s="164"/>
      <c r="Y17" s="164"/>
    </row>
    <row r="18" spans="2:25" ht="19.5" customHeight="1" x14ac:dyDescent="0.3">
      <c r="B18" s="441" t="s">
        <v>9</v>
      </c>
      <c r="C18" s="442">
        <v>44020</v>
      </c>
      <c r="D18" s="443">
        <v>-17</v>
      </c>
      <c r="E18" s="443">
        <v>-10</v>
      </c>
      <c r="F18" s="443">
        <v>-5</v>
      </c>
      <c r="G18" s="443">
        <v>10.7</v>
      </c>
      <c r="H18" s="443">
        <v>9</v>
      </c>
      <c r="I18" s="443">
        <v>7.6</v>
      </c>
      <c r="J18" s="164"/>
      <c r="K18" s="164"/>
      <c r="L18" s="164"/>
      <c r="M18" s="164"/>
      <c r="N18" s="164"/>
      <c r="O18" s="164"/>
      <c r="P18" s="164"/>
      <c r="Q18" s="164"/>
      <c r="R18" s="164"/>
      <c r="S18" s="164"/>
      <c r="T18" s="164"/>
      <c r="U18" s="164"/>
      <c r="V18" s="164"/>
      <c r="W18" s="164"/>
      <c r="X18" s="164"/>
      <c r="Y18" s="164"/>
    </row>
    <row r="19" spans="2:25" ht="19.5" customHeight="1" x14ac:dyDescent="0.3">
      <c r="B19" s="441" t="s">
        <v>11</v>
      </c>
      <c r="C19" s="442">
        <v>44046</v>
      </c>
      <c r="D19" s="443">
        <v>-10</v>
      </c>
      <c r="E19" s="443">
        <v>-8</v>
      </c>
      <c r="F19" s="443"/>
      <c r="G19" s="443"/>
      <c r="H19" s="443"/>
      <c r="I19" s="443"/>
      <c r="J19" s="164"/>
      <c r="K19" s="164"/>
    </row>
    <row r="20" spans="2:25" ht="19.5" customHeight="1" x14ac:dyDescent="0.3">
      <c r="B20" s="441" t="s">
        <v>202</v>
      </c>
      <c r="C20" s="442">
        <v>44091</v>
      </c>
      <c r="D20" s="443"/>
      <c r="E20" s="443">
        <v>-9.3000000000000007</v>
      </c>
      <c r="F20" s="443"/>
      <c r="G20" s="443"/>
      <c r="H20" s="443">
        <v>10</v>
      </c>
      <c r="I20" s="443"/>
      <c r="J20" s="164"/>
      <c r="K20" s="164">
        <v>137.6</v>
      </c>
      <c r="L20" s="164"/>
      <c r="M20" s="164">
        <v>4.8</v>
      </c>
      <c r="N20" s="164"/>
      <c r="O20" s="164"/>
      <c r="P20" s="164">
        <v>8.8000000000000007</v>
      </c>
      <c r="Q20" s="164"/>
      <c r="R20" s="164">
        <v>134.5</v>
      </c>
      <c r="S20" s="164"/>
      <c r="T20" s="164"/>
      <c r="U20" s="164"/>
      <c r="V20" s="164"/>
      <c r="W20" s="164"/>
      <c r="X20" s="164"/>
      <c r="Y20" s="164"/>
    </row>
    <row r="21" spans="2:25" ht="19.5" customHeight="1" x14ac:dyDescent="0.3">
      <c r="B21" s="441" t="s">
        <v>199</v>
      </c>
      <c r="C21" s="442">
        <v>44097</v>
      </c>
      <c r="D21" s="443"/>
      <c r="E21" s="443">
        <v>-7</v>
      </c>
      <c r="F21" s="443"/>
      <c r="G21" s="443"/>
      <c r="H21" s="443">
        <v>10</v>
      </c>
      <c r="I21" s="443"/>
      <c r="J21" s="164"/>
      <c r="K21" s="164">
        <v>133.80000000000001</v>
      </c>
    </row>
    <row r="22" spans="2:25" ht="19.5" customHeight="1" x14ac:dyDescent="0.3">
      <c r="B22" s="441" t="s">
        <v>10</v>
      </c>
      <c r="C22" s="442">
        <v>44110</v>
      </c>
      <c r="D22" s="443"/>
      <c r="E22" s="443">
        <v>-8.1</v>
      </c>
      <c r="F22" s="443"/>
      <c r="G22" s="443"/>
      <c r="H22" s="443">
        <v>7.5</v>
      </c>
      <c r="I22" s="443"/>
      <c r="J22" s="164"/>
      <c r="K22" s="164"/>
    </row>
    <row r="23" spans="2:25" ht="19.5" customHeight="1" x14ac:dyDescent="0.3">
      <c r="B23" s="441" t="s">
        <v>9</v>
      </c>
      <c r="C23" s="442">
        <v>44111</v>
      </c>
      <c r="D23" s="443">
        <v>-12</v>
      </c>
      <c r="E23" s="443">
        <v>-10</v>
      </c>
      <c r="F23" s="443">
        <v>-9</v>
      </c>
      <c r="G23" s="443"/>
      <c r="H23" s="443">
        <v>7.4</v>
      </c>
      <c r="I23" s="443"/>
      <c r="J23" s="164"/>
      <c r="K23" s="164"/>
      <c r="L23" s="443"/>
      <c r="M23" s="443">
        <v>2.5</v>
      </c>
      <c r="N23" s="443"/>
      <c r="O23" s="443"/>
      <c r="P23" s="443"/>
      <c r="Q23" s="443"/>
      <c r="R23" s="443"/>
      <c r="S23" s="443"/>
      <c r="T23" s="443"/>
      <c r="U23" s="443"/>
      <c r="V23" s="443"/>
      <c r="W23" s="443"/>
      <c r="X23" s="443"/>
      <c r="Y23" s="443"/>
    </row>
    <row r="24" spans="2:25" ht="19.5" customHeight="1" x14ac:dyDescent="0.3">
      <c r="B24" s="441" t="s">
        <v>199</v>
      </c>
      <c r="C24" s="442">
        <v>44116</v>
      </c>
      <c r="D24" s="443"/>
      <c r="E24" s="443">
        <v>-8.5</v>
      </c>
      <c r="F24" s="443"/>
      <c r="G24" s="443"/>
      <c r="H24" s="443">
        <v>8.6999999999999993</v>
      </c>
      <c r="I24" s="443"/>
      <c r="J24" s="164"/>
      <c r="K24" s="164">
        <v>134.80000000000001</v>
      </c>
      <c r="L24" s="443"/>
      <c r="M24" s="443">
        <v>5.4</v>
      </c>
      <c r="N24" s="443"/>
      <c r="O24" s="443"/>
      <c r="P24" s="443">
        <v>8.1999999999999993</v>
      </c>
      <c r="Q24" s="443"/>
      <c r="R24" s="443">
        <v>130.9</v>
      </c>
      <c r="S24" s="443"/>
      <c r="T24" s="443"/>
      <c r="U24" s="443"/>
      <c r="V24" s="443"/>
      <c r="W24" s="443"/>
      <c r="X24" s="443"/>
      <c r="Y24" s="443"/>
    </row>
    <row r="25" spans="2:25" ht="19.5" customHeight="1" x14ac:dyDescent="0.3">
      <c r="B25" s="441" t="s">
        <v>217</v>
      </c>
      <c r="C25" s="442">
        <v>44117</v>
      </c>
      <c r="D25" s="443"/>
      <c r="E25" s="443">
        <v>-10</v>
      </c>
      <c r="F25" s="443"/>
      <c r="G25" s="443"/>
      <c r="H25" s="443">
        <v>8.1</v>
      </c>
      <c r="I25" s="443"/>
      <c r="J25" s="164"/>
      <c r="K25" s="164">
        <v>137.19999999999999</v>
      </c>
      <c r="L25" s="443"/>
      <c r="M25" s="443">
        <v>6.5</v>
      </c>
      <c r="N25" s="443"/>
      <c r="O25" s="443"/>
      <c r="P25" s="443">
        <v>7.7</v>
      </c>
      <c r="Q25" s="443"/>
      <c r="R25" s="443">
        <v>130</v>
      </c>
      <c r="S25" s="443"/>
      <c r="T25" s="443"/>
      <c r="U25" s="443"/>
      <c r="V25" s="443"/>
      <c r="W25" s="443"/>
      <c r="X25" s="443"/>
      <c r="Y25" s="443"/>
    </row>
    <row r="26" spans="2:25" ht="19.5" customHeight="1" x14ac:dyDescent="0.3">
      <c r="B26" s="441" t="s">
        <v>11</v>
      </c>
      <c r="C26" s="442">
        <v>44138</v>
      </c>
      <c r="D26" s="443">
        <v>-9</v>
      </c>
      <c r="E26" s="443">
        <v>-8</v>
      </c>
      <c r="F26" s="443"/>
      <c r="G26" s="443"/>
      <c r="H26" s="443"/>
      <c r="I26" s="443"/>
      <c r="J26" s="164"/>
      <c r="K26" s="164"/>
      <c r="L26" s="443"/>
      <c r="M26" s="443"/>
      <c r="N26" s="443"/>
      <c r="O26" s="443"/>
      <c r="P26" s="443"/>
      <c r="Q26" s="443"/>
      <c r="R26" s="443"/>
      <c r="S26" s="443"/>
      <c r="T26" s="443"/>
      <c r="U26" s="443"/>
      <c r="V26" s="443"/>
      <c r="W26" s="443"/>
      <c r="X26" s="443"/>
      <c r="Y26" s="443"/>
    </row>
    <row r="27" spans="2:25" ht="19.5" customHeight="1" x14ac:dyDescent="0.3">
      <c r="B27" s="441" t="s">
        <v>143</v>
      </c>
      <c r="C27" s="442">
        <v>44140</v>
      </c>
      <c r="D27" s="443"/>
      <c r="E27" s="443">
        <v>-9.3000000000000007</v>
      </c>
      <c r="F27" s="443"/>
      <c r="G27" s="443"/>
      <c r="H27" s="443">
        <v>8</v>
      </c>
      <c r="I27" s="443"/>
      <c r="J27" s="164"/>
      <c r="K27" s="164">
        <v>135.1</v>
      </c>
      <c r="L27" s="443"/>
      <c r="M27" s="443">
        <v>5.4</v>
      </c>
      <c r="N27" s="443"/>
      <c r="O27" s="443"/>
      <c r="P27" s="443">
        <v>7.7</v>
      </c>
      <c r="Q27" s="443"/>
      <c r="R27" s="443">
        <v>130.30000000000001</v>
      </c>
      <c r="S27" s="443"/>
      <c r="T27" s="443"/>
      <c r="U27" s="443"/>
      <c r="V27" s="443"/>
      <c r="W27" s="443"/>
      <c r="X27" s="443"/>
      <c r="Y27" s="443"/>
    </row>
    <row r="28" spans="2:25" ht="19.5" customHeight="1" x14ac:dyDescent="0.3">
      <c r="B28" s="441" t="s">
        <v>204</v>
      </c>
      <c r="C28" s="442">
        <v>44166</v>
      </c>
      <c r="D28" s="443"/>
      <c r="E28" s="443">
        <v>-8.4</v>
      </c>
      <c r="F28" s="443"/>
      <c r="G28" s="443"/>
      <c r="H28" s="443">
        <v>7.3</v>
      </c>
      <c r="I28" s="443"/>
      <c r="J28" s="164"/>
      <c r="K28" s="164">
        <v>136.1</v>
      </c>
      <c r="L28" s="443"/>
      <c r="M28" s="443">
        <v>1.7</v>
      </c>
      <c r="N28" s="443"/>
      <c r="O28" s="443"/>
      <c r="P28" s="443">
        <v>7.3</v>
      </c>
      <c r="Q28" s="443"/>
      <c r="R28" s="443">
        <v>139.69999999999999</v>
      </c>
      <c r="S28" s="443"/>
      <c r="T28" s="443"/>
      <c r="U28" s="443"/>
      <c r="V28" s="443"/>
      <c r="W28" s="443"/>
      <c r="X28" s="443"/>
      <c r="Y28" s="443"/>
    </row>
    <row r="29" spans="2:25" ht="19.5" customHeight="1" x14ac:dyDescent="0.3">
      <c r="B29" s="441" t="s">
        <v>10</v>
      </c>
      <c r="C29" s="442">
        <v>44179</v>
      </c>
      <c r="D29" s="443"/>
      <c r="E29" s="443">
        <v>-8.1</v>
      </c>
      <c r="F29" s="443"/>
      <c r="G29" s="443"/>
      <c r="H29" s="443">
        <v>7.2</v>
      </c>
      <c r="I29" s="443"/>
      <c r="J29" s="164"/>
      <c r="K29" s="164"/>
      <c r="L29" s="443"/>
      <c r="M29" s="443">
        <v>3.9</v>
      </c>
      <c r="N29" s="443"/>
      <c r="O29" s="443"/>
      <c r="P29" s="443">
        <v>8.8000000000000007</v>
      </c>
      <c r="Q29" s="443"/>
      <c r="R29" s="443"/>
      <c r="S29" s="443"/>
      <c r="T29" s="443"/>
      <c r="U29" s="443"/>
      <c r="V29" s="443"/>
      <c r="W29" s="443"/>
      <c r="X29" s="443"/>
      <c r="Y29" s="443"/>
    </row>
    <row r="30" spans="2:25" ht="19.5" customHeight="1" x14ac:dyDescent="0.3">
      <c r="B30" s="441" t="s">
        <v>11</v>
      </c>
      <c r="C30" s="442">
        <v>44202</v>
      </c>
      <c r="D30" s="443"/>
      <c r="E30" s="443">
        <v>-8.4</v>
      </c>
      <c r="F30" s="443"/>
      <c r="G30" s="443"/>
      <c r="H30" s="443"/>
      <c r="I30" s="443"/>
      <c r="J30" s="164"/>
      <c r="K30" s="164"/>
      <c r="L30" s="443"/>
      <c r="M30" s="443"/>
      <c r="N30" s="443"/>
      <c r="O30" s="443"/>
      <c r="P30" s="443"/>
      <c r="Q30" s="443"/>
      <c r="R30" s="443"/>
      <c r="S30" s="443"/>
      <c r="T30" s="443"/>
      <c r="U30" s="443"/>
      <c r="V30" s="443"/>
      <c r="W30" s="443"/>
      <c r="X30" s="443"/>
      <c r="Y30" s="443"/>
    </row>
    <row r="31" spans="2:25" ht="19.5" customHeight="1" x14ac:dyDescent="0.3">
      <c r="B31" s="441" t="s">
        <v>9</v>
      </c>
      <c r="C31" s="442">
        <v>44216</v>
      </c>
      <c r="D31" s="443"/>
      <c r="E31" s="443">
        <v>-8.4</v>
      </c>
      <c r="F31" s="443"/>
      <c r="G31" s="443"/>
      <c r="H31" s="443">
        <v>6.8</v>
      </c>
      <c r="I31" s="443"/>
      <c r="J31" s="164"/>
      <c r="K31" s="164"/>
      <c r="L31" s="443"/>
      <c r="M31" s="443">
        <v>-2</v>
      </c>
      <c r="N31" s="443"/>
      <c r="O31" s="443"/>
      <c r="P31" s="443"/>
      <c r="Q31" s="443"/>
      <c r="R31" s="443"/>
      <c r="S31" s="443"/>
      <c r="T31" s="443"/>
      <c r="U31" s="443"/>
      <c r="V31" s="443"/>
      <c r="W31" s="443"/>
      <c r="X31" s="443"/>
      <c r="Y31" s="443"/>
    </row>
    <row r="32" spans="2:25" ht="19.5" customHeight="1" x14ac:dyDescent="0.3">
      <c r="B32" s="441" t="s">
        <v>11</v>
      </c>
      <c r="C32" s="442">
        <v>44231</v>
      </c>
      <c r="D32" s="443"/>
      <c r="E32" s="443"/>
      <c r="F32" s="443"/>
      <c r="G32" s="443"/>
      <c r="H32" s="443"/>
      <c r="I32" s="443"/>
      <c r="J32" s="164"/>
      <c r="K32" s="164"/>
      <c r="L32" s="443">
        <v>2.5</v>
      </c>
      <c r="M32" s="443"/>
      <c r="N32" s="443">
        <v>4.5</v>
      </c>
      <c r="O32" s="443"/>
      <c r="P32" s="443"/>
      <c r="Q32" s="443"/>
      <c r="R32" s="443"/>
      <c r="S32" s="443"/>
      <c r="T32" s="443"/>
      <c r="U32" s="443"/>
      <c r="V32" s="443"/>
      <c r="W32" s="443"/>
      <c r="X32" s="443"/>
      <c r="Y32" s="443"/>
    </row>
    <row r="33" spans="2:25" ht="19.5" customHeight="1" x14ac:dyDescent="0.3">
      <c r="B33" s="441" t="s">
        <v>143</v>
      </c>
      <c r="C33" s="442">
        <v>44238</v>
      </c>
      <c r="E33" s="443">
        <v>-6.2</v>
      </c>
      <c r="M33" s="443">
        <v>4.0999999999999996</v>
      </c>
      <c r="P33" s="443"/>
      <c r="Q33" s="443"/>
      <c r="R33" s="443"/>
      <c r="T33" s="443"/>
      <c r="W33" s="443"/>
      <c r="X33" s="443"/>
      <c r="Y33" s="443"/>
    </row>
    <row r="34" spans="2:25" ht="19.5" customHeight="1" x14ac:dyDescent="0.3">
      <c r="B34" s="441" t="s">
        <v>10</v>
      </c>
      <c r="C34" s="442">
        <v>44281</v>
      </c>
      <c r="E34" s="443">
        <v>-7.6</v>
      </c>
      <c r="H34" s="443">
        <v>6.8</v>
      </c>
      <c r="M34" s="443">
        <v>3.9</v>
      </c>
      <c r="P34" s="443">
        <v>7.7</v>
      </c>
      <c r="Q34" s="443"/>
      <c r="R34" s="443"/>
      <c r="T34" s="443"/>
      <c r="W34" s="443"/>
      <c r="X34" s="443"/>
      <c r="Y34" s="443"/>
    </row>
    <row r="35" spans="2:25" ht="19.5" customHeight="1" x14ac:dyDescent="0.3">
      <c r="B35" s="441" t="s">
        <v>202</v>
      </c>
      <c r="C35" s="442">
        <v>44286</v>
      </c>
      <c r="E35" s="443">
        <v>-7.6</v>
      </c>
      <c r="H35" s="443">
        <v>6.8</v>
      </c>
      <c r="K35" s="255">
        <v>133.6</v>
      </c>
      <c r="M35" s="443">
        <v>3.3</v>
      </c>
      <c r="P35" s="443">
        <v>8.3000000000000007</v>
      </c>
      <c r="Q35" s="443"/>
      <c r="R35" s="443">
        <v>131.5</v>
      </c>
      <c r="T35" s="443"/>
      <c r="W35" s="443"/>
      <c r="X35" s="443"/>
      <c r="Y35" s="443"/>
    </row>
    <row r="36" spans="2:25" ht="19.5" customHeight="1" x14ac:dyDescent="0.3">
      <c r="B36" s="441" t="s">
        <v>217</v>
      </c>
      <c r="C36" s="442">
        <v>44292</v>
      </c>
      <c r="E36" s="443">
        <v>-7.6</v>
      </c>
      <c r="H36" s="443">
        <v>6.8</v>
      </c>
      <c r="K36" s="255"/>
      <c r="M36" s="443">
        <v>3.9</v>
      </c>
      <c r="P36" s="443">
        <v>7.7</v>
      </c>
      <c r="Q36" s="443"/>
      <c r="R36" s="443"/>
      <c r="T36" s="443"/>
      <c r="W36" s="443"/>
      <c r="X36" s="443"/>
      <c r="Y36" s="443"/>
    </row>
    <row r="37" spans="2:25" ht="19.5" customHeight="1" x14ac:dyDescent="0.3">
      <c r="B37" s="441" t="s">
        <v>9</v>
      </c>
      <c r="C37" s="442">
        <v>44300</v>
      </c>
      <c r="E37" s="443">
        <v>-7.6</v>
      </c>
      <c r="H37" s="443">
        <v>6.8</v>
      </c>
      <c r="K37" s="255"/>
      <c r="L37" s="443">
        <v>-2</v>
      </c>
      <c r="M37" s="443">
        <v>1</v>
      </c>
      <c r="N37" s="443">
        <v>4</v>
      </c>
      <c r="O37" s="443">
        <v>8</v>
      </c>
      <c r="P37" s="443">
        <v>7.6</v>
      </c>
      <c r="Q37" s="443">
        <v>7.2</v>
      </c>
      <c r="R37" s="443">
        <v>128</v>
      </c>
      <c r="S37" s="443"/>
      <c r="T37" s="443"/>
      <c r="U37" s="443"/>
      <c r="V37" s="443"/>
      <c r="W37" s="443"/>
      <c r="X37" s="443"/>
      <c r="Y37" s="443"/>
    </row>
    <row r="38" spans="2:25" ht="19.5" customHeight="1" x14ac:dyDescent="0.3">
      <c r="B38" s="441" t="s">
        <v>199</v>
      </c>
      <c r="C38" s="442">
        <v>44301</v>
      </c>
      <c r="M38" s="443">
        <v>4</v>
      </c>
      <c r="P38" s="443">
        <v>7.3</v>
      </c>
      <c r="R38" s="443"/>
      <c r="T38" s="443"/>
      <c r="W38" s="443"/>
      <c r="Y38" s="443"/>
    </row>
    <row r="39" spans="2:25" ht="19.2" customHeight="1" x14ac:dyDescent="0.3">
      <c r="B39" s="441" t="s">
        <v>11</v>
      </c>
      <c r="C39" s="442">
        <v>44323</v>
      </c>
      <c r="M39" s="443">
        <v>3.5</v>
      </c>
      <c r="N39" s="443">
        <v>4.5</v>
      </c>
      <c r="P39" s="443"/>
      <c r="R39" s="443"/>
      <c r="T39" s="443"/>
      <c r="U39" s="443"/>
      <c r="W39" s="443"/>
      <c r="Y39" s="443"/>
    </row>
    <row r="40" spans="2:25" ht="19.2" customHeight="1" x14ac:dyDescent="0.3">
      <c r="B40" s="441" t="s">
        <v>143</v>
      </c>
      <c r="C40" s="442">
        <v>44328</v>
      </c>
      <c r="M40" s="443">
        <v>3.9</v>
      </c>
      <c r="N40" s="443"/>
      <c r="P40" s="443">
        <v>6.8</v>
      </c>
      <c r="R40" s="443">
        <v>127.2</v>
      </c>
      <c r="T40" s="443"/>
      <c r="U40" s="443"/>
      <c r="W40" s="443"/>
      <c r="Y40" s="443"/>
    </row>
    <row r="41" spans="2:25" ht="19.2" customHeight="1" x14ac:dyDescent="0.3">
      <c r="B41" s="441" t="s">
        <v>204</v>
      </c>
      <c r="C41" s="442">
        <v>44347</v>
      </c>
      <c r="M41" s="443">
        <v>3.7</v>
      </c>
      <c r="N41" s="443"/>
      <c r="P41" s="443">
        <v>7.4</v>
      </c>
      <c r="R41" s="443">
        <v>133.4</v>
      </c>
      <c r="T41" s="443"/>
      <c r="U41" s="443"/>
      <c r="W41" s="443"/>
      <c r="Y41" s="443"/>
    </row>
    <row r="42" spans="2:25" ht="19.2" customHeight="1" x14ac:dyDescent="0.3">
      <c r="B42" s="441" t="s">
        <v>10</v>
      </c>
      <c r="C42" s="442">
        <v>44363</v>
      </c>
      <c r="M42" s="443">
        <v>4.8</v>
      </c>
      <c r="N42" s="443"/>
      <c r="P42" s="443">
        <v>7.2</v>
      </c>
      <c r="R42" s="443"/>
      <c r="T42" s="443"/>
      <c r="U42" s="443"/>
      <c r="W42" s="443"/>
      <c r="Y42" s="443"/>
    </row>
    <row r="43" spans="2:25" ht="19.2" customHeight="1" x14ac:dyDescent="0.3">
      <c r="B43" s="441" t="s">
        <v>143</v>
      </c>
      <c r="C43" s="442">
        <v>44384</v>
      </c>
      <c r="M43" s="443">
        <v>3.9</v>
      </c>
      <c r="N43" s="443"/>
      <c r="P43" s="443"/>
      <c r="R43" s="443"/>
      <c r="T43" s="443"/>
      <c r="U43" s="443"/>
      <c r="W43" s="443"/>
      <c r="Y43" s="443"/>
    </row>
    <row r="44" spans="2:25" ht="19.2" customHeight="1" x14ac:dyDescent="0.3">
      <c r="B44" s="441" t="s">
        <v>9</v>
      </c>
      <c r="C44" s="442">
        <v>44384</v>
      </c>
      <c r="L44" s="443">
        <v>2</v>
      </c>
      <c r="M44" s="443">
        <v>3.2</v>
      </c>
      <c r="N44" s="443">
        <v>5</v>
      </c>
      <c r="O44" s="443">
        <v>7.4</v>
      </c>
      <c r="P44" s="443">
        <v>7.2</v>
      </c>
      <c r="Q44" s="443">
        <v>6.9</v>
      </c>
      <c r="R44" s="443"/>
      <c r="S44" s="443"/>
      <c r="T44" s="443"/>
      <c r="U44" s="443"/>
      <c r="V44" s="443"/>
      <c r="W44" s="443"/>
      <c r="X44" s="443"/>
      <c r="Y44" s="443"/>
    </row>
    <row r="45" spans="2:25" ht="19.2" customHeight="1" x14ac:dyDescent="0.3">
      <c r="B45" s="441" t="s">
        <v>11</v>
      </c>
      <c r="C45" s="442">
        <v>44442</v>
      </c>
      <c r="L45" s="443"/>
      <c r="M45" s="443">
        <v>4</v>
      </c>
      <c r="N45" s="443">
        <v>5</v>
      </c>
      <c r="O45" s="443"/>
      <c r="P45" s="443"/>
      <c r="Q45" s="443"/>
      <c r="R45" s="443"/>
      <c r="S45" s="443"/>
      <c r="T45" s="443"/>
      <c r="U45" s="443"/>
      <c r="V45" s="443"/>
      <c r="W45" s="443"/>
      <c r="X45" s="443"/>
      <c r="Y45" s="443"/>
    </row>
    <row r="46" spans="2:25" ht="19.2" customHeight="1" x14ac:dyDescent="0.3">
      <c r="B46" s="441" t="s">
        <v>202</v>
      </c>
      <c r="C46" s="442">
        <v>44455</v>
      </c>
      <c r="L46" s="443"/>
      <c r="M46" s="443">
        <v>4.7</v>
      </c>
      <c r="N46" s="443"/>
      <c r="O46" s="443"/>
      <c r="P46" s="443">
        <v>7.3</v>
      </c>
      <c r="Q46" s="443"/>
      <c r="R46" s="443">
        <v>128.69999999999999</v>
      </c>
      <c r="S46" s="443"/>
      <c r="T46" s="443"/>
      <c r="U46" s="443"/>
      <c r="V46" s="443"/>
      <c r="W46" s="443"/>
      <c r="X46" s="443"/>
      <c r="Y46" s="443"/>
    </row>
    <row r="47" spans="2:25" ht="19.2" customHeight="1" x14ac:dyDescent="0.3">
      <c r="B47" s="441" t="s">
        <v>10</v>
      </c>
      <c r="C47" s="442">
        <v>44475</v>
      </c>
      <c r="L47" s="443"/>
      <c r="M47" s="443">
        <v>4.8</v>
      </c>
      <c r="N47" s="443"/>
      <c r="O47" s="443"/>
      <c r="P47" s="443">
        <v>6.8</v>
      </c>
      <c r="Q47" s="443"/>
      <c r="R47" s="443"/>
      <c r="S47" s="443"/>
      <c r="T47" s="443"/>
      <c r="U47" s="443"/>
      <c r="V47" s="443"/>
      <c r="W47" s="443"/>
      <c r="X47" s="443"/>
      <c r="Y47" s="443"/>
    </row>
    <row r="48" spans="2:25" ht="19.2" customHeight="1" x14ac:dyDescent="0.3">
      <c r="B48" s="441" t="s">
        <v>199</v>
      </c>
      <c r="C48" s="442">
        <v>44481</v>
      </c>
      <c r="L48" s="443"/>
      <c r="M48" s="443">
        <v>4.8</v>
      </c>
      <c r="N48" s="443"/>
      <c r="O48" s="443"/>
      <c r="P48" s="443">
        <v>6.8</v>
      </c>
      <c r="Q48" s="443"/>
      <c r="R48" s="443"/>
      <c r="S48" s="443"/>
      <c r="T48" s="443"/>
      <c r="U48" s="443"/>
      <c r="V48" s="443"/>
      <c r="W48" s="443"/>
      <c r="X48" s="443"/>
      <c r="Y48" s="443"/>
    </row>
    <row r="49" spans="2:25" s="461" customFormat="1" ht="19.2" customHeight="1" x14ac:dyDescent="0.3">
      <c r="B49" s="441" t="s">
        <v>217</v>
      </c>
      <c r="C49" s="442">
        <v>44481</v>
      </c>
      <c r="L49" s="443"/>
      <c r="M49" s="443">
        <v>4.4000000000000004</v>
      </c>
      <c r="N49" s="443"/>
      <c r="O49" s="443"/>
      <c r="P49" s="443">
        <v>6.9</v>
      </c>
      <c r="Q49" s="443"/>
      <c r="R49" s="443"/>
      <c r="S49" s="443"/>
      <c r="T49" s="443">
        <v>5.0999999999999996</v>
      </c>
      <c r="U49" s="443"/>
      <c r="V49" s="443"/>
      <c r="W49" s="443">
        <v>6.7</v>
      </c>
      <c r="X49" s="443"/>
      <c r="Y49" s="443"/>
    </row>
    <row r="50" spans="2:25" ht="19.2" customHeight="1" x14ac:dyDescent="0.3">
      <c r="B50" s="441" t="s">
        <v>9</v>
      </c>
      <c r="C50" s="442">
        <v>44482</v>
      </c>
      <c r="L50" s="443">
        <v>3.2</v>
      </c>
      <c r="M50" s="443">
        <v>3.7</v>
      </c>
      <c r="N50" s="443">
        <v>4.2</v>
      </c>
      <c r="O50" s="443">
        <v>6.8</v>
      </c>
      <c r="P50" s="443">
        <v>6.7</v>
      </c>
      <c r="Q50" s="443">
        <v>6.6</v>
      </c>
      <c r="R50" s="443"/>
      <c r="S50" s="443"/>
      <c r="T50" s="443"/>
      <c r="U50" s="443"/>
      <c r="V50" s="443"/>
      <c r="W50" s="443"/>
      <c r="X50" s="443"/>
      <c r="Y50" s="443"/>
    </row>
    <row r="51" spans="2:25" ht="19.2" customHeight="1" x14ac:dyDescent="0.3">
      <c r="B51" s="441" t="s">
        <v>143</v>
      </c>
      <c r="C51" s="442">
        <v>44511</v>
      </c>
      <c r="L51" s="443"/>
      <c r="M51" s="443">
        <v>4.5</v>
      </c>
      <c r="N51" s="443"/>
      <c r="O51" s="443"/>
      <c r="P51" s="443">
        <v>6.7</v>
      </c>
      <c r="Q51" s="443"/>
      <c r="R51" s="443">
        <v>128.1</v>
      </c>
      <c r="S51" s="443"/>
      <c r="T51" s="443">
        <v>5.3</v>
      </c>
      <c r="U51" s="443"/>
      <c r="V51" s="443"/>
      <c r="W51" s="443">
        <v>6.5</v>
      </c>
      <c r="X51" s="443"/>
      <c r="Y51" s="443">
        <v>123.9</v>
      </c>
    </row>
    <row r="52" spans="2:25" ht="19.2" customHeight="1" x14ac:dyDescent="0.3">
      <c r="B52" s="441" t="s">
        <v>204</v>
      </c>
      <c r="C52" s="442">
        <v>44531</v>
      </c>
      <c r="L52" s="443"/>
      <c r="M52" s="443">
        <v>4.8</v>
      </c>
      <c r="N52" s="443"/>
      <c r="O52" s="443"/>
      <c r="P52" s="443">
        <v>6.9</v>
      </c>
      <c r="Q52" s="443"/>
      <c r="R52" s="443">
        <v>133.4</v>
      </c>
      <c r="S52" s="443"/>
      <c r="T52" s="443">
        <v>5.8</v>
      </c>
      <c r="U52" s="443"/>
      <c r="V52" s="443"/>
      <c r="W52" s="443">
        <v>6.7</v>
      </c>
      <c r="X52" s="443"/>
      <c r="Y52" s="443">
        <v>128.30000000000001</v>
      </c>
    </row>
    <row r="53" spans="2:25" ht="19.2" customHeight="1" x14ac:dyDescent="0.3">
      <c r="B53" s="441" t="s">
        <v>11</v>
      </c>
      <c r="C53" s="442">
        <v>44536</v>
      </c>
      <c r="L53" s="443"/>
      <c r="M53" s="443">
        <v>4.3</v>
      </c>
      <c r="N53" s="443">
        <v>4.5</v>
      </c>
      <c r="O53" s="443"/>
      <c r="P53" s="443"/>
      <c r="Q53" s="443"/>
      <c r="R53" s="443"/>
      <c r="S53" s="443"/>
      <c r="T53" s="443"/>
      <c r="U53" s="443"/>
      <c r="V53" s="443"/>
      <c r="W53" s="443"/>
      <c r="X53" s="443"/>
      <c r="Y53" s="443"/>
    </row>
    <row r="54" spans="2:25" s="461" customFormat="1" ht="19.2" customHeight="1" x14ac:dyDescent="0.3">
      <c r="B54" s="441" t="s">
        <v>10</v>
      </c>
      <c r="C54" s="442">
        <v>44547</v>
      </c>
      <c r="L54" s="443"/>
      <c r="M54" s="443">
        <v>4.8</v>
      </c>
      <c r="N54" s="443"/>
      <c r="O54" s="443"/>
      <c r="P54" s="443">
        <v>6.6</v>
      </c>
      <c r="Q54" s="443"/>
      <c r="R54" s="443"/>
      <c r="S54" s="443"/>
      <c r="T54" s="443">
        <v>5.8</v>
      </c>
      <c r="U54" s="443"/>
      <c r="V54" s="443"/>
      <c r="W54" s="443">
        <v>6</v>
      </c>
      <c r="X54" s="443"/>
      <c r="Y54" s="443"/>
    </row>
    <row r="55" spans="2:25" s="461" customFormat="1" ht="19.2" customHeight="1" x14ac:dyDescent="0.3">
      <c r="B55" s="441" t="s">
        <v>11</v>
      </c>
      <c r="C55" s="442">
        <v>44571</v>
      </c>
      <c r="L55" s="443"/>
      <c r="M55" s="443">
        <v>4.4000000000000004</v>
      </c>
      <c r="N55" s="443"/>
      <c r="O55" s="443"/>
      <c r="P55" s="443"/>
      <c r="Q55" s="443"/>
      <c r="R55" s="443"/>
      <c r="S55" s="443">
        <v>4.8</v>
      </c>
      <c r="T55" s="443"/>
      <c r="U55" s="443">
        <v>5.8</v>
      </c>
      <c r="V55" s="443"/>
      <c r="W55" s="443"/>
      <c r="X55" s="443"/>
      <c r="Y55" s="443"/>
    </row>
    <row r="56" spans="2:25" s="461" customFormat="1" ht="19.2" customHeight="1" x14ac:dyDescent="0.3">
      <c r="B56" s="441" t="s">
        <v>9</v>
      </c>
      <c r="C56" s="442">
        <v>44580</v>
      </c>
      <c r="L56" s="443"/>
      <c r="M56" s="443">
        <v>4.3</v>
      </c>
      <c r="N56" s="443"/>
      <c r="O56" s="443"/>
      <c r="P56" s="443">
        <v>6.6</v>
      </c>
      <c r="Q56" s="443"/>
      <c r="R56" s="443"/>
      <c r="S56" s="443">
        <v>3.3</v>
      </c>
      <c r="T56" s="443">
        <v>4.3</v>
      </c>
      <c r="U56" s="443">
        <v>5.3</v>
      </c>
      <c r="V56" s="443">
        <v>6.2</v>
      </c>
      <c r="W56" s="443">
        <v>6</v>
      </c>
      <c r="X56" s="443">
        <v>5.9</v>
      </c>
      <c r="Y56" s="443"/>
    </row>
    <row r="57" spans="2:25" s="461" customFormat="1" ht="19.2" customHeight="1" x14ac:dyDescent="0.3">
      <c r="B57" s="441" t="s">
        <v>11</v>
      </c>
      <c r="C57" s="442">
        <v>44599</v>
      </c>
      <c r="L57" s="443"/>
      <c r="M57" s="443">
        <v>4.4000000000000004</v>
      </c>
      <c r="N57" s="443"/>
      <c r="O57" s="443"/>
      <c r="P57" s="443"/>
      <c r="Q57" s="443"/>
      <c r="R57" s="443"/>
      <c r="S57" s="443"/>
      <c r="T57" s="443">
        <v>4.8</v>
      </c>
      <c r="U57" s="443">
        <v>5.8</v>
      </c>
      <c r="V57" s="443"/>
      <c r="W57" s="443"/>
      <c r="X57" s="443"/>
      <c r="Y57" s="443"/>
    </row>
    <row r="58" spans="2:25" s="461" customFormat="1" ht="19.2" customHeight="1" x14ac:dyDescent="0.3">
      <c r="B58" s="441" t="s">
        <v>143</v>
      </c>
      <c r="C58" s="442">
        <v>44602</v>
      </c>
      <c r="L58" s="443"/>
      <c r="M58" s="443">
        <v>4.9000000000000004</v>
      </c>
      <c r="N58" s="443"/>
      <c r="O58" s="443"/>
      <c r="P58" s="443"/>
      <c r="Q58" s="443"/>
      <c r="R58" s="443"/>
      <c r="S58" s="443"/>
      <c r="T58" s="443">
        <v>5.5</v>
      </c>
      <c r="U58" s="443"/>
      <c r="V58" s="443"/>
      <c r="W58" s="443"/>
      <c r="X58" s="443"/>
      <c r="Y58" s="443"/>
    </row>
    <row r="59" spans="2:25" s="461" customFormat="1" ht="19.2" customHeight="1" x14ac:dyDescent="0.3">
      <c r="B59" s="441" t="s">
        <v>202</v>
      </c>
      <c r="C59" s="442">
        <v>44637</v>
      </c>
      <c r="L59" s="443"/>
      <c r="M59" s="443">
        <v>4.9000000000000004</v>
      </c>
      <c r="N59" s="443"/>
      <c r="O59" s="443"/>
      <c r="P59" s="443">
        <v>6.6</v>
      </c>
      <c r="Q59" s="443"/>
      <c r="R59" s="443">
        <v>127.5</v>
      </c>
      <c r="S59" s="443"/>
      <c r="T59" s="443">
        <v>4.8</v>
      </c>
      <c r="U59" s="443"/>
      <c r="V59" s="443"/>
      <c r="W59" s="443">
        <v>6.4</v>
      </c>
      <c r="X59" s="443"/>
      <c r="Y59" s="443">
        <v>120.2</v>
      </c>
    </row>
    <row r="60" spans="2:25" s="461" customFormat="1" ht="19.2" customHeight="1" x14ac:dyDescent="0.3">
      <c r="B60" s="441" t="s">
        <v>10</v>
      </c>
      <c r="C60" s="442">
        <v>44644</v>
      </c>
      <c r="L60" s="443"/>
      <c r="M60" s="443">
        <v>4.9000000000000004</v>
      </c>
      <c r="N60" s="443"/>
      <c r="O60" s="443"/>
      <c r="P60" s="443">
        <v>6.6</v>
      </c>
      <c r="Q60" s="443"/>
      <c r="R60" s="443"/>
      <c r="S60" s="443"/>
      <c r="T60" s="443">
        <v>4.9000000000000004</v>
      </c>
      <c r="U60" s="443"/>
      <c r="V60" s="443"/>
      <c r="W60" s="443">
        <v>5.9</v>
      </c>
      <c r="X60" s="443"/>
      <c r="Y60" s="443"/>
    </row>
    <row r="61" spans="2:25" ht="19.2" customHeight="1" x14ac:dyDescent="0.3">
      <c r="B61" s="441" t="s">
        <v>199</v>
      </c>
      <c r="C61" s="442">
        <v>44645</v>
      </c>
      <c r="L61" s="443"/>
      <c r="M61" s="443">
        <v>4.9000000000000004</v>
      </c>
      <c r="N61" s="443"/>
      <c r="O61" s="443"/>
      <c r="P61" s="443">
        <v>6.6</v>
      </c>
      <c r="Q61" s="443"/>
      <c r="R61" s="443">
        <v>127.4</v>
      </c>
      <c r="S61" s="443"/>
      <c r="T61" s="443">
        <v>5</v>
      </c>
      <c r="U61" s="443"/>
      <c r="V61" s="443"/>
      <c r="W61" s="443">
        <v>6</v>
      </c>
      <c r="X61" s="443"/>
      <c r="Y61" s="443">
        <v>120.8</v>
      </c>
    </row>
    <row r="62" spans="2:25" s="461" customFormat="1" ht="19.2" customHeight="1" x14ac:dyDescent="0.3">
      <c r="B62" s="441" t="s">
        <v>265</v>
      </c>
      <c r="C62" s="442">
        <v>44657</v>
      </c>
      <c r="L62" s="443"/>
      <c r="M62" s="443">
        <v>4.9000000000000004</v>
      </c>
      <c r="N62" s="443"/>
      <c r="O62" s="443"/>
      <c r="P62" s="443">
        <v>6.6</v>
      </c>
      <c r="Q62" s="443"/>
      <c r="R62" s="443"/>
      <c r="S62" s="443">
        <v>3</v>
      </c>
      <c r="T62" s="443">
        <v>4</v>
      </c>
      <c r="U62" s="443">
        <v>5</v>
      </c>
      <c r="V62" s="443">
        <v>6.2</v>
      </c>
      <c r="W62" s="443">
        <v>6.1</v>
      </c>
      <c r="X62" s="443">
        <v>6</v>
      </c>
      <c r="Y62" s="443"/>
    </row>
    <row r="63" spans="2:25" s="461" customFormat="1" ht="19.2" customHeight="1" x14ac:dyDescent="0.3">
      <c r="B63" s="441" t="s">
        <v>11</v>
      </c>
      <c r="C63" s="442">
        <v>44659</v>
      </c>
      <c r="L63" s="443"/>
      <c r="M63" s="443"/>
      <c r="N63" s="443"/>
      <c r="O63" s="443"/>
      <c r="P63" s="443"/>
      <c r="Q63" s="443"/>
      <c r="R63" s="443"/>
      <c r="S63" s="443">
        <v>4.2</v>
      </c>
      <c r="T63" s="443"/>
      <c r="U63" s="443">
        <v>5</v>
      </c>
      <c r="V63" s="443"/>
      <c r="W63" s="443"/>
      <c r="X63" s="443"/>
      <c r="Y63" s="443"/>
    </row>
    <row r="64" spans="2:25" s="461" customFormat="1" ht="19.2" customHeight="1" x14ac:dyDescent="0.3">
      <c r="B64" s="441" t="s">
        <v>199</v>
      </c>
      <c r="C64" s="442">
        <v>44664</v>
      </c>
      <c r="L64" s="443"/>
      <c r="M64" s="443">
        <v>4.9000000000000004</v>
      </c>
      <c r="N64" s="443"/>
      <c r="O64" s="443"/>
      <c r="P64" s="443">
        <v>6.6</v>
      </c>
      <c r="Q64" s="443"/>
      <c r="R64" s="443">
        <v>127.4</v>
      </c>
      <c r="S64" s="443"/>
      <c r="T64" s="443">
        <v>4.9000000000000004</v>
      </c>
      <c r="U64" s="443"/>
      <c r="V64" s="443"/>
      <c r="W64" s="443">
        <v>6</v>
      </c>
      <c r="X64" s="443"/>
      <c r="Y64" s="443">
        <v>120.7</v>
      </c>
    </row>
    <row r="65" spans="2:25" s="461" customFormat="1" ht="19.2" customHeight="1" x14ac:dyDescent="0.3">
      <c r="B65" s="441" t="s">
        <v>217</v>
      </c>
      <c r="C65" s="442">
        <v>44670</v>
      </c>
      <c r="L65" s="443"/>
      <c r="M65" s="443">
        <v>4.9000000000000004</v>
      </c>
      <c r="N65" s="443"/>
      <c r="O65" s="443"/>
      <c r="P65" s="443">
        <v>6.6</v>
      </c>
      <c r="Q65" s="443"/>
      <c r="R65" s="443">
        <v>135.19999999999999</v>
      </c>
      <c r="S65" s="443"/>
      <c r="T65" s="443">
        <v>4</v>
      </c>
      <c r="U65" s="443"/>
      <c r="V65" s="443"/>
      <c r="W65" s="443">
        <v>6.5</v>
      </c>
      <c r="X65" s="443"/>
      <c r="Y65" s="443">
        <v>127.5</v>
      </c>
    </row>
    <row r="66" spans="2:25" s="461" customFormat="1" ht="19.2" customHeight="1" x14ac:dyDescent="0.3">
      <c r="B66" s="441" t="s">
        <v>11</v>
      </c>
      <c r="C66" s="442">
        <v>44691</v>
      </c>
      <c r="L66" s="443"/>
      <c r="M66" s="443"/>
      <c r="N66" s="443"/>
      <c r="O66" s="443"/>
      <c r="P66" s="443"/>
      <c r="Q66" s="443"/>
      <c r="R66" s="443"/>
      <c r="S66" s="443">
        <v>6</v>
      </c>
      <c r="T66" s="443"/>
      <c r="U66" s="443">
        <v>7.2</v>
      </c>
      <c r="V66" s="443"/>
      <c r="W66" s="443"/>
      <c r="X66" s="443"/>
      <c r="Y66" s="443"/>
    </row>
    <row r="67" spans="2:25" s="461" customFormat="1" ht="19.2" customHeight="1" x14ac:dyDescent="0.3">
      <c r="B67" s="441" t="s">
        <v>143</v>
      </c>
      <c r="C67" s="442">
        <v>44697</v>
      </c>
      <c r="L67" s="443"/>
      <c r="M67" s="443"/>
      <c r="N67" s="443"/>
      <c r="O67" s="443"/>
      <c r="P67" s="443"/>
      <c r="Q67" s="443"/>
      <c r="R67" s="443"/>
      <c r="S67" s="443"/>
      <c r="T67" s="443">
        <v>5.8</v>
      </c>
      <c r="U67" s="443"/>
      <c r="V67" s="443"/>
      <c r="W67" s="443">
        <v>5.7</v>
      </c>
      <c r="X67" s="443"/>
      <c r="Y67" s="443">
        <v>119.9</v>
      </c>
    </row>
    <row r="68" spans="2:25" s="461" customFormat="1" ht="19.2" customHeight="1" x14ac:dyDescent="0.3">
      <c r="B68" s="441" t="s">
        <v>217</v>
      </c>
      <c r="C68" s="442">
        <v>44697</v>
      </c>
      <c r="L68" s="443"/>
      <c r="M68" s="443"/>
      <c r="N68" s="443"/>
      <c r="O68" s="443"/>
      <c r="P68" s="443"/>
      <c r="Q68" s="443"/>
      <c r="R68" s="443"/>
      <c r="S68" s="443"/>
      <c r="T68" s="443">
        <v>4.5</v>
      </c>
      <c r="U68" s="443"/>
      <c r="V68" s="443"/>
      <c r="W68" s="443"/>
      <c r="X68" s="443"/>
      <c r="Y68" s="443"/>
    </row>
    <row r="69" spans="2:25" s="461" customFormat="1" ht="19.2" customHeight="1" x14ac:dyDescent="0.3">
      <c r="B69" s="441" t="s">
        <v>204</v>
      </c>
      <c r="C69" s="442">
        <v>44720</v>
      </c>
      <c r="L69" s="443"/>
      <c r="M69" s="443"/>
      <c r="N69" s="443"/>
      <c r="O69" s="443"/>
      <c r="P69" s="443"/>
      <c r="Q69" s="443"/>
      <c r="R69" s="443"/>
      <c r="S69" s="443"/>
      <c r="T69" s="443">
        <v>5.4</v>
      </c>
      <c r="U69" s="443"/>
      <c r="V69" s="443"/>
      <c r="W69" s="443">
        <v>5.8</v>
      </c>
      <c r="X69" s="443"/>
      <c r="Y69" s="443">
        <v>120</v>
      </c>
    </row>
    <row r="70" spans="2:25" s="461" customFormat="1" ht="19.2" customHeight="1" x14ac:dyDescent="0.3">
      <c r="B70" s="441" t="s">
        <v>11</v>
      </c>
      <c r="C70" s="442">
        <v>44727</v>
      </c>
      <c r="L70" s="443"/>
      <c r="M70" s="443"/>
      <c r="N70" s="443"/>
      <c r="O70" s="443"/>
      <c r="P70" s="443"/>
      <c r="Q70" s="443"/>
      <c r="R70" s="443"/>
      <c r="S70" s="443">
        <v>6</v>
      </c>
      <c r="T70" s="443"/>
      <c r="U70" s="443">
        <v>7.2</v>
      </c>
      <c r="V70" s="443"/>
      <c r="W70" s="443"/>
      <c r="X70" s="443"/>
      <c r="Y70" s="443"/>
    </row>
    <row r="71" spans="2:25" s="461" customFormat="1" ht="19.2" customHeight="1" x14ac:dyDescent="0.3">
      <c r="B71" s="441" t="s">
        <v>10</v>
      </c>
      <c r="C71" s="442">
        <v>44727</v>
      </c>
      <c r="L71" s="443"/>
      <c r="M71" s="443"/>
      <c r="N71" s="443"/>
      <c r="O71" s="443"/>
      <c r="P71" s="443"/>
      <c r="Q71" s="443"/>
      <c r="R71" s="443"/>
      <c r="S71" s="443"/>
      <c r="T71" s="443">
        <v>6.3</v>
      </c>
      <c r="U71" s="443"/>
      <c r="V71" s="443"/>
      <c r="W71" s="443">
        <v>5.6</v>
      </c>
      <c r="X71" s="443"/>
      <c r="Y71" s="443"/>
    </row>
    <row r="72" spans="2:25" s="461" customFormat="1" ht="19.2" customHeight="1" x14ac:dyDescent="0.3">
      <c r="B72" s="441" t="s">
        <v>217</v>
      </c>
      <c r="C72" s="442">
        <v>44742</v>
      </c>
      <c r="L72" s="443"/>
      <c r="M72" s="443"/>
      <c r="N72" s="443"/>
      <c r="O72" s="443"/>
      <c r="P72" s="443"/>
      <c r="Q72" s="443"/>
      <c r="R72" s="443"/>
      <c r="S72" s="443"/>
      <c r="T72" s="443">
        <v>5.8</v>
      </c>
      <c r="U72" s="443"/>
      <c r="V72" s="443"/>
      <c r="W72" s="443">
        <v>6.5</v>
      </c>
      <c r="X72" s="443"/>
      <c r="Y72" s="443">
        <v>115.8</v>
      </c>
    </row>
    <row r="73" spans="2:25" s="461" customFormat="1" ht="19.2" customHeight="1" x14ac:dyDescent="0.3">
      <c r="B73" s="441" t="s">
        <v>143</v>
      </c>
      <c r="C73" s="442">
        <v>44756</v>
      </c>
      <c r="L73" s="443"/>
      <c r="M73" s="443"/>
      <c r="N73" s="443"/>
      <c r="O73" s="443"/>
      <c r="P73" s="443"/>
      <c r="Q73" s="443"/>
      <c r="R73" s="443"/>
      <c r="S73" s="443"/>
      <c r="T73" s="443">
        <v>6.5</v>
      </c>
      <c r="U73" s="443"/>
      <c r="V73" s="443"/>
      <c r="W73" s="443"/>
      <c r="X73" s="443"/>
      <c r="Y73" s="443"/>
    </row>
    <row r="74" spans="2:25" ht="6.6" customHeight="1" x14ac:dyDescent="0.3">
      <c r="B74" s="445"/>
      <c r="C74" s="446"/>
      <c r="D74" s="165"/>
      <c r="E74" s="165"/>
      <c r="F74" s="165"/>
      <c r="G74" s="165"/>
      <c r="H74" s="165"/>
      <c r="I74" s="165"/>
      <c r="J74" s="165"/>
      <c r="K74" s="165"/>
      <c r="L74" s="165"/>
      <c r="M74" s="165"/>
      <c r="N74" s="165"/>
      <c r="O74" s="165"/>
      <c r="P74" s="165"/>
      <c r="Q74" s="165"/>
      <c r="R74" s="165"/>
      <c r="S74" s="165"/>
      <c r="T74" s="165"/>
      <c r="U74" s="165"/>
      <c r="V74" s="165"/>
      <c r="W74" s="165"/>
      <c r="X74" s="165"/>
      <c r="Y74" s="165"/>
    </row>
    <row r="75" spans="2:25" ht="7.2" customHeight="1" x14ac:dyDescent="0.3">
      <c r="B75" s="134"/>
      <c r="C75" s="134"/>
      <c r="D75" s="166"/>
      <c r="E75" s="166"/>
      <c r="F75" s="166"/>
      <c r="G75" s="166"/>
      <c r="H75" s="166"/>
      <c r="I75" s="166"/>
      <c r="J75" s="163"/>
      <c r="K75" s="166"/>
    </row>
    <row r="76" spans="2:25" ht="19.2" customHeight="1" x14ac:dyDescent="0.3">
      <c r="B76" s="441" t="s">
        <v>203</v>
      </c>
      <c r="C76" s="134"/>
      <c r="D76" s="443">
        <f>AVERAGE(D8,D9,D10,D13,D15,D16,D18,D19,D23,D26)</f>
        <v>-11.79</v>
      </c>
      <c r="E76" s="443">
        <f>AVERAGE(E8:E32)</f>
        <v>-8.2125000000000004</v>
      </c>
      <c r="F76" s="443">
        <f>AVERAGE(F8,F18,F23)</f>
        <v>-6</v>
      </c>
      <c r="G76" s="443">
        <f>AVERAGE(G8,G9,G13,G15,G18)</f>
        <v>12.4</v>
      </c>
      <c r="H76" s="443">
        <f>AVERAGE(H8,H9,H11,H12,H13,H14,H15,H16,H18,H20,H21,H22,H23,H24,H25,H27,H28,H29,H32)</f>
        <v>9.4222222222222207</v>
      </c>
      <c r="I76" s="443">
        <f>AVERAGE(I8,I18)</f>
        <v>8.0500000000000007</v>
      </c>
      <c r="J76" s="443">
        <f>AVERAGE(J13,J15)</f>
        <v>140.85000000000002</v>
      </c>
      <c r="K76" s="443">
        <f>AVERAGE(K11,K12,K13,K14,K15,K20,K21,K24,K25,K27,K28)</f>
        <v>134.96363636363637</v>
      </c>
      <c r="L76" s="443">
        <f>AVERAGE(L32,L37,L44,L50)</f>
        <v>1.425</v>
      </c>
      <c r="M76" s="443">
        <f>AVERAGE(M11,M12,M17,M20,M23,M24,M25,M27,M28,M29,M31,M33,M34,M35,M36,M37,M38,M39,M40,M41,M42,M43,M44,M45,M46,M47,M48,M49,M50,M51,M52,M53,M54,M55,M56,M57,M58,M59,M60,M61,M62,M64)</f>
        <v>4.1785714285714306</v>
      </c>
      <c r="N76" s="443">
        <f>AVERAGE(N32,N37,N39,N44,N45,N50,N61)</f>
        <v>4.5333333333333332</v>
      </c>
      <c r="O76" s="443">
        <f>AVERAGE(O37,O44,O50)</f>
        <v>7.3999999999999995</v>
      </c>
      <c r="P76" s="443">
        <f>AVERAGE(P11,P12,P20,P24,P25,P27,P28,P29,P34,P35,P36,P37,P38,P40,P41,P42,P44,P46,P47,P48,P49,P50,P51,P52,P54,P56,P59,P60,P61,P61)</f>
        <v>7.3166666666666664</v>
      </c>
      <c r="Q76" s="443">
        <f>AVERAGE(Q37,Q44,Q50)</f>
        <v>6.9000000000000012</v>
      </c>
      <c r="R76" s="443">
        <f>AVERAGE(R12,R20,R24,R25,R27,R28,R35,R37,R40,R41,R46,R51,R52,R59,R61,R64)</f>
        <v>130.15</v>
      </c>
      <c r="S76" s="443">
        <f>AVERAGE(S55,S56,S62,S63,S66,S70)</f>
        <v>4.55</v>
      </c>
      <c r="T76" s="443">
        <f>AVERAGE(T52,T54,T49,T51,T56,T57,T58,T59,T60,T61,T62,T64,T65,T67,T68,T69,T71,T72,T73)</f>
        <v>5.1842105263157885</v>
      </c>
      <c r="U76" s="443">
        <f>AVERAGE(U55,U56,U57,U62,U63,U66,U60)</f>
        <v>5.6833333333333336</v>
      </c>
      <c r="V76" s="443">
        <f>AVERAGE(V56,V62)</f>
        <v>6.2</v>
      </c>
      <c r="W76" s="443">
        <f>AVERAGE(W52,W54,W49,W51,W56,W59,W60,W61,W62,W64,W65,W67,W69,W71,W72)</f>
        <v>6.1599999999999993</v>
      </c>
      <c r="X76" s="443">
        <f>AVERAGE(X56,X62)</f>
        <v>5.95</v>
      </c>
      <c r="Y76" s="443">
        <f>AVERAGE(Y51,Y52,Y59,Y61,Y64,Y65,Y67,Y69)</f>
        <v>122.66250000000001</v>
      </c>
    </row>
    <row r="77" spans="2:25" ht="15.6" x14ac:dyDescent="0.3">
      <c r="B77" s="134"/>
      <c r="C77" s="134"/>
      <c r="D77" s="167"/>
      <c r="E77" s="167"/>
      <c r="F77" s="167"/>
      <c r="G77" s="167"/>
      <c r="H77" s="167"/>
      <c r="I77" s="167"/>
      <c r="J77" s="163"/>
      <c r="K77" s="167"/>
    </row>
  </sheetData>
  <mergeCells count="13">
    <mergeCell ref="S4:Y4"/>
    <mergeCell ref="S5:U5"/>
    <mergeCell ref="V5:X5"/>
    <mergeCell ref="B3:R3"/>
    <mergeCell ref="D4:K4"/>
    <mergeCell ref="L4:R4"/>
    <mergeCell ref="B5:B6"/>
    <mergeCell ref="C5:C6"/>
    <mergeCell ref="D5:F5"/>
    <mergeCell ref="G5:I5"/>
    <mergeCell ref="J5:K5"/>
    <mergeCell ref="L5:N5"/>
    <mergeCell ref="O5:Q5"/>
  </mergeCells>
  <pageMargins left="0.7" right="0.7" top="0.75" bottom="0.75" header="0.3" footer="0.3"/>
  <pageSetup paperSize="9" orientation="portrait" verticalDpi="300" r:id="rId1"/>
  <ignoredErrors>
    <ignoredError sqref="P76 W76" formula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185EF2-4364-4A67-993B-26B90AE53A86}">
  <dimension ref="B1:AF125"/>
  <sheetViews>
    <sheetView showGridLines="0" zoomScale="90" zoomScaleNormal="90" workbookViewId="0">
      <selection activeCell="B2" sqref="B2:P2"/>
    </sheetView>
  </sheetViews>
  <sheetFormatPr defaultColWidth="9.109375" defaultRowHeight="14.4" x14ac:dyDescent="0.3"/>
  <cols>
    <col min="1" max="1" width="4" style="461" customWidth="1"/>
    <col min="2" max="2" width="18.33203125" style="461" customWidth="1"/>
    <col min="3" max="3" width="12.109375" style="461" customWidth="1"/>
    <col min="4" max="4" width="10.6640625" style="461" customWidth="1"/>
    <col min="5" max="5" width="13" style="461" customWidth="1"/>
    <col min="6" max="6" width="11.6640625" style="461" customWidth="1"/>
    <col min="7" max="10" width="11.88671875" style="461" customWidth="1"/>
    <col min="11" max="11" width="12" style="461" customWidth="1"/>
    <col min="12" max="12" width="11.88671875" style="461" customWidth="1"/>
    <col min="13" max="13" width="12.44140625" style="461" customWidth="1"/>
    <col min="14" max="14" width="13.44140625" style="461" customWidth="1"/>
    <col min="15" max="15" width="11.5546875" style="461" customWidth="1"/>
    <col min="16" max="16" width="13.44140625" style="461" customWidth="1"/>
    <col min="17" max="17" width="13.6640625" style="461" customWidth="1"/>
    <col min="18" max="18" width="9.109375" style="461"/>
    <col min="19" max="19" width="17" style="461" customWidth="1"/>
    <col min="20" max="16384" width="9.109375" style="461"/>
  </cols>
  <sheetData>
    <row r="1" spans="2:19" ht="29.25" customHeight="1" x14ac:dyDescent="0.3"/>
    <row r="2" spans="2:19" ht="21.6" customHeight="1" x14ac:dyDescent="0.3">
      <c r="B2" s="654"/>
      <c r="C2" s="654"/>
      <c r="D2" s="654"/>
      <c r="E2" s="654"/>
      <c r="F2" s="654"/>
      <c r="G2" s="654"/>
      <c r="H2" s="654"/>
      <c r="I2" s="654"/>
      <c r="J2" s="654"/>
      <c r="K2" s="654"/>
      <c r="L2" s="654"/>
      <c r="M2" s="654"/>
      <c r="N2" s="654"/>
      <c r="O2" s="654"/>
      <c r="P2" s="654"/>
      <c r="Q2" s="503"/>
    </row>
    <row r="3" spans="2:19" ht="35.1" customHeight="1" x14ac:dyDescent="0.3">
      <c r="B3" s="600" t="s">
        <v>337</v>
      </c>
      <c r="C3" s="600"/>
      <c r="D3" s="600"/>
      <c r="E3" s="600"/>
      <c r="F3" s="600"/>
      <c r="G3" s="600"/>
      <c r="H3" s="600"/>
      <c r="I3" s="600"/>
      <c r="J3" s="600"/>
      <c r="K3" s="600"/>
      <c r="L3" s="600"/>
      <c r="M3" s="600"/>
      <c r="N3" s="600"/>
      <c r="O3" s="600"/>
      <c r="P3" s="600"/>
      <c r="Q3" s="600"/>
      <c r="R3" s="600"/>
      <c r="S3" s="600"/>
    </row>
    <row r="4" spans="2:19" ht="7.2" customHeight="1" x14ac:dyDescent="0.3">
      <c r="B4" s="499"/>
      <c r="C4" s="499"/>
      <c r="D4" s="499"/>
      <c r="E4" s="499"/>
      <c r="F4" s="499"/>
      <c r="G4" s="499"/>
      <c r="H4" s="499"/>
      <c r="I4" s="499"/>
      <c r="J4" s="499"/>
      <c r="K4" s="499"/>
      <c r="L4" s="499"/>
      <c r="M4" s="499"/>
      <c r="N4" s="499"/>
      <c r="O4" s="499"/>
      <c r="P4" s="499"/>
      <c r="Q4" s="499"/>
      <c r="R4" s="499"/>
      <c r="S4" s="499"/>
    </row>
    <row r="5" spans="2:19" ht="31.2" customHeight="1" x14ac:dyDescent="0.3">
      <c r="B5" s="650" t="s">
        <v>338</v>
      </c>
      <c r="C5" s="650"/>
      <c r="D5" s="650"/>
      <c r="E5" s="650"/>
      <c r="F5" s="650"/>
      <c r="G5" s="650"/>
      <c r="H5" s="650"/>
      <c r="I5" s="650"/>
      <c r="J5" s="650"/>
      <c r="K5" s="650"/>
      <c r="L5" s="650"/>
      <c r="M5" s="650"/>
      <c r="N5" s="650"/>
      <c r="O5" s="499"/>
      <c r="P5" s="499"/>
      <c r="Q5" s="499"/>
      <c r="R5" s="499"/>
      <c r="S5" s="499"/>
    </row>
    <row r="6" spans="2:19" ht="20.399999999999999" customHeight="1" x14ac:dyDescent="0.3">
      <c r="B6" s="651" t="s">
        <v>274</v>
      </c>
      <c r="C6" s="651"/>
      <c r="D6" s="651"/>
      <c r="E6" s="651"/>
      <c r="F6" s="499"/>
      <c r="G6" s="499"/>
      <c r="H6" s="499"/>
      <c r="I6" s="499"/>
      <c r="J6" s="499"/>
      <c r="K6" s="499"/>
      <c r="L6" s="499"/>
      <c r="M6" s="499"/>
      <c r="N6" s="499"/>
      <c r="O6" s="499"/>
      <c r="P6" s="499"/>
      <c r="Q6" s="499"/>
      <c r="R6" s="499"/>
      <c r="S6" s="499"/>
    </row>
    <row r="7" spans="2:19" ht="78.599999999999994" customHeight="1" x14ac:dyDescent="0.3">
      <c r="B7" s="652" t="s">
        <v>275</v>
      </c>
      <c r="C7" s="653"/>
      <c r="D7" s="504" t="s">
        <v>339</v>
      </c>
      <c r="E7" s="505" t="s">
        <v>340</v>
      </c>
      <c r="F7" s="506" t="s">
        <v>341</v>
      </c>
      <c r="G7" s="499"/>
      <c r="H7" s="499"/>
      <c r="I7" s="499"/>
      <c r="J7" s="499"/>
      <c r="K7" s="499"/>
      <c r="L7" s="499"/>
      <c r="M7" s="499"/>
      <c r="N7" s="499"/>
      <c r="O7" s="499"/>
      <c r="P7" s="499"/>
      <c r="Q7" s="499"/>
      <c r="R7" s="499"/>
      <c r="S7" s="499"/>
    </row>
    <row r="8" spans="2:19" ht="35.1" customHeight="1" x14ac:dyDescent="0.3">
      <c r="B8" s="499"/>
      <c r="C8" s="499"/>
      <c r="D8" s="499"/>
      <c r="E8" s="499"/>
      <c r="F8" s="499"/>
      <c r="G8" s="499"/>
      <c r="H8" s="499"/>
      <c r="I8" s="499"/>
      <c r="J8" s="499"/>
      <c r="K8" s="499"/>
      <c r="L8" s="499"/>
      <c r="M8" s="499"/>
      <c r="N8" s="499"/>
      <c r="O8" s="499"/>
      <c r="P8" s="499"/>
      <c r="Q8" s="499"/>
      <c r="R8" s="499"/>
      <c r="S8" s="499"/>
    </row>
    <row r="9" spans="2:19" ht="16.2" customHeight="1" x14ac:dyDescent="0.3">
      <c r="B9" s="655" t="str">
        <f>"Maio 2022"</f>
        <v>Maio 2022</v>
      </c>
      <c r="C9" s="624"/>
      <c r="D9" s="507">
        <v>55.5</v>
      </c>
      <c r="E9" s="507">
        <v>34.200000000000003</v>
      </c>
      <c r="F9" s="507">
        <v>10.3</v>
      </c>
      <c r="G9" s="499"/>
      <c r="H9" s="499"/>
      <c r="I9" s="499"/>
      <c r="J9" s="499"/>
      <c r="K9" s="499"/>
      <c r="L9" s="499"/>
      <c r="M9" s="499"/>
      <c r="N9" s="499"/>
      <c r="O9" s="499"/>
      <c r="P9" s="499"/>
      <c r="Q9" s="499"/>
      <c r="R9" s="499"/>
      <c r="S9" s="499"/>
    </row>
    <row r="10" spans="2:19" ht="35.1" customHeight="1" x14ac:dyDescent="0.3">
      <c r="B10" s="499"/>
      <c r="C10" s="499"/>
      <c r="D10" s="499"/>
      <c r="E10" s="499"/>
      <c r="F10" s="499"/>
      <c r="G10" s="499"/>
      <c r="H10" s="499"/>
      <c r="I10" s="499"/>
      <c r="J10" s="499"/>
      <c r="K10" s="499"/>
      <c r="L10" s="499"/>
      <c r="M10" s="499"/>
      <c r="N10" s="499"/>
      <c r="O10" s="499"/>
      <c r="P10" s="499"/>
      <c r="Q10" s="499"/>
      <c r="R10" s="499"/>
      <c r="S10" s="499"/>
    </row>
    <row r="11" spans="2:19" ht="23.4" customHeight="1" x14ac:dyDescent="0.3">
      <c r="B11" s="650" t="s">
        <v>342</v>
      </c>
      <c r="C11" s="650"/>
      <c r="D11" s="650"/>
      <c r="E11" s="650"/>
      <c r="F11" s="650"/>
      <c r="G11" s="650"/>
      <c r="H11" s="650"/>
      <c r="I11" s="650"/>
      <c r="J11" s="650"/>
      <c r="K11" s="650"/>
      <c r="L11" s="650"/>
      <c r="M11" s="650"/>
      <c r="N11" s="650"/>
      <c r="O11" s="499"/>
      <c r="P11" s="499"/>
      <c r="Q11" s="499"/>
      <c r="R11" s="499"/>
      <c r="S11" s="499"/>
    </row>
    <row r="12" spans="2:19" ht="18" customHeight="1" x14ac:dyDescent="0.3">
      <c r="B12" s="651" t="s">
        <v>274</v>
      </c>
      <c r="C12" s="651"/>
      <c r="D12" s="651"/>
      <c r="E12" s="651"/>
      <c r="F12" s="499"/>
      <c r="G12" s="499"/>
      <c r="H12" s="499"/>
      <c r="I12" s="499"/>
      <c r="J12" s="499"/>
      <c r="K12" s="499"/>
      <c r="L12" s="499"/>
      <c r="M12" s="499"/>
      <c r="N12" s="499"/>
      <c r="O12" s="499"/>
      <c r="P12" s="499"/>
      <c r="Q12" s="499"/>
      <c r="R12" s="499"/>
      <c r="S12" s="499"/>
    </row>
    <row r="13" spans="2:19" ht="35.1" customHeight="1" x14ac:dyDescent="0.3">
      <c r="B13" s="652" t="s">
        <v>275</v>
      </c>
      <c r="C13" s="653"/>
      <c r="D13" s="504" t="s">
        <v>343</v>
      </c>
      <c r="E13" s="505" t="s">
        <v>344</v>
      </c>
      <c r="F13" s="505" t="s">
        <v>345</v>
      </c>
      <c r="G13" s="506" t="s">
        <v>346</v>
      </c>
      <c r="H13" s="499"/>
      <c r="I13" s="499"/>
      <c r="J13" s="499"/>
      <c r="K13" s="499"/>
      <c r="L13" s="499"/>
      <c r="M13" s="499"/>
      <c r="N13" s="499"/>
      <c r="O13" s="499"/>
      <c r="P13" s="499"/>
      <c r="Q13" s="499"/>
      <c r="R13" s="499"/>
      <c r="S13" s="499"/>
    </row>
    <row r="14" spans="2:19" ht="22.2" customHeight="1" x14ac:dyDescent="0.3">
      <c r="B14" s="499"/>
      <c r="C14" s="499"/>
      <c r="D14" s="499"/>
      <c r="E14" s="499"/>
      <c r="F14" s="499"/>
      <c r="G14" s="499"/>
      <c r="H14" s="499"/>
      <c r="I14" s="499"/>
      <c r="J14" s="499"/>
      <c r="K14" s="499"/>
      <c r="L14" s="499"/>
      <c r="M14" s="499"/>
      <c r="N14" s="499"/>
      <c r="O14" s="499"/>
      <c r="P14" s="499"/>
      <c r="Q14" s="499"/>
      <c r="R14" s="499"/>
      <c r="S14" s="499"/>
    </row>
    <row r="15" spans="2:19" ht="20.399999999999999" customHeight="1" x14ac:dyDescent="0.3">
      <c r="B15" s="655" t="str">
        <f>"Maio 2022"</f>
        <v>Maio 2022</v>
      </c>
      <c r="C15" s="624"/>
      <c r="D15" s="507">
        <v>11.5</v>
      </c>
      <c r="E15" s="507">
        <v>44.6</v>
      </c>
      <c r="F15" s="507">
        <v>27</v>
      </c>
      <c r="G15" s="507">
        <v>17</v>
      </c>
      <c r="H15" s="499"/>
      <c r="I15" s="499"/>
      <c r="J15" s="499"/>
      <c r="K15" s="499"/>
      <c r="L15" s="499"/>
      <c r="M15" s="499"/>
      <c r="N15" s="499"/>
      <c r="O15" s="499"/>
      <c r="P15" s="499"/>
      <c r="Q15" s="499"/>
      <c r="R15" s="499"/>
      <c r="S15" s="499"/>
    </row>
    <row r="16" spans="2:19" ht="35.1" customHeight="1" x14ac:dyDescent="0.3">
      <c r="B16" s="499"/>
      <c r="C16" s="499"/>
      <c r="D16" s="499"/>
      <c r="E16" s="499"/>
      <c r="F16" s="499"/>
      <c r="G16" s="499"/>
      <c r="H16" s="499"/>
      <c r="I16" s="499"/>
      <c r="J16" s="499"/>
      <c r="K16" s="499"/>
      <c r="L16" s="499"/>
      <c r="M16" s="499"/>
      <c r="N16" s="499"/>
      <c r="O16" s="499"/>
      <c r="P16" s="499"/>
      <c r="Q16" s="499"/>
      <c r="R16" s="499"/>
      <c r="S16" s="499"/>
    </row>
    <row r="17" spans="2:23" ht="27" customHeight="1" x14ac:dyDescent="0.3">
      <c r="B17" s="650" t="s">
        <v>347</v>
      </c>
      <c r="C17" s="650"/>
      <c r="D17" s="650"/>
      <c r="E17" s="650"/>
      <c r="F17" s="650"/>
      <c r="G17" s="650"/>
      <c r="H17" s="650"/>
      <c r="I17" s="650"/>
      <c r="J17" s="650"/>
      <c r="K17" s="650"/>
      <c r="L17" s="650"/>
      <c r="M17" s="650"/>
      <c r="N17" s="650"/>
      <c r="O17" s="499"/>
      <c r="P17" s="499"/>
      <c r="Q17" s="499"/>
      <c r="R17" s="499"/>
      <c r="S17" s="499"/>
    </row>
    <row r="18" spans="2:23" ht="22.2" customHeight="1" x14ac:dyDescent="0.3">
      <c r="B18" s="651" t="s">
        <v>274</v>
      </c>
      <c r="C18" s="651"/>
      <c r="D18" s="651"/>
      <c r="E18" s="651"/>
      <c r="F18" s="499"/>
      <c r="G18" s="499"/>
      <c r="H18" s="499"/>
      <c r="I18" s="499"/>
      <c r="J18" s="499"/>
      <c r="K18" s="499"/>
      <c r="L18" s="499"/>
      <c r="M18" s="499"/>
      <c r="N18" s="499"/>
      <c r="O18" s="499"/>
      <c r="P18" s="499"/>
      <c r="Q18" s="499"/>
      <c r="R18" s="499"/>
      <c r="S18" s="499"/>
    </row>
    <row r="19" spans="2:23" ht="35.1" customHeight="1" x14ac:dyDescent="0.3">
      <c r="B19" s="656" t="s">
        <v>275</v>
      </c>
      <c r="C19" s="657"/>
      <c r="D19" s="659" t="s">
        <v>348</v>
      </c>
      <c r="E19" s="660"/>
      <c r="F19" s="660"/>
      <c r="G19" s="660"/>
      <c r="H19" s="660"/>
      <c r="I19" s="660"/>
      <c r="J19" s="499"/>
      <c r="K19" s="499"/>
      <c r="L19" s="499"/>
      <c r="M19" s="499"/>
      <c r="N19" s="499"/>
      <c r="O19" s="499"/>
      <c r="P19" s="499"/>
      <c r="Q19" s="499"/>
      <c r="R19" s="499"/>
      <c r="S19" s="499"/>
    </row>
    <row r="20" spans="2:23" ht="35.1" customHeight="1" x14ac:dyDescent="0.3">
      <c r="B20" s="652"/>
      <c r="C20" s="658"/>
      <c r="D20" s="504" t="s">
        <v>349</v>
      </c>
      <c r="E20" s="505" t="s">
        <v>350</v>
      </c>
      <c r="F20" s="505" t="s">
        <v>351</v>
      </c>
      <c r="G20" s="506" t="s">
        <v>352</v>
      </c>
      <c r="H20" s="504" t="s">
        <v>353</v>
      </c>
      <c r="I20" s="504" t="s">
        <v>318</v>
      </c>
      <c r="J20" s="499"/>
      <c r="K20" s="499"/>
      <c r="L20" s="499"/>
      <c r="M20" s="499"/>
      <c r="N20" s="499"/>
      <c r="O20" s="499"/>
      <c r="P20" s="499"/>
      <c r="Q20" s="499"/>
      <c r="R20" s="499"/>
      <c r="S20" s="499"/>
    </row>
    <row r="21" spans="2:23" ht="21" customHeight="1" x14ac:dyDescent="0.3">
      <c r="B21" s="499"/>
      <c r="C21" s="499"/>
      <c r="D21" s="499"/>
      <c r="E21" s="499"/>
      <c r="F21" s="499"/>
      <c r="G21" s="499"/>
      <c r="H21" s="499"/>
      <c r="I21" s="499"/>
      <c r="J21" s="499"/>
      <c r="K21" s="499"/>
      <c r="L21" s="499"/>
      <c r="M21" s="499"/>
      <c r="N21" s="499"/>
      <c r="O21" s="499"/>
      <c r="P21" s="499"/>
      <c r="Q21" s="499"/>
      <c r="R21" s="499"/>
      <c r="S21" s="499"/>
    </row>
    <row r="22" spans="2:23" ht="18" customHeight="1" x14ac:dyDescent="0.3">
      <c r="B22" s="655" t="str">
        <f>"Maio 2022"</f>
        <v>Maio 2022</v>
      </c>
      <c r="C22" s="624"/>
      <c r="D22" s="507">
        <v>1.3974048196207045</v>
      </c>
      <c r="E22" s="507">
        <v>1.4972194495936118</v>
      </c>
      <c r="F22" s="507">
        <v>11.678311706830174</v>
      </c>
      <c r="G22" s="507">
        <v>41.60844146584914</v>
      </c>
      <c r="H22" s="507">
        <v>30.529017538856412</v>
      </c>
      <c r="I22" s="507">
        <v>13.289605019249965</v>
      </c>
      <c r="J22" s="499"/>
      <c r="K22" s="499"/>
      <c r="L22" s="499"/>
      <c r="M22" s="499"/>
      <c r="N22" s="499"/>
      <c r="O22" s="499"/>
      <c r="P22" s="499"/>
      <c r="Q22" s="499"/>
      <c r="R22" s="499"/>
      <c r="S22" s="499"/>
    </row>
    <row r="23" spans="2:23" ht="18.600000000000001" customHeight="1" x14ac:dyDescent="0.3">
      <c r="B23" s="499"/>
      <c r="C23" s="499"/>
      <c r="D23" s="499"/>
      <c r="E23" s="499"/>
      <c r="F23" s="499"/>
      <c r="G23" s="499"/>
      <c r="H23" s="499"/>
      <c r="I23" s="499"/>
      <c r="J23" s="499"/>
      <c r="K23" s="499"/>
      <c r="L23" s="499"/>
      <c r="M23" s="499"/>
      <c r="N23" s="499"/>
      <c r="O23" s="499"/>
      <c r="P23" s="499"/>
      <c r="Q23" s="499"/>
      <c r="R23" s="499"/>
      <c r="S23" s="499"/>
    </row>
    <row r="24" spans="2:23" ht="23.4" customHeight="1" x14ac:dyDescent="0.3">
      <c r="B24" s="650" t="s">
        <v>354</v>
      </c>
      <c r="C24" s="650"/>
      <c r="D24" s="650"/>
      <c r="E24" s="650"/>
      <c r="F24" s="650"/>
      <c r="G24" s="650"/>
      <c r="H24" s="650"/>
      <c r="I24" s="650"/>
      <c r="J24" s="650"/>
      <c r="K24" s="650"/>
      <c r="L24" s="650"/>
      <c r="M24" s="650"/>
      <c r="N24" s="650"/>
      <c r="O24" s="499"/>
      <c r="P24" s="499"/>
      <c r="Q24" s="499"/>
      <c r="R24" s="499"/>
      <c r="S24" s="499"/>
    </row>
    <row r="25" spans="2:23" ht="16.2" customHeight="1" x14ac:dyDescent="0.3">
      <c r="B25" s="651" t="s">
        <v>274</v>
      </c>
      <c r="C25" s="651"/>
      <c r="D25" s="651"/>
      <c r="E25" s="651"/>
      <c r="F25" s="499"/>
      <c r="G25" s="499"/>
      <c r="H25" s="499"/>
      <c r="I25" s="499"/>
      <c r="J25" s="499"/>
      <c r="K25" s="499"/>
      <c r="L25" s="499"/>
      <c r="M25" s="499"/>
      <c r="N25" s="499"/>
      <c r="O25" s="499"/>
      <c r="P25" s="499"/>
      <c r="Q25" s="499"/>
      <c r="R25" s="499"/>
      <c r="S25" s="499"/>
    </row>
    <row r="26" spans="2:23" ht="35.1" customHeight="1" x14ac:dyDescent="0.3">
      <c r="B26" s="656" t="s">
        <v>275</v>
      </c>
      <c r="C26" s="657"/>
      <c r="D26" s="659" t="s">
        <v>355</v>
      </c>
      <c r="E26" s="660"/>
      <c r="F26" s="660"/>
      <c r="G26" s="660"/>
      <c r="H26" s="660"/>
      <c r="I26" s="686" t="s">
        <v>356</v>
      </c>
      <c r="J26" s="687"/>
      <c r="K26" s="687"/>
      <c r="L26" s="687"/>
      <c r="M26" s="687"/>
      <c r="N26" s="686" t="s">
        <v>357</v>
      </c>
      <c r="O26" s="687"/>
      <c r="P26" s="687"/>
      <c r="Q26" s="687"/>
      <c r="R26" s="687"/>
      <c r="S26" s="686" t="s">
        <v>358</v>
      </c>
      <c r="T26" s="687"/>
      <c r="U26" s="687"/>
      <c r="V26" s="687"/>
      <c r="W26" s="687"/>
    </row>
    <row r="27" spans="2:23" ht="35.1" customHeight="1" x14ac:dyDescent="0.3">
      <c r="B27" s="652"/>
      <c r="C27" s="658"/>
      <c r="D27" s="504" t="s">
        <v>359</v>
      </c>
      <c r="E27" s="505" t="s">
        <v>360</v>
      </c>
      <c r="F27" s="505" t="s">
        <v>361</v>
      </c>
      <c r="G27" s="506" t="s">
        <v>318</v>
      </c>
      <c r="H27" s="504" t="s">
        <v>362</v>
      </c>
      <c r="I27" s="504" t="s">
        <v>359</v>
      </c>
      <c r="J27" s="505" t="s">
        <v>360</v>
      </c>
      <c r="K27" s="505" t="s">
        <v>361</v>
      </c>
      <c r="L27" s="506" t="s">
        <v>318</v>
      </c>
      <c r="M27" s="504" t="s">
        <v>362</v>
      </c>
      <c r="N27" s="504" t="s">
        <v>359</v>
      </c>
      <c r="O27" s="505" t="s">
        <v>360</v>
      </c>
      <c r="P27" s="505" t="s">
        <v>361</v>
      </c>
      <c r="Q27" s="506" t="s">
        <v>318</v>
      </c>
      <c r="R27" s="504" t="s">
        <v>362</v>
      </c>
      <c r="S27" s="504" t="s">
        <v>359</v>
      </c>
      <c r="T27" s="505" t="s">
        <v>360</v>
      </c>
      <c r="U27" s="505" t="s">
        <v>361</v>
      </c>
      <c r="V27" s="506" t="s">
        <v>318</v>
      </c>
      <c r="W27" s="504" t="s">
        <v>362</v>
      </c>
    </row>
    <row r="28" spans="2:23" ht="18.600000000000001" customHeight="1" x14ac:dyDescent="0.3">
      <c r="B28" s="499"/>
      <c r="C28" s="499"/>
      <c r="D28" s="499"/>
      <c r="E28" s="499"/>
      <c r="F28" s="499"/>
      <c r="G28" s="499"/>
      <c r="H28" s="499"/>
      <c r="I28" s="499"/>
      <c r="J28" s="499"/>
      <c r="K28" s="499"/>
      <c r="L28" s="499"/>
      <c r="M28" s="499"/>
      <c r="N28" s="499"/>
      <c r="O28" s="499"/>
      <c r="P28" s="499"/>
      <c r="Q28" s="499"/>
      <c r="R28" s="499"/>
      <c r="S28" s="499"/>
    </row>
    <row r="29" spans="2:23" ht="16.2" customHeight="1" x14ac:dyDescent="0.3">
      <c r="B29" s="655" t="str">
        <f>"Maio 2022"</f>
        <v>Maio 2022</v>
      </c>
      <c r="C29" s="624"/>
      <c r="D29" s="507">
        <v>4.5344360473406526</v>
      </c>
      <c r="E29" s="507">
        <v>11.464423214031084</v>
      </c>
      <c r="F29" s="507">
        <v>32.240125481249109</v>
      </c>
      <c r="G29" s="507">
        <v>15.228860687295024</v>
      </c>
      <c r="H29" s="507">
        <v>36.532154570084131</v>
      </c>
      <c r="I29" s="507">
        <v>7.6001711107942391</v>
      </c>
      <c r="J29" s="507">
        <v>20.53329530871239</v>
      </c>
      <c r="K29" s="507">
        <v>39.398260373591903</v>
      </c>
      <c r="L29" s="507">
        <v>12.847568800798518</v>
      </c>
      <c r="M29" s="507">
        <v>19.620704406102952</v>
      </c>
      <c r="N29" s="507">
        <v>10.323684585769286</v>
      </c>
      <c r="O29" s="507">
        <v>23.399401112220161</v>
      </c>
      <c r="P29" s="507">
        <v>43.918437188079281</v>
      </c>
      <c r="Q29" s="507">
        <v>8.8264651361756741</v>
      </c>
      <c r="R29" s="507">
        <v>13.532011977755598</v>
      </c>
      <c r="S29" s="507">
        <v>8.6125766433765865</v>
      </c>
      <c r="T29" s="507">
        <v>21.189220019962924</v>
      </c>
      <c r="U29" s="507">
        <v>40.153999714815342</v>
      </c>
      <c r="V29" s="507">
        <v>10.651646941394553</v>
      </c>
      <c r="W29" s="507">
        <v>19.392556680450593</v>
      </c>
    </row>
    <row r="30" spans="2:23" ht="21.75" customHeight="1" x14ac:dyDescent="0.3">
      <c r="B30" s="499"/>
      <c r="C30" s="499"/>
      <c r="D30" s="499"/>
      <c r="E30" s="499"/>
      <c r="F30" s="499"/>
      <c r="G30" s="499"/>
      <c r="H30" s="499"/>
      <c r="I30" s="499"/>
      <c r="J30" s="499"/>
      <c r="K30" s="499"/>
      <c r="L30" s="499"/>
      <c r="M30" s="499"/>
      <c r="N30" s="499"/>
      <c r="O30" s="499"/>
      <c r="P30" s="499"/>
      <c r="Q30" s="499"/>
      <c r="R30" s="499"/>
      <c r="S30" s="499"/>
    </row>
    <row r="31" spans="2:23" ht="21.75" customHeight="1" x14ac:dyDescent="0.3">
      <c r="B31" s="600" t="s">
        <v>272</v>
      </c>
      <c r="C31" s="600"/>
      <c r="D31" s="600"/>
      <c r="E31" s="600"/>
      <c r="F31" s="600"/>
      <c r="G31" s="600"/>
      <c r="H31" s="600"/>
      <c r="I31" s="600"/>
      <c r="J31" s="600"/>
      <c r="K31" s="600"/>
      <c r="L31" s="600"/>
      <c r="M31" s="600"/>
      <c r="N31" s="600"/>
      <c r="O31" s="600"/>
      <c r="P31" s="600"/>
      <c r="Q31" s="600"/>
      <c r="R31" s="600"/>
      <c r="S31" s="600"/>
    </row>
    <row r="32" spans="2:23" ht="21.75" customHeight="1" x14ac:dyDescent="0.3">
      <c r="B32" s="499"/>
      <c r="C32" s="499"/>
      <c r="D32" s="499"/>
      <c r="E32" s="499"/>
      <c r="F32" s="499"/>
      <c r="G32" s="499"/>
      <c r="H32" s="499"/>
      <c r="I32" s="499"/>
      <c r="J32" s="499"/>
      <c r="K32" s="499"/>
      <c r="L32" s="499"/>
      <c r="M32" s="499"/>
      <c r="N32" s="499"/>
      <c r="O32" s="499"/>
      <c r="P32" s="499"/>
      <c r="Q32" s="499"/>
      <c r="R32" s="499"/>
      <c r="S32" s="499"/>
    </row>
    <row r="33" spans="2:19" ht="21.75" customHeight="1" x14ac:dyDescent="0.3">
      <c r="B33" s="650" t="s">
        <v>273</v>
      </c>
      <c r="C33" s="650"/>
      <c r="D33" s="650"/>
      <c r="E33" s="650"/>
      <c r="F33" s="650"/>
      <c r="G33" s="650"/>
      <c r="H33" s="650"/>
      <c r="I33" s="650"/>
      <c r="J33" s="650"/>
      <c r="K33" s="499"/>
      <c r="L33" s="499"/>
      <c r="M33" s="499"/>
      <c r="N33" s="499"/>
      <c r="O33" s="499"/>
      <c r="P33" s="499"/>
      <c r="Q33" s="499"/>
      <c r="R33" s="499"/>
      <c r="S33" s="499"/>
    </row>
    <row r="34" spans="2:19" ht="21.75" customHeight="1" x14ac:dyDescent="0.3">
      <c r="B34" s="651" t="s">
        <v>274</v>
      </c>
      <c r="C34" s="651"/>
      <c r="D34" s="651"/>
      <c r="E34" s="651"/>
      <c r="F34" s="499"/>
      <c r="G34" s="499"/>
      <c r="H34" s="499"/>
      <c r="I34" s="499"/>
      <c r="J34" s="499"/>
      <c r="K34" s="499"/>
      <c r="L34" s="499"/>
      <c r="M34" s="499"/>
      <c r="N34" s="499"/>
      <c r="O34" s="499"/>
      <c r="P34" s="499"/>
      <c r="Q34" s="499"/>
      <c r="R34" s="499"/>
      <c r="S34" s="499"/>
    </row>
    <row r="35" spans="2:19" ht="87.75" customHeight="1" x14ac:dyDescent="0.3">
      <c r="B35" s="652" t="s">
        <v>275</v>
      </c>
      <c r="C35" s="653"/>
      <c r="D35" s="504" t="s">
        <v>276</v>
      </c>
      <c r="E35" s="505" t="s">
        <v>277</v>
      </c>
      <c r="F35" s="506" t="s">
        <v>278</v>
      </c>
      <c r="G35" s="499"/>
      <c r="H35" s="499"/>
      <c r="I35" s="499"/>
      <c r="J35" s="499"/>
      <c r="K35" s="499"/>
      <c r="L35" s="499"/>
      <c r="M35" s="499"/>
      <c r="N35" s="499"/>
      <c r="O35" s="499"/>
      <c r="P35" s="499"/>
      <c r="Q35" s="499"/>
      <c r="R35" s="499"/>
      <c r="S35" s="499"/>
    </row>
    <row r="36" spans="2:19" ht="12.75" customHeight="1" x14ac:dyDescent="0.3">
      <c r="B36" s="499"/>
      <c r="C36" s="499"/>
      <c r="D36" s="499"/>
      <c r="E36" s="499"/>
      <c r="F36" s="499"/>
      <c r="G36" s="499"/>
      <c r="H36" s="499"/>
      <c r="I36" s="499"/>
      <c r="J36" s="499"/>
      <c r="K36" s="499"/>
      <c r="L36" s="499"/>
      <c r="M36" s="499"/>
      <c r="N36" s="499"/>
      <c r="O36" s="499"/>
      <c r="P36" s="499"/>
      <c r="Q36" s="499"/>
      <c r="R36" s="499"/>
      <c r="S36" s="499"/>
    </row>
    <row r="37" spans="2:19" ht="21.75" customHeight="1" x14ac:dyDescent="0.3">
      <c r="B37" s="624" t="s">
        <v>279</v>
      </c>
      <c r="C37" s="624"/>
      <c r="D37" s="507">
        <v>92.415169660678643</v>
      </c>
      <c r="E37" s="507">
        <v>6.7682816185810193</v>
      </c>
      <c r="F37" s="507">
        <v>0.81654872074033746</v>
      </c>
      <c r="G37" s="499"/>
      <c r="H37" s="499"/>
      <c r="I37" s="499"/>
      <c r="J37" s="499"/>
      <c r="K37" s="499"/>
      <c r="L37" s="499"/>
      <c r="M37" s="499"/>
      <c r="N37" s="499"/>
      <c r="O37" s="499"/>
      <c r="P37" s="499"/>
      <c r="Q37" s="499"/>
      <c r="R37" s="499"/>
      <c r="S37" s="499"/>
    </row>
    <row r="38" spans="2:19" ht="21.75" customHeight="1" x14ac:dyDescent="0.3">
      <c r="B38" s="499"/>
      <c r="C38" s="499"/>
      <c r="D38" s="499"/>
      <c r="E38" s="499"/>
      <c r="F38" s="499"/>
      <c r="G38" s="499"/>
      <c r="H38" s="499"/>
      <c r="I38" s="499"/>
      <c r="J38" s="499"/>
      <c r="K38" s="499"/>
      <c r="L38" s="499"/>
      <c r="M38" s="499"/>
      <c r="N38" s="499"/>
      <c r="O38" s="499"/>
      <c r="P38" s="499"/>
      <c r="Q38" s="499"/>
      <c r="R38" s="499"/>
      <c r="S38" s="499"/>
    </row>
    <row r="39" spans="2:19" ht="36.75" customHeight="1" x14ac:dyDescent="0.3">
      <c r="B39" s="650" t="s">
        <v>280</v>
      </c>
      <c r="C39" s="650"/>
      <c r="D39" s="650"/>
      <c r="E39" s="650"/>
      <c r="F39" s="650"/>
      <c r="G39" s="650"/>
      <c r="H39" s="650"/>
      <c r="I39" s="650"/>
      <c r="J39" s="650"/>
      <c r="K39" s="499"/>
      <c r="L39" s="499"/>
      <c r="M39" s="499"/>
      <c r="N39" s="499"/>
      <c r="O39" s="499"/>
      <c r="P39" s="499"/>
      <c r="Q39" s="499"/>
      <c r="R39" s="499"/>
      <c r="S39" s="499"/>
    </row>
    <row r="40" spans="2:19" ht="21.75" customHeight="1" x14ac:dyDescent="0.3">
      <c r="B40" s="651" t="s">
        <v>274</v>
      </c>
      <c r="C40" s="651"/>
      <c r="D40" s="651"/>
      <c r="E40" s="651"/>
      <c r="F40" s="499"/>
      <c r="G40" s="499"/>
      <c r="H40" s="499"/>
      <c r="I40" s="499"/>
      <c r="J40" s="499"/>
      <c r="K40" s="499"/>
      <c r="L40" s="499"/>
      <c r="M40" s="499"/>
      <c r="N40" s="499"/>
      <c r="O40" s="499"/>
      <c r="P40" s="499"/>
      <c r="Q40" s="499"/>
      <c r="R40" s="499"/>
      <c r="S40" s="499"/>
    </row>
    <row r="41" spans="2:19" ht="42" customHeight="1" x14ac:dyDescent="0.3">
      <c r="B41" s="652" t="s">
        <v>275</v>
      </c>
      <c r="C41" s="653"/>
      <c r="D41" s="504" t="s">
        <v>281</v>
      </c>
      <c r="E41" s="505" t="s">
        <v>282</v>
      </c>
      <c r="F41" s="506" t="s">
        <v>283</v>
      </c>
      <c r="G41" s="505" t="s">
        <v>284</v>
      </c>
      <c r="H41" s="499"/>
      <c r="I41" s="499"/>
      <c r="J41" s="499"/>
      <c r="K41" s="499"/>
      <c r="L41" s="499"/>
      <c r="M41" s="499"/>
      <c r="N41" s="499"/>
      <c r="O41" s="499"/>
      <c r="P41" s="499"/>
      <c r="Q41" s="499"/>
      <c r="R41" s="499"/>
      <c r="S41" s="499"/>
    </row>
    <row r="42" spans="2:19" ht="14.25" customHeight="1" x14ac:dyDescent="0.3">
      <c r="B42" s="499"/>
      <c r="C42" s="499"/>
      <c r="D42" s="499"/>
      <c r="E42" s="499"/>
      <c r="F42" s="499"/>
      <c r="G42" s="499"/>
      <c r="H42" s="499"/>
      <c r="I42" s="499"/>
      <c r="J42" s="499"/>
      <c r="K42" s="499"/>
      <c r="L42" s="499"/>
      <c r="M42" s="499"/>
      <c r="N42" s="499"/>
      <c r="O42" s="499"/>
      <c r="P42" s="499"/>
      <c r="Q42" s="499"/>
      <c r="R42" s="499"/>
      <c r="S42" s="499"/>
    </row>
    <row r="43" spans="2:19" ht="17.25" customHeight="1" x14ac:dyDescent="0.3">
      <c r="B43" s="624" t="s">
        <v>279</v>
      </c>
      <c r="C43" s="624"/>
      <c r="D43" s="507">
        <v>55.47017929015734</v>
      </c>
      <c r="E43" s="507">
        <v>3.7138675448225391</v>
      </c>
      <c r="F43" s="507">
        <v>30.168313208927916</v>
      </c>
      <c r="G43" s="507">
        <v>10.647639956092206</v>
      </c>
      <c r="H43" s="499"/>
      <c r="I43" s="499"/>
      <c r="J43" s="499"/>
      <c r="K43" s="499"/>
      <c r="L43" s="499"/>
      <c r="M43" s="499"/>
      <c r="N43" s="499"/>
      <c r="O43" s="499"/>
      <c r="P43" s="499"/>
      <c r="Q43" s="499"/>
      <c r="R43" s="499"/>
      <c r="S43" s="499"/>
    </row>
    <row r="44" spans="2:19" ht="21.75" customHeight="1" x14ac:dyDescent="0.3">
      <c r="B44" s="499"/>
      <c r="C44" s="499"/>
      <c r="D44" s="499"/>
      <c r="E44" s="499"/>
      <c r="F44" s="499"/>
      <c r="G44" s="499"/>
      <c r="H44" s="499"/>
      <c r="I44" s="499"/>
      <c r="J44" s="499"/>
      <c r="K44" s="499"/>
      <c r="L44" s="499"/>
      <c r="M44" s="499"/>
      <c r="N44" s="499"/>
      <c r="O44" s="499"/>
      <c r="P44" s="499"/>
      <c r="Q44" s="499"/>
      <c r="R44" s="499"/>
      <c r="S44" s="499"/>
    </row>
    <row r="45" spans="2:19" ht="34.5" customHeight="1" x14ac:dyDescent="0.3">
      <c r="B45" s="650" t="s">
        <v>285</v>
      </c>
      <c r="C45" s="650"/>
      <c r="D45" s="650"/>
      <c r="E45" s="650"/>
      <c r="F45" s="650"/>
      <c r="G45" s="650"/>
      <c r="H45" s="650"/>
      <c r="I45" s="650"/>
      <c r="J45" s="650"/>
      <c r="K45" s="499"/>
      <c r="L45" s="499"/>
      <c r="M45" s="499"/>
      <c r="N45" s="499"/>
      <c r="O45" s="499"/>
      <c r="P45" s="499"/>
      <c r="Q45" s="499"/>
      <c r="R45" s="499"/>
      <c r="S45" s="499"/>
    </row>
    <row r="46" spans="2:19" ht="21.75" customHeight="1" x14ac:dyDescent="0.3">
      <c r="B46" s="651" t="s">
        <v>274</v>
      </c>
      <c r="C46" s="651"/>
      <c r="D46" s="651"/>
      <c r="E46" s="651"/>
      <c r="F46" s="499"/>
      <c r="G46" s="499"/>
      <c r="H46" s="499"/>
      <c r="I46" s="499"/>
      <c r="J46" s="499"/>
      <c r="K46" s="499"/>
      <c r="L46" s="499"/>
      <c r="M46" s="499"/>
      <c r="N46" s="499"/>
      <c r="O46" s="499"/>
      <c r="P46" s="499"/>
      <c r="Q46" s="499"/>
      <c r="R46" s="499"/>
      <c r="S46" s="499"/>
    </row>
    <row r="47" spans="2:19" ht="33.75" customHeight="1" x14ac:dyDescent="0.3">
      <c r="B47" s="652" t="s">
        <v>275</v>
      </c>
      <c r="C47" s="653"/>
      <c r="D47" s="504" t="s">
        <v>286</v>
      </c>
      <c r="E47" s="505" t="s">
        <v>287</v>
      </c>
      <c r="F47" s="506" t="s">
        <v>288</v>
      </c>
      <c r="G47" s="505" t="s">
        <v>284</v>
      </c>
      <c r="H47" s="499"/>
      <c r="I47" s="499"/>
      <c r="J47" s="499"/>
      <c r="K47" s="499"/>
      <c r="L47" s="499"/>
      <c r="M47" s="499"/>
      <c r="N47" s="499"/>
      <c r="O47" s="499"/>
      <c r="P47" s="499"/>
      <c r="Q47" s="499"/>
      <c r="R47" s="499"/>
      <c r="S47" s="499"/>
    </row>
    <row r="48" spans="2:19" ht="13.5" customHeight="1" x14ac:dyDescent="0.3">
      <c r="B48" s="499"/>
      <c r="C48" s="499"/>
      <c r="D48" s="499"/>
      <c r="E48" s="499"/>
      <c r="F48" s="499"/>
      <c r="G48" s="499"/>
      <c r="H48" s="499"/>
      <c r="I48" s="499"/>
      <c r="J48" s="499"/>
      <c r="K48" s="499"/>
      <c r="L48" s="499"/>
      <c r="M48" s="499"/>
      <c r="N48" s="499"/>
      <c r="O48" s="499"/>
      <c r="P48" s="499"/>
      <c r="Q48" s="499"/>
      <c r="R48" s="499"/>
      <c r="S48" s="499"/>
    </row>
    <row r="49" spans="2:27" ht="18.75" customHeight="1" x14ac:dyDescent="0.3">
      <c r="B49" s="624" t="s">
        <v>279</v>
      </c>
      <c r="C49" s="624"/>
      <c r="D49" s="507">
        <v>19.849981705085987</v>
      </c>
      <c r="E49" s="507">
        <v>35.986095865349434</v>
      </c>
      <c r="F49" s="507">
        <v>27.936333699231614</v>
      </c>
      <c r="G49" s="507">
        <v>16.227588730332968</v>
      </c>
      <c r="H49" s="499"/>
      <c r="I49" s="499"/>
      <c r="J49" s="499"/>
      <c r="K49" s="499"/>
      <c r="L49" s="499"/>
      <c r="M49" s="499"/>
      <c r="N49" s="499"/>
      <c r="O49" s="499"/>
      <c r="P49" s="499"/>
      <c r="Q49" s="499"/>
      <c r="R49" s="499"/>
      <c r="S49" s="499"/>
    </row>
    <row r="50" spans="2:27" ht="21.75" customHeight="1" x14ac:dyDescent="0.3">
      <c r="B50" s="499"/>
      <c r="C50" s="499"/>
      <c r="D50" s="499"/>
      <c r="E50" s="499"/>
      <c r="F50" s="499"/>
      <c r="G50" s="499"/>
      <c r="H50" s="499"/>
      <c r="I50" s="499"/>
      <c r="J50" s="499"/>
      <c r="K50" s="499"/>
      <c r="L50" s="499"/>
      <c r="M50" s="499"/>
      <c r="N50" s="499"/>
      <c r="O50" s="499"/>
      <c r="P50" s="499"/>
      <c r="Q50" s="499"/>
      <c r="R50" s="499"/>
      <c r="S50" s="499"/>
    </row>
    <row r="51" spans="2:27" ht="22.5" customHeight="1" x14ac:dyDescent="0.3">
      <c r="B51" s="650" t="s">
        <v>289</v>
      </c>
      <c r="C51" s="650"/>
      <c r="D51" s="650"/>
      <c r="E51" s="650"/>
      <c r="F51" s="650"/>
      <c r="G51" s="650"/>
      <c r="H51" s="650"/>
      <c r="I51" s="650"/>
      <c r="J51" s="650"/>
      <c r="N51" s="30"/>
      <c r="O51" s="30"/>
    </row>
    <row r="52" spans="2:27" ht="22.5" customHeight="1" x14ac:dyDescent="0.3">
      <c r="B52" s="651" t="s">
        <v>274</v>
      </c>
      <c r="C52" s="651"/>
      <c r="D52" s="651"/>
      <c r="E52" s="651"/>
      <c r="F52" s="508"/>
      <c r="G52" s="508"/>
      <c r="H52" s="508"/>
      <c r="I52" s="508"/>
      <c r="J52" s="508"/>
      <c r="N52" s="30"/>
      <c r="O52" s="30"/>
    </row>
    <row r="53" spans="2:27" ht="30" customHeight="1" x14ac:dyDescent="0.3">
      <c r="B53" s="656" t="s">
        <v>275</v>
      </c>
      <c r="C53" s="663"/>
      <c r="D53" s="664" t="s">
        <v>290</v>
      </c>
      <c r="E53" s="665"/>
      <c r="F53" s="665"/>
      <c r="G53" s="665"/>
      <c r="H53" s="666" t="s">
        <v>291</v>
      </c>
      <c r="I53" s="667"/>
      <c r="J53" s="667"/>
      <c r="K53" s="667"/>
      <c r="L53" s="666" t="s">
        <v>292</v>
      </c>
      <c r="M53" s="667"/>
      <c r="N53" s="667"/>
      <c r="O53" s="667"/>
      <c r="P53" s="666" t="s">
        <v>293</v>
      </c>
      <c r="Q53" s="667"/>
      <c r="R53" s="667"/>
      <c r="S53" s="667"/>
      <c r="T53" s="661" t="s">
        <v>294</v>
      </c>
      <c r="U53" s="662"/>
      <c r="V53" s="662"/>
      <c r="W53" s="662"/>
      <c r="X53" s="661" t="s">
        <v>295</v>
      </c>
      <c r="Y53" s="662"/>
      <c r="Z53" s="662"/>
      <c r="AA53" s="662"/>
    </row>
    <row r="54" spans="2:27" ht="75.75" customHeight="1" x14ac:dyDescent="0.3">
      <c r="B54" s="652"/>
      <c r="C54" s="653"/>
      <c r="D54" s="504" t="s">
        <v>296</v>
      </c>
      <c r="E54" s="505" t="s">
        <v>297</v>
      </c>
      <c r="F54" s="505" t="s">
        <v>298</v>
      </c>
      <c r="G54" s="506" t="s">
        <v>284</v>
      </c>
      <c r="H54" s="504" t="s">
        <v>296</v>
      </c>
      <c r="I54" s="505" t="s">
        <v>297</v>
      </c>
      <c r="J54" s="505" t="s">
        <v>298</v>
      </c>
      <c r="K54" s="506" t="s">
        <v>284</v>
      </c>
      <c r="L54" s="504" t="s">
        <v>296</v>
      </c>
      <c r="M54" s="505" t="s">
        <v>297</v>
      </c>
      <c r="N54" s="505" t="s">
        <v>298</v>
      </c>
      <c r="O54" s="506" t="s">
        <v>284</v>
      </c>
      <c r="P54" s="504" t="s">
        <v>296</v>
      </c>
      <c r="Q54" s="505" t="s">
        <v>297</v>
      </c>
      <c r="R54" s="505" t="s">
        <v>298</v>
      </c>
      <c r="S54" s="506" t="s">
        <v>284</v>
      </c>
      <c r="T54" s="504" t="s">
        <v>296</v>
      </c>
      <c r="U54" s="505" t="s">
        <v>297</v>
      </c>
      <c r="V54" s="505" t="s">
        <v>298</v>
      </c>
      <c r="W54" s="506" t="s">
        <v>284</v>
      </c>
      <c r="X54" s="504" t="s">
        <v>296</v>
      </c>
      <c r="Y54" s="505" t="s">
        <v>297</v>
      </c>
      <c r="Z54" s="505" t="s">
        <v>298</v>
      </c>
      <c r="AA54" s="506" t="s">
        <v>284</v>
      </c>
    </row>
    <row r="55" spans="2:27" ht="7.5" customHeight="1" x14ac:dyDescent="0.3">
      <c r="B55" s="236"/>
      <c r="C55" s="237"/>
      <c r="N55" s="30"/>
      <c r="O55" s="30"/>
    </row>
    <row r="56" spans="2:27" ht="18" customHeight="1" x14ac:dyDescent="0.3">
      <c r="B56" s="624" t="s">
        <v>279</v>
      </c>
      <c r="C56" s="624"/>
      <c r="D56" s="507">
        <v>12.294182217343579</v>
      </c>
      <c r="E56" s="507">
        <v>1.2074643249176729</v>
      </c>
      <c r="F56" s="507">
        <v>76.582510062202701</v>
      </c>
      <c r="G56" s="509">
        <v>9.9158433955360401</v>
      </c>
      <c r="H56" s="510">
        <v>10.171972191730699</v>
      </c>
      <c r="I56" s="507">
        <v>1.3721185510428102</v>
      </c>
      <c r="J56" s="507">
        <v>75.850713501646538</v>
      </c>
      <c r="K56" s="511">
        <v>12.605195755579949</v>
      </c>
      <c r="L56" s="512">
        <v>17.032564946944749</v>
      </c>
      <c r="M56" s="507">
        <v>4.061470911086718</v>
      </c>
      <c r="N56" s="507">
        <v>65.312843029637762</v>
      </c>
      <c r="O56" s="513">
        <v>13.593121112330772</v>
      </c>
      <c r="P56" s="514">
        <v>8.6534943285766559</v>
      </c>
      <c r="Q56" s="507">
        <v>0.89645078668130262</v>
      </c>
      <c r="R56" s="507">
        <v>77.387486278814492</v>
      </c>
      <c r="S56" s="507">
        <v>13.062568605927552</v>
      </c>
      <c r="T56" s="514">
        <v>3.7138675448225391</v>
      </c>
      <c r="U56" s="507">
        <v>0.67691181851445303</v>
      </c>
      <c r="V56" s="507">
        <v>82.510062202707644</v>
      </c>
      <c r="W56" s="507">
        <v>13.09915843395536</v>
      </c>
      <c r="X56" s="514">
        <v>11.81851445298207</v>
      </c>
      <c r="Y56" s="507">
        <v>2.7625320160995241</v>
      </c>
      <c r="Z56" s="507">
        <v>69.17306988657154</v>
      </c>
      <c r="AA56" s="507">
        <v>16.245883644346872</v>
      </c>
    </row>
    <row r="57" spans="2:27" ht="18" customHeight="1" x14ac:dyDescent="0.3">
      <c r="B57" s="501"/>
      <c r="C57" s="501"/>
      <c r="D57" s="503"/>
      <c r="E57" s="503"/>
      <c r="F57" s="503"/>
      <c r="G57" s="503"/>
      <c r="H57" s="503"/>
      <c r="I57" s="503"/>
      <c r="J57" s="503"/>
      <c r="K57" s="503"/>
      <c r="L57" s="503"/>
      <c r="M57" s="503"/>
      <c r="N57" s="503"/>
      <c r="O57" s="503"/>
      <c r="P57" s="503"/>
      <c r="Q57" s="503"/>
      <c r="R57" s="503"/>
      <c r="S57" s="503"/>
      <c r="T57" s="503"/>
      <c r="U57" s="503"/>
      <c r="V57" s="503"/>
      <c r="W57" s="503"/>
      <c r="X57" s="503"/>
      <c r="Y57" s="503"/>
      <c r="Z57" s="503"/>
      <c r="AA57" s="503"/>
    </row>
    <row r="58" spans="2:27" ht="18" customHeight="1" x14ac:dyDescent="0.3">
      <c r="B58" s="501"/>
      <c r="C58" s="501"/>
      <c r="D58" s="503"/>
      <c r="E58" s="503"/>
      <c r="F58" s="503"/>
      <c r="G58" s="503"/>
      <c r="H58" s="503"/>
      <c r="I58" s="503"/>
      <c r="J58" s="503"/>
      <c r="K58" s="503"/>
      <c r="L58" s="503"/>
      <c r="M58" s="503"/>
      <c r="N58" s="503"/>
      <c r="O58" s="503"/>
      <c r="P58" s="503"/>
      <c r="Q58" s="503"/>
      <c r="R58" s="503"/>
      <c r="S58" s="503"/>
      <c r="T58" s="503"/>
      <c r="U58" s="503"/>
      <c r="V58" s="503"/>
      <c r="W58" s="503"/>
      <c r="X58" s="503"/>
      <c r="Y58" s="503"/>
      <c r="Z58" s="503"/>
      <c r="AA58" s="503"/>
    </row>
    <row r="59" spans="2:27" ht="18" customHeight="1" x14ac:dyDescent="0.3">
      <c r="B59" s="501"/>
      <c r="C59" s="501"/>
      <c r="D59" s="503"/>
      <c r="E59" s="503"/>
      <c r="F59" s="503"/>
      <c r="G59" s="503"/>
      <c r="H59" s="503"/>
      <c r="I59" s="503"/>
      <c r="J59" s="503"/>
      <c r="K59" s="503"/>
      <c r="L59" s="503"/>
      <c r="M59" s="503"/>
      <c r="N59" s="503"/>
      <c r="O59" s="503"/>
      <c r="P59" s="503"/>
      <c r="Q59" s="503"/>
      <c r="R59" s="503"/>
      <c r="S59" s="503"/>
      <c r="T59" s="503"/>
      <c r="U59" s="503"/>
      <c r="V59" s="503"/>
      <c r="W59" s="503"/>
      <c r="X59" s="503"/>
      <c r="Y59" s="503"/>
      <c r="Z59" s="503"/>
      <c r="AA59" s="503"/>
    </row>
    <row r="60" spans="2:27" ht="18" customHeight="1" x14ac:dyDescent="0.3">
      <c r="B60" s="501"/>
      <c r="C60" s="501"/>
      <c r="D60" s="503"/>
      <c r="E60" s="503"/>
      <c r="F60" s="503"/>
      <c r="G60" s="503"/>
      <c r="H60" s="503"/>
      <c r="I60" s="503"/>
      <c r="J60" s="503"/>
      <c r="K60" s="503"/>
      <c r="L60" s="503"/>
      <c r="M60" s="503"/>
      <c r="N60" s="503"/>
      <c r="O60" s="503"/>
      <c r="P60" s="503"/>
      <c r="Q60" s="503"/>
      <c r="R60" s="503"/>
      <c r="S60" s="503"/>
      <c r="T60" s="503"/>
      <c r="U60" s="503"/>
      <c r="V60" s="503"/>
      <c r="W60" s="503"/>
      <c r="X60" s="503"/>
      <c r="Y60" s="503"/>
      <c r="Z60" s="503"/>
      <c r="AA60" s="503"/>
    </row>
    <row r="61" spans="2:27" ht="35.1" customHeight="1" x14ac:dyDescent="0.3">
      <c r="B61" s="503"/>
      <c r="C61" s="503"/>
      <c r="D61" s="503"/>
      <c r="E61" s="503"/>
      <c r="F61" s="503"/>
      <c r="G61" s="503"/>
      <c r="H61" s="503"/>
      <c r="I61" s="503"/>
      <c r="J61" s="503"/>
      <c r="K61" s="503"/>
      <c r="L61" s="503"/>
      <c r="M61" s="503"/>
      <c r="N61" s="503"/>
      <c r="O61" s="503"/>
      <c r="P61" s="503"/>
      <c r="Q61" s="503"/>
    </row>
    <row r="62" spans="2:27" ht="36" customHeight="1" x14ac:dyDescent="0.3">
      <c r="B62" s="600" t="s">
        <v>299</v>
      </c>
      <c r="C62" s="600"/>
      <c r="D62" s="600"/>
      <c r="E62" s="600"/>
      <c r="F62" s="600"/>
      <c r="G62" s="600"/>
      <c r="H62" s="600"/>
      <c r="I62" s="600"/>
      <c r="J62" s="600"/>
      <c r="K62" s="600"/>
      <c r="L62" s="600"/>
      <c r="M62" s="600"/>
      <c r="N62" s="600"/>
      <c r="O62" s="600"/>
      <c r="P62" s="600"/>
      <c r="Q62" s="600"/>
      <c r="R62" s="600"/>
      <c r="S62" s="600"/>
    </row>
    <row r="63" spans="2:27" x14ac:dyDescent="0.3">
      <c r="B63" s="650" t="s">
        <v>300</v>
      </c>
      <c r="C63" s="650"/>
      <c r="D63" s="650"/>
      <c r="E63" s="650"/>
      <c r="F63" s="650"/>
      <c r="G63" s="650"/>
      <c r="H63" s="650"/>
      <c r="I63" s="650"/>
      <c r="J63" s="650"/>
      <c r="N63" s="30"/>
      <c r="O63" s="30"/>
    </row>
    <row r="64" spans="2:27" x14ac:dyDescent="0.3">
      <c r="B64" s="650"/>
      <c r="C64" s="650"/>
      <c r="D64" s="650"/>
      <c r="E64" s="650"/>
      <c r="F64" s="650"/>
      <c r="G64" s="650"/>
      <c r="H64" s="650"/>
      <c r="I64" s="650"/>
      <c r="J64" s="650"/>
      <c r="N64" s="30"/>
      <c r="O64" s="30"/>
    </row>
    <row r="65" spans="2:23" ht="15.75" customHeight="1" x14ac:dyDescent="0.3">
      <c r="B65" s="651" t="s">
        <v>274</v>
      </c>
      <c r="C65" s="651"/>
      <c r="D65" s="651"/>
      <c r="E65" s="651"/>
      <c r="F65" s="508"/>
      <c r="G65" s="508"/>
      <c r="H65" s="508"/>
      <c r="I65" s="508"/>
      <c r="J65" s="508"/>
      <c r="N65" s="30"/>
      <c r="O65" s="30"/>
    </row>
    <row r="66" spans="2:23" ht="15" customHeight="1" x14ac:dyDescent="0.3">
      <c r="B66" s="656" t="s">
        <v>275</v>
      </c>
      <c r="C66" s="663"/>
      <c r="D66" s="664" t="s">
        <v>301</v>
      </c>
      <c r="E66" s="665"/>
      <c r="F66" s="665"/>
      <c r="G66" s="665"/>
      <c r="H66" s="666" t="s">
        <v>302</v>
      </c>
      <c r="I66" s="667"/>
      <c r="J66" s="667"/>
      <c r="K66" s="667"/>
      <c r="L66" s="666" t="s">
        <v>292</v>
      </c>
      <c r="M66" s="667"/>
      <c r="N66" s="667"/>
      <c r="O66" s="667"/>
      <c r="P66" s="666" t="s">
        <v>295</v>
      </c>
      <c r="Q66" s="667"/>
      <c r="R66" s="667"/>
      <c r="S66" s="667"/>
      <c r="T66" s="666" t="s">
        <v>303</v>
      </c>
      <c r="U66" s="667"/>
      <c r="V66" s="667"/>
      <c r="W66" s="667"/>
    </row>
    <row r="67" spans="2:23" ht="40.799999999999997" x14ac:dyDescent="0.3">
      <c r="B67" s="652"/>
      <c r="C67" s="653"/>
      <c r="D67" s="504" t="s">
        <v>304</v>
      </c>
      <c r="E67" s="505" t="s">
        <v>305</v>
      </c>
      <c r="F67" s="505" t="s">
        <v>298</v>
      </c>
      <c r="G67" s="506" t="s">
        <v>306</v>
      </c>
      <c r="H67" s="504" t="s">
        <v>304</v>
      </c>
      <c r="I67" s="505" t="s">
        <v>305</v>
      </c>
      <c r="J67" s="505" t="s">
        <v>298</v>
      </c>
      <c r="K67" s="506" t="s">
        <v>306</v>
      </c>
      <c r="L67" s="504" t="s">
        <v>304</v>
      </c>
      <c r="M67" s="505" t="s">
        <v>305</v>
      </c>
      <c r="N67" s="505" t="s">
        <v>298</v>
      </c>
      <c r="O67" s="506" t="s">
        <v>306</v>
      </c>
      <c r="P67" s="504" t="s">
        <v>304</v>
      </c>
      <c r="Q67" s="505" t="s">
        <v>305</v>
      </c>
      <c r="R67" s="505" t="s">
        <v>298</v>
      </c>
      <c r="S67" s="506" t="s">
        <v>306</v>
      </c>
      <c r="T67" s="504" t="s">
        <v>304</v>
      </c>
      <c r="U67" s="505" t="s">
        <v>305</v>
      </c>
      <c r="V67" s="505" t="s">
        <v>298</v>
      </c>
      <c r="W67" s="506" t="s">
        <v>306</v>
      </c>
    </row>
    <row r="68" spans="2:23" x14ac:dyDescent="0.3">
      <c r="B68" s="236"/>
      <c r="C68" s="237"/>
      <c r="N68" s="30"/>
      <c r="O68" s="30"/>
    </row>
    <row r="69" spans="2:23" x14ac:dyDescent="0.3">
      <c r="B69" s="624" t="s">
        <v>307</v>
      </c>
      <c r="C69" s="624"/>
      <c r="D69" s="515">
        <v>13.482953572040431</v>
      </c>
      <c r="E69" s="515">
        <v>3.7176631831420246</v>
      </c>
      <c r="F69" s="515">
        <v>74.901490491690936</v>
      </c>
      <c r="G69" s="515">
        <v>7.8978927531266061</v>
      </c>
      <c r="H69" s="515">
        <v>15.367483296213807</v>
      </c>
      <c r="I69" s="515">
        <v>5.3794757580949124</v>
      </c>
      <c r="J69" s="515">
        <v>69.470618468391294</v>
      </c>
      <c r="K69" s="515">
        <v>9.782422477299983</v>
      </c>
      <c r="L69" s="515">
        <v>20.215864313859861</v>
      </c>
      <c r="M69" s="515">
        <v>6.4759294157957852</v>
      </c>
      <c r="N69" s="515">
        <v>63.268802467020734</v>
      </c>
      <c r="O69" s="515">
        <v>10.039403803323625</v>
      </c>
      <c r="P69" s="515">
        <v>18.965221860544801</v>
      </c>
      <c r="Q69" s="515">
        <v>5.5507966421106731</v>
      </c>
      <c r="R69" s="515">
        <v>64.12540688709953</v>
      </c>
      <c r="S69" s="515">
        <v>11.358574610244988</v>
      </c>
      <c r="T69" s="515">
        <v>17.114956313174577</v>
      </c>
      <c r="U69" s="515">
        <v>7.0584204214493758</v>
      </c>
      <c r="V69" s="515">
        <v>66.215521672091825</v>
      </c>
      <c r="W69" s="515">
        <v>9.6111015932842214</v>
      </c>
    </row>
    <row r="70" spans="2:23" x14ac:dyDescent="0.3">
      <c r="B70" s="516"/>
      <c r="C70" s="516"/>
      <c r="D70" s="516"/>
      <c r="E70" s="516"/>
      <c r="F70" s="516"/>
      <c r="G70" s="516"/>
      <c r="I70" s="30"/>
      <c r="J70" s="30"/>
      <c r="K70" s="30"/>
      <c r="L70" s="30"/>
      <c r="M70" s="30"/>
      <c r="N70" s="30"/>
      <c r="O70" s="30"/>
    </row>
    <row r="71" spans="2:23" x14ac:dyDescent="0.3">
      <c r="B71" s="516"/>
      <c r="C71" s="516"/>
      <c r="D71" s="516"/>
      <c r="E71" s="516"/>
      <c r="F71" s="516"/>
      <c r="G71" s="516"/>
      <c r="I71" s="30"/>
      <c r="J71" s="30"/>
      <c r="K71" s="30"/>
      <c r="L71" s="30"/>
      <c r="M71" s="30"/>
      <c r="N71" s="30"/>
      <c r="O71" s="30"/>
    </row>
    <row r="72" spans="2:23" x14ac:dyDescent="0.3">
      <c r="B72" s="516"/>
      <c r="C72" s="516"/>
      <c r="D72" s="516"/>
      <c r="E72" s="516"/>
      <c r="F72" s="516"/>
      <c r="G72" s="516"/>
      <c r="I72" s="30"/>
      <c r="J72" s="30"/>
      <c r="K72" s="30"/>
      <c r="L72" s="30"/>
      <c r="M72" s="30"/>
      <c r="N72" s="30"/>
      <c r="O72" s="30"/>
    </row>
    <row r="73" spans="2:23" x14ac:dyDescent="0.3">
      <c r="B73" s="650" t="s">
        <v>308</v>
      </c>
      <c r="C73" s="650"/>
      <c r="D73" s="650"/>
      <c r="E73" s="650"/>
      <c r="F73" s="650"/>
      <c r="G73" s="650"/>
      <c r="H73" s="650"/>
      <c r="I73" s="650"/>
      <c r="J73" s="650"/>
      <c r="L73" s="30"/>
      <c r="M73" s="30"/>
      <c r="N73" s="30"/>
      <c r="O73" s="30"/>
    </row>
    <row r="74" spans="2:23" x14ac:dyDescent="0.3">
      <c r="B74" s="650"/>
      <c r="C74" s="650"/>
      <c r="D74" s="650"/>
      <c r="E74" s="650"/>
      <c r="F74" s="650"/>
      <c r="G74" s="650"/>
      <c r="H74" s="650"/>
      <c r="I74" s="650"/>
      <c r="J74" s="650"/>
      <c r="L74" s="30"/>
      <c r="M74" s="30"/>
      <c r="N74" s="30"/>
      <c r="O74" s="30"/>
    </row>
    <row r="75" spans="2:23" x14ac:dyDescent="0.3">
      <c r="B75" s="651" t="s">
        <v>274</v>
      </c>
      <c r="C75" s="651"/>
      <c r="D75" s="651"/>
      <c r="E75" s="651"/>
      <c r="F75" s="508"/>
      <c r="G75" s="508"/>
      <c r="H75" s="508"/>
      <c r="I75" s="508"/>
      <c r="J75" s="508"/>
      <c r="L75" s="30"/>
      <c r="M75" s="30"/>
      <c r="N75" s="30"/>
      <c r="O75" s="30"/>
    </row>
    <row r="76" spans="2:23" ht="15" customHeight="1" x14ac:dyDescent="0.3">
      <c r="B76" s="656" t="s">
        <v>275</v>
      </c>
      <c r="C76" s="663"/>
      <c r="D76" s="668">
        <v>2020</v>
      </c>
      <c r="E76" s="669"/>
      <c r="F76" s="669"/>
      <c r="G76" s="669"/>
      <c r="H76" s="668">
        <v>2021</v>
      </c>
      <c r="I76" s="669"/>
      <c r="J76" s="669"/>
      <c r="K76" s="669"/>
      <c r="L76" s="30"/>
      <c r="M76" s="30"/>
      <c r="N76" s="30"/>
      <c r="O76" s="30"/>
    </row>
    <row r="77" spans="2:23" ht="51" x14ac:dyDescent="0.3">
      <c r="B77" s="652"/>
      <c r="C77" s="653"/>
      <c r="D77" s="504" t="s">
        <v>309</v>
      </c>
      <c r="E77" s="505" t="s">
        <v>310</v>
      </c>
      <c r="F77" s="505" t="s">
        <v>311</v>
      </c>
      <c r="G77" s="506" t="s">
        <v>306</v>
      </c>
      <c r="H77" s="504" t="s">
        <v>309</v>
      </c>
      <c r="I77" s="505" t="s">
        <v>310</v>
      </c>
      <c r="J77" s="505" t="s">
        <v>311</v>
      </c>
      <c r="K77" s="506" t="s">
        <v>306</v>
      </c>
      <c r="L77" s="30"/>
      <c r="M77" s="30"/>
      <c r="N77" s="30"/>
      <c r="O77" s="30"/>
    </row>
    <row r="78" spans="2:23" x14ac:dyDescent="0.3">
      <c r="B78" s="236"/>
      <c r="C78" s="237"/>
      <c r="L78" s="30"/>
      <c r="M78" s="30"/>
      <c r="N78" s="30"/>
      <c r="O78" s="30"/>
    </row>
    <row r="79" spans="2:23" x14ac:dyDescent="0.3">
      <c r="B79" s="624" t="s">
        <v>307</v>
      </c>
      <c r="C79" s="624"/>
      <c r="D79" s="515">
        <v>8.874421792016447</v>
      </c>
      <c r="E79" s="515">
        <v>73.410998800753816</v>
      </c>
      <c r="F79" s="515">
        <v>4.2830221003940379</v>
      </c>
      <c r="G79" s="515">
        <v>13.431557306835703</v>
      </c>
      <c r="H79" s="515">
        <v>10.090800068528354</v>
      </c>
      <c r="I79" s="515">
        <v>57.992119239335274</v>
      </c>
      <c r="J79" s="515">
        <v>10.4163097481583</v>
      </c>
      <c r="K79" s="515">
        <v>21.500770943978072</v>
      </c>
      <c r="L79" s="30"/>
      <c r="M79" s="30"/>
      <c r="N79" s="30"/>
      <c r="O79" s="30"/>
    </row>
    <row r="80" spans="2:23" x14ac:dyDescent="0.3">
      <c r="B80" s="516"/>
      <c r="C80" s="516"/>
      <c r="D80" s="516"/>
      <c r="E80" s="516"/>
      <c r="F80" s="516"/>
      <c r="G80" s="516"/>
      <c r="I80" s="30"/>
      <c r="J80" s="30"/>
      <c r="K80" s="30"/>
      <c r="L80" s="30"/>
      <c r="M80" s="30"/>
      <c r="N80" s="30"/>
      <c r="O80" s="30"/>
    </row>
    <row r="81" spans="2:23" x14ac:dyDescent="0.3">
      <c r="B81" s="516"/>
      <c r="C81" s="516"/>
      <c r="D81" s="516"/>
      <c r="E81" s="516"/>
      <c r="F81" s="516"/>
      <c r="G81" s="516"/>
      <c r="I81" s="30"/>
      <c r="J81" s="30"/>
      <c r="K81" s="30"/>
      <c r="L81" s="30"/>
      <c r="M81" s="30"/>
      <c r="N81" s="30"/>
      <c r="O81" s="30"/>
    </row>
    <row r="82" spans="2:23" ht="15" customHeight="1" x14ac:dyDescent="0.3">
      <c r="B82" s="650" t="s">
        <v>312</v>
      </c>
      <c r="C82" s="650"/>
      <c r="D82" s="650"/>
      <c r="E82" s="650"/>
      <c r="F82" s="650"/>
      <c r="G82" s="650"/>
      <c r="H82" s="650"/>
      <c r="I82" s="650"/>
      <c r="J82" s="650"/>
      <c r="K82" s="650"/>
      <c r="L82" s="30"/>
      <c r="M82" s="30"/>
      <c r="N82" s="30"/>
      <c r="O82" s="30"/>
    </row>
    <row r="83" spans="2:23" ht="29.25" customHeight="1" x14ac:dyDescent="0.3">
      <c r="B83" s="650"/>
      <c r="C83" s="650"/>
      <c r="D83" s="650"/>
      <c r="E83" s="650"/>
      <c r="F83" s="650"/>
      <c r="G83" s="650"/>
      <c r="H83" s="650"/>
      <c r="I83" s="650"/>
      <c r="J83" s="650"/>
      <c r="K83" s="650"/>
      <c r="L83" s="30"/>
      <c r="M83" s="30"/>
      <c r="N83" s="30"/>
      <c r="O83" s="30"/>
    </row>
    <row r="84" spans="2:23" x14ac:dyDescent="0.3">
      <c r="B84" s="651" t="s">
        <v>274</v>
      </c>
      <c r="C84" s="651"/>
      <c r="D84" s="651"/>
      <c r="E84" s="651"/>
      <c r="F84" s="508"/>
      <c r="G84" s="508"/>
      <c r="H84" s="508"/>
      <c r="I84" s="508"/>
      <c r="J84" s="508"/>
      <c r="K84" s="508"/>
      <c r="L84" s="30"/>
      <c r="M84" s="30"/>
      <c r="N84" s="30"/>
      <c r="O84" s="30"/>
    </row>
    <row r="85" spans="2:23" ht="40.799999999999997" x14ac:dyDescent="0.3">
      <c r="B85" s="652" t="s">
        <v>275</v>
      </c>
      <c r="C85" s="653"/>
      <c r="D85" s="504" t="s">
        <v>313</v>
      </c>
      <c r="E85" s="505" t="s">
        <v>314</v>
      </c>
      <c r="F85" s="506" t="s">
        <v>306</v>
      </c>
      <c r="G85" s="508"/>
      <c r="H85" s="508"/>
      <c r="I85" s="508"/>
      <c r="J85" s="508"/>
      <c r="K85" s="508"/>
      <c r="L85" s="30"/>
      <c r="M85" s="30"/>
      <c r="N85" s="30"/>
      <c r="O85" s="30"/>
    </row>
    <row r="86" spans="2:23" x14ac:dyDescent="0.3">
      <c r="B86" s="236"/>
      <c r="C86" s="237"/>
      <c r="G86" s="508"/>
      <c r="H86" s="508"/>
      <c r="I86" s="508"/>
      <c r="J86" s="508"/>
      <c r="K86" s="508"/>
      <c r="L86" s="30"/>
      <c r="M86" s="30"/>
      <c r="N86" s="30"/>
      <c r="O86" s="30"/>
    </row>
    <row r="87" spans="2:23" x14ac:dyDescent="0.3">
      <c r="B87" s="624" t="s">
        <v>307</v>
      </c>
      <c r="C87" s="624"/>
      <c r="D87" s="515">
        <v>10.9</v>
      </c>
      <c r="E87" s="515">
        <v>55.3</v>
      </c>
      <c r="F87" s="515">
        <v>33.9</v>
      </c>
      <c r="G87" s="508"/>
      <c r="H87" s="508"/>
      <c r="I87" s="508"/>
      <c r="J87" s="508"/>
      <c r="K87" s="508"/>
      <c r="L87" s="30"/>
      <c r="M87" s="30"/>
      <c r="N87" s="30"/>
      <c r="O87" s="30"/>
    </row>
    <row r="88" spans="2:23" x14ac:dyDescent="0.3">
      <c r="B88" s="516"/>
      <c r="C88" s="516"/>
      <c r="D88" s="516"/>
      <c r="E88" s="516"/>
      <c r="F88" s="516"/>
      <c r="G88" s="508"/>
      <c r="H88" s="508"/>
      <c r="I88" s="508"/>
      <c r="J88" s="508"/>
      <c r="K88" s="508"/>
      <c r="L88" s="30"/>
      <c r="M88" s="30"/>
      <c r="N88" s="30"/>
      <c r="O88" s="30"/>
    </row>
    <row r="89" spans="2:23" ht="33" customHeight="1" x14ac:dyDescent="0.3">
      <c r="B89" s="600" t="s">
        <v>315</v>
      </c>
      <c r="C89" s="600"/>
      <c r="D89" s="600"/>
      <c r="E89" s="600"/>
      <c r="F89" s="600"/>
      <c r="G89" s="600"/>
      <c r="H89" s="600"/>
      <c r="I89" s="600"/>
      <c r="J89" s="600"/>
      <c r="K89" s="600"/>
      <c r="L89" s="600"/>
      <c r="M89" s="600"/>
      <c r="N89" s="600"/>
      <c r="O89" s="600"/>
      <c r="P89" s="600"/>
      <c r="Q89" s="600"/>
      <c r="R89" s="600"/>
      <c r="S89" s="600"/>
      <c r="T89" s="517"/>
      <c r="U89" s="517"/>
      <c r="V89" s="517"/>
      <c r="W89" s="517"/>
    </row>
    <row r="90" spans="2:23" x14ac:dyDescent="0.3">
      <c r="B90" s="17" t="s">
        <v>316</v>
      </c>
      <c r="I90" s="30"/>
      <c r="J90" s="30"/>
      <c r="K90" s="17" t="s">
        <v>317</v>
      </c>
    </row>
    <row r="91" spans="2:23" ht="4.5" customHeight="1" x14ac:dyDescent="0.3">
      <c r="I91" s="30"/>
      <c r="J91" s="30"/>
    </row>
    <row r="92" spans="2:23" ht="15.75" customHeight="1" x14ac:dyDescent="0.3">
      <c r="B92" s="518" t="s">
        <v>274</v>
      </c>
      <c r="C92" s="519"/>
      <c r="D92" s="519"/>
      <c r="I92" s="30"/>
      <c r="J92" s="30"/>
      <c r="K92" s="518" t="s">
        <v>274</v>
      </c>
      <c r="L92" s="519"/>
      <c r="M92" s="519"/>
    </row>
    <row r="93" spans="2:23" ht="57.75" customHeight="1" x14ac:dyDescent="0.3">
      <c r="B93" s="674" t="s">
        <v>275</v>
      </c>
      <c r="C93" s="674"/>
      <c r="D93" s="674" t="s">
        <v>276</v>
      </c>
      <c r="E93" s="674"/>
      <c r="F93" s="674" t="s">
        <v>277</v>
      </c>
      <c r="G93" s="674"/>
      <c r="H93" s="674" t="s">
        <v>278</v>
      </c>
      <c r="I93" s="674"/>
      <c r="J93" s="30"/>
      <c r="K93" s="674" t="s">
        <v>275</v>
      </c>
      <c r="L93" s="674"/>
      <c r="M93" s="502" t="s">
        <v>281</v>
      </c>
      <c r="N93" s="502" t="s">
        <v>282</v>
      </c>
      <c r="O93" s="647" t="s">
        <v>283</v>
      </c>
      <c r="P93" s="648"/>
      <c r="Q93" s="500" t="s">
        <v>318</v>
      </c>
    </row>
    <row r="94" spans="2:23" x14ac:dyDescent="0.3">
      <c r="B94" s="236"/>
      <c r="C94" s="237"/>
      <c r="D94" s="237"/>
      <c r="I94" s="30"/>
      <c r="J94" s="30"/>
      <c r="K94" s="236"/>
      <c r="L94" s="237"/>
      <c r="M94" s="237"/>
    </row>
    <row r="95" spans="2:23" ht="14.25" customHeight="1" x14ac:dyDescent="0.3">
      <c r="B95" s="671" t="s">
        <v>319</v>
      </c>
      <c r="C95" s="671"/>
      <c r="D95" s="672">
        <v>82.13572854291418</v>
      </c>
      <c r="E95" s="672"/>
      <c r="F95" s="672">
        <v>16.387225548902194</v>
      </c>
      <c r="G95" s="672"/>
      <c r="H95" s="18"/>
      <c r="I95" s="520">
        <v>1.4770459081836327</v>
      </c>
      <c r="K95" s="670" t="s">
        <v>319</v>
      </c>
      <c r="L95" s="670"/>
      <c r="M95" s="521">
        <v>73.095623987034031</v>
      </c>
      <c r="N95" s="521">
        <v>4.1531604538087521</v>
      </c>
      <c r="O95" s="521"/>
      <c r="P95" s="521">
        <v>13.330632090761751</v>
      </c>
      <c r="Q95" s="521">
        <v>9.4205834683954617</v>
      </c>
      <c r="R95" s="522"/>
    </row>
    <row r="96" spans="2:23" ht="15" customHeight="1" x14ac:dyDescent="0.3">
      <c r="B96" s="671" t="s">
        <v>320</v>
      </c>
      <c r="C96" s="671"/>
      <c r="D96" s="672">
        <v>82.216892239163954</v>
      </c>
      <c r="E96" s="672"/>
      <c r="F96" s="672">
        <v>16.463936953914683</v>
      </c>
      <c r="G96" s="672"/>
      <c r="H96" s="18"/>
      <c r="I96" s="520">
        <v>1.3191708069213637</v>
      </c>
      <c r="K96" s="673" t="s">
        <v>320</v>
      </c>
      <c r="L96" s="673"/>
      <c r="M96" s="521">
        <v>72.604166666666671</v>
      </c>
      <c r="N96" s="521">
        <v>3.5937499999999996</v>
      </c>
      <c r="O96" s="521"/>
      <c r="P96" s="521">
        <v>14.079861111111111</v>
      </c>
      <c r="Q96" s="521">
        <v>9.7222222222222232</v>
      </c>
      <c r="R96" s="522"/>
    </row>
    <row r="97" spans="2:32" ht="15" customHeight="1" x14ac:dyDescent="0.3">
      <c r="B97" s="671" t="s">
        <v>321</v>
      </c>
      <c r="C97" s="671"/>
      <c r="D97" s="520"/>
      <c r="E97" s="520">
        <v>84.26598837209302</v>
      </c>
      <c r="F97" s="520"/>
      <c r="G97" s="520">
        <v>14.698401162790697</v>
      </c>
      <c r="H97" s="520"/>
      <c r="I97" s="520">
        <v>1.035610465116279</v>
      </c>
      <c r="K97" s="685" t="s">
        <v>321</v>
      </c>
      <c r="L97" s="685"/>
      <c r="M97" s="521">
        <v>72.149807233339459</v>
      </c>
      <c r="N97" s="521">
        <v>3.0842665687534425</v>
      </c>
      <c r="O97" s="521"/>
      <c r="P97" s="521">
        <v>15.953736001468698</v>
      </c>
      <c r="Q97" s="521">
        <v>8.8121901964384062</v>
      </c>
      <c r="R97" s="522"/>
    </row>
    <row r="98" spans="2:32" ht="15" customHeight="1" x14ac:dyDescent="0.3">
      <c r="B98" s="671" t="s">
        <v>322</v>
      </c>
      <c r="C98" s="671"/>
      <c r="D98" s="520"/>
      <c r="E98" s="520">
        <v>84.26598837209302</v>
      </c>
      <c r="F98" s="520"/>
      <c r="G98" s="520">
        <v>14.698401162790697</v>
      </c>
      <c r="H98" s="520"/>
      <c r="I98" s="520">
        <v>1.035610465116279</v>
      </c>
      <c r="K98" s="685" t="s">
        <v>323</v>
      </c>
      <c r="L98" s="685"/>
      <c r="M98" s="521">
        <v>72.149807233339459</v>
      </c>
      <c r="N98" s="521">
        <v>3.0842665687534425</v>
      </c>
      <c r="O98" s="521"/>
      <c r="P98" s="521">
        <v>15.953736001468698</v>
      </c>
      <c r="Q98" s="521">
        <v>8.8121901964384062</v>
      </c>
      <c r="R98" s="522"/>
    </row>
    <row r="99" spans="2:32" ht="15" customHeight="1" x14ac:dyDescent="0.3">
      <c r="B99" s="501"/>
      <c r="C99" s="501"/>
      <c r="D99" s="520"/>
      <c r="E99" s="520"/>
      <c r="F99" s="520"/>
      <c r="G99" s="520"/>
      <c r="H99" s="520"/>
      <c r="I99" s="520"/>
      <c r="K99" s="501"/>
      <c r="L99" s="501"/>
      <c r="M99" s="521"/>
      <c r="N99" s="521"/>
      <c r="O99" s="521"/>
      <c r="P99" s="521"/>
      <c r="Q99" s="521"/>
      <c r="R99" s="522"/>
    </row>
    <row r="100" spans="2:32" ht="15" customHeight="1" x14ac:dyDescent="0.3">
      <c r="B100" s="671" t="s">
        <v>324</v>
      </c>
      <c r="C100" s="671"/>
      <c r="D100" s="520"/>
      <c r="E100" s="520">
        <v>89.550336792281087</v>
      </c>
      <c r="F100" s="520"/>
      <c r="G100" s="520">
        <v>9.7396686692153658</v>
      </c>
      <c r="H100" s="520"/>
      <c r="I100" s="520">
        <v>0.70999453850354999</v>
      </c>
      <c r="K100" s="671" t="s">
        <v>324</v>
      </c>
      <c r="L100" s="671"/>
      <c r="M100" s="521">
        <v>70.077007700770082</v>
      </c>
      <c r="N100" s="521">
        <v>3.9603960396039604</v>
      </c>
      <c r="O100" s="521"/>
      <c r="P100" s="521">
        <v>17.290062339567292</v>
      </c>
      <c r="Q100" s="521">
        <v>8.6725339200586724</v>
      </c>
      <c r="R100" s="522"/>
    </row>
    <row r="101" spans="2:32" ht="15" customHeight="1" x14ac:dyDescent="0.3">
      <c r="B101" s="671" t="s">
        <v>325</v>
      </c>
      <c r="C101" s="671"/>
      <c r="D101" s="520"/>
      <c r="E101" s="520">
        <v>92.1</v>
      </c>
      <c r="F101" s="520"/>
      <c r="G101" s="520">
        <v>7.3</v>
      </c>
      <c r="H101" s="520"/>
      <c r="I101" s="520">
        <v>0.6</v>
      </c>
      <c r="K101" s="671" t="s">
        <v>325</v>
      </c>
      <c r="L101" s="671"/>
      <c r="M101" s="521">
        <v>67</v>
      </c>
      <c r="N101" s="521">
        <v>5.3</v>
      </c>
      <c r="O101" s="521"/>
      <c r="P101" s="521">
        <v>19.3</v>
      </c>
      <c r="Q101" s="521">
        <v>8.4</v>
      </c>
      <c r="R101" s="522"/>
    </row>
    <row r="102" spans="2:32" ht="15" customHeight="1" x14ac:dyDescent="0.3">
      <c r="B102" s="670" t="s">
        <v>326</v>
      </c>
      <c r="C102" s="670"/>
      <c r="D102" s="520"/>
      <c r="E102" s="520">
        <v>95.209580838323348</v>
      </c>
      <c r="F102" s="520"/>
      <c r="G102" s="520">
        <v>4.2620641070799579</v>
      </c>
      <c r="H102" s="520"/>
      <c r="I102" s="520">
        <v>0.52835505459668897</v>
      </c>
      <c r="K102" s="670" t="s">
        <v>326</v>
      </c>
      <c r="L102" s="670"/>
      <c r="M102" s="521">
        <v>62.021954674220957</v>
      </c>
      <c r="N102" s="521">
        <v>6.0729461756373944</v>
      </c>
      <c r="O102" s="521"/>
      <c r="P102" s="521">
        <v>22.574362606232295</v>
      </c>
      <c r="Q102" s="521">
        <v>9.3307365439093495</v>
      </c>
      <c r="R102" s="522"/>
    </row>
    <row r="103" spans="2:32" ht="15" customHeight="1" x14ac:dyDescent="0.3">
      <c r="B103" s="670" t="s">
        <v>327</v>
      </c>
      <c r="C103" s="670"/>
      <c r="D103" s="520"/>
      <c r="E103" s="520">
        <v>96.3</v>
      </c>
      <c r="F103" s="520"/>
      <c r="G103" s="520">
        <v>3.2</v>
      </c>
      <c r="H103" s="520"/>
      <c r="I103" s="520">
        <v>0.4</v>
      </c>
      <c r="K103" s="670" t="s">
        <v>327</v>
      </c>
      <c r="L103" s="670"/>
      <c r="M103" s="521">
        <v>59.9</v>
      </c>
      <c r="N103" s="521">
        <v>6.2</v>
      </c>
      <c r="O103" s="521"/>
      <c r="P103" s="521">
        <v>24.6</v>
      </c>
      <c r="Q103" s="521">
        <v>9.1999999999999993</v>
      </c>
      <c r="R103" s="522"/>
    </row>
    <row r="104" spans="2:32" ht="15" customHeight="1" x14ac:dyDescent="0.3">
      <c r="B104" s="670" t="s">
        <v>328</v>
      </c>
      <c r="C104" s="670"/>
      <c r="D104" s="520"/>
      <c r="E104" s="520">
        <v>98.762886597938149</v>
      </c>
      <c r="G104" s="520">
        <v>0.92783505154639179</v>
      </c>
      <c r="H104" s="520"/>
      <c r="I104" s="520">
        <v>0.30927835051546393</v>
      </c>
      <c r="K104" s="670" t="s">
        <v>328</v>
      </c>
      <c r="L104" s="670"/>
      <c r="M104" s="521">
        <v>52.554291623578074</v>
      </c>
      <c r="N104" s="521">
        <v>5.2533609100310237</v>
      </c>
      <c r="O104" s="304"/>
      <c r="P104" s="521">
        <v>32.368148914167527</v>
      </c>
      <c r="Q104" s="521">
        <v>9.8241985522233719</v>
      </c>
      <c r="R104" s="522"/>
    </row>
    <row r="105" spans="2:32" x14ac:dyDescent="0.3">
      <c r="B105" s="235"/>
      <c r="C105" s="33"/>
      <c r="D105" s="33"/>
      <c r="E105" s="33"/>
      <c r="F105" s="33"/>
      <c r="G105" s="33"/>
      <c r="H105" s="33"/>
      <c r="I105" s="523"/>
      <c r="K105" s="235"/>
      <c r="L105" s="33"/>
      <c r="M105" s="33"/>
      <c r="N105" s="33"/>
      <c r="O105" s="33"/>
      <c r="P105" s="33"/>
      <c r="Q105" s="33"/>
      <c r="R105" s="522"/>
    </row>
    <row r="106" spans="2:32" ht="8.25" customHeight="1" x14ac:dyDescent="0.3">
      <c r="K106" s="30"/>
    </row>
    <row r="107" spans="2:32" x14ac:dyDescent="0.3">
      <c r="B107" s="680" t="s">
        <v>329</v>
      </c>
      <c r="C107" s="680"/>
      <c r="D107" s="680"/>
      <c r="E107" s="680"/>
      <c r="F107" s="680"/>
      <c r="G107" s="680"/>
      <c r="H107" s="680"/>
      <c r="I107" s="680"/>
      <c r="K107" s="680" t="s">
        <v>330</v>
      </c>
      <c r="L107" s="680"/>
      <c r="M107" s="680"/>
      <c r="N107" s="680"/>
      <c r="O107" s="680"/>
      <c r="P107" s="680"/>
      <c r="Q107" s="680"/>
      <c r="R107" s="680"/>
      <c r="S107" s="680"/>
    </row>
    <row r="108" spans="2:32" x14ac:dyDescent="0.3">
      <c r="B108" s="680"/>
      <c r="C108" s="680"/>
      <c r="D108" s="680"/>
      <c r="E108" s="680"/>
      <c r="F108" s="680"/>
      <c r="G108" s="680"/>
      <c r="H108" s="680"/>
      <c r="I108" s="680"/>
      <c r="K108" s="680"/>
      <c r="L108" s="680"/>
      <c r="M108" s="680"/>
      <c r="N108" s="680"/>
      <c r="O108" s="680"/>
      <c r="P108" s="680"/>
      <c r="Q108" s="680"/>
      <c r="R108" s="680"/>
      <c r="S108" s="680"/>
    </row>
    <row r="109" spans="2:32" ht="30.75" customHeight="1" x14ac:dyDescent="0.3">
      <c r="B109" s="518" t="s">
        <v>274</v>
      </c>
      <c r="C109" s="519"/>
      <c r="D109" s="519"/>
      <c r="I109" s="30"/>
      <c r="K109" s="656" t="s">
        <v>275</v>
      </c>
      <c r="L109" s="663"/>
      <c r="M109" s="664" t="s">
        <v>292</v>
      </c>
      <c r="N109" s="665"/>
      <c r="O109" s="665"/>
      <c r="P109" s="665"/>
      <c r="Q109" s="681"/>
      <c r="R109" s="682" t="s">
        <v>295</v>
      </c>
      <c r="S109" s="683"/>
      <c r="T109" s="683"/>
      <c r="U109" s="684"/>
      <c r="V109" s="684"/>
      <c r="W109" s="675" t="s">
        <v>303</v>
      </c>
      <c r="X109" s="676"/>
      <c r="Y109" s="676"/>
      <c r="Z109" s="677"/>
      <c r="AA109" s="678"/>
      <c r="AB109" s="675" t="s">
        <v>331</v>
      </c>
      <c r="AC109" s="676"/>
      <c r="AD109" s="676"/>
      <c r="AE109" s="677"/>
      <c r="AF109" s="679"/>
    </row>
    <row r="110" spans="2:32" ht="61.5" customHeight="1" x14ac:dyDescent="0.3">
      <c r="B110" s="674" t="s">
        <v>275</v>
      </c>
      <c r="C110" s="674"/>
      <c r="D110" s="674" t="s">
        <v>281</v>
      </c>
      <c r="E110" s="674"/>
      <c r="F110" s="674" t="s">
        <v>282</v>
      </c>
      <c r="G110" s="674"/>
      <c r="H110" s="466" t="s">
        <v>283</v>
      </c>
      <c r="I110" s="502" t="s">
        <v>318</v>
      </c>
      <c r="K110" s="652"/>
      <c r="L110" s="653"/>
      <c r="M110" s="504" t="s">
        <v>332</v>
      </c>
      <c r="N110" s="505" t="s">
        <v>333</v>
      </c>
      <c r="O110" s="505" t="s">
        <v>334</v>
      </c>
      <c r="P110" s="505" t="s">
        <v>335</v>
      </c>
      <c r="Q110" s="506" t="s">
        <v>306</v>
      </c>
      <c r="R110" s="504" t="s">
        <v>332</v>
      </c>
      <c r="S110" s="505" t="s">
        <v>333</v>
      </c>
      <c r="T110" s="505" t="s">
        <v>334</v>
      </c>
      <c r="U110" s="524" t="s">
        <v>335</v>
      </c>
      <c r="V110" s="525" t="s">
        <v>306</v>
      </c>
      <c r="W110" s="504" t="s">
        <v>332</v>
      </c>
      <c r="X110" s="505" t="s">
        <v>333</v>
      </c>
      <c r="Y110" s="525" t="s">
        <v>334</v>
      </c>
      <c r="Z110" s="524" t="s">
        <v>335</v>
      </c>
      <c r="AA110" s="526" t="s">
        <v>306</v>
      </c>
      <c r="AB110" s="504" t="s">
        <v>332</v>
      </c>
      <c r="AC110" s="505" t="s">
        <v>333</v>
      </c>
      <c r="AD110" s="505" t="s">
        <v>334</v>
      </c>
      <c r="AE110" s="524" t="s">
        <v>335</v>
      </c>
      <c r="AF110" s="505" t="s">
        <v>306</v>
      </c>
    </row>
    <row r="111" spans="2:32" x14ac:dyDescent="0.3">
      <c r="B111" s="236"/>
      <c r="C111" s="237"/>
      <c r="D111" s="237"/>
      <c r="I111" s="30"/>
      <c r="K111" s="236"/>
      <c r="L111" s="237"/>
    </row>
    <row r="112" spans="2:32" x14ac:dyDescent="0.3">
      <c r="B112" s="670" t="s">
        <v>319</v>
      </c>
      <c r="C112" s="670"/>
      <c r="D112" s="527"/>
      <c r="E112" s="527">
        <v>57.009724473257691</v>
      </c>
      <c r="F112" s="527"/>
      <c r="G112" s="527">
        <v>0.42544570502431112</v>
      </c>
      <c r="H112" s="527">
        <v>35.696920583468398</v>
      </c>
      <c r="I112" s="520">
        <v>6.8679092382495952</v>
      </c>
      <c r="K112" s="670" t="s">
        <v>319</v>
      </c>
      <c r="L112" s="670"/>
      <c r="M112" s="527">
        <v>4.8014586709886551</v>
      </c>
      <c r="N112" s="527">
        <v>23.358995137763372</v>
      </c>
      <c r="O112" s="527">
        <v>47.123176661264182</v>
      </c>
      <c r="P112" s="528" t="s">
        <v>74</v>
      </c>
      <c r="Q112" s="527">
        <v>24.71636952998379</v>
      </c>
      <c r="R112" s="527">
        <v>1.2763371150729337</v>
      </c>
      <c r="S112" s="527">
        <v>28.119935170178284</v>
      </c>
      <c r="T112" s="527">
        <v>42.321717990275523</v>
      </c>
      <c r="U112" s="528" t="s">
        <v>74</v>
      </c>
      <c r="V112" s="527">
        <v>28.282009724473255</v>
      </c>
      <c r="W112" s="527">
        <v>5.8752025931928689</v>
      </c>
      <c r="X112" s="527">
        <v>35.068881685575363</v>
      </c>
      <c r="Y112" s="527">
        <v>35.230956239870345</v>
      </c>
      <c r="Z112" s="528" t="s">
        <v>74</v>
      </c>
      <c r="AA112" s="527">
        <v>23.824959481361425</v>
      </c>
      <c r="AB112" s="527">
        <v>2.5324149108589951</v>
      </c>
      <c r="AC112" s="527">
        <v>25.182333873581847</v>
      </c>
      <c r="AD112" s="527">
        <v>25.364667747163693</v>
      </c>
      <c r="AE112" s="528" t="s">
        <v>74</v>
      </c>
      <c r="AF112" s="527">
        <v>46.920583468395463</v>
      </c>
    </row>
    <row r="113" spans="2:32" x14ac:dyDescent="0.3">
      <c r="B113" s="671" t="s">
        <v>320</v>
      </c>
      <c r="C113" s="671"/>
      <c r="D113" s="527"/>
      <c r="E113" s="527">
        <v>56.388888888888886</v>
      </c>
      <c r="F113" s="527"/>
      <c r="G113" s="527">
        <v>0.50347222222222221</v>
      </c>
      <c r="H113" s="527">
        <v>37.465277777777779</v>
      </c>
      <c r="I113" s="520">
        <v>5.6423611111111116</v>
      </c>
      <c r="K113" s="671" t="s">
        <v>320</v>
      </c>
      <c r="L113" s="671"/>
      <c r="M113" s="527">
        <v>6.5625</v>
      </c>
      <c r="N113" s="527">
        <v>21.545138888888889</v>
      </c>
      <c r="O113" s="527">
        <v>44.357638888888893</v>
      </c>
      <c r="P113" s="527">
        <v>3.854166666666667</v>
      </c>
      <c r="Q113" s="527">
        <v>23.680555555555554</v>
      </c>
      <c r="R113" s="527">
        <v>1.5625</v>
      </c>
      <c r="S113" s="527">
        <v>28.559027777777779</v>
      </c>
      <c r="T113" s="527">
        <v>40.815972222222221</v>
      </c>
      <c r="U113" s="527">
        <v>2.8819444444444446</v>
      </c>
      <c r="V113" s="527">
        <v>26.180555555555557</v>
      </c>
      <c r="W113" s="527">
        <v>7.1701388888888884</v>
      </c>
      <c r="X113" s="527">
        <v>32.309027777777779</v>
      </c>
      <c r="Y113" s="527">
        <v>35.711805555555557</v>
      </c>
      <c r="Z113" s="527">
        <v>3.229166666666667</v>
      </c>
      <c r="AA113" s="527">
        <v>21.579861111111111</v>
      </c>
      <c r="AB113" s="527">
        <v>2.5694444444444442</v>
      </c>
      <c r="AC113" s="527">
        <v>23.454861111111111</v>
      </c>
      <c r="AD113" s="527">
        <v>25.104166666666668</v>
      </c>
      <c r="AE113" s="527">
        <v>2.864583333333333</v>
      </c>
      <c r="AF113" s="527">
        <v>46.006944444444443</v>
      </c>
    </row>
    <row r="114" spans="2:32" ht="15" customHeight="1" x14ac:dyDescent="0.3">
      <c r="B114" s="671" t="s">
        <v>321</v>
      </c>
      <c r="C114" s="671"/>
      <c r="D114" s="520"/>
      <c r="E114" s="527">
        <v>54.066458601064802</v>
      </c>
      <c r="F114" s="527"/>
      <c r="G114" s="527">
        <v>0.60583807600514039</v>
      </c>
      <c r="H114" s="527">
        <v>39.581420965669182</v>
      </c>
      <c r="I114" s="520">
        <v>5.7462823572608777</v>
      </c>
      <c r="K114" s="671" t="s">
        <v>321</v>
      </c>
      <c r="L114" s="671"/>
      <c r="M114" s="527">
        <v>10.464475858270609</v>
      </c>
      <c r="N114" s="527">
        <v>17.44079309711768</v>
      </c>
      <c r="O114" s="527">
        <v>46.319074720029377</v>
      </c>
      <c r="P114" s="527">
        <v>4.1674316137323295</v>
      </c>
      <c r="Q114" s="527">
        <v>21.60822471085001</v>
      </c>
      <c r="R114" s="527">
        <v>2.7354507068110885</v>
      </c>
      <c r="S114" s="527">
        <v>28.41931338351386</v>
      </c>
      <c r="T114" s="527">
        <v>41.857903433082434</v>
      </c>
      <c r="U114" s="527">
        <v>3.2678538645125759</v>
      </c>
      <c r="V114" s="527">
        <v>23.719478612080046</v>
      </c>
      <c r="W114" s="527">
        <v>12.759317055259775</v>
      </c>
      <c r="X114" s="527">
        <v>24.472186524692489</v>
      </c>
      <c r="Y114" s="527">
        <v>38.828713053056731</v>
      </c>
      <c r="Z114" s="527">
        <v>4.0022030475491102</v>
      </c>
      <c r="AA114" s="527">
        <v>19.937580319441896</v>
      </c>
      <c r="AB114" s="527">
        <v>3.9471268588213695</v>
      </c>
      <c r="AC114" s="527">
        <v>19.662199375803194</v>
      </c>
      <c r="AD114" s="527">
        <v>29.612630805948225</v>
      </c>
      <c r="AE114" s="527">
        <v>3.8002570222140624</v>
      </c>
      <c r="AF114" s="527">
        <v>42.977785937213142</v>
      </c>
    </row>
    <row r="115" spans="2:32" ht="15" customHeight="1" x14ac:dyDescent="0.3">
      <c r="B115" s="671" t="s">
        <v>322</v>
      </c>
      <c r="C115" s="671"/>
      <c r="D115" s="520"/>
      <c r="E115" s="527">
        <v>54.066458601064802</v>
      </c>
      <c r="F115" s="527"/>
      <c r="G115" s="527">
        <v>0.60583807600514039</v>
      </c>
      <c r="H115" s="527">
        <v>39.581420965669182</v>
      </c>
      <c r="I115" s="520">
        <v>5.7462823572608777</v>
      </c>
      <c r="K115" s="671" t="s">
        <v>322</v>
      </c>
      <c r="L115" s="671"/>
      <c r="M115" s="527">
        <v>10.464475858270609</v>
      </c>
      <c r="N115" s="527">
        <v>17.44079309711768</v>
      </c>
      <c r="O115" s="527">
        <v>46.319074720029377</v>
      </c>
      <c r="P115" s="527">
        <v>4.1674316137323295</v>
      </c>
      <c r="Q115" s="527">
        <v>21.60822471085001</v>
      </c>
      <c r="R115" s="527">
        <v>2.7354507068110885</v>
      </c>
      <c r="S115" s="527">
        <v>28.41931338351386</v>
      </c>
      <c r="T115" s="527">
        <v>41.857903433082434</v>
      </c>
      <c r="U115" s="527">
        <v>3.2678538645125759</v>
      </c>
      <c r="V115" s="527">
        <v>23.719478612080046</v>
      </c>
      <c r="W115" s="527">
        <v>12.759317055259775</v>
      </c>
      <c r="X115" s="527">
        <v>24.472186524692489</v>
      </c>
      <c r="Y115" s="527">
        <v>38.828713053056731</v>
      </c>
      <c r="Z115" s="527">
        <v>4.0022030475491102</v>
      </c>
      <c r="AA115" s="527">
        <v>19.937580319441896</v>
      </c>
      <c r="AB115" s="527">
        <v>3.9471268588213695</v>
      </c>
      <c r="AC115" s="527">
        <v>19.662199375803194</v>
      </c>
      <c r="AD115" s="527">
        <v>29.612630805948225</v>
      </c>
      <c r="AE115" s="527">
        <v>3.8002570222140624</v>
      </c>
      <c r="AF115" s="527">
        <v>42.977785937213142</v>
      </c>
    </row>
    <row r="116" spans="2:32" ht="15" customHeight="1" x14ac:dyDescent="0.3">
      <c r="B116" s="501"/>
      <c r="C116" s="501"/>
      <c r="D116" s="520"/>
      <c r="E116" s="527"/>
      <c r="F116" s="527"/>
      <c r="G116" s="527"/>
      <c r="H116" s="527"/>
      <c r="I116" s="520"/>
      <c r="K116" s="501"/>
      <c r="L116" s="501"/>
      <c r="M116" s="527"/>
      <c r="N116" s="527"/>
      <c r="O116" s="527"/>
      <c r="P116" s="527"/>
      <c r="Q116" s="527"/>
      <c r="R116" s="527"/>
      <c r="S116" s="527"/>
      <c r="T116" s="527"/>
      <c r="U116" s="527"/>
      <c r="V116" s="527"/>
      <c r="W116" s="527"/>
      <c r="X116" s="527"/>
      <c r="Y116" s="527"/>
      <c r="Z116" s="527"/>
      <c r="AA116" s="527"/>
      <c r="AB116" s="527"/>
      <c r="AC116" s="527"/>
      <c r="AD116" s="527"/>
      <c r="AE116" s="527"/>
      <c r="AF116" s="527"/>
    </row>
    <row r="117" spans="2:32" ht="15" customHeight="1" x14ac:dyDescent="0.3">
      <c r="B117" s="671" t="s">
        <v>324</v>
      </c>
      <c r="C117" s="671"/>
      <c r="D117" s="520"/>
      <c r="E117" s="527">
        <v>46.571323799046574</v>
      </c>
      <c r="F117" s="527"/>
      <c r="G117" s="527">
        <v>2.7319398606527319</v>
      </c>
      <c r="H117" s="527">
        <v>44.206087275394204</v>
      </c>
      <c r="I117" s="520">
        <v>6.4906490649064912</v>
      </c>
      <c r="K117" s="624"/>
      <c r="L117" s="624"/>
      <c r="M117" s="527"/>
      <c r="N117" s="527"/>
      <c r="O117" s="527"/>
      <c r="P117" s="527"/>
      <c r="Q117" s="527"/>
      <c r="R117" s="527"/>
      <c r="S117" s="527"/>
      <c r="T117" s="527"/>
      <c r="U117" s="527"/>
      <c r="V117" s="527"/>
      <c r="W117" s="527"/>
      <c r="X117" s="527"/>
      <c r="Y117" s="527"/>
      <c r="Z117" s="527"/>
      <c r="AA117" s="527"/>
      <c r="AB117" s="527"/>
      <c r="AC117" s="527"/>
      <c r="AD117" s="527"/>
      <c r="AE117" s="527"/>
      <c r="AF117" s="527"/>
    </row>
    <row r="118" spans="2:32" ht="15" customHeight="1" x14ac:dyDescent="0.3">
      <c r="B118" s="671" t="s">
        <v>325</v>
      </c>
      <c r="C118" s="671"/>
      <c r="D118" s="520"/>
      <c r="E118" s="527">
        <v>42.4</v>
      </c>
      <c r="F118" s="527"/>
      <c r="G118" s="527">
        <v>3.8</v>
      </c>
      <c r="H118" s="527">
        <v>47.9</v>
      </c>
      <c r="I118" s="520">
        <v>6</v>
      </c>
      <c r="K118" s="501"/>
      <c r="L118" s="501"/>
      <c r="M118" s="527"/>
      <c r="N118" s="527"/>
      <c r="O118" s="527"/>
      <c r="P118" s="527"/>
      <c r="Q118" s="527"/>
      <c r="R118" s="527"/>
      <c r="S118" s="527"/>
      <c r="T118" s="527"/>
      <c r="U118" s="527"/>
      <c r="V118" s="527"/>
      <c r="W118" s="527"/>
      <c r="X118" s="527"/>
      <c r="Y118" s="527"/>
      <c r="Z118" s="527"/>
      <c r="AA118" s="527"/>
      <c r="AB118" s="527"/>
      <c r="AC118" s="527"/>
      <c r="AD118" s="527"/>
      <c r="AE118" s="527"/>
      <c r="AF118" s="527"/>
    </row>
    <row r="119" spans="2:32" ht="15" customHeight="1" x14ac:dyDescent="0.3">
      <c r="B119" s="670" t="s">
        <v>326</v>
      </c>
      <c r="C119" s="670"/>
      <c r="D119" s="520"/>
      <c r="E119" s="527">
        <v>36.349150141643058</v>
      </c>
      <c r="F119" s="527"/>
      <c r="G119" s="527">
        <v>4.7627478753541075</v>
      </c>
      <c r="H119" s="527">
        <v>52.67351274787535</v>
      </c>
      <c r="I119" s="520">
        <v>6.2145892351274785</v>
      </c>
      <c r="K119" s="501"/>
      <c r="L119" s="501"/>
      <c r="M119" s="527"/>
      <c r="N119" s="527"/>
      <c r="O119" s="527"/>
      <c r="P119" s="527"/>
      <c r="Q119" s="527"/>
      <c r="R119" s="527"/>
      <c r="S119" s="527"/>
      <c r="T119" s="527"/>
      <c r="U119" s="527"/>
      <c r="V119" s="527"/>
      <c r="W119" s="527"/>
      <c r="X119" s="527"/>
      <c r="Y119" s="527"/>
      <c r="Z119" s="527"/>
      <c r="AA119" s="527"/>
      <c r="AB119" s="527"/>
      <c r="AC119" s="527"/>
      <c r="AD119" s="527"/>
      <c r="AE119" s="527"/>
      <c r="AF119" s="527"/>
    </row>
    <row r="120" spans="2:32" ht="15" customHeight="1" x14ac:dyDescent="0.3">
      <c r="B120" s="670" t="s">
        <v>327</v>
      </c>
      <c r="C120" s="670"/>
      <c r="D120" s="520"/>
      <c r="E120" s="527">
        <v>34</v>
      </c>
      <c r="F120" s="527"/>
      <c r="G120" s="527">
        <v>4.0999999999999996</v>
      </c>
      <c r="H120" s="527">
        <v>55.4</v>
      </c>
      <c r="I120" s="520">
        <v>6.4</v>
      </c>
      <c r="K120" s="501"/>
      <c r="L120" s="501"/>
      <c r="M120" s="527"/>
      <c r="N120" s="527"/>
      <c r="O120" s="527"/>
      <c r="P120" s="527"/>
      <c r="Q120" s="527"/>
      <c r="R120" s="527"/>
      <c r="S120" s="527"/>
      <c r="T120" s="527"/>
      <c r="U120" s="527"/>
      <c r="V120" s="527"/>
      <c r="W120" s="527"/>
      <c r="X120" s="527"/>
      <c r="Y120" s="527"/>
      <c r="Z120" s="527"/>
      <c r="AA120" s="527"/>
      <c r="AB120" s="527"/>
      <c r="AC120" s="527"/>
      <c r="AD120" s="527"/>
      <c r="AE120" s="527"/>
      <c r="AF120" s="527"/>
    </row>
    <row r="121" spans="2:32" ht="15" customHeight="1" x14ac:dyDescent="0.3">
      <c r="B121" s="670" t="s">
        <v>328</v>
      </c>
      <c r="C121" s="670"/>
      <c r="D121" s="520"/>
      <c r="E121" s="527">
        <v>22.564632885211996</v>
      </c>
      <c r="G121" s="527">
        <v>2.7094105480868667</v>
      </c>
      <c r="H121" s="527">
        <v>68.541882109617376</v>
      </c>
      <c r="I121" s="520">
        <v>6.1840744570837645</v>
      </c>
      <c r="K121" s="501"/>
      <c r="L121" s="501"/>
      <c r="M121" s="527"/>
      <c r="N121" s="527"/>
      <c r="O121" s="527"/>
      <c r="P121" s="527"/>
      <c r="Q121" s="527"/>
      <c r="R121" s="527"/>
      <c r="S121" s="527"/>
      <c r="T121" s="527"/>
      <c r="U121" s="527"/>
      <c r="V121" s="527"/>
      <c r="W121" s="527"/>
      <c r="X121" s="527"/>
      <c r="Y121" s="527"/>
      <c r="Z121" s="527"/>
      <c r="AA121" s="527"/>
      <c r="AB121" s="527"/>
      <c r="AC121" s="527"/>
      <c r="AD121" s="527"/>
      <c r="AE121" s="527"/>
      <c r="AF121" s="527"/>
    </row>
    <row r="122" spans="2:32" x14ac:dyDescent="0.3">
      <c r="B122" s="235"/>
      <c r="C122" s="33"/>
      <c r="D122" s="33"/>
      <c r="E122" s="33"/>
      <c r="F122" s="33"/>
      <c r="G122" s="33"/>
      <c r="H122" s="33"/>
      <c r="I122" s="523"/>
      <c r="K122" s="235"/>
      <c r="L122" s="33"/>
      <c r="M122" s="33"/>
      <c r="N122" s="33"/>
      <c r="O122" s="33"/>
      <c r="P122" s="33"/>
      <c r="Q122" s="33"/>
      <c r="R122" s="33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  <c r="AF122" s="33"/>
    </row>
    <row r="123" spans="2:32" ht="7.5" customHeight="1" x14ac:dyDescent="0.3"/>
    <row r="125" spans="2:32" x14ac:dyDescent="0.3">
      <c r="B125" s="461" t="s">
        <v>336</v>
      </c>
    </row>
  </sheetData>
  <mergeCells count="119">
    <mergeCell ref="I26:M26"/>
    <mergeCell ref="N26:R26"/>
    <mergeCell ref="S26:W26"/>
    <mergeCell ref="B29:C29"/>
    <mergeCell ref="B18:E18"/>
    <mergeCell ref="B19:C20"/>
    <mergeCell ref="D19:I19"/>
    <mergeCell ref="B22:C22"/>
    <mergeCell ref="B24:N24"/>
    <mergeCell ref="B25:E25"/>
    <mergeCell ref="B101:C101"/>
    <mergeCell ref="K101:L101"/>
    <mergeCell ref="B102:C102"/>
    <mergeCell ref="K102:L102"/>
    <mergeCell ref="B103:C103"/>
    <mergeCell ref="K103:L103"/>
    <mergeCell ref="B97:C97"/>
    <mergeCell ref="K97:L97"/>
    <mergeCell ref="B98:C98"/>
    <mergeCell ref="K98:L98"/>
    <mergeCell ref="B100:C100"/>
    <mergeCell ref="K100:L100"/>
    <mergeCell ref="B119:C119"/>
    <mergeCell ref="B120:C120"/>
    <mergeCell ref="B121:C121"/>
    <mergeCell ref="B113:C113"/>
    <mergeCell ref="K113:L113"/>
    <mergeCell ref="B114:C114"/>
    <mergeCell ref="K114:L114"/>
    <mergeCell ref="B115:C115"/>
    <mergeCell ref="K115:L115"/>
    <mergeCell ref="B117:C117"/>
    <mergeCell ref="K117:L117"/>
    <mergeCell ref="B118:C118"/>
    <mergeCell ref="W109:AA109"/>
    <mergeCell ref="AB109:AF109"/>
    <mergeCell ref="B110:C110"/>
    <mergeCell ref="D110:E110"/>
    <mergeCell ref="F110:G110"/>
    <mergeCell ref="B112:C112"/>
    <mergeCell ref="K112:L112"/>
    <mergeCell ref="B104:C104"/>
    <mergeCell ref="K104:L104"/>
    <mergeCell ref="B107:I108"/>
    <mergeCell ref="K107:S108"/>
    <mergeCell ref="K109:L110"/>
    <mergeCell ref="M109:Q109"/>
    <mergeCell ref="R109:V109"/>
    <mergeCell ref="K95:L95"/>
    <mergeCell ref="B96:C96"/>
    <mergeCell ref="D96:E96"/>
    <mergeCell ref="F96:G96"/>
    <mergeCell ref="K96:L96"/>
    <mergeCell ref="B93:C93"/>
    <mergeCell ref="D93:E93"/>
    <mergeCell ref="F93:G93"/>
    <mergeCell ref="H93:I93"/>
    <mergeCell ref="K93:L93"/>
    <mergeCell ref="B95:C95"/>
    <mergeCell ref="D95:E95"/>
    <mergeCell ref="F95:G95"/>
    <mergeCell ref="O93:P93"/>
    <mergeCell ref="B79:C79"/>
    <mergeCell ref="B82:K83"/>
    <mergeCell ref="B84:E84"/>
    <mergeCell ref="B85:C85"/>
    <mergeCell ref="B87:C87"/>
    <mergeCell ref="B89:S89"/>
    <mergeCell ref="P66:S66"/>
    <mergeCell ref="T66:W66"/>
    <mergeCell ref="B69:C69"/>
    <mergeCell ref="B73:J74"/>
    <mergeCell ref="B75:E75"/>
    <mergeCell ref="B76:C77"/>
    <mergeCell ref="D76:G76"/>
    <mergeCell ref="H76:K76"/>
    <mergeCell ref="B63:J64"/>
    <mergeCell ref="B65:E65"/>
    <mergeCell ref="B66:C67"/>
    <mergeCell ref="D66:G66"/>
    <mergeCell ref="H66:K66"/>
    <mergeCell ref="L66:O66"/>
    <mergeCell ref="L53:O53"/>
    <mergeCell ref="P53:S53"/>
    <mergeCell ref="T53:W53"/>
    <mergeCell ref="X53:AA53"/>
    <mergeCell ref="B56:C56"/>
    <mergeCell ref="B62:S62"/>
    <mergeCell ref="B47:C47"/>
    <mergeCell ref="B49:C49"/>
    <mergeCell ref="B51:J51"/>
    <mergeCell ref="B52:E52"/>
    <mergeCell ref="B53:C54"/>
    <mergeCell ref="D53:G53"/>
    <mergeCell ref="H53:K53"/>
    <mergeCell ref="B39:J39"/>
    <mergeCell ref="B40:E40"/>
    <mergeCell ref="B41:C41"/>
    <mergeCell ref="B43:C43"/>
    <mergeCell ref="B45:J45"/>
    <mergeCell ref="B46:E46"/>
    <mergeCell ref="B2:P2"/>
    <mergeCell ref="B33:J33"/>
    <mergeCell ref="B34:E34"/>
    <mergeCell ref="B35:C35"/>
    <mergeCell ref="B37:C37"/>
    <mergeCell ref="B3:S3"/>
    <mergeCell ref="B5:N5"/>
    <mergeCell ref="B6:E6"/>
    <mergeCell ref="B7:C7"/>
    <mergeCell ref="B9:C9"/>
    <mergeCell ref="B11:N11"/>
    <mergeCell ref="B12:E12"/>
    <mergeCell ref="B13:C13"/>
    <mergeCell ref="B15:C15"/>
    <mergeCell ref="B17:N17"/>
    <mergeCell ref="B31:S31"/>
    <mergeCell ref="B26:C27"/>
    <mergeCell ref="D26:H26"/>
  </mergeCells>
  <pageMargins left="0.7" right="0.7" top="0.75" bottom="0.75" header="0.3" footer="0.3"/>
  <pageSetup paperSize="9" orientation="portrait" verticalDpi="3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V87"/>
  <sheetViews>
    <sheetView showGridLines="0" topLeftCell="A75" zoomScale="90" zoomScaleNormal="90" workbookViewId="0">
      <selection activeCell="H18" sqref="H18"/>
    </sheetView>
  </sheetViews>
  <sheetFormatPr defaultColWidth="9.109375" defaultRowHeight="14.4" x14ac:dyDescent="0.3"/>
  <cols>
    <col min="1" max="1" width="4" style="29" customWidth="1"/>
    <col min="2" max="2" width="12.33203125" style="29" customWidth="1"/>
    <col min="3" max="8" width="13.109375" style="29" customWidth="1"/>
    <col min="9" max="9" width="1.88671875" style="29" customWidth="1"/>
    <col min="10" max="15" width="13.109375" style="29" customWidth="1"/>
    <col min="16" max="16" width="2.109375" style="29" customWidth="1"/>
    <col min="17" max="22" width="13.109375" style="29" customWidth="1"/>
    <col min="23" max="16384" width="9.109375" style="29"/>
  </cols>
  <sheetData>
    <row r="1" spans="1:22" ht="29.25" customHeight="1" x14ac:dyDescent="0.3"/>
    <row r="2" spans="1:22" ht="35.1" customHeight="1" x14ac:dyDescent="0.35">
      <c r="B2" s="688" t="s">
        <v>80</v>
      </c>
      <c r="C2" s="688"/>
      <c r="D2" s="688"/>
      <c r="E2" s="688"/>
      <c r="F2" s="688"/>
      <c r="G2" s="688"/>
      <c r="H2" s="688"/>
      <c r="I2" s="688"/>
      <c r="J2" s="688"/>
      <c r="K2" s="688"/>
      <c r="L2" s="688"/>
      <c r="M2" s="688"/>
      <c r="N2" s="688"/>
      <c r="O2" s="688"/>
      <c r="P2" s="688"/>
      <c r="Q2" s="688"/>
      <c r="R2" s="688"/>
      <c r="S2" s="688"/>
      <c r="T2" s="688"/>
    </row>
    <row r="3" spans="1:22" x14ac:dyDescent="0.3">
      <c r="A3" s="29" t="s">
        <v>83</v>
      </c>
    </row>
    <row r="4" spans="1:22" ht="21" customHeight="1" x14ac:dyDescent="0.3">
      <c r="B4" s="689" t="s">
        <v>97</v>
      </c>
      <c r="C4" s="689"/>
      <c r="D4" s="689"/>
      <c r="E4" s="689"/>
      <c r="F4" s="689"/>
      <c r="G4" s="689"/>
      <c r="H4" s="689"/>
      <c r="I4" s="689"/>
      <c r="J4" s="689"/>
      <c r="K4" s="689"/>
      <c r="L4" s="689"/>
      <c r="M4" s="689"/>
      <c r="N4" s="689"/>
      <c r="O4" s="689"/>
      <c r="P4" s="689"/>
      <c r="Q4" s="689"/>
      <c r="R4" s="689"/>
      <c r="S4" s="689"/>
      <c r="T4" s="689"/>
      <c r="U4" s="689"/>
      <c r="V4" s="689"/>
    </row>
    <row r="5" spans="1:22" s="64" customFormat="1" ht="68.25" customHeight="1" x14ac:dyDescent="0.3">
      <c r="A5" s="65"/>
      <c r="C5" s="65"/>
      <c r="D5" s="65"/>
      <c r="E5" s="65"/>
      <c r="F5" s="65"/>
      <c r="G5" s="690" t="s">
        <v>107</v>
      </c>
      <c r="H5" s="690"/>
      <c r="I5" s="690"/>
      <c r="J5" s="690"/>
      <c r="K5" s="690"/>
      <c r="L5" s="690"/>
      <c r="M5" s="690"/>
      <c r="N5" s="690"/>
      <c r="O5" s="690"/>
      <c r="P5" s="690"/>
      <c r="Q5" s="690"/>
      <c r="R5" s="65"/>
      <c r="S5" s="65"/>
      <c r="T5" s="65"/>
      <c r="U5" s="65"/>
      <c r="V5" s="65"/>
    </row>
    <row r="6" spans="1:22" s="2" customFormat="1" ht="3.75" customHeight="1" x14ac:dyDescent="0.3">
      <c r="C6" s="35"/>
      <c r="D6" s="36"/>
      <c r="E6" s="36"/>
      <c r="F6" s="36"/>
      <c r="G6" s="36"/>
      <c r="H6" s="36"/>
    </row>
    <row r="7" spans="1:22" s="2" customFormat="1" ht="16.5" customHeight="1" x14ac:dyDescent="0.3">
      <c r="B7" s="689" t="s">
        <v>104</v>
      </c>
      <c r="C7" s="689"/>
      <c r="D7" s="689"/>
      <c r="E7" s="689"/>
      <c r="F7" s="689"/>
      <c r="G7" s="689"/>
      <c r="H7" s="689"/>
      <c r="J7" s="689" t="s">
        <v>73</v>
      </c>
      <c r="K7" s="689"/>
      <c r="L7" s="689"/>
      <c r="M7" s="689"/>
      <c r="N7" s="689"/>
      <c r="O7" s="689"/>
      <c r="Q7" s="689" t="s">
        <v>75</v>
      </c>
      <c r="R7" s="689"/>
      <c r="S7" s="689"/>
      <c r="T7" s="689"/>
      <c r="U7" s="689"/>
      <c r="V7" s="689"/>
    </row>
    <row r="8" spans="1:22" ht="35.25" customHeight="1" x14ac:dyDescent="0.3">
      <c r="B8" s="63" t="s">
        <v>105</v>
      </c>
      <c r="C8" s="63" t="s">
        <v>98</v>
      </c>
      <c r="D8" s="63" t="s">
        <v>99</v>
      </c>
      <c r="E8" s="62" t="s">
        <v>100</v>
      </c>
      <c r="F8" s="63" t="s">
        <v>101</v>
      </c>
      <c r="G8" s="62" t="s">
        <v>102</v>
      </c>
      <c r="H8" s="62" t="s">
        <v>103</v>
      </c>
      <c r="J8" s="63" t="s">
        <v>98</v>
      </c>
      <c r="K8" s="63" t="s">
        <v>99</v>
      </c>
      <c r="L8" s="62" t="s">
        <v>100</v>
      </c>
      <c r="M8" s="63" t="s">
        <v>101</v>
      </c>
      <c r="N8" s="62" t="s">
        <v>102</v>
      </c>
      <c r="O8" s="62" t="s">
        <v>103</v>
      </c>
      <c r="Q8" s="63" t="s">
        <v>98</v>
      </c>
      <c r="R8" s="63" t="s">
        <v>99</v>
      </c>
      <c r="S8" s="62" t="s">
        <v>100</v>
      </c>
      <c r="T8" s="63" t="s">
        <v>101</v>
      </c>
      <c r="U8" s="62" t="s">
        <v>102</v>
      </c>
      <c r="V8" s="62" t="s">
        <v>103</v>
      </c>
    </row>
    <row r="9" spans="1:22" x14ac:dyDescent="0.3">
      <c r="B9" s="13">
        <v>43862</v>
      </c>
    </row>
    <row r="10" spans="1:22" x14ac:dyDescent="0.3">
      <c r="B10" s="13">
        <v>43863</v>
      </c>
    </row>
    <row r="11" spans="1:22" x14ac:dyDescent="0.3">
      <c r="B11" s="13">
        <v>43864</v>
      </c>
    </row>
    <row r="12" spans="1:22" x14ac:dyDescent="0.3">
      <c r="B12" s="13">
        <v>43865</v>
      </c>
    </row>
    <row r="13" spans="1:22" x14ac:dyDescent="0.3">
      <c r="B13" s="13">
        <v>43866</v>
      </c>
    </row>
    <row r="14" spans="1:22" x14ac:dyDescent="0.3">
      <c r="B14" s="13">
        <v>43867</v>
      </c>
    </row>
    <row r="15" spans="1:22" x14ac:dyDescent="0.3">
      <c r="B15" s="13">
        <v>43868</v>
      </c>
    </row>
    <row r="16" spans="1:22" x14ac:dyDescent="0.3">
      <c r="B16" s="13">
        <v>43869</v>
      </c>
    </row>
    <row r="17" spans="2:22" x14ac:dyDescent="0.3">
      <c r="B17" s="13">
        <v>43870</v>
      </c>
    </row>
    <row r="18" spans="2:22" x14ac:dyDescent="0.3">
      <c r="B18" s="13">
        <v>43871</v>
      </c>
    </row>
    <row r="19" spans="2:22" x14ac:dyDescent="0.3">
      <c r="B19" s="13">
        <v>43872</v>
      </c>
    </row>
    <row r="20" spans="2:22" x14ac:dyDescent="0.3">
      <c r="B20" s="13">
        <v>43873</v>
      </c>
    </row>
    <row r="21" spans="2:22" x14ac:dyDescent="0.3">
      <c r="B21" s="13">
        <v>43874</v>
      </c>
    </row>
    <row r="22" spans="2:22" x14ac:dyDescent="0.3">
      <c r="B22" s="13">
        <v>43875</v>
      </c>
    </row>
    <row r="23" spans="2:22" x14ac:dyDescent="0.3">
      <c r="B23" s="13">
        <v>43876</v>
      </c>
      <c r="C23" s="29">
        <v>4</v>
      </c>
      <c r="D23" s="29">
        <v>0</v>
      </c>
      <c r="E23" s="29">
        <v>21</v>
      </c>
      <c r="F23" s="29">
        <v>9</v>
      </c>
      <c r="G23" s="29">
        <v>1</v>
      </c>
      <c r="H23" s="29">
        <v>-1</v>
      </c>
      <c r="J23" s="29">
        <v>6</v>
      </c>
      <c r="K23" s="29">
        <v>0</v>
      </c>
      <c r="L23" s="29">
        <v>30</v>
      </c>
      <c r="M23" s="29">
        <v>10</v>
      </c>
      <c r="N23" s="29">
        <v>1</v>
      </c>
      <c r="O23" s="29">
        <v>-2</v>
      </c>
      <c r="Q23" s="29">
        <v>1</v>
      </c>
      <c r="R23" s="29">
        <v>-1</v>
      </c>
      <c r="S23" s="29">
        <v>3</v>
      </c>
      <c r="T23" s="29">
        <v>3</v>
      </c>
      <c r="U23" s="29">
        <v>0</v>
      </c>
      <c r="V23" s="29">
        <v>-1</v>
      </c>
    </row>
    <row r="24" spans="2:22" x14ac:dyDescent="0.3">
      <c r="B24" s="13">
        <v>43877</v>
      </c>
      <c r="C24" s="29">
        <v>-3</v>
      </c>
      <c r="D24" s="29">
        <v>2</v>
      </c>
      <c r="E24" s="29">
        <v>-14</v>
      </c>
      <c r="F24" s="29">
        <v>3</v>
      </c>
      <c r="G24" s="29">
        <v>1</v>
      </c>
      <c r="H24" s="29">
        <v>0</v>
      </c>
      <c r="J24" s="29">
        <v>-4</v>
      </c>
      <c r="K24" s="29">
        <v>2</v>
      </c>
      <c r="L24" s="29">
        <v>-14</v>
      </c>
      <c r="M24" s="29">
        <v>1</v>
      </c>
      <c r="N24" s="29">
        <v>-1</v>
      </c>
      <c r="O24" s="29">
        <v>0</v>
      </c>
      <c r="Q24" s="29">
        <v>-6</v>
      </c>
      <c r="R24" s="29">
        <v>0</v>
      </c>
      <c r="S24" s="29">
        <v>-39</v>
      </c>
      <c r="T24" s="29">
        <v>0</v>
      </c>
      <c r="U24" s="29">
        <v>-2</v>
      </c>
      <c r="V24" s="29">
        <v>1</v>
      </c>
    </row>
    <row r="25" spans="2:22" x14ac:dyDescent="0.3">
      <c r="B25" s="13">
        <v>43878</v>
      </c>
      <c r="C25" s="29">
        <v>0</v>
      </c>
      <c r="D25" s="29">
        <v>3</v>
      </c>
      <c r="E25" s="29">
        <v>8</v>
      </c>
      <c r="F25" s="29">
        <v>3</v>
      </c>
      <c r="G25" s="29">
        <v>3</v>
      </c>
      <c r="H25" s="29">
        <v>0</v>
      </c>
      <c r="J25" s="29">
        <v>0</v>
      </c>
      <c r="K25" s="29">
        <v>3</v>
      </c>
      <c r="L25" s="29">
        <v>12</v>
      </c>
      <c r="M25" s="29">
        <v>1</v>
      </c>
      <c r="N25" s="29">
        <v>2</v>
      </c>
      <c r="O25" s="29">
        <v>0</v>
      </c>
      <c r="Q25" s="29">
        <v>-1</v>
      </c>
      <c r="R25" s="29">
        <v>3</v>
      </c>
      <c r="S25" s="29">
        <v>15</v>
      </c>
      <c r="T25" s="29">
        <v>6</v>
      </c>
      <c r="U25" s="29">
        <v>3</v>
      </c>
      <c r="V25" s="29">
        <v>0</v>
      </c>
    </row>
    <row r="26" spans="2:22" x14ac:dyDescent="0.3">
      <c r="B26" s="13">
        <v>43879</v>
      </c>
      <c r="C26" s="29">
        <v>2</v>
      </c>
      <c r="D26" s="29">
        <v>3</v>
      </c>
      <c r="E26" s="29">
        <v>6</v>
      </c>
      <c r="F26" s="29">
        <v>5</v>
      </c>
      <c r="G26" s="29">
        <v>3</v>
      </c>
      <c r="H26" s="29">
        <v>0</v>
      </c>
      <c r="J26" s="29">
        <v>0</v>
      </c>
      <c r="K26" s="29">
        <v>0</v>
      </c>
      <c r="L26" s="29">
        <v>8</v>
      </c>
      <c r="M26" s="29">
        <v>3</v>
      </c>
      <c r="N26" s="29">
        <v>3</v>
      </c>
      <c r="O26" s="29">
        <v>0</v>
      </c>
      <c r="Q26" s="29">
        <v>1</v>
      </c>
      <c r="R26" s="29">
        <v>5</v>
      </c>
      <c r="S26" s="29">
        <v>16</v>
      </c>
      <c r="T26" s="29">
        <v>8</v>
      </c>
      <c r="U26" s="29">
        <v>3</v>
      </c>
      <c r="V26" s="29">
        <v>-1</v>
      </c>
    </row>
    <row r="27" spans="2:22" x14ac:dyDescent="0.3">
      <c r="B27" s="13">
        <v>43880</v>
      </c>
      <c r="C27" s="29">
        <v>4</v>
      </c>
      <c r="D27" s="29">
        <v>3</v>
      </c>
      <c r="E27" s="29">
        <v>24</v>
      </c>
      <c r="F27" s="29">
        <v>8</v>
      </c>
      <c r="G27" s="29">
        <v>3</v>
      </c>
      <c r="H27" s="29">
        <v>-1</v>
      </c>
      <c r="J27" s="29">
        <v>3</v>
      </c>
      <c r="K27" s="29">
        <v>1</v>
      </c>
      <c r="L27" s="29">
        <v>25</v>
      </c>
      <c r="M27" s="29">
        <v>5</v>
      </c>
      <c r="N27" s="29">
        <v>3</v>
      </c>
      <c r="O27" s="29">
        <v>-1</v>
      </c>
      <c r="Q27" s="29">
        <v>2</v>
      </c>
      <c r="R27" s="29">
        <v>6</v>
      </c>
      <c r="S27" s="29">
        <v>19</v>
      </c>
      <c r="T27" s="29">
        <v>9</v>
      </c>
      <c r="U27" s="29">
        <v>3</v>
      </c>
      <c r="V27" s="29">
        <v>-1</v>
      </c>
    </row>
    <row r="28" spans="2:22" x14ac:dyDescent="0.3">
      <c r="B28" s="13">
        <v>43881</v>
      </c>
      <c r="C28" s="29">
        <v>6</v>
      </c>
      <c r="D28" s="29">
        <v>3</v>
      </c>
      <c r="E28" s="29">
        <v>24</v>
      </c>
      <c r="F28" s="29">
        <v>8</v>
      </c>
      <c r="G28" s="29">
        <v>2</v>
      </c>
      <c r="H28" s="29">
        <v>-1</v>
      </c>
      <c r="J28" s="29">
        <v>6</v>
      </c>
      <c r="K28" s="29">
        <v>3</v>
      </c>
      <c r="L28" s="29">
        <v>26</v>
      </c>
      <c r="M28" s="29">
        <v>6</v>
      </c>
      <c r="N28" s="29">
        <v>2</v>
      </c>
      <c r="O28" s="29">
        <v>-1</v>
      </c>
      <c r="Q28" s="29">
        <v>5</v>
      </c>
      <c r="R28" s="29">
        <v>5</v>
      </c>
      <c r="S28" s="29">
        <v>39</v>
      </c>
      <c r="T28" s="29">
        <v>10</v>
      </c>
      <c r="U28" s="29">
        <v>2</v>
      </c>
      <c r="V28" s="29">
        <v>-2</v>
      </c>
    </row>
    <row r="29" spans="2:22" x14ac:dyDescent="0.3">
      <c r="B29" s="13">
        <v>43882</v>
      </c>
      <c r="C29" s="29">
        <v>4</v>
      </c>
      <c r="D29" s="29">
        <v>6</v>
      </c>
      <c r="E29" s="29">
        <v>36</v>
      </c>
      <c r="F29" s="29">
        <v>11</v>
      </c>
      <c r="G29" s="29">
        <v>1</v>
      </c>
      <c r="H29" s="29">
        <v>-2</v>
      </c>
      <c r="J29" s="29">
        <v>0</v>
      </c>
      <c r="K29" s="29">
        <v>6</v>
      </c>
      <c r="L29" s="29">
        <v>33</v>
      </c>
      <c r="M29" s="29">
        <v>9</v>
      </c>
      <c r="N29" s="29">
        <v>1</v>
      </c>
      <c r="O29" s="29">
        <v>-2</v>
      </c>
      <c r="Q29" s="29">
        <v>0</v>
      </c>
      <c r="R29" s="29">
        <v>6</v>
      </c>
      <c r="S29" s="29">
        <v>39</v>
      </c>
      <c r="T29" s="29">
        <v>11</v>
      </c>
      <c r="U29" s="29">
        <v>1</v>
      </c>
      <c r="V29" s="29">
        <v>-2</v>
      </c>
    </row>
    <row r="30" spans="2:22" x14ac:dyDescent="0.3">
      <c r="B30" s="13">
        <v>43883</v>
      </c>
      <c r="C30" s="29">
        <v>4</v>
      </c>
      <c r="D30" s="29">
        <v>4</v>
      </c>
      <c r="E30" s="29">
        <v>47</v>
      </c>
      <c r="F30" s="29">
        <v>13</v>
      </c>
      <c r="G30" s="29">
        <v>0</v>
      </c>
      <c r="H30" s="29">
        <v>-3</v>
      </c>
      <c r="J30" s="29">
        <v>-2</v>
      </c>
      <c r="K30" s="29">
        <v>1</v>
      </c>
      <c r="L30" s="29">
        <v>46</v>
      </c>
      <c r="M30" s="29">
        <v>9</v>
      </c>
      <c r="N30" s="29">
        <v>-1</v>
      </c>
      <c r="O30" s="29">
        <v>-4</v>
      </c>
      <c r="Q30" s="29">
        <v>1</v>
      </c>
      <c r="R30" s="29">
        <v>1</v>
      </c>
      <c r="S30" s="29">
        <v>38</v>
      </c>
      <c r="T30" s="29">
        <v>12</v>
      </c>
      <c r="U30" s="29">
        <v>0</v>
      </c>
      <c r="V30" s="29">
        <v>-2</v>
      </c>
    </row>
    <row r="31" spans="2:22" x14ac:dyDescent="0.3">
      <c r="B31" s="13">
        <v>43884</v>
      </c>
      <c r="C31" s="29">
        <v>8</v>
      </c>
      <c r="D31" s="29">
        <v>5</v>
      </c>
      <c r="E31" s="29">
        <v>55</v>
      </c>
      <c r="F31" s="29">
        <v>16</v>
      </c>
      <c r="G31" s="29">
        <v>1</v>
      </c>
      <c r="H31" s="29">
        <v>-4</v>
      </c>
      <c r="J31" s="29">
        <v>0</v>
      </c>
      <c r="K31" s="29">
        <v>3</v>
      </c>
      <c r="L31" s="29">
        <v>34</v>
      </c>
      <c r="M31" s="29">
        <v>9</v>
      </c>
      <c r="N31" s="29">
        <v>0</v>
      </c>
      <c r="O31" s="29">
        <v>-4</v>
      </c>
      <c r="Q31" s="29">
        <v>7</v>
      </c>
      <c r="R31" s="29">
        <v>0</v>
      </c>
      <c r="S31" s="29">
        <v>56</v>
      </c>
      <c r="T31" s="29">
        <v>19</v>
      </c>
      <c r="U31" s="29">
        <v>-1</v>
      </c>
      <c r="V31" s="29">
        <v>-4</v>
      </c>
    </row>
    <row r="32" spans="2:22" x14ac:dyDescent="0.3">
      <c r="B32" s="13">
        <v>43885</v>
      </c>
      <c r="C32" s="29">
        <v>18</v>
      </c>
      <c r="D32" s="29">
        <v>12</v>
      </c>
      <c r="E32" s="29">
        <v>80</v>
      </c>
      <c r="F32" s="29">
        <v>-3</v>
      </c>
      <c r="G32" s="29">
        <v>-28</v>
      </c>
      <c r="H32" s="29">
        <v>3</v>
      </c>
      <c r="J32" s="29">
        <v>8</v>
      </c>
      <c r="K32" s="29">
        <v>6</v>
      </c>
      <c r="L32" s="29">
        <v>65</v>
      </c>
      <c r="M32" s="29">
        <v>-10</v>
      </c>
      <c r="N32" s="29">
        <v>-28</v>
      </c>
      <c r="O32" s="29">
        <v>3</v>
      </c>
      <c r="Q32" s="29">
        <v>18</v>
      </c>
      <c r="R32" s="29">
        <v>14</v>
      </c>
      <c r="S32" s="29">
        <v>80</v>
      </c>
      <c r="T32" s="29">
        <v>4</v>
      </c>
      <c r="U32" s="29">
        <v>-28</v>
      </c>
      <c r="V32" s="29">
        <v>3</v>
      </c>
    </row>
    <row r="33" spans="2:22" x14ac:dyDescent="0.3">
      <c r="B33" s="13">
        <v>43886</v>
      </c>
      <c r="C33" s="29">
        <v>-2</v>
      </c>
      <c r="D33" s="29">
        <v>0</v>
      </c>
      <c r="E33" s="29">
        <v>33</v>
      </c>
      <c r="F33" s="29">
        <v>-25</v>
      </c>
      <c r="G33" s="29">
        <v>-65</v>
      </c>
      <c r="H33" s="29">
        <v>16</v>
      </c>
      <c r="J33" s="29">
        <v>-7</v>
      </c>
      <c r="K33" s="29">
        <v>-3</v>
      </c>
      <c r="L33" s="29">
        <v>28</v>
      </c>
      <c r="M33" s="29">
        <v>-29</v>
      </c>
      <c r="N33" s="29">
        <v>-63</v>
      </c>
      <c r="O33" s="29">
        <v>15</v>
      </c>
      <c r="Q33" s="29">
        <v>-9</v>
      </c>
      <c r="R33" s="29">
        <v>-4</v>
      </c>
      <c r="S33" s="29">
        <v>-10</v>
      </c>
      <c r="T33" s="29">
        <v>-27</v>
      </c>
      <c r="U33" s="29">
        <v>-69</v>
      </c>
      <c r="V33" s="29">
        <v>19</v>
      </c>
    </row>
    <row r="34" spans="2:22" x14ac:dyDescent="0.3">
      <c r="B34" s="13">
        <v>43887</v>
      </c>
      <c r="C34" s="29">
        <v>0</v>
      </c>
      <c r="D34" s="29">
        <v>4</v>
      </c>
      <c r="E34" s="29">
        <v>25</v>
      </c>
      <c r="F34" s="29">
        <v>2</v>
      </c>
      <c r="G34" s="29">
        <v>-13</v>
      </c>
      <c r="H34" s="29">
        <v>2</v>
      </c>
      <c r="J34" s="29">
        <v>-3</v>
      </c>
      <c r="K34" s="29">
        <v>2</v>
      </c>
      <c r="L34" s="29">
        <v>15</v>
      </c>
      <c r="M34" s="29">
        <v>-2</v>
      </c>
      <c r="N34" s="29">
        <v>-11</v>
      </c>
      <c r="O34" s="29">
        <v>2</v>
      </c>
      <c r="Q34" s="29">
        <v>-2</v>
      </c>
      <c r="R34" s="29">
        <v>5</v>
      </c>
      <c r="S34" s="29">
        <v>17</v>
      </c>
      <c r="T34" s="29">
        <v>4</v>
      </c>
      <c r="U34" s="29">
        <v>-10</v>
      </c>
      <c r="V34" s="29">
        <v>3</v>
      </c>
    </row>
    <row r="35" spans="2:22" x14ac:dyDescent="0.3">
      <c r="B35" s="13">
        <v>43888</v>
      </c>
      <c r="C35" s="29">
        <v>4</v>
      </c>
      <c r="D35" s="29">
        <v>6</v>
      </c>
      <c r="E35" s="29">
        <v>27</v>
      </c>
      <c r="F35" s="29">
        <v>6</v>
      </c>
      <c r="G35" s="29">
        <v>0</v>
      </c>
      <c r="H35" s="29">
        <v>0</v>
      </c>
      <c r="J35" s="29">
        <v>6</v>
      </c>
      <c r="K35" s="29">
        <v>6</v>
      </c>
      <c r="L35" s="29">
        <v>26</v>
      </c>
      <c r="M35" s="29">
        <v>4</v>
      </c>
      <c r="N35" s="29">
        <v>0</v>
      </c>
      <c r="O35" s="29">
        <v>-1</v>
      </c>
      <c r="Q35" s="29">
        <v>5</v>
      </c>
      <c r="R35" s="29">
        <v>6</v>
      </c>
      <c r="S35" s="29">
        <v>25</v>
      </c>
      <c r="T35" s="29">
        <v>7</v>
      </c>
      <c r="U35" s="29">
        <v>1</v>
      </c>
      <c r="V35" s="29">
        <v>0</v>
      </c>
    </row>
    <row r="36" spans="2:22" x14ac:dyDescent="0.3">
      <c r="B36" s="13">
        <v>43889</v>
      </c>
      <c r="C36" s="29">
        <v>2</v>
      </c>
      <c r="D36" s="29">
        <v>10</v>
      </c>
      <c r="E36" s="29">
        <v>25</v>
      </c>
      <c r="F36" s="29">
        <v>6</v>
      </c>
      <c r="G36" s="29">
        <v>1</v>
      </c>
      <c r="H36" s="29">
        <v>-1</v>
      </c>
      <c r="J36" s="29">
        <v>1</v>
      </c>
      <c r="K36" s="29">
        <v>11</v>
      </c>
      <c r="L36" s="29">
        <v>26</v>
      </c>
      <c r="M36" s="29">
        <v>5</v>
      </c>
      <c r="N36" s="29">
        <v>1</v>
      </c>
      <c r="O36" s="29">
        <v>-1</v>
      </c>
      <c r="Q36" s="29">
        <v>-2</v>
      </c>
      <c r="R36" s="29">
        <v>10</v>
      </c>
      <c r="S36" s="29">
        <v>23</v>
      </c>
      <c r="T36" s="29">
        <v>4</v>
      </c>
      <c r="U36" s="29">
        <v>1</v>
      </c>
      <c r="V36" s="29">
        <v>-1</v>
      </c>
    </row>
    <row r="37" spans="2:22" x14ac:dyDescent="0.3">
      <c r="B37" s="12">
        <v>43890</v>
      </c>
      <c r="C37" s="29">
        <v>0</v>
      </c>
      <c r="D37" s="29">
        <v>7</v>
      </c>
      <c r="E37" s="29">
        <v>-5</v>
      </c>
      <c r="F37" s="29">
        <v>3</v>
      </c>
      <c r="G37" s="29">
        <v>1</v>
      </c>
      <c r="H37" s="29">
        <v>1</v>
      </c>
      <c r="J37" s="29">
        <v>0</v>
      </c>
      <c r="K37" s="29">
        <v>7</v>
      </c>
      <c r="L37" s="29">
        <v>5</v>
      </c>
      <c r="M37" s="29">
        <v>3</v>
      </c>
      <c r="N37" s="29">
        <v>2</v>
      </c>
      <c r="O37" s="29">
        <v>0</v>
      </c>
      <c r="Q37" s="29">
        <v>-1</v>
      </c>
      <c r="R37" s="29">
        <v>5</v>
      </c>
      <c r="S37" s="29">
        <v>-20</v>
      </c>
      <c r="T37" s="29">
        <v>-1</v>
      </c>
      <c r="U37" s="29">
        <v>2</v>
      </c>
      <c r="V37" s="29">
        <v>1</v>
      </c>
    </row>
    <row r="38" spans="2:22" x14ac:dyDescent="0.3">
      <c r="B38" s="3">
        <v>43891</v>
      </c>
      <c r="C38" s="29">
        <v>-8</v>
      </c>
      <c r="D38" s="29">
        <v>3</v>
      </c>
      <c r="E38" s="29">
        <v>-33</v>
      </c>
      <c r="F38" s="29">
        <v>-1</v>
      </c>
      <c r="G38" s="29">
        <v>0</v>
      </c>
      <c r="H38" s="29">
        <v>2</v>
      </c>
      <c r="J38" s="29">
        <v>-8</v>
      </c>
      <c r="K38" s="29">
        <v>4</v>
      </c>
      <c r="L38" s="29">
        <v>-38</v>
      </c>
      <c r="M38" s="29">
        <v>-3</v>
      </c>
      <c r="N38" s="29">
        <v>-1</v>
      </c>
      <c r="O38" s="29">
        <v>2</v>
      </c>
      <c r="Q38" s="29">
        <v>-11</v>
      </c>
      <c r="R38" s="29">
        <v>-1</v>
      </c>
      <c r="S38" s="29">
        <v>-47</v>
      </c>
      <c r="T38" s="29">
        <v>-5</v>
      </c>
      <c r="U38" s="29">
        <v>-3</v>
      </c>
      <c r="V38" s="29">
        <v>3</v>
      </c>
    </row>
    <row r="39" spans="2:22" x14ac:dyDescent="0.3">
      <c r="B39" s="3">
        <v>43892</v>
      </c>
      <c r="C39" s="29">
        <v>3</v>
      </c>
      <c r="D39" s="29">
        <v>9</v>
      </c>
      <c r="E39" s="29">
        <v>8</v>
      </c>
      <c r="F39" s="29">
        <v>4</v>
      </c>
      <c r="G39" s="29">
        <v>3</v>
      </c>
      <c r="H39" s="29">
        <v>0</v>
      </c>
      <c r="J39" s="29">
        <v>5</v>
      </c>
      <c r="K39" s="29">
        <v>11</v>
      </c>
      <c r="L39" s="29">
        <v>9</v>
      </c>
      <c r="M39" s="29">
        <v>3</v>
      </c>
      <c r="N39" s="29">
        <v>2</v>
      </c>
      <c r="O39" s="29">
        <v>0</v>
      </c>
      <c r="Q39" s="29">
        <v>-1</v>
      </c>
      <c r="R39" s="29">
        <v>10</v>
      </c>
      <c r="S39" s="29">
        <v>2</v>
      </c>
      <c r="T39" s="29">
        <v>5</v>
      </c>
      <c r="U39" s="29">
        <v>3</v>
      </c>
      <c r="V39" s="29">
        <v>0</v>
      </c>
    </row>
    <row r="40" spans="2:22" x14ac:dyDescent="0.3">
      <c r="B40" s="3">
        <v>43893</v>
      </c>
      <c r="C40" s="29">
        <v>-1</v>
      </c>
      <c r="D40" s="29">
        <v>7</v>
      </c>
      <c r="E40" s="29">
        <v>-3</v>
      </c>
      <c r="F40" s="29">
        <v>1</v>
      </c>
      <c r="G40" s="29">
        <v>3</v>
      </c>
      <c r="H40" s="29">
        <v>0</v>
      </c>
      <c r="J40" s="29">
        <v>-2</v>
      </c>
      <c r="K40" s="29">
        <v>5</v>
      </c>
      <c r="L40" s="29">
        <v>0</v>
      </c>
      <c r="M40" s="29">
        <v>1</v>
      </c>
      <c r="N40" s="29">
        <v>2</v>
      </c>
      <c r="O40" s="29">
        <v>0</v>
      </c>
      <c r="Q40" s="29">
        <v>-5</v>
      </c>
      <c r="R40" s="29">
        <v>6</v>
      </c>
      <c r="S40" s="29">
        <v>-20</v>
      </c>
      <c r="T40" s="29">
        <v>-1</v>
      </c>
      <c r="U40" s="29">
        <v>2</v>
      </c>
      <c r="V40" s="29">
        <v>1</v>
      </c>
    </row>
    <row r="41" spans="2:22" x14ac:dyDescent="0.3">
      <c r="B41" s="3">
        <v>43894</v>
      </c>
      <c r="C41" s="29">
        <v>2</v>
      </c>
      <c r="D41" s="29">
        <v>7</v>
      </c>
      <c r="E41" s="29">
        <v>15</v>
      </c>
      <c r="F41" s="29">
        <v>5</v>
      </c>
      <c r="G41" s="29">
        <v>2</v>
      </c>
      <c r="H41" s="29">
        <v>0</v>
      </c>
      <c r="J41" s="29">
        <v>1</v>
      </c>
      <c r="K41" s="29">
        <v>6</v>
      </c>
      <c r="L41" s="29">
        <v>16</v>
      </c>
      <c r="M41" s="29">
        <v>3</v>
      </c>
      <c r="N41" s="29">
        <v>2</v>
      </c>
      <c r="O41" s="29">
        <v>-1</v>
      </c>
      <c r="Q41" s="29">
        <v>-2</v>
      </c>
      <c r="R41" s="29">
        <v>7</v>
      </c>
      <c r="S41" s="29">
        <v>-14</v>
      </c>
      <c r="T41" s="29">
        <v>2</v>
      </c>
      <c r="U41" s="29">
        <v>2</v>
      </c>
      <c r="V41" s="29">
        <v>0</v>
      </c>
    </row>
    <row r="42" spans="2:22" x14ac:dyDescent="0.3">
      <c r="B42" s="3">
        <v>43895</v>
      </c>
      <c r="C42" s="29">
        <v>3</v>
      </c>
      <c r="D42" s="29">
        <v>8</v>
      </c>
      <c r="E42" s="29">
        <v>14</v>
      </c>
      <c r="F42" s="29">
        <v>5</v>
      </c>
      <c r="G42" s="29">
        <v>2</v>
      </c>
      <c r="H42" s="29">
        <v>0</v>
      </c>
      <c r="J42" s="29">
        <v>2</v>
      </c>
      <c r="K42" s="29">
        <v>7</v>
      </c>
      <c r="L42" s="29">
        <v>13</v>
      </c>
      <c r="M42" s="29">
        <v>4</v>
      </c>
      <c r="N42" s="29">
        <v>2</v>
      </c>
      <c r="O42" s="29">
        <v>-1</v>
      </c>
      <c r="Q42" s="29">
        <v>2</v>
      </c>
      <c r="R42" s="29">
        <v>10</v>
      </c>
      <c r="S42" s="29">
        <v>10</v>
      </c>
      <c r="T42" s="29">
        <v>2</v>
      </c>
      <c r="U42" s="29">
        <v>2</v>
      </c>
      <c r="V42" s="29">
        <v>0</v>
      </c>
    </row>
    <row r="43" spans="2:22" x14ac:dyDescent="0.3">
      <c r="B43" s="3">
        <v>43896</v>
      </c>
      <c r="C43" s="29">
        <v>0</v>
      </c>
      <c r="D43" s="29">
        <v>7</v>
      </c>
      <c r="E43" s="29">
        <v>14</v>
      </c>
      <c r="F43" s="29">
        <v>5</v>
      </c>
      <c r="G43" s="29">
        <v>2</v>
      </c>
      <c r="H43" s="29">
        <v>-1</v>
      </c>
      <c r="J43" s="29">
        <v>-3</v>
      </c>
      <c r="K43" s="29">
        <v>8</v>
      </c>
      <c r="L43" s="29">
        <v>15</v>
      </c>
      <c r="M43" s="29">
        <v>4</v>
      </c>
      <c r="N43" s="29">
        <v>2</v>
      </c>
      <c r="O43" s="29">
        <v>-1</v>
      </c>
      <c r="Q43" s="29">
        <v>-3</v>
      </c>
      <c r="R43" s="29">
        <v>8</v>
      </c>
      <c r="S43" s="29">
        <v>11</v>
      </c>
      <c r="T43" s="29">
        <v>2</v>
      </c>
      <c r="U43" s="29">
        <v>1</v>
      </c>
      <c r="V43" s="29">
        <v>0</v>
      </c>
    </row>
    <row r="44" spans="2:22" x14ac:dyDescent="0.3">
      <c r="B44" s="3">
        <v>43897</v>
      </c>
      <c r="C44" s="29">
        <v>3</v>
      </c>
      <c r="D44" s="29">
        <v>4</v>
      </c>
      <c r="E44" s="29">
        <v>27</v>
      </c>
      <c r="F44" s="29">
        <v>7</v>
      </c>
      <c r="G44" s="29">
        <v>2</v>
      </c>
      <c r="H44" s="29">
        <v>-1</v>
      </c>
      <c r="J44" s="29">
        <v>-2</v>
      </c>
      <c r="K44" s="29">
        <v>4</v>
      </c>
      <c r="L44" s="29">
        <v>33</v>
      </c>
      <c r="M44" s="29">
        <v>5</v>
      </c>
      <c r="N44" s="29">
        <v>1</v>
      </c>
      <c r="O44" s="29">
        <v>-1</v>
      </c>
      <c r="Q44" s="29">
        <v>4</v>
      </c>
      <c r="R44" s="29">
        <v>3</v>
      </c>
      <c r="S44" s="29">
        <v>16</v>
      </c>
      <c r="T44" s="29">
        <v>3</v>
      </c>
      <c r="U44" s="29">
        <v>1</v>
      </c>
      <c r="V44" s="29">
        <v>-1</v>
      </c>
    </row>
    <row r="45" spans="2:22" x14ac:dyDescent="0.3">
      <c r="B45" s="15">
        <v>43898</v>
      </c>
      <c r="C45" s="29">
        <v>-1</v>
      </c>
      <c r="D45" s="29">
        <v>6</v>
      </c>
      <c r="E45" s="29">
        <v>-4</v>
      </c>
      <c r="F45" s="29">
        <v>1</v>
      </c>
      <c r="G45" s="29">
        <v>1</v>
      </c>
      <c r="H45" s="29">
        <v>0</v>
      </c>
      <c r="J45" s="29">
        <v>0</v>
      </c>
      <c r="K45" s="29">
        <v>6</v>
      </c>
      <c r="L45" s="29">
        <v>4</v>
      </c>
      <c r="M45" s="29">
        <v>2</v>
      </c>
      <c r="N45" s="29">
        <v>0</v>
      </c>
      <c r="O45" s="29">
        <v>-1</v>
      </c>
      <c r="Q45" s="29">
        <v>-10</v>
      </c>
      <c r="R45" s="29">
        <v>3</v>
      </c>
      <c r="S45" s="29">
        <v>-43</v>
      </c>
      <c r="T45" s="29">
        <v>-9</v>
      </c>
      <c r="U45" s="29">
        <v>-3</v>
      </c>
      <c r="V45" s="29">
        <v>2</v>
      </c>
    </row>
    <row r="46" spans="2:22" x14ac:dyDescent="0.3">
      <c r="B46" s="13">
        <v>43899</v>
      </c>
      <c r="C46" s="29">
        <v>0</v>
      </c>
      <c r="D46" s="29">
        <v>11</v>
      </c>
      <c r="E46" s="29">
        <v>21</v>
      </c>
      <c r="F46" s="29">
        <v>0</v>
      </c>
      <c r="G46" s="29">
        <v>2</v>
      </c>
      <c r="H46" s="29">
        <v>1</v>
      </c>
      <c r="J46" s="29">
        <v>-1</v>
      </c>
      <c r="K46" s="29">
        <v>11</v>
      </c>
      <c r="L46" s="29">
        <v>24</v>
      </c>
      <c r="M46" s="29">
        <v>-1</v>
      </c>
      <c r="N46" s="29">
        <v>1</v>
      </c>
      <c r="O46" s="29">
        <v>1</v>
      </c>
      <c r="Q46" s="29">
        <v>-2</v>
      </c>
      <c r="R46" s="29">
        <v>14</v>
      </c>
      <c r="S46" s="29">
        <v>18</v>
      </c>
      <c r="T46" s="29">
        <v>-1</v>
      </c>
      <c r="U46" s="29">
        <v>0</v>
      </c>
      <c r="V46" s="29">
        <v>1</v>
      </c>
    </row>
    <row r="47" spans="2:22" x14ac:dyDescent="0.3">
      <c r="B47" s="13">
        <v>43900</v>
      </c>
      <c r="C47" s="29">
        <v>0</v>
      </c>
      <c r="D47" s="29">
        <v>17</v>
      </c>
      <c r="E47" s="29">
        <v>20</v>
      </c>
      <c r="F47" s="29">
        <v>0</v>
      </c>
      <c r="G47" s="29">
        <v>1</v>
      </c>
      <c r="H47" s="29">
        <v>0</v>
      </c>
      <c r="J47" s="29">
        <v>-2</v>
      </c>
      <c r="K47" s="29">
        <v>15</v>
      </c>
      <c r="L47" s="29">
        <v>23</v>
      </c>
      <c r="M47" s="29">
        <v>-2</v>
      </c>
      <c r="N47" s="29">
        <v>0</v>
      </c>
      <c r="O47" s="29">
        <v>1</v>
      </c>
      <c r="Q47" s="29">
        <v>-4</v>
      </c>
      <c r="R47" s="29">
        <v>20</v>
      </c>
      <c r="S47" s="29">
        <v>15</v>
      </c>
      <c r="T47" s="29">
        <v>-2</v>
      </c>
      <c r="U47" s="29">
        <v>-1</v>
      </c>
      <c r="V47" s="29">
        <v>2</v>
      </c>
    </row>
    <row r="48" spans="2:22" x14ac:dyDescent="0.3">
      <c r="B48" s="13">
        <v>43901</v>
      </c>
      <c r="C48" s="29">
        <v>-1</v>
      </c>
      <c r="D48" s="29">
        <v>26</v>
      </c>
      <c r="E48" s="29">
        <v>29</v>
      </c>
      <c r="F48" s="29">
        <v>-1</v>
      </c>
      <c r="G48" s="29">
        <v>0</v>
      </c>
      <c r="H48" s="29">
        <v>1</v>
      </c>
      <c r="J48" s="29">
        <v>-3</v>
      </c>
      <c r="K48" s="29">
        <v>26</v>
      </c>
      <c r="L48" s="29">
        <v>30</v>
      </c>
      <c r="M48" s="29">
        <v>-4</v>
      </c>
      <c r="N48" s="29">
        <v>-1</v>
      </c>
      <c r="O48" s="29">
        <v>1</v>
      </c>
      <c r="Q48" s="29">
        <v>-6</v>
      </c>
      <c r="R48" s="29">
        <v>29</v>
      </c>
      <c r="S48" s="29">
        <v>13</v>
      </c>
      <c r="T48" s="29">
        <v>-6</v>
      </c>
      <c r="U48" s="29">
        <v>-2</v>
      </c>
      <c r="V48" s="29">
        <v>2</v>
      </c>
    </row>
    <row r="49" spans="2:22" x14ac:dyDescent="0.3">
      <c r="B49" s="13">
        <v>43902</v>
      </c>
      <c r="C49" s="29">
        <v>-9</v>
      </c>
      <c r="D49" s="29">
        <v>28</v>
      </c>
      <c r="E49" s="29">
        <v>10</v>
      </c>
      <c r="F49" s="29">
        <v>-11</v>
      </c>
      <c r="G49" s="29">
        <v>-4</v>
      </c>
      <c r="H49" s="29">
        <v>4</v>
      </c>
      <c r="J49" s="29">
        <v>-13</v>
      </c>
      <c r="K49" s="29">
        <v>29</v>
      </c>
      <c r="L49" s="29">
        <v>4</v>
      </c>
      <c r="M49" s="29">
        <v>-13</v>
      </c>
      <c r="N49" s="29">
        <v>-7</v>
      </c>
      <c r="O49" s="29">
        <v>5</v>
      </c>
      <c r="Q49" s="29">
        <v>-13</v>
      </c>
      <c r="R49" s="29">
        <v>30</v>
      </c>
      <c r="S49" s="29">
        <v>15</v>
      </c>
      <c r="T49" s="29">
        <v>-14</v>
      </c>
      <c r="U49" s="29">
        <v>-7</v>
      </c>
      <c r="V49" s="29">
        <v>5</v>
      </c>
    </row>
    <row r="50" spans="2:22" x14ac:dyDescent="0.3">
      <c r="B50" s="13">
        <v>43903</v>
      </c>
      <c r="C50" s="29">
        <v>-27</v>
      </c>
      <c r="D50" s="29">
        <v>23</v>
      </c>
      <c r="E50" s="29">
        <v>-10</v>
      </c>
      <c r="F50" s="29">
        <v>-24</v>
      </c>
      <c r="G50" s="29">
        <v>-11</v>
      </c>
      <c r="H50" s="29">
        <v>9</v>
      </c>
      <c r="J50" s="29">
        <v>-33</v>
      </c>
      <c r="K50" s="29">
        <v>23</v>
      </c>
      <c r="L50" s="29">
        <v>-19</v>
      </c>
      <c r="M50" s="29">
        <v>-26</v>
      </c>
      <c r="N50" s="29">
        <v>-16</v>
      </c>
      <c r="O50" s="29">
        <v>11</v>
      </c>
      <c r="Q50" s="29">
        <v>-33</v>
      </c>
      <c r="R50" s="29">
        <v>21</v>
      </c>
      <c r="S50" s="29">
        <v>-9</v>
      </c>
      <c r="T50" s="29">
        <v>-30</v>
      </c>
      <c r="U50" s="29">
        <v>-14</v>
      </c>
      <c r="V50" s="29">
        <v>12</v>
      </c>
    </row>
    <row r="51" spans="2:22" x14ac:dyDescent="0.3">
      <c r="B51" s="13">
        <v>43904</v>
      </c>
      <c r="C51" s="29">
        <v>-47</v>
      </c>
      <c r="D51" s="29">
        <v>-10</v>
      </c>
      <c r="E51" s="29">
        <v>-31</v>
      </c>
      <c r="F51" s="29">
        <v>-33</v>
      </c>
      <c r="G51" s="29">
        <v>-15</v>
      </c>
      <c r="H51" s="29">
        <v>13</v>
      </c>
      <c r="J51" s="29">
        <v>-52</v>
      </c>
      <c r="K51" s="29">
        <v>-13</v>
      </c>
      <c r="L51" s="29">
        <v>-33</v>
      </c>
      <c r="M51" s="29">
        <v>-35</v>
      </c>
      <c r="N51" s="29">
        <v>-17</v>
      </c>
      <c r="O51" s="29">
        <v>14</v>
      </c>
      <c r="Q51" s="29">
        <v>-52</v>
      </c>
      <c r="R51" s="29">
        <v>-11</v>
      </c>
      <c r="S51" s="29">
        <v>-39</v>
      </c>
      <c r="T51" s="29">
        <v>-38</v>
      </c>
      <c r="U51" s="29">
        <v>-18</v>
      </c>
      <c r="V51" s="29">
        <v>15</v>
      </c>
    </row>
    <row r="52" spans="2:22" x14ac:dyDescent="0.3">
      <c r="B52" s="15">
        <v>43905</v>
      </c>
      <c r="C52" s="29">
        <v>-62</v>
      </c>
      <c r="D52" s="29">
        <v>-33</v>
      </c>
      <c r="E52" s="29">
        <v>-58</v>
      </c>
      <c r="F52" s="29">
        <v>-46</v>
      </c>
      <c r="G52" s="29">
        <v>-23</v>
      </c>
      <c r="H52" s="29">
        <v>15</v>
      </c>
      <c r="J52" s="29">
        <v>-64</v>
      </c>
      <c r="K52" s="29">
        <v>-34</v>
      </c>
      <c r="L52" s="29">
        <v>-59</v>
      </c>
      <c r="M52" s="29">
        <v>-45</v>
      </c>
      <c r="N52" s="29">
        <v>-25</v>
      </c>
      <c r="O52" s="29">
        <v>14</v>
      </c>
      <c r="Q52" s="29">
        <v>-68</v>
      </c>
      <c r="R52" s="29">
        <v>-37</v>
      </c>
      <c r="S52" s="29">
        <v>-71</v>
      </c>
      <c r="T52" s="29">
        <v>-52</v>
      </c>
      <c r="U52" s="29">
        <v>-27</v>
      </c>
      <c r="V52" s="29">
        <v>17</v>
      </c>
    </row>
    <row r="53" spans="2:22" x14ac:dyDescent="0.3">
      <c r="B53" s="13">
        <v>43906</v>
      </c>
      <c r="C53" s="29">
        <v>-50</v>
      </c>
      <c r="D53" s="29">
        <v>-16</v>
      </c>
      <c r="E53" s="29">
        <v>-40</v>
      </c>
      <c r="F53" s="29">
        <v>-51</v>
      </c>
      <c r="G53" s="29">
        <v>-41</v>
      </c>
      <c r="H53" s="29">
        <v>22</v>
      </c>
      <c r="J53" s="29">
        <v>-54</v>
      </c>
      <c r="K53" s="29">
        <v>-22</v>
      </c>
      <c r="L53" s="29">
        <v>-46</v>
      </c>
      <c r="M53" s="29">
        <v>-53</v>
      </c>
      <c r="N53" s="29">
        <v>-47</v>
      </c>
      <c r="O53" s="29">
        <v>24</v>
      </c>
      <c r="Q53" s="29">
        <v>-53</v>
      </c>
      <c r="R53" s="29">
        <v>-15</v>
      </c>
      <c r="S53" s="29">
        <v>-40</v>
      </c>
      <c r="T53" s="29">
        <v>-52</v>
      </c>
      <c r="U53" s="29">
        <v>-42</v>
      </c>
      <c r="V53" s="29">
        <v>23</v>
      </c>
    </row>
    <row r="54" spans="2:22" x14ac:dyDescent="0.3">
      <c r="B54" s="13">
        <v>43907</v>
      </c>
      <c r="C54" s="29">
        <v>-54</v>
      </c>
      <c r="D54" s="29">
        <v>-20</v>
      </c>
      <c r="E54" s="29">
        <v>-44</v>
      </c>
      <c r="F54" s="29">
        <v>-56</v>
      </c>
      <c r="G54" s="29">
        <v>-48</v>
      </c>
      <c r="H54" s="29">
        <v>24</v>
      </c>
      <c r="J54" s="29">
        <v>-58</v>
      </c>
      <c r="K54" s="29">
        <v>-26</v>
      </c>
      <c r="L54" s="29">
        <v>-49</v>
      </c>
      <c r="M54" s="29">
        <v>-58</v>
      </c>
      <c r="N54" s="29">
        <v>-54</v>
      </c>
      <c r="O54" s="29">
        <v>27</v>
      </c>
      <c r="Q54" s="29">
        <v>-56</v>
      </c>
      <c r="R54" s="29">
        <v>-17</v>
      </c>
      <c r="S54" s="29">
        <v>-39</v>
      </c>
      <c r="T54" s="29">
        <v>-57</v>
      </c>
      <c r="U54" s="29">
        <v>-48</v>
      </c>
      <c r="V54" s="29">
        <v>26</v>
      </c>
    </row>
    <row r="55" spans="2:22" x14ac:dyDescent="0.3">
      <c r="B55" s="13">
        <v>43908</v>
      </c>
      <c r="C55" s="29">
        <v>-55</v>
      </c>
      <c r="D55" s="29">
        <v>-19</v>
      </c>
      <c r="E55" s="29">
        <v>-38</v>
      </c>
      <c r="F55" s="29">
        <v>-57</v>
      </c>
      <c r="G55" s="29">
        <v>-51</v>
      </c>
      <c r="H55" s="29">
        <v>24</v>
      </c>
      <c r="J55" s="29">
        <v>-59</v>
      </c>
      <c r="K55" s="29">
        <v>-26</v>
      </c>
      <c r="L55" s="29">
        <v>-45</v>
      </c>
      <c r="M55" s="29">
        <v>-60</v>
      </c>
      <c r="N55" s="29">
        <v>-56</v>
      </c>
      <c r="O55" s="29">
        <v>27</v>
      </c>
      <c r="Q55" s="29">
        <v>-57</v>
      </c>
      <c r="R55" s="29">
        <v>-15</v>
      </c>
      <c r="S55" s="29">
        <v>-41</v>
      </c>
      <c r="T55" s="29">
        <v>-58</v>
      </c>
      <c r="U55" s="29">
        <v>-50</v>
      </c>
      <c r="V55" s="29">
        <v>27</v>
      </c>
    </row>
    <row r="56" spans="2:22" x14ac:dyDescent="0.3">
      <c r="B56" s="13">
        <v>43909</v>
      </c>
      <c r="C56" s="29">
        <v>-67</v>
      </c>
      <c r="D56" s="29">
        <v>-36</v>
      </c>
      <c r="E56" s="29">
        <v>-53</v>
      </c>
      <c r="F56" s="29">
        <v>-68</v>
      </c>
      <c r="G56" s="29">
        <v>-57</v>
      </c>
      <c r="H56" s="29">
        <v>30</v>
      </c>
      <c r="J56" s="29">
        <v>-71</v>
      </c>
      <c r="K56" s="29">
        <v>-40</v>
      </c>
      <c r="L56" s="29">
        <v>-60</v>
      </c>
      <c r="M56" s="29">
        <v>-71</v>
      </c>
      <c r="N56" s="29">
        <v>-64</v>
      </c>
      <c r="O56" s="29">
        <v>33</v>
      </c>
      <c r="Q56" s="29">
        <v>-67</v>
      </c>
      <c r="R56" s="29">
        <v>-34</v>
      </c>
      <c r="S56" s="29">
        <v>-50</v>
      </c>
      <c r="T56" s="29">
        <v>-69</v>
      </c>
      <c r="U56" s="29">
        <v>-56</v>
      </c>
      <c r="V56" s="29">
        <v>31</v>
      </c>
    </row>
    <row r="57" spans="2:22" x14ac:dyDescent="0.3">
      <c r="B57" s="66">
        <v>43910</v>
      </c>
      <c r="C57" s="29">
        <v>-77</v>
      </c>
      <c r="D57" s="29">
        <v>-42</v>
      </c>
      <c r="E57" s="29">
        <v>-70</v>
      </c>
      <c r="F57" s="29">
        <v>-73</v>
      </c>
      <c r="G57" s="29">
        <v>-60</v>
      </c>
      <c r="H57" s="29">
        <v>36</v>
      </c>
      <c r="J57" s="29">
        <v>-80</v>
      </c>
      <c r="K57" s="29">
        <v>-43</v>
      </c>
      <c r="L57" s="29">
        <v>-73</v>
      </c>
      <c r="M57" s="29">
        <v>-75</v>
      </c>
      <c r="N57" s="29">
        <v>-67</v>
      </c>
      <c r="O57" s="29">
        <v>39</v>
      </c>
      <c r="Q57" s="29">
        <v>-79</v>
      </c>
      <c r="R57" s="29">
        <v>-40</v>
      </c>
      <c r="S57" s="29">
        <v>-73</v>
      </c>
      <c r="T57" s="29">
        <v>-76</v>
      </c>
      <c r="U57" s="29">
        <v>-59</v>
      </c>
      <c r="V57" s="29">
        <v>38</v>
      </c>
    </row>
    <row r="58" spans="2:22" hidden="1" x14ac:dyDescent="0.3">
      <c r="B58" s="13">
        <v>43911</v>
      </c>
      <c r="C58" s="29">
        <v>-81</v>
      </c>
      <c r="D58" s="29">
        <v>-48</v>
      </c>
      <c r="E58" s="29">
        <v>-71</v>
      </c>
      <c r="F58" s="29">
        <v>-71</v>
      </c>
      <c r="G58" s="29">
        <v>-55</v>
      </c>
      <c r="H58" s="29">
        <v>26</v>
      </c>
      <c r="J58" s="29">
        <v>-82</v>
      </c>
      <c r="K58" s="29">
        <v>-49</v>
      </c>
      <c r="L58" s="29">
        <v>-72</v>
      </c>
      <c r="M58" s="29">
        <v>-73</v>
      </c>
      <c r="N58" s="29">
        <v>-58</v>
      </c>
      <c r="O58" s="29">
        <v>26</v>
      </c>
      <c r="Q58" s="29">
        <v>-82</v>
      </c>
      <c r="R58" s="29">
        <v>-46</v>
      </c>
      <c r="S58" s="29">
        <v>-76</v>
      </c>
      <c r="T58" s="29">
        <v>-74</v>
      </c>
      <c r="U58" s="29">
        <v>-57</v>
      </c>
      <c r="V58" s="29">
        <v>28</v>
      </c>
    </row>
    <row r="59" spans="2:22" hidden="1" x14ac:dyDescent="0.3">
      <c r="B59" s="15">
        <v>43912</v>
      </c>
      <c r="C59" s="29">
        <v>-83</v>
      </c>
      <c r="D59" s="29">
        <v>-58</v>
      </c>
      <c r="E59" s="29">
        <v>-72</v>
      </c>
      <c r="F59" s="29">
        <v>-74</v>
      </c>
      <c r="G59" s="29">
        <v>-51</v>
      </c>
      <c r="H59" s="29">
        <v>22</v>
      </c>
      <c r="J59" s="29">
        <v>-84</v>
      </c>
      <c r="K59" s="29">
        <v>-56</v>
      </c>
      <c r="L59" s="29">
        <v>-74</v>
      </c>
      <c r="M59" s="29">
        <v>-76</v>
      </c>
      <c r="N59" s="29">
        <v>-54</v>
      </c>
      <c r="O59" s="29">
        <v>22</v>
      </c>
      <c r="Q59" s="29">
        <v>-84</v>
      </c>
      <c r="R59" s="29">
        <v>-57</v>
      </c>
      <c r="S59" s="29">
        <v>-74</v>
      </c>
      <c r="T59" s="29">
        <v>-76</v>
      </c>
      <c r="U59" s="29">
        <v>-54</v>
      </c>
      <c r="V59" s="29">
        <v>23</v>
      </c>
    </row>
    <row r="60" spans="2:22" hidden="1" x14ac:dyDescent="0.3">
      <c r="B60" s="13">
        <v>43913</v>
      </c>
      <c r="C60" s="29">
        <v>-74</v>
      </c>
      <c r="D60" s="29">
        <v>-42</v>
      </c>
      <c r="E60" s="29">
        <v>-59</v>
      </c>
      <c r="F60" s="29">
        <v>-74</v>
      </c>
      <c r="G60" s="29">
        <v>-62</v>
      </c>
      <c r="H60" s="29">
        <v>32</v>
      </c>
      <c r="J60" s="29">
        <v>-76</v>
      </c>
      <c r="K60" s="29">
        <v>-45</v>
      </c>
      <c r="L60" s="29">
        <v>-63</v>
      </c>
      <c r="M60" s="29">
        <v>-76</v>
      </c>
      <c r="N60" s="29">
        <v>-68</v>
      </c>
      <c r="O60" s="29">
        <v>36</v>
      </c>
      <c r="Q60" s="29">
        <v>-75</v>
      </c>
      <c r="R60" s="29">
        <v>-41</v>
      </c>
      <c r="S60" s="29">
        <v>-58</v>
      </c>
      <c r="T60" s="29">
        <v>-73</v>
      </c>
      <c r="U60" s="29">
        <v>-61</v>
      </c>
      <c r="V60" s="29">
        <v>34</v>
      </c>
    </row>
    <row r="61" spans="2:22" hidden="1" x14ac:dyDescent="0.3">
      <c r="B61" s="13">
        <v>43914</v>
      </c>
      <c r="C61" s="29">
        <v>-73</v>
      </c>
      <c r="D61" s="29">
        <v>-40</v>
      </c>
      <c r="E61" s="29">
        <v>-60</v>
      </c>
      <c r="F61" s="29">
        <v>-74</v>
      </c>
      <c r="G61" s="29">
        <v>-63</v>
      </c>
      <c r="H61" s="29">
        <v>33</v>
      </c>
      <c r="J61" s="29">
        <v>-76</v>
      </c>
      <c r="K61" s="29">
        <v>-44</v>
      </c>
      <c r="L61" s="29">
        <v>-65</v>
      </c>
      <c r="M61" s="29">
        <v>-76</v>
      </c>
      <c r="N61" s="29">
        <v>-69</v>
      </c>
      <c r="O61" s="29">
        <v>36</v>
      </c>
      <c r="Q61" s="29">
        <v>-75</v>
      </c>
      <c r="R61" s="29">
        <v>-38</v>
      </c>
      <c r="S61" s="29">
        <v>-57</v>
      </c>
      <c r="T61" s="29">
        <v>-73</v>
      </c>
      <c r="U61" s="29">
        <v>-63</v>
      </c>
      <c r="V61" s="29">
        <v>34</v>
      </c>
    </row>
    <row r="62" spans="2:22" hidden="1" x14ac:dyDescent="0.3">
      <c r="B62" s="13">
        <v>43915</v>
      </c>
      <c r="C62" s="29">
        <v>-74</v>
      </c>
      <c r="D62" s="29">
        <v>-42</v>
      </c>
      <c r="E62" s="29">
        <v>-59</v>
      </c>
      <c r="F62" s="29">
        <v>-74</v>
      </c>
      <c r="G62" s="29">
        <v>-63</v>
      </c>
      <c r="H62" s="29">
        <v>32</v>
      </c>
      <c r="J62" s="29">
        <v>-76</v>
      </c>
      <c r="K62" s="29">
        <v>-45</v>
      </c>
      <c r="L62" s="29">
        <v>-65</v>
      </c>
      <c r="M62" s="29">
        <v>-77</v>
      </c>
      <c r="N62" s="29">
        <v>-69</v>
      </c>
      <c r="O62" s="29">
        <v>36</v>
      </c>
      <c r="Q62" s="29">
        <v>-75</v>
      </c>
      <c r="R62" s="29">
        <v>-39</v>
      </c>
      <c r="S62" s="29">
        <v>-61</v>
      </c>
      <c r="T62" s="29">
        <v>-74</v>
      </c>
      <c r="U62" s="29">
        <v>-63</v>
      </c>
      <c r="V62" s="29">
        <v>35</v>
      </c>
    </row>
    <row r="63" spans="2:22" hidden="1" x14ac:dyDescent="0.3">
      <c r="B63" s="13">
        <v>43916</v>
      </c>
      <c r="C63" s="29">
        <v>-74</v>
      </c>
      <c r="D63" s="29">
        <v>-42</v>
      </c>
      <c r="E63" s="29">
        <v>-60</v>
      </c>
      <c r="F63" s="29">
        <v>-75</v>
      </c>
      <c r="G63" s="29">
        <v>-64</v>
      </c>
      <c r="H63" s="29">
        <v>33</v>
      </c>
      <c r="J63" s="29">
        <v>-77</v>
      </c>
      <c r="K63" s="29">
        <v>-45</v>
      </c>
      <c r="L63" s="29">
        <v>-67</v>
      </c>
      <c r="M63" s="29">
        <v>-78</v>
      </c>
      <c r="N63" s="29">
        <v>-70</v>
      </c>
      <c r="O63" s="29">
        <v>37</v>
      </c>
      <c r="Q63" s="29">
        <v>-75</v>
      </c>
      <c r="R63" s="29">
        <v>-39</v>
      </c>
      <c r="S63" s="29">
        <v>-56</v>
      </c>
      <c r="T63" s="29">
        <v>-75</v>
      </c>
      <c r="U63" s="29">
        <v>-63</v>
      </c>
      <c r="V63" s="29">
        <v>35</v>
      </c>
    </row>
    <row r="64" spans="2:22" hidden="1" x14ac:dyDescent="0.3">
      <c r="B64" s="13">
        <v>43917</v>
      </c>
      <c r="C64" s="29">
        <v>-75</v>
      </c>
      <c r="D64" s="29">
        <v>-39</v>
      </c>
      <c r="E64" s="29">
        <v>-63</v>
      </c>
      <c r="F64" s="29">
        <v>-75</v>
      </c>
      <c r="G64" s="29">
        <v>-63</v>
      </c>
      <c r="H64" s="29">
        <v>36</v>
      </c>
      <c r="J64" s="29">
        <v>-78</v>
      </c>
      <c r="K64" s="29">
        <v>-41</v>
      </c>
      <c r="L64" s="29">
        <v>-68</v>
      </c>
      <c r="M64" s="29">
        <v>-77</v>
      </c>
      <c r="N64" s="29">
        <v>-69</v>
      </c>
      <c r="O64" s="29">
        <v>39</v>
      </c>
      <c r="Q64" s="29">
        <v>-77</v>
      </c>
      <c r="R64" s="29">
        <v>-37</v>
      </c>
      <c r="S64" s="29">
        <v>-62</v>
      </c>
      <c r="T64" s="29">
        <v>-76</v>
      </c>
      <c r="U64" s="29">
        <v>-63</v>
      </c>
      <c r="V64" s="29">
        <v>39</v>
      </c>
    </row>
    <row r="65" spans="2:22" hidden="1" x14ac:dyDescent="0.3">
      <c r="B65" s="13">
        <v>43918</v>
      </c>
      <c r="C65" s="29">
        <v>-79</v>
      </c>
      <c r="D65" s="29">
        <v>-47</v>
      </c>
      <c r="E65" s="29">
        <v>-72</v>
      </c>
      <c r="F65" s="29">
        <v>-74</v>
      </c>
      <c r="G65" s="29">
        <v>-55</v>
      </c>
      <c r="H65" s="29">
        <v>25</v>
      </c>
      <c r="J65" s="29">
        <v>-80</v>
      </c>
      <c r="K65" s="29">
        <v>-47</v>
      </c>
      <c r="L65" s="29">
        <v>-73</v>
      </c>
      <c r="M65" s="29">
        <v>-75</v>
      </c>
      <c r="N65" s="29">
        <v>-58</v>
      </c>
      <c r="O65" s="29">
        <v>25</v>
      </c>
      <c r="Q65" s="29">
        <v>-80</v>
      </c>
      <c r="R65" s="29">
        <v>-45</v>
      </c>
      <c r="S65" s="29">
        <v>-76</v>
      </c>
      <c r="T65" s="29">
        <v>-76</v>
      </c>
      <c r="U65" s="29">
        <v>-57</v>
      </c>
      <c r="V65" s="29">
        <v>27</v>
      </c>
    </row>
    <row r="66" spans="2:22" hidden="1" x14ac:dyDescent="0.3">
      <c r="B66" s="15">
        <v>43919</v>
      </c>
      <c r="C66" s="29">
        <v>-83</v>
      </c>
      <c r="D66" s="29">
        <v>-59</v>
      </c>
      <c r="E66" s="29">
        <v>-80</v>
      </c>
      <c r="F66" s="29">
        <v>-78</v>
      </c>
      <c r="G66" s="29">
        <v>-53</v>
      </c>
      <c r="H66" s="29">
        <v>22</v>
      </c>
      <c r="J66" s="29">
        <v>-84</v>
      </c>
      <c r="K66" s="29">
        <v>-58</v>
      </c>
      <c r="L66" s="29">
        <v>-82</v>
      </c>
      <c r="M66" s="29">
        <v>-79</v>
      </c>
      <c r="N66" s="29">
        <v>-56</v>
      </c>
      <c r="O66" s="29">
        <v>22</v>
      </c>
      <c r="Q66" s="29">
        <v>-84</v>
      </c>
      <c r="R66" s="29">
        <v>-59</v>
      </c>
      <c r="S66" s="29">
        <v>-82</v>
      </c>
      <c r="T66" s="29">
        <v>-79</v>
      </c>
      <c r="U66" s="29">
        <v>-54</v>
      </c>
      <c r="V66" s="29">
        <v>23</v>
      </c>
    </row>
    <row r="67" spans="2:22" hidden="1" x14ac:dyDescent="0.3">
      <c r="B67" s="13">
        <v>43920</v>
      </c>
      <c r="C67" s="29">
        <v>-74</v>
      </c>
      <c r="D67" s="29">
        <v>-45</v>
      </c>
      <c r="E67" s="29">
        <v>-71</v>
      </c>
      <c r="F67" s="29">
        <v>-78</v>
      </c>
      <c r="G67" s="29">
        <v>-63</v>
      </c>
      <c r="H67" s="29">
        <v>33</v>
      </c>
      <c r="J67" s="29">
        <v>-77</v>
      </c>
      <c r="K67" s="29">
        <v>-47</v>
      </c>
      <c r="L67" s="29">
        <v>-77</v>
      </c>
      <c r="M67" s="29">
        <v>-80</v>
      </c>
      <c r="N67" s="29">
        <v>-70</v>
      </c>
      <c r="O67" s="29">
        <v>36</v>
      </c>
      <c r="Q67" s="29">
        <v>-76</v>
      </c>
      <c r="R67" s="29">
        <v>-43</v>
      </c>
      <c r="S67" s="29">
        <v>-70</v>
      </c>
      <c r="T67" s="29">
        <v>-77</v>
      </c>
      <c r="U67" s="29">
        <v>-63</v>
      </c>
      <c r="V67" s="29">
        <v>35</v>
      </c>
    </row>
    <row r="68" spans="2:22" hidden="1" x14ac:dyDescent="0.3">
      <c r="B68" s="13">
        <v>43921</v>
      </c>
      <c r="C68" s="29">
        <v>-72</v>
      </c>
      <c r="D68" s="29">
        <v>-36</v>
      </c>
      <c r="E68" s="29">
        <v>-68</v>
      </c>
      <c r="F68" s="29">
        <v>-75</v>
      </c>
      <c r="G68" s="29">
        <v>-64</v>
      </c>
      <c r="H68" s="29">
        <v>33</v>
      </c>
      <c r="J68" s="29">
        <v>-74</v>
      </c>
      <c r="K68" s="29">
        <v>-40</v>
      </c>
      <c r="L68" s="29">
        <v>-71</v>
      </c>
      <c r="M68" s="29">
        <v>-77</v>
      </c>
      <c r="N68" s="29">
        <v>-69</v>
      </c>
      <c r="O68" s="29">
        <v>35</v>
      </c>
      <c r="Q68" s="29">
        <v>-74</v>
      </c>
      <c r="R68" s="29">
        <v>-35</v>
      </c>
      <c r="S68" s="29">
        <v>-71</v>
      </c>
      <c r="T68" s="29">
        <v>-75</v>
      </c>
      <c r="U68" s="29">
        <v>-63</v>
      </c>
      <c r="V68" s="29">
        <v>35</v>
      </c>
    </row>
    <row r="69" spans="2:22" x14ac:dyDescent="0.3">
      <c r="B69" s="28">
        <v>43922</v>
      </c>
      <c r="C69" s="29">
        <v>-73</v>
      </c>
      <c r="D69" s="29">
        <v>-40</v>
      </c>
      <c r="E69" s="29">
        <v>-67</v>
      </c>
      <c r="F69" s="29">
        <v>-76</v>
      </c>
      <c r="G69" s="29">
        <v>-64</v>
      </c>
      <c r="H69" s="29">
        <v>33</v>
      </c>
      <c r="J69" s="29">
        <v>-77</v>
      </c>
      <c r="K69" s="29">
        <v>-47</v>
      </c>
      <c r="L69" s="29">
        <v>-77</v>
      </c>
      <c r="M69" s="29">
        <v>-79</v>
      </c>
      <c r="N69" s="29">
        <v>-70</v>
      </c>
      <c r="O69" s="29">
        <v>36</v>
      </c>
      <c r="Q69" s="29">
        <v>-72</v>
      </c>
      <c r="R69" s="29">
        <v>-33</v>
      </c>
      <c r="S69" s="29">
        <v>-62</v>
      </c>
      <c r="T69" s="29">
        <v>-73</v>
      </c>
      <c r="U69" s="29">
        <v>-63</v>
      </c>
      <c r="V69" s="29">
        <v>35</v>
      </c>
    </row>
    <row r="70" spans="2:22" x14ac:dyDescent="0.3">
      <c r="B70" s="13">
        <v>43923</v>
      </c>
      <c r="C70" s="29">
        <v>-70</v>
      </c>
      <c r="D70" s="29">
        <v>-35</v>
      </c>
      <c r="E70" s="29">
        <v>-57</v>
      </c>
      <c r="F70" s="29">
        <v>-74</v>
      </c>
      <c r="G70" s="29">
        <v>-64</v>
      </c>
      <c r="H70" s="29">
        <v>33</v>
      </c>
      <c r="J70" s="29">
        <v>-73</v>
      </c>
      <c r="K70" s="29">
        <v>-38</v>
      </c>
      <c r="L70" s="29">
        <v>-61</v>
      </c>
      <c r="M70" s="29">
        <v>-76</v>
      </c>
      <c r="N70" s="29">
        <v>-70</v>
      </c>
      <c r="O70" s="29">
        <v>35</v>
      </c>
      <c r="Q70" s="29">
        <v>-71</v>
      </c>
      <c r="R70" s="29">
        <v>-32</v>
      </c>
      <c r="S70" s="29">
        <v>-53</v>
      </c>
      <c r="T70" s="29">
        <v>-73</v>
      </c>
      <c r="U70" s="29">
        <v>-63</v>
      </c>
      <c r="V70" s="29">
        <v>35</v>
      </c>
    </row>
    <row r="71" spans="2:22" x14ac:dyDescent="0.3">
      <c r="B71" s="13">
        <v>43924</v>
      </c>
      <c r="C71" s="29">
        <v>-72</v>
      </c>
      <c r="D71" s="29">
        <v>-34</v>
      </c>
      <c r="E71" s="29">
        <v>-61</v>
      </c>
      <c r="F71" s="29">
        <v>-75</v>
      </c>
      <c r="G71" s="29">
        <v>-64</v>
      </c>
      <c r="H71" s="29">
        <v>36</v>
      </c>
      <c r="J71" s="29">
        <v>-75</v>
      </c>
      <c r="K71" s="29">
        <v>-36</v>
      </c>
      <c r="L71" s="29">
        <v>-64</v>
      </c>
      <c r="M71" s="29">
        <v>-77</v>
      </c>
      <c r="N71" s="29">
        <v>-69</v>
      </c>
      <c r="O71" s="29">
        <v>38</v>
      </c>
      <c r="Q71" s="29">
        <v>-74</v>
      </c>
      <c r="R71" s="29">
        <v>-31</v>
      </c>
      <c r="S71" s="29">
        <v>-58</v>
      </c>
      <c r="T71" s="29">
        <v>-74</v>
      </c>
      <c r="U71" s="29">
        <v>-63</v>
      </c>
      <c r="V71" s="29">
        <v>38</v>
      </c>
    </row>
    <row r="72" spans="2:22" x14ac:dyDescent="0.3">
      <c r="B72" s="13">
        <v>43925</v>
      </c>
      <c r="C72" s="29">
        <v>-78</v>
      </c>
      <c r="D72" s="29">
        <v>-44</v>
      </c>
      <c r="E72" s="29">
        <v>-78</v>
      </c>
      <c r="F72" s="29">
        <v>-75</v>
      </c>
      <c r="G72" s="29">
        <v>-55</v>
      </c>
      <c r="H72" s="29">
        <v>25</v>
      </c>
      <c r="J72" s="29">
        <v>-80</v>
      </c>
      <c r="K72" s="29">
        <v>-46</v>
      </c>
      <c r="L72" s="29">
        <v>-81</v>
      </c>
      <c r="M72" s="29">
        <v>-77</v>
      </c>
      <c r="N72" s="29">
        <v>-58</v>
      </c>
      <c r="O72" s="29">
        <v>26</v>
      </c>
      <c r="Q72" s="29">
        <v>-78</v>
      </c>
      <c r="R72" s="29">
        <v>-41</v>
      </c>
      <c r="S72" s="29">
        <v>-78</v>
      </c>
      <c r="T72" s="29">
        <v>-75</v>
      </c>
      <c r="U72" s="29">
        <v>-57</v>
      </c>
      <c r="V72" s="29">
        <v>27</v>
      </c>
    </row>
    <row r="73" spans="2:22" x14ac:dyDescent="0.3">
      <c r="B73" s="13">
        <v>43926</v>
      </c>
      <c r="C73" s="29">
        <v>-84</v>
      </c>
      <c r="D73" s="29">
        <v>-60</v>
      </c>
      <c r="E73" s="29">
        <v>-88</v>
      </c>
      <c r="F73" s="29">
        <v>-82</v>
      </c>
      <c r="G73" s="29">
        <v>-55</v>
      </c>
      <c r="H73" s="29">
        <v>23</v>
      </c>
      <c r="J73" s="29">
        <v>-85</v>
      </c>
      <c r="K73" s="29">
        <v>-59</v>
      </c>
      <c r="L73" s="29">
        <v>-89</v>
      </c>
      <c r="M73" s="29">
        <v>-83</v>
      </c>
      <c r="N73" s="29">
        <v>-58</v>
      </c>
      <c r="O73" s="29">
        <v>23</v>
      </c>
      <c r="Q73" s="29">
        <v>-84</v>
      </c>
      <c r="R73" s="29">
        <v>-59</v>
      </c>
      <c r="S73" s="29">
        <v>-90</v>
      </c>
      <c r="T73" s="29">
        <v>-83</v>
      </c>
      <c r="U73" s="29">
        <v>-55</v>
      </c>
      <c r="V73" s="29">
        <v>24</v>
      </c>
    </row>
    <row r="74" spans="2:22" x14ac:dyDescent="0.3">
      <c r="B74" s="13">
        <v>43927</v>
      </c>
      <c r="C74" s="29">
        <v>-72</v>
      </c>
      <c r="D74" s="29">
        <v>-39</v>
      </c>
      <c r="E74" s="29">
        <v>-69</v>
      </c>
      <c r="F74" s="29">
        <v>-77</v>
      </c>
      <c r="G74" s="29">
        <v>-64</v>
      </c>
      <c r="H74" s="29">
        <v>33</v>
      </c>
      <c r="J74" s="29">
        <v>-76</v>
      </c>
      <c r="K74" s="29">
        <v>-46</v>
      </c>
      <c r="L74" s="29">
        <v>-78</v>
      </c>
      <c r="M74" s="29">
        <v>-80</v>
      </c>
      <c r="N74" s="29">
        <v>-70</v>
      </c>
      <c r="O74" s="29">
        <v>37</v>
      </c>
      <c r="Q74" s="29">
        <v>-72</v>
      </c>
      <c r="R74" s="29">
        <v>-35</v>
      </c>
      <c r="S74" s="29">
        <v>-67</v>
      </c>
      <c r="T74" s="29">
        <v>-75</v>
      </c>
      <c r="U74" s="29">
        <v>-64</v>
      </c>
      <c r="V74" s="29">
        <v>34</v>
      </c>
    </row>
    <row r="75" spans="2:22" x14ac:dyDescent="0.3">
      <c r="B75" s="13">
        <v>43928</v>
      </c>
      <c r="C75" s="29">
        <v>-68</v>
      </c>
      <c r="D75" s="29">
        <v>-30</v>
      </c>
      <c r="E75" s="29">
        <v>-62</v>
      </c>
      <c r="F75" s="29">
        <v>-74</v>
      </c>
      <c r="G75" s="29">
        <v>-64</v>
      </c>
      <c r="H75" s="29">
        <v>32</v>
      </c>
      <c r="J75" s="29">
        <v>-72</v>
      </c>
      <c r="K75" s="29">
        <v>-35</v>
      </c>
      <c r="L75" s="29">
        <v>-66</v>
      </c>
      <c r="M75" s="29">
        <v>-77</v>
      </c>
      <c r="N75" s="29">
        <v>-70</v>
      </c>
      <c r="O75" s="29">
        <v>35</v>
      </c>
      <c r="Q75" s="29">
        <v>-69</v>
      </c>
      <c r="R75" s="29">
        <v>-27</v>
      </c>
      <c r="S75" s="29">
        <v>-60</v>
      </c>
      <c r="T75" s="29">
        <v>-72</v>
      </c>
      <c r="U75" s="29">
        <v>-64</v>
      </c>
      <c r="V75" s="29">
        <v>34</v>
      </c>
    </row>
    <row r="76" spans="2:22" x14ac:dyDescent="0.3">
      <c r="B76" s="13">
        <v>43929</v>
      </c>
      <c r="C76" s="29">
        <v>-67</v>
      </c>
      <c r="D76" s="29">
        <v>-27</v>
      </c>
      <c r="E76" s="29">
        <v>-58</v>
      </c>
      <c r="F76" s="29">
        <v>-72</v>
      </c>
      <c r="G76" s="29">
        <v>-63</v>
      </c>
      <c r="H76" s="29">
        <v>30</v>
      </c>
      <c r="J76" s="29">
        <v>-71</v>
      </c>
      <c r="K76" s="29">
        <v>-34</v>
      </c>
      <c r="L76" s="29">
        <v>-68</v>
      </c>
      <c r="M76" s="29">
        <v>-75</v>
      </c>
      <c r="N76" s="29">
        <v>-69</v>
      </c>
      <c r="O76" s="29">
        <v>34</v>
      </c>
      <c r="Q76" s="29">
        <v>-67</v>
      </c>
      <c r="R76" s="29">
        <v>-22</v>
      </c>
      <c r="S76" s="29">
        <v>-57</v>
      </c>
      <c r="T76" s="29">
        <v>-70</v>
      </c>
      <c r="U76" s="29">
        <v>-63</v>
      </c>
      <c r="V76" s="29">
        <v>32</v>
      </c>
    </row>
    <row r="77" spans="2:22" x14ac:dyDescent="0.3">
      <c r="B77" s="13">
        <v>43930</v>
      </c>
      <c r="C77" s="29">
        <v>-71</v>
      </c>
      <c r="D77" s="29">
        <v>-28</v>
      </c>
      <c r="E77" s="29">
        <v>-68</v>
      </c>
      <c r="F77" s="29">
        <v>-78</v>
      </c>
      <c r="G77" s="29">
        <v>-69</v>
      </c>
      <c r="H77" s="29">
        <v>35</v>
      </c>
      <c r="J77" s="29">
        <v>-74</v>
      </c>
      <c r="K77" s="29">
        <v>-34</v>
      </c>
      <c r="L77" s="29">
        <v>-73</v>
      </c>
      <c r="M77" s="29">
        <v>-81</v>
      </c>
      <c r="N77" s="29">
        <v>-74</v>
      </c>
      <c r="O77" s="29">
        <v>38</v>
      </c>
      <c r="Q77" s="29">
        <v>-71</v>
      </c>
      <c r="R77" s="29">
        <v>-25</v>
      </c>
      <c r="S77" s="29">
        <v>-65</v>
      </c>
      <c r="T77" s="29">
        <v>-77</v>
      </c>
      <c r="U77" s="29">
        <v>-68</v>
      </c>
      <c r="V77" s="29">
        <v>36</v>
      </c>
    </row>
    <row r="78" spans="2:22" x14ac:dyDescent="0.3">
      <c r="B78" s="13">
        <v>43931</v>
      </c>
      <c r="C78" s="29">
        <v>-81</v>
      </c>
      <c r="D78" s="29">
        <v>-45</v>
      </c>
      <c r="E78" s="29">
        <v>-70</v>
      </c>
      <c r="F78" s="29">
        <v>-85</v>
      </c>
      <c r="G78" s="29">
        <v>-84</v>
      </c>
      <c r="H78" s="29">
        <v>46</v>
      </c>
      <c r="J78" s="29">
        <v>-83</v>
      </c>
      <c r="K78" s="29">
        <v>-46</v>
      </c>
      <c r="L78" s="29">
        <v>-69</v>
      </c>
      <c r="M78" s="29">
        <v>-87</v>
      </c>
      <c r="N78" s="29">
        <v>-87</v>
      </c>
      <c r="O78" s="29">
        <v>48</v>
      </c>
      <c r="Q78" s="29">
        <v>-82</v>
      </c>
      <c r="R78" s="29">
        <v>-38</v>
      </c>
      <c r="S78" s="29">
        <v>-72</v>
      </c>
      <c r="T78" s="29">
        <v>-85</v>
      </c>
      <c r="U78" s="29">
        <v>-84</v>
      </c>
      <c r="V78" s="29">
        <v>50</v>
      </c>
    </row>
    <row r="79" spans="2:22" x14ac:dyDescent="0.3">
      <c r="B79" s="13">
        <v>43932</v>
      </c>
      <c r="C79" s="29">
        <v>-78</v>
      </c>
      <c r="D79" s="29">
        <v>-40</v>
      </c>
      <c r="E79" s="29">
        <v>-73</v>
      </c>
      <c r="F79" s="29">
        <v>-77</v>
      </c>
      <c r="G79" s="29">
        <v>-58</v>
      </c>
      <c r="H79" s="29">
        <v>26</v>
      </c>
      <c r="J79" s="29">
        <v>-80</v>
      </c>
      <c r="K79" s="29">
        <v>-41</v>
      </c>
      <c r="L79" s="29">
        <v>-73</v>
      </c>
      <c r="M79" s="29">
        <v>-79</v>
      </c>
      <c r="N79" s="29">
        <v>-62</v>
      </c>
      <c r="O79" s="29">
        <v>27</v>
      </c>
      <c r="Q79" s="29">
        <v>-79</v>
      </c>
      <c r="R79" s="29">
        <v>-38</v>
      </c>
      <c r="S79" s="29">
        <v>-76</v>
      </c>
      <c r="T79" s="29">
        <v>-77</v>
      </c>
      <c r="U79" s="29">
        <v>-60</v>
      </c>
      <c r="V79" s="29">
        <v>29</v>
      </c>
    </row>
    <row r="80" spans="2:22" x14ac:dyDescent="0.3">
      <c r="B80" s="13">
        <v>43933</v>
      </c>
      <c r="C80" s="29">
        <v>-86</v>
      </c>
      <c r="D80" s="29">
        <v>-83</v>
      </c>
      <c r="E80" s="29">
        <v>-79</v>
      </c>
      <c r="F80" s="29">
        <v>-81</v>
      </c>
      <c r="G80" s="29">
        <v>-56</v>
      </c>
      <c r="H80" s="29">
        <v>23</v>
      </c>
      <c r="J80" s="29">
        <v>-87</v>
      </c>
      <c r="K80" s="29">
        <v>-81</v>
      </c>
      <c r="L80" s="29">
        <v>-78</v>
      </c>
      <c r="M80" s="29">
        <v>-83</v>
      </c>
      <c r="N80" s="29">
        <v>-61</v>
      </c>
      <c r="O80" s="29">
        <v>23</v>
      </c>
      <c r="Q80" s="29">
        <v>-86</v>
      </c>
      <c r="R80" s="29">
        <v>-84</v>
      </c>
      <c r="S80" s="29">
        <v>-83</v>
      </c>
      <c r="T80" s="29">
        <v>-82</v>
      </c>
      <c r="U80" s="29">
        <v>-56</v>
      </c>
      <c r="V80" s="29">
        <v>24</v>
      </c>
    </row>
    <row r="81" spans="2:22" x14ac:dyDescent="0.3">
      <c r="B81" s="13">
        <v>43934</v>
      </c>
      <c r="C81" s="29">
        <v>-75</v>
      </c>
      <c r="D81" s="29">
        <v>-44</v>
      </c>
      <c r="E81" s="29">
        <v>-67</v>
      </c>
      <c r="F81" s="29">
        <v>-80</v>
      </c>
      <c r="G81" s="29">
        <v>-72</v>
      </c>
      <c r="H81" s="29">
        <v>37</v>
      </c>
      <c r="J81" s="29">
        <v>-76</v>
      </c>
      <c r="K81" s="29">
        <v>-43</v>
      </c>
      <c r="L81" s="29">
        <v>-71</v>
      </c>
      <c r="M81" s="29">
        <v>-82</v>
      </c>
      <c r="N81" s="29">
        <v>-73</v>
      </c>
      <c r="O81" s="29">
        <v>38</v>
      </c>
      <c r="Q81" s="29">
        <v>-79</v>
      </c>
      <c r="R81" s="29">
        <v>-46</v>
      </c>
      <c r="S81" s="29">
        <v>-67</v>
      </c>
      <c r="T81" s="29">
        <v>-81</v>
      </c>
      <c r="U81" s="29">
        <v>-77</v>
      </c>
      <c r="V81" s="29">
        <v>41</v>
      </c>
    </row>
    <row r="82" spans="2:22" x14ac:dyDescent="0.3">
      <c r="B82" s="13">
        <v>43935</v>
      </c>
      <c r="C82" s="29">
        <v>-68</v>
      </c>
      <c r="D82" s="29">
        <v>-33</v>
      </c>
      <c r="E82" s="29">
        <v>-61</v>
      </c>
      <c r="F82" s="29">
        <v>-73</v>
      </c>
      <c r="G82" s="29">
        <v>-62</v>
      </c>
      <c r="H82" s="29">
        <v>31</v>
      </c>
      <c r="J82" s="29">
        <v>-72</v>
      </c>
      <c r="K82" s="29">
        <v>-39</v>
      </c>
      <c r="L82" s="29">
        <v>-70</v>
      </c>
      <c r="M82" s="29">
        <v>-77</v>
      </c>
      <c r="N82" s="29">
        <v>-68</v>
      </c>
      <c r="O82" s="29">
        <v>35</v>
      </c>
      <c r="Q82" s="29">
        <v>-67</v>
      </c>
      <c r="R82" s="29">
        <v>-28</v>
      </c>
      <c r="S82" s="29">
        <v>-48</v>
      </c>
      <c r="T82" s="29">
        <v>-69</v>
      </c>
      <c r="U82" s="29">
        <v>-62</v>
      </c>
      <c r="V82" s="29">
        <v>32</v>
      </c>
    </row>
    <row r="83" spans="2:22" x14ac:dyDescent="0.3">
      <c r="B83" s="13">
        <v>43936</v>
      </c>
      <c r="C83" s="29">
        <v>-69</v>
      </c>
      <c r="D83" s="29">
        <v>-35</v>
      </c>
      <c r="E83" s="29">
        <v>-62</v>
      </c>
      <c r="F83" s="29">
        <v>-73</v>
      </c>
      <c r="G83" s="29">
        <v>-63</v>
      </c>
      <c r="H83" s="29">
        <v>32</v>
      </c>
      <c r="J83" s="29">
        <v>-72</v>
      </c>
      <c r="K83" s="29">
        <v>-39</v>
      </c>
      <c r="L83" s="29">
        <v>-67</v>
      </c>
      <c r="M83" s="29">
        <v>-76</v>
      </c>
      <c r="N83" s="29">
        <v>-69</v>
      </c>
      <c r="O83" s="29">
        <v>35</v>
      </c>
      <c r="Q83" s="29">
        <v>-69</v>
      </c>
      <c r="R83" s="29">
        <v>-32</v>
      </c>
      <c r="S83" s="29">
        <v>-61</v>
      </c>
      <c r="T83" s="29">
        <v>-72</v>
      </c>
      <c r="U83" s="29">
        <v>-62</v>
      </c>
      <c r="V83" s="29">
        <v>34</v>
      </c>
    </row>
    <row r="84" spans="2:22" x14ac:dyDescent="0.3">
      <c r="B84" s="13">
        <v>43937</v>
      </c>
      <c r="C84" s="29">
        <v>-69</v>
      </c>
      <c r="D84" s="29">
        <v>-34</v>
      </c>
      <c r="E84" s="29">
        <v>-64</v>
      </c>
      <c r="F84" s="29">
        <v>-75</v>
      </c>
      <c r="G84" s="29">
        <v>-63</v>
      </c>
      <c r="H84" s="29">
        <v>33</v>
      </c>
      <c r="J84" s="29">
        <v>-73</v>
      </c>
      <c r="K84" s="29">
        <v>-39</v>
      </c>
      <c r="L84" s="29">
        <v>-71</v>
      </c>
      <c r="M84" s="29">
        <v>-78</v>
      </c>
      <c r="N84" s="29">
        <v>-69</v>
      </c>
      <c r="O84" s="29">
        <v>36</v>
      </c>
      <c r="Q84" s="29">
        <v>-69</v>
      </c>
      <c r="R84" s="29">
        <v>-30</v>
      </c>
      <c r="S84" s="29">
        <v>-59</v>
      </c>
      <c r="T84" s="29">
        <v>-73</v>
      </c>
      <c r="U84" s="29">
        <v>-62</v>
      </c>
      <c r="V84" s="29">
        <v>34</v>
      </c>
    </row>
    <row r="85" spans="2:22" x14ac:dyDescent="0.3">
      <c r="B85" s="13">
        <v>43938</v>
      </c>
      <c r="C85" s="29">
        <v>-69</v>
      </c>
      <c r="D85" s="29">
        <v>-30</v>
      </c>
      <c r="E85" s="29">
        <v>-58</v>
      </c>
      <c r="F85" s="29">
        <v>-73</v>
      </c>
      <c r="G85" s="29">
        <v>-62</v>
      </c>
      <c r="H85" s="29">
        <v>35</v>
      </c>
      <c r="J85" s="29">
        <v>-72</v>
      </c>
      <c r="K85" s="29">
        <v>-32</v>
      </c>
      <c r="L85" s="29">
        <v>-59</v>
      </c>
      <c r="M85" s="29">
        <v>-76</v>
      </c>
      <c r="N85" s="29">
        <v>-68</v>
      </c>
      <c r="O85" s="29">
        <v>38</v>
      </c>
      <c r="Q85" s="29">
        <v>-71</v>
      </c>
      <c r="R85" s="29">
        <v>-28</v>
      </c>
      <c r="S85" s="29">
        <v>-56</v>
      </c>
      <c r="T85" s="29">
        <v>-73</v>
      </c>
      <c r="U85" s="29">
        <v>-61</v>
      </c>
      <c r="V85" s="29">
        <v>38</v>
      </c>
    </row>
    <row r="87" spans="2:22" x14ac:dyDescent="0.3">
      <c r="B87" s="46" t="s">
        <v>106</v>
      </c>
      <c r="C87" s="47"/>
      <c r="D87" s="47"/>
      <c r="E87" s="47"/>
      <c r="F87" s="48"/>
      <c r="G87" s="48"/>
      <c r="H87" s="47"/>
    </row>
  </sheetData>
  <mergeCells count="6">
    <mergeCell ref="B2:T2"/>
    <mergeCell ref="B7:H7"/>
    <mergeCell ref="B4:V4"/>
    <mergeCell ref="G5:Q5"/>
    <mergeCell ref="J7:O7"/>
    <mergeCell ref="Q7:V7"/>
  </mergeCells>
  <pageMargins left="0.7" right="0.7" top="0.75" bottom="0.75" header="0.3" footer="0.3"/>
  <pageSetup paperSize="9" orientation="portrait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8</vt:i4>
      </vt:variant>
    </vt:vector>
  </HeadingPairs>
  <TitlesOfParts>
    <vt:vector size="8" baseType="lpstr">
      <vt:lpstr>Índice</vt:lpstr>
      <vt:lpstr>Indicadores Diários</vt:lpstr>
      <vt:lpstr>Indicadores Semanais</vt:lpstr>
      <vt:lpstr>Indicadores mensais</vt:lpstr>
      <vt:lpstr>Indicadores Trimestrais</vt:lpstr>
      <vt:lpstr>Previsões</vt:lpstr>
      <vt:lpstr>Inquérito Excecional INE_BdP</vt:lpstr>
      <vt:lpstr>Indicadores Diários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(GEE) Eva Pereira</dc:creator>
  <cp:lastModifiedBy>(GEE) Mariana Costa</cp:lastModifiedBy>
  <cp:lastPrinted>2020-04-21T15:18:29Z</cp:lastPrinted>
  <dcterms:created xsi:type="dcterms:W3CDTF">2020-04-17T16:26:13Z</dcterms:created>
  <dcterms:modified xsi:type="dcterms:W3CDTF">2022-08-25T12:39:55Z</dcterms:modified>
</cp:coreProperties>
</file>